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484" documentId="8_{EF6EA1D6-3536-4BAC-B30E-94BD0597819D}" xr6:coauthVersionLast="47" xr6:coauthVersionMax="47" xr10:uidLastSave="{837B8536-3CCA-4E12-ABA2-F20168D260F6}"/>
  <bookViews>
    <workbookView xWindow="-108" yWindow="-108" windowWidth="23256" windowHeight="13896" tabRatio="842" xr2:uid="{00000000-000D-0000-FFFF-FFFF00000000}"/>
  </bookViews>
  <sheets>
    <sheet name="Title" sheetId="38" r:id="rId1"/>
    <sheet name="Metadata" sheetId="54" r:id="rId2"/>
    <sheet name="About" sheetId="37" r:id="rId3"/>
    <sheet name="Guide " sheetId="39" r:id="rId4"/>
    <sheet name="Ideate" sheetId="36" r:id="rId5"/>
    <sheet name="Align" sheetId="33" r:id="rId6"/>
    <sheet name="Classify" sheetId="32" r:id="rId7"/>
    <sheet name="Candidate initiatives" sheetId="43" r:id="rId8"/>
    <sheet name="Initiative Budget Summary" sheetId="45" r:id="rId9"/>
    <sheet name="Initiaitive Budget detailed" sheetId="41" r:id="rId10"/>
    <sheet name="Prioritize" sheetId="52" r:id="rId11"/>
    <sheet name="Prioritization matrix" sheetId="53" r:id="rId12"/>
    <sheet name="Roadmap" sheetId="51" r:id="rId13"/>
  </sheets>
  <externalReferences>
    <externalReference r:id="rId14"/>
  </externalReferences>
  <definedNames>
    <definedName name="_xlnm._FilterDatabase" localSheetId="5" hidden="1">Align!$C$1:$E$25</definedName>
    <definedName name="_xlnm._FilterDatabase" localSheetId="7" hidden="1">'Candidate initiatives'!$A$1:$E$38</definedName>
    <definedName name="_xlnm._FilterDatabase" localSheetId="6" hidden="1">Classify!$A$1:$J$37</definedName>
    <definedName name="_xlnm._FilterDatabase" localSheetId="4" hidden="1">Ideate!$B$1:$G$1</definedName>
    <definedName name="_xlnm._FilterDatabase" localSheetId="8" hidden="1">'Initiative Budget Summary'!$A$1:$U$40</definedName>
    <definedName name="_xlnm._FilterDatabase" localSheetId="11" hidden="1">'Prioritization matrix'!$AZ$2:$BB$2</definedName>
    <definedName name="_xlnm.Print_Area" localSheetId="5">Align!$B$1:$F$33</definedName>
    <definedName name="_xlnm.Print_Area" localSheetId="6">Classify!$A$1:$G$33</definedName>
    <definedName name="_xlnm.Print_Area" localSheetId="11">'Prioritization matrix'!$A$1:$BB$35</definedName>
    <definedName name="_xlnm.Print_Titles" localSheetId="5">Align!$B:$C</definedName>
    <definedName name="_xlnm.Print_Titles" localSheetId="6">Classify!$A:$B</definedName>
    <definedName name="_xlnm.Print_Titles" localSheetId="11">'Prioritization matrix'!$A:$B,'Prioritization matrix'!$1:$2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53" l="1"/>
  <c r="B5" i="53"/>
  <c r="A6" i="53"/>
  <c r="B6" i="53"/>
  <c r="A7" i="53"/>
  <c r="B7" i="53"/>
  <c r="A8" i="53"/>
  <c r="B8" i="53"/>
  <c r="A9" i="53"/>
  <c r="B9" i="53"/>
  <c r="A10" i="53"/>
  <c r="B10" i="53"/>
  <c r="A11" i="53"/>
  <c r="B11" i="53"/>
  <c r="A12" i="53"/>
  <c r="B12" i="53"/>
  <c r="A13" i="53"/>
  <c r="B13" i="53"/>
  <c r="A14" i="53"/>
  <c r="B14" i="53"/>
  <c r="A15" i="53"/>
  <c r="B15" i="53"/>
  <c r="A16" i="53"/>
  <c r="B16" i="53"/>
  <c r="A17" i="53"/>
  <c r="B17" i="53"/>
  <c r="A18" i="53"/>
  <c r="B18" i="53"/>
  <c r="A19" i="53"/>
  <c r="B19" i="53"/>
  <c r="A20" i="53"/>
  <c r="B20" i="53"/>
  <c r="A21" i="53"/>
  <c r="B21" i="53"/>
  <c r="A22" i="53"/>
  <c r="B22" i="53"/>
  <c r="A23" i="53"/>
  <c r="B23" i="53"/>
  <c r="A24" i="53"/>
  <c r="B24" i="53"/>
  <c r="A25" i="53"/>
  <c r="B25" i="53"/>
  <c r="A26" i="53"/>
  <c r="B26" i="53"/>
  <c r="A27" i="53"/>
  <c r="B27" i="53"/>
  <c r="A28" i="53"/>
  <c r="B28" i="53"/>
  <c r="A29" i="53"/>
  <c r="B29" i="53"/>
  <c r="A30" i="53"/>
  <c r="B30" i="53"/>
  <c r="A31" i="53"/>
  <c r="B31" i="53"/>
  <c r="A32" i="53"/>
  <c r="B32" i="53"/>
  <c r="A33" i="53"/>
  <c r="B33" i="53"/>
  <c r="A34" i="53"/>
  <c r="B34" i="53"/>
  <c r="A35" i="53"/>
  <c r="B35" i="53"/>
  <c r="B4" i="53"/>
  <c r="A4" i="53"/>
  <c r="A3" i="52"/>
  <c r="B3" i="52"/>
  <c r="C3" i="52"/>
  <c r="A4" i="52"/>
  <c r="B4" i="52"/>
  <c r="C4" i="52"/>
  <c r="A5" i="52"/>
  <c r="B5" i="52"/>
  <c r="C5" i="52"/>
  <c r="A6" i="52"/>
  <c r="B6" i="52"/>
  <c r="C6" i="52"/>
  <c r="A7" i="52"/>
  <c r="B7" i="52"/>
  <c r="C7" i="52"/>
  <c r="A8" i="52"/>
  <c r="B8" i="52"/>
  <c r="C8" i="52"/>
  <c r="A9" i="52"/>
  <c r="B9" i="52"/>
  <c r="C9" i="52"/>
  <c r="A10" i="52"/>
  <c r="B10" i="52"/>
  <c r="C10" i="52"/>
  <c r="A11" i="52"/>
  <c r="B11" i="52"/>
  <c r="C11" i="52"/>
  <c r="A12" i="52"/>
  <c r="B12" i="52"/>
  <c r="C12" i="52"/>
  <c r="A13" i="52"/>
  <c r="B13" i="52"/>
  <c r="C13" i="52"/>
  <c r="A14" i="52"/>
  <c r="B14" i="52"/>
  <c r="C14" i="52"/>
  <c r="A15" i="52"/>
  <c r="B15" i="52"/>
  <c r="C15" i="52"/>
  <c r="A16" i="52"/>
  <c r="B16" i="52"/>
  <c r="C16" i="52"/>
  <c r="A17" i="52"/>
  <c r="B17" i="52"/>
  <c r="C17" i="52"/>
  <c r="A18" i="52"/>
  <c r="B18" i="52"/>
  <c r="C18" i="52"/>
  <c r="A19" i="52"/>
  <c r="B19" i="52"/>
  <c r="C19" i="52"/>
  <c r="A20" i="52"/>
  <c r="B20" i="52"/>
  <c r="C20" i="52"/>
  <c r="A21" i="52"/>
  <c r="B21" i="52"/>
  <c r="C21" i="52"/>
  <c r="A22" i="52"/>
  <c r="B22" i="52"/>
  <c r="C22" i="52"/>
  <c r="A23" i="52"/>
  <c r="B23" i="52"/>
  <c r="C23" i="52"/>
  <c r="A24" i="52"/>
  <c r="B24" i="52"/>
  <c r="C24" i="52"/>
  <c r="A25" i="52"/>
  <c r="B25" i="52"/>
  <c r="C25" i="52"/>
  <c r="A26" i="52"/>
  <c r="B26" i="52"/>
  <c r="C26" i="52"/>
  <c r="A27" i="52"/>
  <c r="B27" i="52"/>
  <c r="C27" i="52"/>
  <c r="A28" i="52"/>
  <c r="B28" i="52"/>
  <c r="C28" i="52"/>
  <c r="A29" i="52"/>
  <c r="B29" i="52"/>
  <c r="C29" i="52"/>
  <c r="A30" i="52"/>
  <c r="B30" i="52"/>
  <c r="C30" i="52"/>
  <c r="A31" i="52"/>
  <c r="B31" i="52"/>
  <c r="C31" i="52"/>
  <c r="A32" i="52"/>
  <c r="B32" i="52"/>
  <c r="C32" i="52"/>
  <c r="A33" i="52"/>
  <c r="B33" i="52"/>
  <c r="C33" i="52"/>
  <c r="B2" i="52"/>
  <c r="C2" i="52"/>
  <c r="A2" i="52"/>
  <c r="A3" i="41"/>
  <c r="B3" i="41"/>
  <c r="C3" i="41"/>
  <c r="A4" i="41"/>
  <c r="B4" i="41"/>
  <c r="C4" i="41"/>
  <c r="A5" i="41"/>
  <c r="B5" i="41"/>
  <c r="C5" i="41"/>
  <c r="A6" i="41"/>
  <c r="B6" i="41"/>
  <c r="C6" i="41"/>
  <c r="A7" i="41"/>
  <c r="B7" i="41"/>
  <c r="C7" i="41"/>
  <c r="A8" i="41"/>
  <c r="B8" i="41"/>
  <c r="C8" i="41"/>
  <c r="A9" i="41"/>
  <c r="B9" i="41"/>
  <c r="C9" i="41"/>
  <c r="A10" i="41"/>
  <c r="B10" i="41"/>
  <c r="C10" i="41"/>
  <c r="A11" i="41"/>
  <c r="B11" i="41"/>
  <c r="C11" i="41"/>
  <c r="A12" i="41"/>
  <c r="B12" i="41"/>
  <c r="C12" i="41"/>
  <c r="A13" i="41"/>
  <c r="B13" i="41"/>
  <c r="C13" i="41"/>
  <c r="A14" i="41"/>
  <c r="B14" i="41"/>
  <c r="C14" i="41"/>
  <c r="A15" i="41"/>
  <c r="B15" i="41"/>
  <c r="C15" i="41"/>
  <c r="A16" i="41"/>
  <c r="B16" i="41"/>
  <c r="C16" i="41"/>
  <c r="A17" i="41"/>
  <c r="B17" i="41"/>
  <c r="C17" i="41"/>
  <c r="A18" i="41"/>
  <c r="B18" i="41"/>
  <c r="C18" i="41"/>
  <c r="A19" i="41"/>
  <c r="B19" i="41"/>
  <c r="C19" i="41"/>
  <c r="A20" i="41"/>
  <c r="B20" i="41"/>
  <c r="C20" i="41"/>
  <c r="A21" i="41"/>
  <c r="B21" i="41"/>
  <c r="C21" i="41"/>
  <c r="A22" i="41"/>
  <c r="B22" i="41"/>
  <c r="C22" i="41"/>
  <c r="A23" i="41"/>
  <c r="B23" i="41"/>
  <c r="C23" i="41"/>
  <c r="A24" i="41"/>
  <c r="B24" i="41"/>
  <c r="C24" i="41"/>
  <c r="A25" i="41"/>
  <c r="B25" i="41"/>
  <c r="C25" i="41"/>
  <c r="A26" i="41"/>
  <c r="B26" i="41"/>
  <c r="C26" i="41"/>
  <c r="A27" i="41"/>
  <c r="B27" i="41"/>
  <c r="C27" i="41"/>
  <c r="A28" i="41"/>
  <c r="B28" i="41"/>
  <c r="C28" i="41"/>
  <c r="A29" i="41"/>
  <c r="B29" i="41"/>
  <c r="C29" i="41"/>
  <c r="A30" i="41"/>
  <c r="B30" i="41"/>
  <c r="C30" i="41"/>
  <c r="A31" i="41"/>
  <c r="B31" i="41"/>
  <c r="C31" i="41"/>
  <c r="A32" i="41"/>
  <c r="B32" i="41"/>
  <c r="C32" i="41"/>
  <c r="A33" i="41"/>
  <c r="B33" i="41"/>
  <c r="C33" i="41"/>
  <c r="A34" i="41"/>
  <c r="B34" i="41"/>
  <c r="C34" i="41"/>
  <c r="A35" i="41"/>
  <c r="B35" i="41"/>
  <c r="C35" i="41"/>
  <c r="A36" i="41"/>
  <c r="B36" i="41"/>
  <c r="C36" i="41"/>
  <c r="A37" i="41"/>
  <c r="B37" i="41"/>
  <c r="C37" i="41"/>
  <c r="A38" i="41"/>
  <c r="B38" i="41"/>
  <c r="C38" i="41"/>
  <c r="B2" i="41"/>
  <c r="C2" i="41"/>
  <c r="A2" i="41"/>
  <c r="F38" i="45"/>
  <c r="F37" i="45"/>
  <c r="F34" i="45"/>
  <c r="F33" i="45"/>
  <c r="F30" i="45"/>
  <c r="F29" i="45"/>
  <c r="F28" i="45"/>
  <c r="F27" i="45"/>
  <c r="F26" i="45"/>
  <c r="F25" i="45"/>
  <c r="F24" i="45"/>
  <c r="F23" i="45"/>
  <c r="F22" i="45"/>
  <c r="F19" i="45"/>
  <c r="F18" i="45"/>
  <c r="F17" i="45"/>
  <c r="F16" i="45"/>
  <c r="F15" i="45"/>
  <c r="F14" i="45"/>
  <c r="F13" i="45"/>
  <c r="F12" i="45"/>
  <c r="F11" i="45"/>
  <c r="F10" i="45"/>
  <c r="F9" i="45"/>
  <c r="F8" i="45"/>
  <c r="F6" i="45"/>
  <c r="F5" i="45"/>
  <c r="F4" i="45"/>
  <c r="F3" i="45"/>
  <c r="F2" i="45"/>
  <c r="E38" i="45"/>
  <c r="E37" i="45"/>
  <c r="E34" i="45"/>
  <c r="E33" i="45"/>
  <c r="E30" i="45"/>
  <c r="E29" i="45"/>
  <c r="E28" i="45"/>
  <c r="E27" i="45"/>
  <c r="E26" i="45"/>
  <c r="E25" i="45"/>
  <c r="E24" i="45"/>
  <c r="E23" i="45"/>
  <c r="E22" i="45"/>
  <c r="E19" i="45"/>
  <c r="E18" i="45"/>
  <c r="E17" i="45"/>
  <c r="E16" i="45"/>
  <c r="E15" i="45"/>
  <c r="E14" i="45"/>
  <c r="E13" i="45"/>
  <c r="E12" i="45"/>
  <c r="E11" i="45"/>
  <c r="E10" i="45"/>
  <c r="E9" i="45"/>
  <c r="E8" i="45"/>
  <c r="E6" i="45"/>
  <c r="E5" i="45"/>
  <c r="E4" i="45"/>
  <c r="E3" i="45"/>
  <c r="E2" i="45"/>
  <c r="C38" i="45"/>
  <c r="C37" i="45"/>
  <c r="C34" i="45"/>
  <c r="C33" i="45"/>
  <c r="C30" i="45"/>
  <c r="C29" i="45"/>
  <c r="C28" i="45"/>
  <c r="C27" i="45"/>
  <c r="C26" i="45"/>
  <c r="C25" i="45"/>
  <c r="C24" i="45"/>
  <c r="C23" i="45"/>
  <c r="C22" i="45"/>
  <c r="C19" i="45"/>
  <c r="C18" i="45"/>
  <c r="C17" i="45"/>
  <c r="C16" i="45"/>
  <c r="C15" i="45"/>
  <c r="C14" i="45"/>
  <c r="C13" i="45"/>
  <c r="C12" i="45"/>
  <c r="C11" i="45"/>
  <c r="C10" i="45"/>
  <c r="C9" i="45"/>
  <c r="C8" i="45"/>
  <c r="C6" i="45"/>
  <c r="C5" i="45"/>
  <c r="C4" i="45"/>
  <c r="C3" i="45"/>
  <c r="C2" i="45"/>
  <c r="C3" i="43"/>
  <c r="C4"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2" i="43"/>
  <c r="C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2" i="32"/>
  <c r="B30" i="45"/>
  <c r="A30" i="45"/>
  <c r="B29" i="45"/>
  <c r="A28" i="45"/>
  <c r="B24" i="45"/>
  <c r="A24" i="45"/>
  <c r="B23" i="45"/>
  <c r="A23" i="45"/>
  <c r="B22" i="45"/>
  <c r="A17" i="45"/>
  <c r="B16" i="45"/>
  <c r="B15" i="45"/>
  <c r="A15" i="45"/>
  <c r="B14" i="45"/>
  <c r="A14" i="45"/>
  <c r="B9" i="45"/>
  <c r="B8" i="45"/>
  <c r="A8" i="45"/>
  <c r="B6" i="45"/>
  <c r="A4" i="45"/>
  <c r="A3" i="43"/>
  <c r="A3" i="45" s="1"/>
  <c r="B3" i="43"/>
  <c r="B3" i="45" s="1"/>
  <c r="A4" i="43"/>
  <c r="B4" i="43"/>
  <c r="B4" i="45" s="1"/>
  <c r="A5" i="43"/>
  <c r="A5" i="45" s="1"/>
  <c r="B5" i="43"/>
  <c r="B5" i="45" s="1"/>
  <c r="A6" i="43"/>
  <c r="A6" i="45" s="1"/>
  <c r="B6" i="43"/>
  <c r="A7" i="43"/>
  <c r="B7" i="43"/>
  <c r="A8" i="43"/>
  <c r="B8" i="43"/>
  <c r="A9" i="43"/>
  <c r="A9" i="45" s="1"/>
  <c r="B9" i="43"/>
  <c r="A10" i="43"/>
  <c r="A10" i="45" s="1"/>
  <c r="B10" i="43"/>
  <c r="B10" i="45" s="1"/>
  <c r="A11" i="43"/>
  <c r="A11" i="45" s="1"/>
  <c r="B11" i="43"/>
  <c r="B11" i="45" s="1"/>
  <c r="A12" i="43"/>
  <c r="A12" i="45" s="1"/>
  <c r="B12" i="43"/>
  <c r="B12" i="45" s="1"/>
  <c r="A13" i="43"/>
  <c r="A13" i="45" s="1"/>
  <c r="B13" i="43"/>
  <c r="B13" i="45" s="1"/>
  <c r="A14" i="43"/>
  <c r="B14" i="43"/>
  <c r="A15" i="43"/>
  <c r="B15" i="43"/>
  <c r="A16" i="43"/>
  <c r="A16" i="45" s="1"/>
  <c r="B16" i="43"/>
  <c r="A17" i="43"/>
  <c r="B17" i="43"/>
  <c r="B17" i="45" s="1"/>
  <c r="A18" i="43"/>
  <c r="A18" i="45" s="1"/>
  <c r="B18" i="43"/>
  <c r="B18" i="45" s="1"/>
  <c r="A19" i="43"/>
  <c r="A19" i="45" s="1"/>
  <c r="B19" i="43"/>
  <c r="B19" i="45" s="1"/>
  <c r="A20" i="43"/>
  <c r="B20" i="43"/>
  <c r="A21" i="43"/>
  <c r="B21" i="43"/>
  <c r="A22" i="43"/>
  <c r="A22" i="45" s="1"/>
  <c r="B22" i="43"/>
  <c r="A23" i="43"/>
  <c r="B23" i="43"/>
  <c r="A24" i="43"/>
  <c r="B24" i="43"/>
  <c r="A25" i="43"/>
  <c r="A25" i="45" s="1"/>
  <c r="B25" i="43"/>
  <c r="B25" i="45" s="1"/>
  <c r="A26" i="43"/>
  <c r="A26" i="45" s="1"/>
  <c r="B26" i="43"/>
  <c r="B26" i="45" s="1"/>
  <c r="A27" i="43"/>
  <c r="A27" i="45" s="1"/>
  <c r="B27" i="43"/>
  <c r="B27" i="45" s="1"/>
  <c r="A28" i="43"/>
  <c r="B28" i="43"/>
  <c r="B28" i="45" s="1"/>
  <c r="A29" i="43"/>
  <c r="A29" i="45" s="1"/>
  <c r="B29" i="43"/>
  <c r="A30" i="43"/>
  <c r="B30" i="43"/>
  <c r="A31" i="43"/>
  <c r="B31" i="43"/>
  <c r="A32" i="43"/>
  <c r="B32" i="43"/>
  <c r="A33" i="43"/>
  <c r="A33" i="45" s="1"/>
  <c r="B33" i="43"/>
  <c r="B33" i="45" s="1"/>
  <c r="A34" i="43"/>
  <c r="A34" i="45" s="1"/>
  <c r="B34" i="43"/>
  <c r="B34" i="45" s="1"/>
  <c r="A35" i="43"/>
  <c r="B35" i="43"/>
  <c r="A36" i="43"/>
  <c r="B36" i="43"/>
  <c r="A37" i="43"/>
  <c r="A37" i="45" s="1"/>
  <c r="B37" i="43"/>
  <c r="B37" i="45" s="1"/>
  <c r="A38" i="43"/>
  <c r="A38" i="45" s="1"/>
  <c r="B38" i="43"/>
  <c r="B38" i="45" s="1"/>
  <c r="B2" i="43"/>
  <c r="B2" i="45" s="1"/>
  <c r="A2" i="43"/>
  <c r="A3" i="32"/>
  <c r="B3" i="32"/>
  <c r="A4" i="32"/>
  <c r="B4" i="32"/>
  <c r="A5" i="32"/>
  <c r="B5" i="32"/>
  <c r="A6" i="32"/>
  <c r="B6" i="32"/>
  <c r="A7" i="32"/>
  <c r="B7" i="32"/>
  <c r="A8" i="32"/>
  <c r="B8" i="32"/>
  <c r="A9" i="32"/>
  <c r="B9" i="32"/>
  <c r="A10" i="32"/>
  <c r="B10" i="32"/>
  <c r="A11" i="32"/>
  <c r="B11" i="32"/>
  <c r="A12" i="32"/>
  <c r="B12" i="32"/>
  <c r="A13" i="32"/>
  <c r="B13" i="32"/>
  <c r="A14" i="32"/>
  <c r="B14" i="32"/>
  <c r="A15" i="32"/>
  <c r="B15" i="32"/>
  <c r="A16" i="32"/>
  <c r="B16" i="32"/>
  <c r="A17" i="32"/>
  <c r="B17" i="32"/>
  <c r="A18" i="32"/>
  <c r="B18" i="32"/>
  <c r="A19" i="32"/>
  <c r="B19" i="32"/>
  <c r="A20" i="32"/>
  <c r="B20" i="32"/>
  <c r="A21" i="32"/>
  <c r="B21" i="32"/>
  <c r="A22" i="32"/>
  <c r="B22" i="32"/>
  <c r="A23" i="32"/>
  <c r="B23" i="32"/>
  <c r="A24" i="32"/>
  <c r="B24" i="32"/>
  <c r="A25" i="32"/>
  <c r="B25" i="32"/>
  <c r="A26" i="32"/>
  <c r="B26" i="32"/>
  <c r="A27" i="32"/>
  <c r="B27" i="32"/>
  <c r="A28" i="32"/>
  <c r="B28" i="32"/>
  <c r="A29" i="32"/>
  <c r="B29" i="32"/>
  <c r="A30" i="32"/>
  <c r="B30" i="32"/>
  <c r="A31" i="32"/>
  <c r="B31" i="32"/>
  <c r="A32" i="32"/>
  <c r="B32" i="32"/>
  <c r="A33" i="32"/>
  <c r="B33" i="32"/>
  <c r="A34" i="32"/>
  <c r="B34" i="32"/>
  <c r="A35" i="32"/>
  <c r="B35" i="32"/>
  <c r="A36" i="32"/>
  <c r="B36" i="32"/>
  <c r="A37" i="32"/>
  <c r="B37" i="32"/>
  <c r="A38" i="32"/>
  <c r="B38" i="32"/>
  <c r="A2" i="32"/>
  <c r="B2" i="32"/>
  <c r="B3" i="33"/>
  <c r="C3" i="33"/>
  <c r="B4" i="33"/>
  <c r="C4" i="33"/>
  <c r="B5" i="33"/>
  <c r="C5" i="33"/>
  <c r="B6" i="33"/>
  <c r="C6" i="33"/>
  <c r="B7" i="33"/>
  <c r="C7" i="33"/>
  <c r="B8" i="33"/>
  <c r="C8" i="33"/>
  <c r="B9" i="33"/>
  <c r="C9" i="33"/>
  <c r="B10" i="33"/>
  <c r="C10" i="33"/>
  <c r="B11" i="33"/>
  <c r="C11" i="33"/>
  <c r="B12" i="33"/>
  <c r="C12" i="33"/>
  <c r="B13" i="33"/>
  <c r="C13" i="33"/>
  <c r="B14" i="33"/>
  <c r="C14" i="33"/>
  <c r="B15" i="33"/>
  <c r="C15" i="33"/>
  <c r="B16" i="33"/>
  <c r="C16" i="33"/>
  <c r="B17" i="33"/>
  <c r="C17" i="33"/>
  <c r="B18" i="33"/>
  <c r="C18" i="33"/>
  <c r="B19" i="33"/>
  <c r="C19" i="33"/>
  <c r="B20" i="33"/>
  <c r="C20" i="33"/>
  <c r="B21" i="33"/>
  <c r="C21" i="33"/>
  <c r="B22" i="33"/>
  <c r="C22" i="33"/>
  <c r="B23" i="33"/>
  <c r="C23" i="33"/>
  <c r="B24" i="33"/>
  <c r="C24" i="33"/>
  <c r="B25" i="33"/>
  <c r="C25" i="33"/>
  <c r="B26" i="33"/>
  <c r="C26" i="33"/>
  <c r="B27" i="33"/>
  <c r="C27" i="33"/>
  <c r="B28" i="33"/>
  <c r="C28" i="33"/>
  <c r="B29" i="33"/>
  <c r="C29" i="33"/>
  <c r="B30" i="33"/>
  <c r="C30" i="33"/>
  <c r="B31" i="33"/>
  <c r="C31" i="33"/>
  <c r="B32" i="33"/>
  <c r="C32" i="33"/>
  <c r="B33" i="33"/>
  <c r="C33" i="33"/>
  <c r="B34" i="33"/>
  <c r="C34" i="33"/>
  <c r="B35" i="33"/>
  <c r="C35" i="33"/>
  <c r="B36" i="33"/>
  <c r="C36" i="33"/>
  <c r="B37" i="33"/>
  <c r="C37" i="33"/>
  <c r="B38" i="33"/>
  <c r="C38" i="33"/>
  <c r="C2" i="33"/>
  <c r="BA5" i="53"/>
  <c r="BA6" i="53"/>
  <c r="BA7" i="53"/>
  <c r="BA8" i="53"/>
  <c r="BA9" i="53"/>
  <c r="BA10" i="53"/>
  <c r="BA11" i="53"/>
  <c r="BB11" i="53" s="1"/>
  <c r="K11" i="53" s="1"/>
  <c r="BA12" i="53"/>
  <c r="BB12" i="53" s="1"/>
  <c r="K12" i="53" s="1"/>
  <c r="BA13" i="53"/>
  <c r="BB13" i="53" s="1"/>
  <c r="K13" i="53" s="1"/>
  <c r="BA14" i="53"/>
  <c r="BB14" i="53" s="1"/>
  <c r="K14" i="53" s="1"/>
  <c r="BA15" i="53"/>
  <c r="BB15" i="53" s="1"/>
  <c r="K15" i="53" s="1"/>
  <c r="BA16" i="53"/>
  <c r="BB16" i="53" s="1"/>
  <c r="K16" i="53" s="1"/>
  <c r="BA17" i="53"/>
  <c r="BB17" i="53" s="1"/>
  <c r="K17" i="53" s="1"/>
  <c r="BA18" i="53"/>
  <c r="BB18" i="53" s="1"/>
  <c r="K18" i="53" s="1"/>
  <c r="BA19" i="53"/>
  <c r="BA20" i="53"/>
  <c r="BA21" i="53"/>
  <c r="BA22" i="53"/>
  <c r="BA23" i="53"/>
  <c r="BB23" i="53" s="1"/>
  <c r="K23" i="53" s="1"/>
  <c r="BA24" i="53"/>
  <c r="BA25" i="53"/>
  <c r="BA26" i="53"/>
  <c r="BB26" i="53" s="1"/>
  <c r="K26" i="53" s="1"/>
  <c r="BA27" i="53"/>
  <c r="BA28" i="53"/>
  <c r="BB28" i="53" s="1"/>
  <c r="K28" i="53" s="1"/>
  <c r="BA29" i="53"/>
  <c r="BA30" i="53"/>
  <c r="BB30" i="53" s="1"/>
  <c r="K30" i="53" s="1"/>
  <c r="BA31" i="53"/>
  <c r="BA32" i="53"/>
  <c r="BB32" i="53" s="1"/>
  <c r="K32" i="53" s="1"/>
  <c r="BA33" i="53"/>
  <c r="BA34" i="53"/>
  <c r="BA35" i="53"/>
  <c r="BB35" i="53" s="1"/>
  <c r="K35" i="53" s="1"/>
  <c r="BA4" i="53"/>
  <c r="AV5" i="53"/>
  <c r="AV6" i="53"/>
  <c r="AV7" i="53"/>
  <c r="AV8" i="53"/>
  <c r="AW8" i="53" s="1"/>
  <c r="J8" i="53" s="1"/>
  <c r="AV9" i="53"/>
  <c r="AV10" i="53"/>
  <c r="AW10" i="53" s="1"/>
  <c r="J10" i="53" s="1"/>
  <c r="AV11" i="53"/>
  <c r="AW11" i="53" s="1"/>
  <c r="J11" i="53" s="1"/>
  <c r="AV12" i="53"/>
  <c r="AW12" i="53" s="1"/>
  <c r="J12" i="53" s="1"/>
  <c r="AV13" i="53"/>
  <c r="AW13" i="53" s="1"/>
  <c r="J13" i="53" s="1"/>
  <c r="AV14" i="53"/>
  <c r="AV15" i="53"/>
  <c r="AW15" i="53" s="1"/>
  <c r="J15" i="53" s="1"/>
  <c r="AV16" i="53"/>
  <c r="AW16" i="53" s="1"/>
  <c r="J16" i="53" s="1"/>
  <c r="AV17" i="53"/>
  <c r="AW17" i="53" s="1"/>
  <c r="J17" i="53" s="1"/>
  <c r="AV18" i="53"/>
  <c r="AW18" i="53" s="1"/>
  <c r="J18" i="53" s="1"/>
  <c r="AV19" i="53"/>
  <c r="AV20" i="53"/>
  <c r="AW20" i="53" s="1"/>
  <c r="J20" i="53" s="1"/>
  <c r="AV21" i="53"/>
  <c r="AV22" i="53"/>
  <c r="AV23" i="53"/>
  <c r="AV24" i="53"/>
  <c r="AW24" i="53" s="1"/>
  <c r="J24" i="53" s="1"/>
  <c r="AV25" i="53"/>
  <c r="AW25" i="53" s="1"/>
  <c r="J25" i="53" s="1"/>
  <c r="AV26" i="53"/>
  <c r="AV27" i="53"/>
  <c r="AW27" i="53" s="1"/>
  <c r="J27" i="53" s="1"/>
  <c r="AV28" i="53"/>
  <c r="AW28" i="53" s="1"/>
  <c r="J28" i="53" s="1"/>
  <c r="AV29" i="53"/>
  <c r="AW29" i="53" s="1"/>
  <c r="J29" i="53" s="1"/>
  <c r="AV30" i="53"/>
  <c r="AW30" i="53" s="1"/>
  <c r="J30" i="53" s="1"/>
  <c r="AV31" i="53"/>
  <c r="AV32" i="53"/>
  <c r="AW32" i="53" s="1"/>
  <c r="J32" i="53" s="1"/>
  <c r="AV33" i="53"/>
  <c r="AV34" i="53"/>
  <c r="AV35" i="53"/>
  <c r="AV4" i="53"/>
  <c r="AR5" i="53"/>
  <c r="AS5" i="53" s="1"/>
  <c r="I5" i="53" s="1"/>
  <c r="AR6" i="53"/>
  <c r="AS6" i="53" s="1"/>
  <c r="I6" i="53" s="1"/>
  <c r="AR7" i="53"/>
  <c r="AS7" i="53" s="1"/>
  <c r="I7" i="53" s="1"/>
  <c r="AR8" i="53"/>
  <c r="AS8" i="53" s="1"/>
  <c r="I8" i="53" s="1"/>
  <c r="AR9" i="53"/>
  <c r="AS9" i="53" s="1"/>
  <c r="I9" i="53" s="1"/>
  <c r="AR10" i="53"/>
  <c r="AR11" i="53"/>
  <c r="AS11" i="53" s="1"/>
  <c r="I11" i="53" s="1"/>
  <c r="AR12" i="53"/>
  <c r="AR13" i="53"/>
  <c r="AR14" i="53"/>
  <c r="AR15" i="53"/>
  <c r="AR16" i="53"/>
  <c r="AR17" i="53"/>
  <c r="AS17" i="53" s="1"/>
  <c r="I17" i="53" s="1"/>
  <c r="AR18" i="53"/>
  <c r="AS18" i="53" s="1"/>
  <c r="I18" i="53" s="1"/>
  <c r="AR19" i="53"/>
  <c r="AS19" i="53" s="1"/>
  <c r="I19" i="53" s="1"/>
  <c r="AR20" i="53"/>
  <c r="AS20" i="53" s="1"/>
  <c r="I20" i="53" s="1"/>
  <c r="AR21" i="53"/>
  <c r="AS21" i="53" s="1"/>
  <c r="I21" i="53" s="1"/>
  <c r="AR22" i="53"/>
  <c r="AS22" i="53" s="1"/>
  <c r="I22" i="53" s="1"/>
  <c r="AR23" i="53"/>
  <c r="AS23" i="53" s="1"/>
  <c r="I23" i="53" s="1"/>
  <c r="AR24" i="53"/>
  <c r="AS24" i="53" s="1"/>
  <c r="I24" i="53" s="1"/>
  <c r="AR25" i="53"/>
  <c r="AR26" i="53"/>
  <c r="AR27" i="53"/>
  <c r="AS27" i="53" s="1"/>
  <c r="I27" i="53" s="1"/>
  <c r="AR28" i="53"/>
  <c r="AR29" i="53"/>
  <c r="AR30" i="53"/>
  <c r="AS30" i="53" s="1"/>
  <c r="I30" i="53" s="1"/>
  <c r="AR31" i="53"/>
  <c r="AR32" i="53"/>
  <c r="AS32" i="53" s="1"/>
  <c r="I32" i="53" s="1"/>
  <c r="AR33" i="53"/>
  <c r="AS33" i="53" s="1"/>
  <c r="I33" i="53" s="1"/>
  <c r="AR34" i="53"/>
  <c r="AS34" i="53" s="1"/>
  <c r="I34" i="53" s="1"/>
  <c r="AR35" i="53"/>
  <c r="AS35" i="53" s="1"/>
  <c r="I35" i="53" s="1"/>
  <c r="AR4" i="53"/>
  <c r="AS4" i="53" s="1"/>
  <c r="I4" i="53" s="1"/>
  <c r="AD5" i="53"/>
  <c r="AE5" i="53"/>
  <c r="AJ5" i="53" s="1"/>
  <c r="AF5" i="53"/>
  <c r="AG5" i="53"/>
  <c r="AD6" i="53"/>
  <c r="AE6" i="53"/>
  <c r="AF6" i="53"/>
  <c r="AG6" i="53"/>
  <c r="AD7" i="53"/>
  <c r="AI7" i="53" s="1"/>
  <c r="AE7" i="53"/>
  <c r="AJ7" i="53" s="1"/>
  <c r="AF7" i="53"/>
  <c r="AG7" i="53"/>
  <c r="AD8" i="53"/>
  <c r="AI8" i="53" s="1"/>
  <c r="AE8" i="53"/>
  <c r="AJ8" i="53" s="1"/>
  <c r="AF8" i="53"/>
  <c r="AG8" i="53"/>
  <c r="AL8" i="53" s="1"/>
  <c r="AD9" i="53"/>
  <c r="AE9" i="53"/>
  <c r="AF9" i="53"/>
  <c r="AG9" i="53"/>
  <c r="AD10" i="53"/>
  <c r="AE10" i="53"/>
  <c r="AJ10" i="53" s="1"/>
  <c r="AF10" i="53"/>
  <c r="AK10" i="53" s="1"/>
  <c r="AG10" i="53"/>
  <c r="AL10" i="53" s="1"/>
  <c r="AD11" i="53"/>
  <c r="AI11" i="53" s="1"/>
  <c r="AE11" i="53"/>
  <c r="AF11" i="53"/>
  <c r="AK11" i="53" s="1"/>
  <c r="AG11" i="53"/>
  <c r="AD12" i="53"/>
  <c r="AE12" i="53"/>
  <c r="AJ12" i="53" s="1"/>
  <c r="AF12" i="53"/>
  <c r="AG12" i="53"/>
  <c r="AL12" i="53" s="1"/>
  <c r="AD13" i="53"/>
  <c r="AE13" i="53"/>
  <c r="AF13" i="53"/>
  <c r="AK13" i="53" s="1"/>
  <c r="AG13" i="53"/>
  <c r="AL13" i="53" s="1"/>
  <c r="AD14" i="53"/>
  <c r="AE14" i="53"/>
  <c r="AJ14" i="53" s="1"/>
  <c r="AF14" i="53"/>
  <c r="AK14" i="53" s="1"/>
  <c r="AG14" i="53"/>
  <c r="AL14" i="53" s="1"/>
  <c r="AD15" i="53"/>
  <c r="AE15" i="53"/>
  <c r="AJ15" i="53" s="1"/>
  <c r="AF15" i="53"/>
  <c r="AK15" i="53" s="1"/>
  <c r="AG15" i="53"/>
  <c r="AD16" i="53"/>
  <c r="AI16" i="53" s="1"/>
  <c r="AE16" i="53"/>
  <c r="AJ16" i="53" s="1"/>
  <c r="AF16" i="53"/>
  <c r="AG16" i="53"/>
  <c r="AD17" i="53"/>
  <c r="AI17" i="53" s="1"/>
  <c r="AE17" i="53"/>
  <c r="AF17" i="53"/>
  <c r="AK17" i="53" s="1"/>
  <c r="AG17" i="53"/>
  <c r="AL17" i="53" s="1"/>
  <c r="AD18" i="53"/>
  <c r="AI18" i="53" s="1"/>
  <c r="AE18" i="53"/>
  <c r="AJ18" i="53" s="1"/>
  <c r="AF18" i="53"/>
  <c r="AK18" i="53" s="1"/>
  <c r="AG18" i="53"/>
  <c r="AL18" i="53" s="1"/>
  <c r="AD19" i="53"/>
  <c r="AI19" i="53" s="1"/>
  <c r="AN19" i="53" s="1"/>
  <c r="AE19" i="53"/>
  <c r="AJ19" i="53" s="1"/>
  <c r="AF19" i="53"/>
  <c r="AG19" i="53"/>
  <c r="AD20" i="53"/>
  <c r="AE20" i="53"/>
  <c r="AF20" i="53"/>
  <c r="AK20" i="53" s="1"/>
  <c r="AG20" i="53"/>
  <c r="AD21" i="53"/>
  <c r="AI21" i="53" s="1"/>
  <c r="AE21" i="53"/>
  <c r="AJ21" i="53" s="1"/>
  <c r="AF21" i="53"/>
  <c r="AK21" i="53" s="1"/>
  <c r="AG21" i="53"/>
  <c r="AL21" i="53" s="1"/>
  <c r="AD22" i="53"/>
  <c r="AI22" i="53" s="1"/>
  <c r="AE22" i="53"/>
  <c r="AJ22" i="53" s="1"/>
  <c r="AF22" i="53"/>
  <c r="AK22" i="53" s="1"/>
  <c r="AG22" i="53"/>
  <c r="AL22" i="53" s="1"/>
  <c r="AD23" i="53"/>
  <c r="AI23" i="53" s="1"/>
  <c r="AE23" i="53"/>
  <c r="AJ23" i="53" s="1"/>
  <c r="AF23" i="53"/>
  <c r="AK23" i="53" s="1"/>
  <c r="AG23" i="53"/>
  <c r="AD24" i="53"/>
  <c r="AE24" i="53"/>
  <c r="AF24" i="53"/>
  <c r="AG24" i="53"/>
  <c r="AL24" i="53" s="1"/>
  <c r="AD25" i="53"/>
  <c r="AI25" i="53" s="1"/>
  <c r="AE25" i="53"/>
  <c r="AJ25" i="53" s="1"/>
  <c r="AF25" i="53"/>
  <c r="AK25" i="53" s="1"/>
  <c r="AG25" i="53"/>
  <c r="AL25" i="53" s="1"/>
  <c r="AD26" i="53"/>
  <c r="AI26" i="53" s="1"/>
  <c r="AE26" i="53"/>
  <c r="AF26" i="53"/>
  <c r="AK26" i="53" s="1"/>
  <c r="AG26" i="53"/>
  <c r="AD27" i="53"/>
  <c r="AE27" i="53"/>
  <c r="AF27" i="53"/>
  <c r="AG27" i="53"/>
  <c r="AL27" i="53" s="1"/>
  <c r="AD28" i="53"/>
  <c r="AI28" i="53" s="1"/>
  <c r="AE28" i="53"/>
  <c r="AJ28" i="53" s="1"/>
  <c r="AF28" i="53"/>
  <c r="AK28" i="53" s="1"/>
  <c r="AG28" i="53"/>
  <c r="AL28" i="53" s="1"/>
  <c r="AD29" i="53"/>
  <c r="AE29" i="53"/>
  <c r="AJ29" i="53" s="1"/>
  <c r="AF29" i="53"/>
  <c r="AK29" i="53" s="1"/>
  <c r="AG29" i="53"/>
  <c r="AL29" i="53" s="1"/>
  <c r="AD30" i="53"/>
  <c r="AI30" i="53" s="1"/>
  <c r="AE30" i="53"/>
  <c r="AJ30" i="53" s="1"/>
  <c r="AF30" i="53"/>
  <c r="AG30" i="53"/>
  <c r="AD31" i="53"/>
  <c r="AE31" i="53"/>
  <c r="AJ31" i="53" s="1"/>
  <c r="AF31" i="53"/>
  <c r="AK31" i="53" s="1"/>
  <c r="AG31" i="53"/>
  <c r="AL31" i="53" s="1"/>
  <c r="AD32" i="53"/>
  <c r="AI32" i="53" s="1"/>
  <c r="AE32" i="53"/>
  <c r="AJ32" i="53" s="1"/>
  <c r="AF32" i="53"/>
  <c r="AK32" i="53" s="1"/>
  <c r="AG32" i="53"/>
  <c r="AL32" i="53" s="1"/>
  <c r="AD33" i="53"/>
  <c r="AI33" i="53" s="1"/>
  <c r="AE33" i="53"/>
  <c r="AJ33" i="53" s="1"/>
  <c r="AF33" i="53"/>
  <c r="AK33" i="53" s="1"/>
  <c r="AG33" i="53"/>
  <c r="AL33" i="53" s="1"/>
  <c r="AD34" i="53"/>
  <c r="AE34" i="53"/>
  <c r="AF34" i="53"/>
  <c r="AG34" i="53"/>
  <c r="AL34" i="53" s="1"/>
  <c r="AD35" i="53"/>
  <c r="AI35" i="53" s="1"/>
  <c r="AE35" i="53"/>
  <c r="AJ35" i="53" s="1"/>
  <c r="AF35" i="53"/>
  <c r="AK35" i="53" s="1"/>
  <c r="AG35" i="53"/>
  <c r="AL35" i="53" s="1"/>
  <c r="AG4" i="53"/>
  <c r="AL4" i="53" s="1"/>
  <c r="AF4" i="53"/>
  <c r="AK4" i="53" s="1"/>
  <c r="AE4" i="53"/>
  <c r="AJ4" i="53" s="1"/>
  <c r="AD4" i="53"/>
  <c r="P5" i="53"/>
  <c r="Q5" i="53"/>
  <c r="W5" i="53" s="1"/>
  <c r="P6" i="53"/>
  <c r="V6" i="53" s="1"/>
  <c r="Q6" i="53"/>
  <c r="W6" i="53" s="1"/>
  <c r="P7" i="53"/>
  <c r="Q7" i="53"/>
  <c r="P8" i="53"/>
  <c r="Q8" i="53"/>
  <c r="P9" i="53"/>
  <c r="V9" i="53" s="1"/>
  <c r="Q9" i="53"/>
  <c r="W9" i="53" s="1"/>
  <c r="P10" i="53"/>
  <c r="Q10" i="53"/>
  <c r="W10" i="53" s="1"/>
  <c r="P11" i="53"/>
  <c r="V11" i="53" s="1"/>
  <c r="Q11" i="53"/>
  <c r="W11" i="53" s="1"/>
  <c r="P12" i="53"/>
  <c r="V12" i="53" s="1"/>
  <c r="Q12" i="53"/>
  <c r="W12" i="53" s="1"/>
  <c r="P13" i="53"/>
  <c r="V13" i="53" s="1"/>
  <c r="Q13" i="53"/>
  <c r="W13" i="53" s="1"/>
  <c r="P14" i="53"/>
  <c r="Q14" i="53"/>
  <c r="W14" i="53" s="1"/>
  <c r="P15" i="53"/>
  <c r="V15" i="53" s="1"/>
  <c r="Q15" i="53"/>
  <c r="W15" i="53" s="1"/>
  <c r="P16" i="53"/>
  <c r="V16" i="53" s="1"/>
  <c r="Q16" i="53"/>
  <c r="W16" i="53" s="1"/>
  <c r="P17" i="53"/>
  <c r="V17" i="53" s="1"/>
  <c r="Q17" i="53"/>
  <c r="W17" i="53" s="1"/>
  <c r="P18" i="53"/>
  <c r="V18" i="53" s="1"/>
  <c r="Q18" i="53"/>
  <c r="W18" i="53" s="1"/>
  <c r="P19" i="53"/>
  <c r="V19" i="53" s="1"/>
  <c r="Q19" i="53"/>
  <c r="W19" i="53" s="1"/>
  <c r="P20" i="53"/>
  <c r="V20" i="53" s="1"/>
  <c r="Q20" i="53"/>
  <c r="W20" i="53" s="1"/>
  <c r="P21" i="53"/>
  <c r="Q21" i="53"/>
  <c r="W21" i="53" s="1"/>
  <c r="P22" i="53"/>
  <c r="Q22" i="53"/>
  <c r="W22" i="53" s="1"/>
  <c r="P23" i="53"/>
  <c r="V23" i="53" s="1"/>
  <c r="Q23" i="53"/>
  <c r="W23" i="53" s="1"/>
  <c r="P24" i="53"/>
  <c r="Q24" i="53"/>
  <c r="W24" i="53" s="1"/>
  <c r="P25" i="53"/>
  <c r="V25" i="53" s="1"/>
  <c r="Q25" i="53"/>
  <c r="W25" i="53" s="1"/>
  <c r="P26" i="53"/>
  <c r="V26" i="53" s="1"/>
  <c r="Q26" i="53"/>
  <c r="W26" i="53" s="1"/>
  <c r="P27" i="53"/>
  <c r="V27" i="53" s="1"/>
  <c r="Q27" i="53"/>
  <c r="W27" i="53" s="1"/>
  <c r="P28" i="53"/>
  <c r="Q28" i="53"/>
  <c r="P29" i="53"/>
  <c r="Q29" i="53"/>
  <c r="P30" i="53"/>
  <c r="V30" i="53" s="1"/>
  <c r="Q30" i="53"/>
  <c r="W30" i="53" s="1"/>
  <c r="P31" i="53"/>
  <c r="V31" i="53" s="1"/>
  <c r="Q31" i="53"/>
  <c r="W31" i="53" s="1"/>
  <c r="P32" i="53"/>
  <c r="V32" i="53" s="1"/>
  <c r="Q32" i="53"/>
  <c r="W32" i="53" s="1"/>
  <c r="P33" i="53"/>
  <c r="V33" i="53" s="1"/>
  <c r="Q33" i="53"/>
  <c r="W33" i="53" s="1"/>
  <c r="P34" i="53"/>
  <c r="V34" i="53" s="1"/>
  <c r="Q34" i="53"/>
  <c r="W34" i="53" s="1"/>
  <c r="P35" i="53"/>
  <c r="Q35" i="53"/>
  <c r="W35" i="53" s="1"/>
  <c r="Q4" i="53"/>
  <c r="W4" i="53" s="1"/>
  <c r="P4" i="53"/>
  <c r="V4" i="53" s="1"/>
  <c r="O5" i="53"/>
  <c r="U5" i="53" s="1"/>
  <c r="O6" i="53"/>
  <c r="U6" i="53" s="1"/>
  <c r="O7" i="53"/>
  <c r="U7" i="53" s="1"/>
  <c r="O8" i="53"/>
  <c r="U8" i="53" s="1"/>
  <c r="O9" i="53"/>
  <c r="U9" i="53" s="1"/>
  <c r="O10" i="53"/>
  <c r="O11" i="53"/>
  <c r="U11" i="53" s="1"/>
  <c r="O12" i="53"/>
  <c r="O13" i="53"/>
  <c r="O14" i="53"/>
  <c r="O15" i="53"/>
  <c r="U15" i="53" s="1"/>
  <c r="O16" i="53"/>
  <c r="U16" i="53" s="1"/>
  <c r="O17" i="53"/>
  <c r="O18" i="53"/>
  <c r="U18" i="53" s="1"/>
  <c r="O19" i="53"/>
  <c r="U19" i="53" s="1"/>
  <c r="O20" i="53"/>
  <c r="U20" i="53" s="1"/>
  <c r="O21" i="53"/>
  <c r="U21" i="53" s="1"/>
  <c r="O22" i="53"/>
  <c r="U22" i="53" s="1"/>
  <c r="O23" i="53"/>
  <c r="U23" i="53" s="1"/>
  <c r="O24" i="53"/>
  <c r="U24" i="53" s="1"/>
  <c r="O25" i="53"/>
  <c r="U25" i="53" s="1"/>
  <c r="O26" i="53"/>
  <c r="O27" i="53"/>
  <c r="O28" i="53"/>
  <c r="U28" i="53" s="1"/>
  <c r="O29" i="53"/>
  <c r="U29" i="53" s="1"/>
  <c r="O30" i="53"/>
  <c r="U30" i="53" s="1"/>
  <c r="O31" i="53"/>
  <c r="U31" i="53" s="1"/>
  <c r="O32" i="53"/>
  <c r="U32" i="53" s="1"/>
  <c r="O33" i="53"/>
  <c r="U33" i="53" s="1"/>
  <c r="O34" i="53"/>
  <c r="U34" i="53" s="1"/>
  <c r="O35" i="53"/>
  <c r="U35" i="53" s="1"/>
  <c r="O4" i="53"/>
  <c r="N5" i="53"/>
  <c r="T5" i="53" s="1"/>
  <c r="N6" i="53"/>
  <c r="N7" i="53"/>
  <c r="N8" i="53"/>
  <c r="N9" i="53"/>
  <c r="T9" i="53" s="1"/>
  <c r="N10" i="53"/>
  <c r="N11" i="53"/>
  <c r="N12" i="53"/>
  <c r="T12" i="53" s="1"/>
  <c r="N13" i="53"/>
  <c r="T13" i="53" s="1"/>
  <c r="N14" i="53"/>
  <c r="T14" i="53" s="1"/>
  <c r="N15" i="53"/>
  <c r="T15" i="53" s="1"/>
  <c r="N16" i="53"/>
  <c r="T16" i="53" s="1"/>
  <c r="N17" i="53"/>
  <c r="T17" i="53" s="1"/>
  <c r="N18" i="53"/>
  <c r="T18" i="53" s="1"/>
  <c r="N19" i="53"/>
  <c r="T19" i="53" s="1"/>
  <c r="N20" i="53"/>
  <c r="N21" i="53"/>
  <c r="T21" i="53" s="1"/>
  <c r="N22" i="53"/>
  <c r="T22" i="53" s="1"/>
  <c r="N23" i="53"/>
  <c r="N24" i="53"/>
  <c r="N25" i="53"/>
  <c r="T25" i="53" s="1"/>
  <c r="N26" i="53"/>
  <c r="T26" i="53" s="1"/>
  <c r="N27" i="53"/>
  <c r="T27" i="53" s="1"/>
  <c r="N28" i="53"/>
  <c r="T28" i="53" s="1"/>
  <c r="N29" i="53"/>
  <c r="T29" i="53" s="1"/>
  <c r="N30" i="53"/>
  <c r="T30" i="53" s="1"/>
  <c r="N31" i="53"/>
  <c r="T31" i="53" s="1"/>
  <c r="N32" i="53"/>
  <c r="T32" i="53" s="1"/>
  <c r="N33" i="53"/>
  <c r="T33" i="53" s="1"/>
  <c r="N34" i="53"/>
  <c r="T34" i="53" s="1"/>
  <c r="N35" i="53"/>
  <c r="T35" i="53" s="1"/>
  <c r="N4" i="53"/>
  <c r="T4" i="53"/>
  <c r="BA63" i="53"/>
  <c r="P63" i="53"/>
  <c r="O63" i="53"/>
  <c r="BA62" i="53"/>
  <c r="AE62" i="53"/>
  <c r="P62" i="53"/>
  <c r="O62" i="53"/>
  <c r="BA61" i="53"/>
  <c r="P61" i="53"/>
  <c r="O61" i="53"/>
  <c r="AE60" i="53"/>
  <c r="AW35" i="53"/>
  <c r="J35" i="53" s="1"/>
  <c r="V35" i="53"/>
  <c r="BB34" i="53"/>
  <c r="K34" i="53" s="1"/>
  <c r="AW34" i="53"/>
  <c r="J34" i="53" s="1"/>
  <c r="AI34" i="53"/>
  <c r="AK34" i="53"/>
  <c r="AJ34" i="53"/>
  <c r="BB33" i="53"/>
  <c r="K33" i="53" s="1"/>
  <c r="AW33" i="53"/>
  <c r="J33" i="53" s="1"/>
  <c r="BB31" i="53"/>
  <c r="K31" i="53" s="1"/>
  <c r="AW31" i="53"/>
  <c r="J31" i="53" s="1"/>
  <c r="AS31" i="53"/>
  <c r="I31" i="53" s="1"/>
  <c r="AI31" i="53"/>
  <c r="AL30" i="53"/>
  <c r="AK30" i="53"/>
  <c r="BB29" i="53"/>
  <c r="K29" i="53" s="1"/>
  <c r="AS29" i="53"/>
  <c r="I29" i="53" s="1"/>
  <c r="AI29" i="53"/>
  <c r="W29" i="53"/>
  <c r="V29" i="53"/>
  <c r="AS28" i="53"/>
  <c r="I28" i="53" s="1"/>
  <c r="W28" i="53"/>
  <c r="V28" i="53"/>
  <c r="BB27" i="53"/>
  <c r="K27" i="53" s="1"/>
  <c r="AJ27" i="53"/>
  <c r="AI27" i="53"/>
  <c r="AK27" i="53"/>
  <c r="U27" i="53"/>
  <c r="AW26" i="53"/>
  <c r="J26" i="53" s="1"/>
  <c r="AS26" i="53"/>
  <c r="I26" i="53" s="1"/>
  <c r="AJ26" i="53"/>
  <c r="AL26" i="53"/>
  <c r="U26" i="53"/>
  <c r="BB25" i="53"/>
  <c r="K25" i="53" s="1"/>
  <c r="AS25" i="53"/>
  <c r="I25" i="53" s="1"/>
  <c r="BB24" i="53"/>
  <c r="K24" i="53" s="1"/>
  <c r="AK24" i="53"/>
  <c r="AJ24" i="53"/>
  <c r="AI24" i="53"/>
  <c r="V24" i="53"/>
  <c r="T24" i="53"/>
  <c r="AW23" i="53"/>
  <c r="J23" i="53" s="1"/>
  <c r="AL23" i="53"/>
  <c r="T23" i="53"/>
  <c r="BB22" i="53"/>
  <c r="K22" i="53" s="1"/>
  <c r="AW22" i="53"/>
  <c r="J22" i="53" s="1"/>
  <c r="V22" i="53"/>
  <c r="BB21" i="53"/>
  <c r="K21" i="53" s="1"/>
  <c r="AW21" i="53"/>
  <c r="J21" i="53" s="1"/>
  <c r="V21" i="53"/>
  <c r="BB20" i="53"/>
  <c r="K20" i="53" s="1"/>
  <c r="AJ20" i="53"/>
  <c r="AI20" i="53"/>
  <c r="AL20" i="53"/>
  <c r="T20" i="53"/>
  <c r="BB19" i="53"/>
  <c r="K19" i="53" s="1"/>
  <c r="AW19" i="53"/>
  <c r="J19" i="53" s="1"/>
  <c r="AL19" i="53"/>
  <c r="AK19" i="53"/>
  <c r="AJ17" i="53"/>
  <c r="U17" i="53"/>
  <c r="AS16" i="53"/>
  <c r="I16" i="53" s="1"/>
  <c r="AL16" i="53"/>
  <c r="AK16" i="53"/>
  <c r="AS15" i="53"/>
  <c r="I15" i="53" s="1"/>
  <c r="AL15" i="53"/>
  <c r="AI15" i="53"/>
  <c r="AW14" i="53"/>
  <c r="J14" i="53" s="1"/>
  <c r="AS14" i="53"/>
  <c r="I14" i="53" s="1"/>
  <c r="AI14" i="53"/>
  <c r="V14" i="53"/>
  <c r="U14" i="53"/>
  <c r="AS13" i="53"/>
  <c r="I13" i="53" s="1"/>
  <c r="AJ13" i="53"/>
  <c r="AI13" i="53"/>
  <c r="U13" i="53"/>
  <c r="AS12" i="53"/>
  <c r="I12" i="53" s="1"/>
  <c r="AK12" i="53"/>
  <c r="AI12" i="53"/>
  <c r="U12" i="53"/>
  <c r="AJ11" i="53"/>
  <c r="T11" i="53"/>
  <c r="BB10" i="53"/>
  <c r="K10" i="53" s="1"/>
  <c r="AS10" i="53"/>
  <c r="I10" i="53" s="1"/>
  <c r="AI10" i="53"/>
  <c r="T10" i="53"/>
  <c r="V10" i="53"/>
  <c r="U10" i="53"/>
  <c r="BB9" i="53"/>
  <c r="K9" i="53" s="1"/>
  <c r="AW9" i="53"/>
  <c r="J9" i="53" s="1"/>
  <c r="AL9" i="53"/>
  <c r="AJ9" i="53"/>
  <c r="AK9" i="53"/>
  <c r="AI9" i="53"/>
  <c r="AN9" i="53" s="1"/>
  <c r="BB8" i="53"/>
  <c r="K8" i="53" s="1"/>
  <c r="AK8" i="53"/>
  <c r="V8" i="53"/>
  <c r="W8" i="53"/>
  <c r="T8" i="53"/>
  <c r="BB7" i="53"/>
  <c r="K7" i="53" s="1"/>
  <c r="AW7" i="53"/>
  <c r="J7" i="53" s="1"/>
  <c r="W7" i="53"/>
  <c r="V7" i="53"/>
  <c r="T7" i="53"/>
  <c r="BB6" i="53"/>
  <c r="K6" i="53" s="1"/>
  <c r="AW6" i="53"/>
  <c r="J6" i="53" s="1"/>
  <c r="AL6" i="53"/>
  <c r="AK6" i="53"/>
  <c r="AJ6" i="53"/>
  <c r="AI6" i="53"/>
  <c r="T6" i="53"/>
  <c r="BB5" i="53"/>
  <c r="K5" i="53" s="1"/>
  <c r="AW5" i="53"/>
  <c r="J5" i="53" s="1"/>
  <c r="AL5" i="53"/>
  <c r="AK5" i="53"/>
  <c r="AI5" i="53"/>
  <c r="AN5" i="53" s="1"/>
  <c r="V5" i="53"/>
  <c r="BB4" i="53"/>
  <c r="K4" i="53" s="1"/>
  <c r="U4" i="53"/>
  <c r="AN34" i="53" l="1"/>
  <c r="AO34" i="53" s="1"/>
  <c r="AP34" i="53" s="1"/>
  <c r="H34" i="53" s="1"/>
  <c r="AN22" i="53"/>
  <c r="AN8" i="53"/>
  <c r="AN21" i="53"/>
  <c r="AO21" i="53" s="1"/>
  <c r="AP21" i="53" s="1"/>
  <c r="H21" i="53" s="1"/>
  <c r="AN17" i="53"/>
  <c r="AO17" i="53" s="1"/>
  <c r="AP17" i="53" s="1"/>
  <c r="H17" i="53" s="1"/>
  <c r="D17" i="53" s="1"/>
  <c r="AN16" i="53"/>
  <c r="AO16" i="53" s="1"/>
  <c r="AP16" i="53" s="1"/>
  <c r="H16" i="53" s="1"/>
  <c r="AN24" i="53"/>
  <c r="AO24" i="53" s="1"/>
  <c r="AP24" i="53" s="1"/>
  <c r="H24" i="53" s="1"/>
  <c r="AN28" i="53"/>
  <c r="AO28" i="53" s="1"/>
  <c r="AP28" i="53" s="1"/>
  <c r="H28" i="53" s="1"/>
  <c r="AN31" i="53"/>
  <c r="AO31" i="53" s="1"/>
  <c r="AP31" i="53" s="1"/>
  <c r="H31" i="53" s="1"/>
  <c r="AN27" i="53"/>
  <c r="AN26" i="53"/>
  <c r="AO26" i="53" s="1"/>
  <c r="AP26" i="53" s="1"/>
  <c r="H26" i="53" s="1"/>
  <c r="AN33" i="53"/>
  <c r="AO33" i="53" s="1"/>
  <c r="AP33" i="53" s="1"/>
  <c r="H33" i="53" s="1"/>
  <c r="AN15" i="53"/>
  <c r="AO15" i="53" s="1"/>
  <c r="AP15" i="53" s="1"/>
  <c r="H15" i="53" s="1"/>
  <c r="D15" i="53" s="1"/>
  <c r="AN29" i="53"/>
  <c r="AO29" i="53" s="1"/>
  <c r="AP29" i="53" s="1"/>
  <c r="H29" i="53" s="1"/>
  <c r="AN32" i="53"/>
  <c r="AO32" i="53" s="1"/>
  <c r="AP32" i="53" s="1"/>
  <c r="H32" i="53" s="1"/>
  <c r="AN10" i="53"/>
  <c r="AO10" i="53" s="1"/>
  <c r="AP10" i="53" s="1"/>
  <c r="H10" i="53" s="1"/>
  <c r="AN6" i="53"/>
  <c r="Y34" i="53"/>
  <c r="Z34" i="53" s="1"/>
  <c r="AA34" i="53" s="1"/>
  <c r="G34" i="53" s="1"/>
  <c r="Y14" i="53"/>
  <c r="Z14" i="53" s="1"/>
  <c r="AA14" i="53" s="1"/>
  <c r="G14" i="53" s="1"/>
  <c r="Y13" i="53"/>
  <c r="Z13" i="53" s="1"/>
  <c r="AA13" i="53" s="1"/>
  <c r="G13" i="53" s="1"/>
  <c r="Y19" i="53"/>
  <c r="Z19" i="53" s="1"/>
  <c r="AA19" i="53" s="1"/>
  <c r="G19" i="53" s="1"/>
  <c r="D19" i="53" s="1"/>
  <c r="Y12" i="53"/>
  <c r="Z12" i="53" s="1"/>
  <c r="AA12" i="53" s="1"/>
  <c r="G12" i="53" s="1"/>
  <c r="Y25" i="53"/>
  <c r="Z25" i="53" s="1"/>
  <c r="AA25" i="53" s="1"/>
  <c r="G25" i="53" s="1"/>
  <c r="Y18" i="53"/>
  <c r="Z18" i="53" s="1"/>
  <c r="AA18" i="53" s="1"/>
  <c r="G18" i="53" s="1"/>
  <c r="Y9" i="53"/>
  <c r="Z9" i="53" s="1"/>
  <c r="AA9" i="53" s="1"/>
  <c r="G9" i="53" s="1"/>
  <c r="Y17" i="53"/>
  <c r="Z17" i="53" s="1"/>
  <c r="AA17" i="53" s="1"/>
  <c r="G17" i="53" s="1"/>
  <c r="Y29" i="53"/>
  <c r="Z29" i="53" s="1"/>
  <c r="AA29" i="53" s="1"/>
  <c r="G29" i="53" s="1"/>
  <c r="Y5" i="53"/>
  <c r="Z5" i="53" s="1"/>
  <c r="AA5" i="53" s="1"/>
  <c r="G5" i="53" s="1"/>
  <c r="Y23" i="53"/>
  <c r="Z23" i="53" s="1"/>
  <c r="AA23" i="53" s="1"/>
  <c r="G23" i="53" s="1"/>
  <c r="Y8" i="53"/>
  <c r="Z8" i="53" s="1"/>
  <c r="AA8" i="53" s="1"/>
  <c r="G8" i="53" s="1"/>
  <c r="Y22" i="53"/>
  <c r="Z22" i="53" s="1"/>
  <c r="AA22" i="53" s="1"/>
  <c r="G22" i="53" s="1"/>
  <c r="Y16" i="53"/>
  <c r="Z16" i="53" s="1"/>
  <c r="AA16" i="53" s="1"/>
  <c r="G16" i="53" s="1"/>
  <c r="Y33" i="53"/>
  <c r="Z33" i="53" s="1"/>
  <c r="AA33" i="53" s="1"/>
  <c r="G33" i="53" s="1"/>
  <c r="Y4" i="53"/>
  <c r="Z4" i="53" s="1"/>
  <c r="AA4" i="53" s="1"/>
  <c r="G4" i="53" s="1"/>
  <c r="Y26" i="53"/>
  <c r="Z26" i="53" s="1"/>
  <c r="AA26" i="53" s="1"/>
  <c r="G26" i="53" s="1"/>
  <c r="Y21" i="53"/>
  <c r="Z21" i="53" s="1"/>
  <c r="AA21" i="53" s="1"/>
  <c r="G21" i="53" s="1"/>
  <c r="Y24" i="53"/>
  <c r="Z24" i="53" s="1"/>
  <c r="AA24" i="53" s="1"/>
  <c r="G24" i="53" s="1"/>
  <c r="Y31" i="53"/>
  <c r="Z31" i="53" s="1"/>
  <c r="AA31" i="53" s="1"/>
  <c r="G31" i="53" s="1"/>
  <c r="Y32" i="53"/>
  <c r="Z32" i="53" s="1"/>
  <c r="AA32" i="53" s="1"/>
  <c r="G32" i="53" s="1"/>
  <c r="Y15" i="53"/>
  <c r="Z15" i="53" s="1"/>
  <c r="AA15" i="53" s="1"/>
  <c r="G15" i="53" s="1"/>
  <c r="Y7" i="53"/>
  <c r="Z7" i="53" s="1"/>
  <c r="AA7" i="53" s="1"/>
  <c r="G7" i="53" s="1"/>
  <c r="Y20" i="53"/>
  <c r="Z20" i="53" s="1"/>
  <c r="AA20" i="53" s="1"/>
  <c r="G20" i="53" s="1"/>
  <c r="Y27" i="53"/>
  <c r="Z27" i="53" s="1"/>
  <c r="AA27" i="53" s="1"/>
  <c r="G27" i="53" s="1"/>
  <c r="AO9" i="53"/>
  <c r="AP9" i="53" s="1"/>
  <c r="H9" i="53" s="1"/>
  <c r="AO19" i="53"/>
  <c r="AP19" i="53" s="1"/>
  <c r="H19" i="53" s="1"/>
  <c r="D34" i="53"/>
  <c r="AL11" i="53"/>
  <c r="AG49" i="53"/>
  <c r="AG50" i="53" s="1"/>
  <c r="AO6" i="53"/>
  <c r="AP6" i="53" s="1"/>
  <c r="H6" i="53" s="1"/>
  <c r="AN11" i="53"/>
  <c r="AO11" i="53" s="1"/>
  <c r="AP11" i="53" s="1"/>
  <c r="H11" i="53" s="1"/>
  <c r="AO22" i="53"/>
  <c r="AP22" i="53" s="1"/>
  <c r="H22" i="53" s="1"/>
  <c r="AO27" i="53"/>
  <c r="AP27" i="53" s="1"/>
  <c r="H27" i="53" s="1"/>
  <c r="Y10" i="53"/>
  <c r="Z10" i="53" s="1"/>
  <c r="AA10" i="53" s="1"/>
  <c r="G10" i="53" s="1"/>
  <c r="D10" i="53" s="1"/>
  <c r="Y28" i="53"/>
  <c r="Z28" i="53" s="1"/>
  <c r="AA28" i="53" s="1"/>
  <c r="G28" i="53" s="1"/>
  <c r="AN14" i="53"/>
  <c r="AO14" i="53" s="1"/>
  <c r="AP14" i="53" s="1"/>
  <c r="H14" i="53" s="1"/>
  <c r="AN25" i="53"/>
  <c r="AO25" i="53" s="1"/>
  <c r="AP25" i="53" s="1"/>
  <c r="H25" i="53" s="1"/>
  <c r="AN12" i="53"/>
  <c r="AO12" i="53" s="1"/>
  <c r="AP12" i="53" s="1"/>
  <c r="H12" i="53" s="1"/>
  <c r="AN20" i="53"/>
  <c r="AO20" i="53" s="1"/>
  <c r="AP20" i="53" s="1"/>
  <c r="H20" i="53" s="1"/>
  <c r="AO5" i="53"/>
  <c r="AP5" i="53" s="1"/>
  <c r="H5" i="53" s="1"/>
  <c r="AO8" i="53"/>
  <c r="AP8" i="53" s="1"/>
  <c r="H8" i="53" s="1"/>
  <c r="AN18" i="53"/>
  <c r="AO18" i="53" s="1"/>
  <c r="AP18" i="53" s="1"/>
  <c r="H18" i="53" s="1"/>
  <c r="AN23" i="53"/>
  <c r="AO23" i="53" s="1"/>
  <c r="AP23" i="53" s="1"/>
  <c r="H23" i="53" s="1"/>
  <c r="AN35" i="53"/>
  <c r="AO35" i="53" s="1"/>
  <c r="AP35" i="53" s="1"/>
  <c r="H35" i="53" s="1"/>
  <c r="Y6" i="53"/>
  <c r="Z6" i="53" s="1"/>
  <c r="AA6" i="53" s="1"/>
  <c r="G6" i="53" s="1"/>
  <c r="AN13" i="53"/>
  <c r="AO13" i="53" s="1"/>
  <c r="AP13" i="53" s="1"/>
  <c r="H13" i="53" s="1"/>
  <c r="Y11" i="53"/>
  <c r="Z11" i="53" s="1"/>
  <c r="AA11" i="53" s="1"/>
  <c r="G11" i="53" s="1"/>
  <c r="Y35" i="53"/>
  <c r="Z35" i="53" s="1"/>
  <c r="AA35" i="53" s="1"/>
  <c r="G35" i="53" s="1"/>
  <c r="D35" i="53" s="1"/>
  <c r="AV51" i="53"/>
  <c r="AD49" i="53"/>
  <c r="AW4" i="53"/>
  <c r="J4" i="53" s="1"/>
  <c r="AI4" i="53"/>
  <c r="AN4" i="53" s="1"/>
  <c r="AO4" i="53" s="1"/>
  <c r="AP4" i="53" s="1"/>
  <c r="H4" i="53" s="1"/>
  <c r="AD51" i="53"/>
  <c r="AV49" i="53"/>
  <c r="AK7" i="53"/>
  <c r="AN30" i="53"/>
  <c r="AO30" i="53" s="1"/>
  <c r="AP30" i="53" s="1"/>
  <c r="H30" i="53" s="1"/>
  <c r="AD50" i="53"/>
  <c r="AL7" i="53"/>
  <c r="Y30" i="53"/>
  <c r="Z30" i="53" s="1"/>
  <c r="AA30" i="53" s="1"/>
  <c r="G30" i="53" s="1"/>
  <c r="D30" i="53" s="1"/>
  <c r="AV50" i="53"/>
  <c r="AE49" i="53"/>
  <c r="AF49" i="53"/>
  <c r="D31" i="53" l="1"/>
  <c r="D18" i="53"/>
  <c r="D13" i="53"/>
  <c r="D5" i="53"/>
  <c r="D21" i="53"/>
  <c r="D12" i="53"/>
  <c r="D25" i="53"/>
  <c r="D32" i="53"/>
  <c r="D11" i="53"/>
  <c r="D33" i="53"/>
  <c r="D29" i="53"/>
  <c r="AF50" i="53"/>
  <c r="AF51" i="53" s="1"/>
  <c r="D16" i="53"/>
  <c r="D6" i="53"/>
  <c r="D28" i="53"/>
  <c r="D22" i="53"/>
  <c r="AN7" i="53"/>
  <c r="AO7" i="53" s="1"/>
  <c r="AP7" i="53" s="1"/>
  <c r="H7" i="53" s="1"/>
  <c r="D7" i="53" s="1"/>
  <c r="D4" i="53"/>
  <c r="D14" i="53"/>
  <c r="D9" i="53"/>
  <c r="D23" i="53"/>
  <c r="D8" i="53"/>
  <c r="D27" i="53"/>
  <c r="D20" i="53"/>
  <c r="D26" i="53"/>
  <c r="D24" i="53"/>
  <c r="AE50" i="53"/>
  <c r="AE51" i="53" s="1"/>
  <c r="AG51" i="53"/>
  <c r="D56" i="53" l="1"/>
  <c r="D52" i="53"/>
  <c r="D51" i="53"/>
  <c r="D50" i="53"/>
  <c r="D55" i="53"/>
  <c r="D53" i="53"/>
  <c r="D54" i="53"/>
  <c r="E23" i="53" l="1"/>
  <c r="E19" i="53"/>
  <c r="E12" i="53"/>
  <c r="E26" i="53"/>
  <c r="E9" i="53"/>
  <c r="E11" i="53"/>
  <c r="E4" i="53"/>
  <c r="E15" i="53"/>
  <c r="E29" i="53"/>
  <c r="E24" i="53"/>
  <c r="E5" i="53"/>
  <c r="E25" i="53"/>
  <c r="E8" i="53"/>
  <c r="E16" i="53"/>
  <c r="E31" i="53"/>
  <c r="E7" i="53"/>
  <c r="E28" i="53"/>
  <c r="E17" i="53"/>
  <c r="E20" i="53"/>
  <c r="E18" i="53"/>
  <c r="E13" i="53"/>
  <c r="E22" i="53"/>
  <c r="E14" i="53"/>
  <c r="E27" i="53"/>
  <c r="E6" i="53"/>
  <c r="E33" i="53"/>
  <c r="E35" i="53"/>
  <c r="E32" i="53"/>
  <c r="E21" i="53"/>
  <c r="E10" i="53"/>
  <c r="E30" i="53"/>
  <c r="E34" i="53"/>
  <c r="E59" i="53" l="1"/>
  <c r="E58" i="53"/>
  <c r="E60" i="53"/>
  <c r="Q22" i="41" l="1"/>
  <c r="P22" i="41"/>
  <c r="R22" i="41" s="1"/>
  <c r="Q17" i="41"/>
  <c r="P29" i="45"/>
  <c r="M19" i="45"/>
  <c r="M17" i="45"/>
  <c r="M12" i="45"/>
  <c r="A2" i="45"/>
  <c r="N39" i="45"/>
  <c r="M39" i="45"/>
  <c r="L39" i="45"/>
  <c r="K39" i="45"/>
  <c r="J39" i="45"/>
  <c r="H39" i="45"/>
  <c r="P38" i="45"/>
  <c r="O38" i="45"/>
  <c r="N38" i="45"/>
  <c r="M38" i="45"/>
  <c r="L38" i="45"/>
  <c r="K38" i="45"/>
  <c r="J38" i="45"/>
  <c r="I38" i="45"/>
  <c r="H38" i="45"/>
  <c r="O37" i="45"/>
  <c r="N37" i="45"/>
  <c r="M37" i="45"/>
  <c r="L37" i="45"/>
  <c r="K37" i="45"/>
  <c r="J37" i="45"/>
  <c r="I37" i="45"/>
  <c r="H37" i="45"/>
  <c r="N36" i="45"/>
  <c r="L36" i="45"/>
  <c r="K36" i="45"/>
  <c r="J36" i="45"/>
  <c r="I36" i="45"/>
  <c r="H36" i="45"/>
  <c r="N35" i="45"/>
  <c r="L35" i="45"/>
  <c r="K35" i="45"/>
  <c r="J35" i="45"/>
  <c r="H35" i="45"/>
  <c r="N34" i="45"/>
  <c r="L34" i="45"/>
  <c r="K34" i="45"/>
  <c r="J34" i="45"/>
  <c r="H34" i="45"/>
  <c r="N33" i="45"/>
  <c r="L33" i="45"/>
  <c r="K33" i="45"/>
  <c r="J33" i="45"/>
  <c r="I33" i="45"/>
  <c r="H33" i="45"/>
  <c r="N32" i="45"/>
  <c r="M32" i="45"/>
  <c r="L32" i="45"/>
  <c r="K32" i="45"/>
  <c r="J32" i="45"/>
  <c r="H32" i="45"/>
  <c r="N31" i="45"/>
  <c r="M31" i="45"/>
  <c r="L31" i="45"/>
  <c r="K31" i="45"/>
  <c r="J31" i="45"/>
  <c r="I31" i="45"/>
  <c r="H31" i="45"/>
  <c r="N30" i="45"/>
  <c r="L30" i="45"/>
  <c r="K30" i="45"/>
  <c r="J30" i="45"/>
  <c r="I30" i="45"/>
  <c r="H30" i="45"/>
  <c r="N29" i="45"/>
  <c r="L29" i="45"/>
  <c r="K29" i="45"/>
  <c r="J29" i="45"/>
  <c r="H29" i="45"/>
  <c r="N28" i="45"/>
  <c r="L28" i="45"/>
  <c r="K28" i="45"/>
  <c r="J28" i="45"/>
  <c r="I28" i="45"/>
  <c r="H28" i="45"/>
  <c r="N27" i="45"/>
  <c r="L27" i="45"/>
  <c r="K27" i="45"/>
  <c r="J27" i="45"/>
  <c r="I27" i="45"/>
  <c r="H27" i="45"/>
  <c r="N26" i="45"/>
  <c r="M26" i="45"/>
  <c r="L26" i="45"/>
  <c r="K26" i="45"/>
  <c r="J26" i="45"/>
  <c r="I26" i="45"/>
  <c r="H26" i="45"/>
  <c r="P25" i="45"/>
  <c r="N25" i="45"/>
  <c r="M25" i="45"/>
  <c r="L25" i="45"/>
  <c r="K25" i="45"/>
  <c r="J25" i="45"/>
  <c r="I25" i="45"/>
  <c r="H25" i="45"/>
  <c r="N24" i="45"/>
  <c r="M24" i="45"/>
  <c r="L24" i="45"/>
  <c r="J24" i="45"/>
  <c r="I24" i="45"/>
  <c r="H24" i="45"/>
  <c r="N23" i="45"/>
  <c r="M23" i="45"/>
  <c r="L23" i="45"/>
  <c r="K23" i="45"/>
  <c r="J23" i="45"/>
  <c r="I23" i="45"/>
  <c r="H23" i="45"/>
  <c r="N22" i="45"/>
  <c r="L22" i="45"/>
  <c r="K22" i="45"/>
  <c r="J22" i="45"/>
  <c r="H22" i="45"/>
  <c r="P21" i="45"/>
  <c r="N21" i="45"/>
  <c r="M21" i="45"/>
  <c r="L21" i="45"/>
  <c r="K21" i="45"/>
  <c r="J21" i="45"/>
  <c r="H21" i="45"/>
  <c r="P20" i="45"/>
  <c r="N20" i="45"/>
  <c r="M20" i="45"/>
  <c r="L20" i="45"/>
  <c r="K20" i="45"/>
  <c r="J20" i="45"/>
  <c r="H20" i="45"/>
  <c r="P19" i="45"/>
  <c r="N19" i="45"/>
  <c r="L19" i="45"/>
  <c r="K19" i="45"/>
  <c r="J19" i="45"/>
  <c r="I19" i="45"/>
  <c r="H19" i="45"/>
  <c r="N18" i="45"/>
  <c r="M18" i="45"/>
  <c r="L18" i="45"/>
  <c r="K18" i="45"/>
  <c r="J18" i="45"/>
  <c r="H18" i="45"/>
  <c r="N17" i="45"/>
  <c r="L17" i="45"/>
  <c r="K17" i="45"/>
  <c r="J17" i="45"/>
  <c r="I17" i="45"/>
  <c r="H17" i="45"/>
  <c r="P16" i="45"/>
  <c r="N16" i="45"/>
  <c r="M16" i="45"/>
  <c r="L16" i="45"/>
  <c r="K16" i="45"/>
  <c r="J16" i="45"/>
  <c r="H16" i="45"/>
  <c r="P15" i="45"/>
  <c r="L15" i="45"/>
  <c r="K15" i="45"/>
  <c r="J15" i="45"/>
  <c r="I15" i="45"/>
  <c r="H15" i="45"/>
  <c r="P14" i="45"/>
  <c r="N14" i="45"/>
  <c r="L14" i="45"/>
  <c r="K14" i="45"/>
  <c r="J14" i="45"/>
  <c r="I14" i="45"/>
  <c r="H14" i="45"/>
  <c r="N13" i="45"/>
  <c r="M13" i="45"/>
  <c r="L13" i="45"/>
  <c r="K13" i="45"/>
  <c r="J13" i="45"/>
  <c r="H13" i="45"/>
  <c r="N12" i="45"/>
  <c r="L12" i="45"/>
  <c r="K12" i="45"/>
  <c r="J12" i="45"/>
  <c r="I12" i="45"/>
  <c r="H12" i="45"/>
  <c r="P11" i="45"/>
  <c r="N11" i="45"/>
  <c r="L11" i="45"/>
  <c r="K11" i="45"/>
  <c r="J11" i="45"/>
  <c r="H11" i="45"/>
  <c r="N10" i="45"/>
  <c r="L10" i="45"/>
  <c r="K10" i="45"/>
  <c r="J10" i="45"/>
  <c r="I10" i="45"/>
  <c r="H10" i="45"/>
  <c r="N9" i="45"/>
  <c r="L9" i="45"/>
  <c r="K9" i="45"/>
  <c r="J9" i="45"/>
  <c r="I9" i="45"/>
  <c r="H9" i="45"/>
  <c r="N8" i="45"/>
  <c r="M8" i="45"/>
  <c r="L8" i="45"/>
  <c r="K8" i="45"/>
  <c r="J8" i="45"/>
  <c r="H8" i="45"/>
  <c r="P7" i="45"/>
  <c r="N7" i="45"/>
  <c r="M7" i="45"/>
  <c r="L7" i="45"/>
  <c r="K7" i="45"/>
  <c r="J7" i="45"/>
  <c r="H7" i="45"/>
  <c r="N6" i="45"/>
  <c r="L6" i="45"/>
  <c r="K6" i="45"/>
  <c r="J6" i="45"/>
  <c r="H6" i="45"/>
  <c r="P5" i="45"/>
  <c r="N5" i="45"/>
  <c r="L5" i="45"/>
  <c r="K5" i="45"/>
  <c r="J5" i="45"/>
  <c r="H5" i="45"/>
  <c r="P4" i="45"/>
  <c r="N4" i="45"/>
  <c r="L4" i="45"/>
  <c r="K4" i="45"/>
  <c r="J4" i="45"/>
  <c r="I4" i="45"/>
  <c r="H4" i="45"/>
  <c r="Q3" i="45"/>
  <c r="P3" i="45"/>
  <c r="O3" i="45"/>
  <c r="N3" i="45"/>
  <c r="L3" i="45"/>
  <c r="K3" i="45"/>
  <c r="J3" i="45"/>
  <c r="I3" i="45"/>
  <c r="H3" i="45"/>
  <c r="Q2" i="45"/>
  <c r="P2" i="45"/>
  <c r="N2" i="45"/>
  <c r="L2" i="45"/>
  <c r="K2" i="45"/>
  <c r="J2" i="45"/>
  <c r="I2" i="45"/>
  <c r="H2" i="45"/>
  <c r="G39" i="45"/>
  <c r="G38" i="45"/>
  <c r="G37" i="45"/>
  <c r="G36" i="45"/>
  <c r="G35" i="45"/>
  <c r="G34" i="45"/>
  <c r="G33" i="45"/>
  <c r="G32" i="45"/>
  <c r="G31" i="45"/>
  <c r="G30" i="45"/>
  <c r="G29" i="45"/>
  <c r="G28" i="45"/>
  <c r="G27" i="45"/>
  <c r="G26" i="45"/>
  <c r="G25" i="45"/>
  <c r="G24" i="45"/>
  <c r="G23" i="45"/>
  <c r="G22" i="45"/>
  <c r="G21" i="45"/>
  <c r="G20" i="45"/>
  <c r="G19" i="45"/>
  <c r="G18" i="45"/>
  <c r="G17" i="45"/>
  <c r="G16" i="45"/>
  <c r="G15" i="45"/>
  <c r="G14" i="45"/>
  <c r="G13" i="45"/>
  <c r="G12" i="45"/>
  <c r="G11" i="45"/>
  <c r="G10" i="45"/>
  <c r="G9" i="45"/>
  <c r="G8" i="45"/>
  <c r="G7" i="45"/>
  <c r="G6" i="45"/>
  <c r="G5" i="45"/>
  <c r="G4" i="45"/>
  <c r="G3" i="45"/>
  <c r="B7" i="45"/>
  <c r="E7" i="45"/>
  <c r="F7" i="45"/>
  <c r="E20" i="45"/>
  <c r="F20" i="45"/>
  <c r="B21" i="45"/>
  <c r="C21" i="45"/>
  <c r="E21" i="45"/>
  <c r="F21" i="45"/>
  <c r="E31" i="45"/>
  <c r="F31" i="45"/>
  <c r="B32" i="45"/>
  <c r="C32" i="45"/>
  <c r="E32" i="45"/>
  <c r="F32" i="45"/>
  <c r="B35" i="45"/>
  <c r="C35" i="45"/>
  <c r="E35" i="45"/>
  <c r="F35" i="45"/>
  <c r="B36" i="45"/>
  <c r="C36" i="45"/>
  <c r="E36" i="45"/>
  <c r="F36" i="45"/>
  <c r="B39" i="45"/>
  <c r="E39" i="45"/>
  <c r="F39" i="45"/>
  <c r="P37" i="45"/>
  <c r="P26" i="45"/>
  <c r="K24" i="45"/>
  <c r="P39" i="45"/>
  <c r="P36" i="45"/>
  <c r="P35" i="45"/>
  <c r="P34" i="45"/>
  <c r="P33" i="45"/>
  <c r="P32" i="45"/>
  <c r="P31" i="45"/>
  <c r="P24" i="45"/>
  <c r="P23" i="45"/>
  <c r="P22" i="45"/>
  <c r="P18" i="45"/>
  <c r="Q16" i="41"/>
  <c r="P13" i="45"/>
  <c r="Q12" i="41"/>
  <c r="P8" i="45"/>
  <c r="C39" i="45"/>
  <c r="C31" i="45"/>
  <c r="B31" i="45"/>
  <c r="C20" i="45"/>
  <c r="B20" i="45"/>
  <c r="C7" i="45"/>
  <c r="Q38" i="41"/>
  <c r="Q34" i="41"/>
  <c r="Q33" i="41"/>
  <c r="Q32" i="41"/>
  <c r="T32" i="45" s="1"/>
  <c r="Q27" i="41"/>
  <c r="Q26" i="41"/>
  <c r="Q25" i="41"/>
  <c r="Q19" i="41"/>
  <c r="Q18" i="41"/>
  <c r="Q15" i="41"/>
  <c r="Q11" i="41"/>
  <c r="Q5" i="41"/>
  <c r="S39" i="45"/>
  <c r="P37" i="41"/>
  <c r="P36" i="41"/>
  <c r="S36" i="45" s="1"/>
  <c r="P35" i="41"/>
  <c r="S35" i="45" s="1"/>
  <c r="P34" i="41"/>
  <c r="P33" i="41"/>
  <c r="P32" i="41"/>
  <c r="S32" i="45" s="1"/>
  <c r="P31" i="41"/>
  <c r="S31" i="45" s="1"/>
  <c r="P28" i="41"/>
  <c r="P21" i="41"/>
  <c r="S21" i="45" s="1"/>
  <c r="P20" i="41"/>
  <c r="S20" i="45" s="1"/>
  <c r="P19" i="41"/>
  <c r="Q38" i="45"/>
  <c r="Q37" i="45"/>
  <c r="Q25" i="45"/>
  <c r="I39" i="45"/>
  <c r="I35" i="45"/>
  <c r="I34" i="45"/>
  <c r="I32" i="45"/>
  <c r="I29" i="45"/>
  <c r="I22" i="45"/>
  <c r="I21" i="45"/>
  <c r="I20" i="45"/>
  <c r="I18" i="45"/>
  <c r="I16" i="45"/>
  <c r="Q15" i="45"/>
  <c r="I13" i="45"/>
  <c r="I11" i="45"/>
  <c r="I8" i="45"/>
  <c r="I7" i="45"/>
  <c r="I6" i="45"/>
  <c r="I5" i="45"/>
  <c r="Q37" i="41"/>
  <c r="M35" i="45"/>
  <c r="O17" i="45"/>
  <c r="Q13" i="41"/>
  <c r="M5" i="45"/>
  <c r="M4" i="45"/>
  <c r="P3" i="41"/>
  <c r="A39" i="45" l="1"/>
  <c r="M29" i="45"/>
  <c r="M30" i="45"/>
  <c r="Q14" i="41"/>
  <c r="M14" i="45"/>
  <c r="M15" i="45"/>
  <c r="Q11" i="45"/>
  <c r="M6" i="45"/>
  <c r="M9" i="45"/>
  <c r="M11" i="45"/>
  <c r="M10" i="45"/>
  <c r="M27" i="45"/>
  <c r="M28" i="45"/>
  <c r="M36" i="45"/>
  <c r="N15" i="45"/>
  <c r="P27" i="45"/>
  <c r="Q27" i="45"/>
  <c r="Q28" i="45"/>
  <c r="P28" i="45"/>
  <c r="P12" i="45"/>
  <c r="Q12" i="45"/>
  <c r="R19" i="45"/>
  <c r="Q19" i="45"/>
  <c r="Q7" i="41"/>
  <c r="T7" i="45" s="1"/>
  <c r="P17" i="41"/>
  <c r="P17" i="45"/>
  <c r="Q26" i="45"/>
  <c r="Q23" i="41"/>
  <c r="M3" i="45"/>
  <c r="M33" i="45"/>
  <c r="Q17" i="45"/>
  <c r="M22" i="45"/>
  <c r="Q29" i="41"/>
  <c r="M2" i="45"/>
  <c r="M34" i="45"/>
  <c r="Q8" i="41"/>
  <c r="O2" i="45"/>
  <c r="Q4" i="41"/>
  <c r="Q24" i="41"/>
  <c r="O11" i="45"/>
  <c r="O33" i="45"/>
  <c r="O34" i="45"/>
  <c r="O20" i="45"/>
  <c r="R3" i="45"/>
  <c r="O26" i="45"/>
  <c r="Q29" i="45"/>
  <c r="R27" i="45"/>
  <c r="O27" i="45"/>
  <c r="P38" i="41"/>
  <c r="O8" i="45"/>
  <c r="O15" i="45"/>
  <c r="O16" i="45"/>
  <c r="O32" i="45"/>
  <c r="O10" i="45"/>
  <c r="O36" i="45"/>
  <c r="Q32" i="45"/>
  <c r="O22" i="45"/>
  <c r="O23" i="45"/>
  <c r="Q3" i="41"/>
  <c r="Q21" i="45"/>
  <c r="O25" i="45"/>
  <c r="O5" i="45"/>
  <c r="O4" i="45"/>
  <c r="R19" i="41"/>
  <c r="O19" i="45"/>
  <c r="R15" i="45"/>
  <c r="O13" i="45"/>
  <c r="O12" i="45"/>
  <c r="R37" i="45"/>
  <c r="Q24" i="45"/>
  <c r="Q18" i="45"/>
  <c r="Q5" i="45"/>
  <c r="R38" i="45"/>
  <c r="Q16" i="45"/>
  <c r="Q4" i="45"/>
  <c r="Q6" i="45"/>
  <c r="Q20" i="45"/>
  <c r="R25" i="45"/>
  <c r="Q35" i="41" l="1"/>
  <c r="T35" i="45" s="1"/>
  <c r="O35" i="45"/>
  <c r="R39" i="45"/>
  <c r="Q39" i="45"/>
  <c r="R13" i="45"/>
  <c r="Q13" i="45"/>
  <c r="O18" i="45"/>
  <c r="P18" i="41"/>
  <c r="R11" i="45"/>
  <c r="P7" i="41"/>
  <c r="S7" i="45" s="1"/>
  <c r="O7" i="45"/>
  <c r="R28" i="45"/>
  <c r="Q21" i="41"/>
  <c r="T21" i="45" s="1"/>
  <c r="O21" i="45"/>
  <c r="R23" i="45"/>
  <c r="Q23" i="45"/>
  <c r="O6" i="45"/>
  <c r="P6" i="41"/>
  <c r="P10" i="45"/>
  <c r="Q10" i="41"/>
  <c r="R7" i="45"/>
  <c r="Q7" i="45"/>
  <c r="P29" i="41"/>
  <c r="O29" i="45"/>
  <c r="R14" i="45"/>
  <c r="Q14" i="45"/>
  <c r="P6" i="45"/>
  <c r="Q6" i="41"/>
  <c r="Q34" i="45"/>
  <c r="O9" i="45"/>
  <c r="P9" i="41"/>
  <c r="R35" i="45"/>
  <c r="Q35" i="45"/>
  <c r="Q28" i="41"/>
  <c r="O28" i="45"/>
  <c r="R2" i="45"/>
  <c r="R36" i="45"/>
  <c r="Q36" i="45"/>
  <c r="R8" i="45"/>
  <c r="Q8" i="45"/>
  <c r="R26" i="45"/>
  <c r="O30" i="45"/>
  <c r="Q33" i="45"/>
  <c r="P9" i="45"/>
  <c r="Q9" i="41"/>
  <c r="P24" i="41"/>
  <c r="O24" i="45"/>
  <c r="T39" i="45"/>
  <c r="O39" i="45"/>
  <c r="P14" i="41"/>
  <c r="O14" i="45"/>
  <c r="R22" i="45"/>
  <c r="Q22" i="45"/>
  <c r="R34" i="41"/>
  <c r="R34" i="45"/>
  <c r="Q31" i="41"/>
  <c r="T31" i="45" s="1"/>
  <c r="O31" i="45"/>
  <c r="R17" i="41"/>
  <c r="R17" i="45"/>
  <c r="P11" i="41"/>
  <c r="Q20" i="41"/>
  <c r="T20" i="45" s="1"/>
  <c r="P5" i="41"/>
  <c r="Q36" i="41"/>
  <c r="T36" i="45" s="1"/>
  <c r="P26" i="41"/>
  <c r="R3" i="41"/>
  <c r="P30" i="41"/>
  <c r="R29" i="45"/>
  <c r="P27" i="41"/>
  <c r="R37" i="41"/>
  <c r="R32" i="45"/>
  <c r="R6" i="45"/>
  <c r="P10" i="41"/>
  <c r="R21" i="45"/>
  <c r="P8" i="41"/>
  <c r="P4" i="41"/>
  <c r="P25" i="41"/>
  <c r="P15" i="41"/>
  <c r="P16" i="41"/>
  <c r="P23" i="41"/>
  <c r="R5" i="45"/>
  <c r="P13" i="41"/>
  <c r="R12" i="45"/>
  <c r="P12" i="41"/>
  <c r="R38" i="41"/>
  <c r="R24" i="45"/>
  <c r="R20" i="45"/>
  <c r="R18" i="45"/>
  <c r="R16" i="45"/>
  <c r="R4" i="45"/>
  <c r="R36" i="41" l="1"/>
  <c r="U36" i="45" s="1"/>
  <c r="U39" i="45"/>
  <c r="Q30" i="41"/>
  <c r="Q9" i="45"/>
  <c r="R35" i="41"/>
  <c r="U35" i="45" s="1"/>
  <c r="R23" i="41"/>
  <c r="R25" i="41"/>
  <c r="R31" i="45"/>
  <c r="Q31" i="45"/>
  <c r="R27" i="41"/>
  <c r="R15" i="41"/>
  <c r="P39" i="41"/>
  <c r="R7" i="41"/>
  <c r="U7" i="45" s="1"/>
  <c r="Q10" i="45"/>
  <c r="R10" i="45"/>
  <c r="R33" i="45"/>
  <c r="R33" i="41"/>
  <c r="R14" i="41"/>
  <c r="R11" i="41"/>
  <c r="R26" i="41"/>
  <c r="R28" i="41"/>
  <c r="V39" i="45"/>
  <c r="P30" i="45"/>
  <c r="R10" i="41"/>
  <c r="R13" i="41"/>
  <c r="R8" i="41"/>
  <c r="R29" i="41"/>
  <c r="R6" i="41"/>
  <c r="R32" i="41"/>
  <c r="U32" i="45" s="1"/>
  <c r="R21" i="41"/>
  <c r="U21" i="45" s="1"/>
  <c r="R5" i="41"/>
  <c r="R12" i="41"/>
  <c r="R31" i="41"/>
  <c r="U31" i="45" s="1"/>
  <c r="V31" i="45" s="1"/>
  <c r="R24" i="41"/>
  <c r="R20" i="41"/>
  <c r="U20" i="45" s="1"/>
  <c r="R18" i="41"/>
  <c r="R16" i="41"/>
  <c r="R4" i="41"/>
  <c r="S40" i="45" l="1"/>
  <c r="V32" i="45"/>
  <c r="V21" i="45"/>
  <c r="Q30" i="45"/>
  <c r="R9" i="45"/>
  <c r="R9" i="41"/>
  <c r="V36" i="45"/>
  <c r="V35" i="45"/>
  <c r="R30" i="41"/>
  <c r="T40" i="45"/>
  <c r="Q39" i="41"/>
  <c r="V7" i="45"/>
  <c r="B2" i="33"/>
  <c r="A21" i="45" l="1"/>
  <c r="A7" i="45"/>
  <c r="A20" i="45"/>
  <c r="A32" i="45"/>
  <c r="A36" i="45"/>
  <c r="A35" i="45"/>
  <c r="A31" i="45"/>
  <c r="R30" i="45"/>
  <c r="O39" i="41"/>
  <c r="U40" i="45"/>
  <c r="R39" i="41"/>
  <c r="V20" i="45" l="1"/>
  <c r="V40" i="45" l="1"/>
</calcChain>
</file>

<file path=xl/sharedStrings.xml><?xml version="1.0" encoding="utf-8"?>
<sst xmlns="http://schemas.openxmlformats.org/spreadsheetml/2006/main" count="444" uniqueCount="270">
  <si>
    <t>People</t>
  </si>
  <si>
    <t>Process</t>
  </si>
  <si>
    <t>Technology</t>
  </si>
  <si>
    <t>No</t>
  </si>
  <si>
    <t>Initiative Name</t>
  </si>
  <si>
    <t>Dependency</t>
  </si>
  <si>
    <t>Start Year</t>
  </si>
  <si>
    <t>Improve service delivery</t>
  </si>
  <si>
    <t>Policy</t>
  </si>
  <si>
    <t>Quick-win</t>
  </si>
  <si>
    <t>Governance</t>
  </si>
  <si>
    <t>Ease of operations</t>
  </si>
  <si>
    <t>Remarks</t>
  </si>
  <si>
    <t>IN001</t>
  </si>
  <si>
    <t>Entity</t>
  </si>
  <si>
    <t>Encourage Business / Investments</t>
  </si>
  <si>
    <t>Sustainability &amp; Resilience</t>
  </si>
  <si>
    <t>Improve Operational efficiency</t>
  </si>
  <si>
    <t xml:space="preserve">Standardization or  compliance </t>
  </si>
  <si>
    <t xml:space="preserve">Policy </t>
  </si>
  <si>
    <t>Service</t>
  </si>
  <si>
    <t>Reusability / Shared service</t>
  </si>
  <si>
    <t xml:space="preserve">Sourcing  </t>
  </si>
  <si>
    <t>Sustainability / Resiliency</t>
  </si>
  <si>
    <t>About the toolkit</t>
  </si>
  <si>
    <t>Nos.</t>
  </si>
  <si>
    <t>The toolkit is intended to support in a roadmap activity. This is divided into specific tabs which are used to manage specific activities in the course of the brainstorming and ideation session.</t>
  </si>
  <si>
    <t xml:space="preserve">The above activities allows us to quickly establish the potential initiatives and focus on the top priority initiatives. </t>
  </si>
  <si>
    <t xml:space="preserve">However, post the roadmap it is essential to document and detail out the work packages for each of the initiative that have been selected to be a part of the digital transformation initiative. </t>
  </si>
  <si>
    <r>
      <t xml:space="preserve">The typical flow proposed for the roadmap session includes - 
a) </t>
    </r>
    <r>
      <rPr>
        <b/>
        <sz val="10"/>
        <color theme="1"/>
        <rFont val="Calibri"/>
        <family val="2"/>
        <scheme val="minor"/>
      </rPr>
      <t>Ideation</t>
    </r>
    <r>
      <rPr>
        <sz val="10"/>
        <color theme="1"/>
        <rFont val="Calibri"/>
        <family val="2"/>
        <scheme val="minor"/>
      </rPr>
      <t xml:space="preserve"> - encouraging participants to provide suggestions for candidate initiatives which could be a part of the digital transformation exercise.
b) A</t>
    </r>
    <r>
      <rPr>
        <b/>
        <sz val="10"/>
        <color theme="1"/>
        <rFont val="Calibri"/>
        <family val="2"/>
        <scheme val="minor"/>
      </rPr>
      <t xml:space="preserve">lignment </t>
    </r>
    <r>
      <rPr>
        <sz val="10"/>
        <color theme="1"/>
        <rFont val="Calibri"/>
        <family val="2"/>
        <scheme val="minor"/>
      </rPr>
      <t xml:space="preserve">- we use this session to assess the fitment of the candidate initiatives with our vision and priorities
c) </t>
    </r>
    <r>
      <rPr>
        <b/>
        <sz val="10"/>
        <color theme="1"/>
        <rFont val="Calibri"/>
        <family val="2"/>
        <scheme val="minor"/>
      </rPr>
      <t>Classification</t>
    </r>
    <r>
      <rPr>
        <sz val="10"/>
        <color theme="1"/>
        <rFont val="Calibri"/>
        <family val="2"/>
        <scheme val="minor"/>
      </rPr>
      <t xml:space="preserve"> - attempt to map the candidate initiatives into potential work areas 
d) Prioritization - we acknowledge the contraints (benefits, risks, timelines, budget) to prioritize the candidate initiatives
e) </t>
    </r>
    <r>
      <rPr>
        <b/>
        <sz val="10"/>
        <color theme="1"/>
        <rFont val="Calibri"/>
        <family val="2"/>
        <scheme val="minor"/>
      </rPr>
      <t>Roadmap</t>
    </r>
    <r>
      <rPr>
        <sz val="10"/>
        <color theme="1"/>
        <rFont val="Calibri"/>
        <family val="2"/>
        <scheme val="minor"/>
      </rPr>
      <t xml:space="preserve"> - we prepare a target state roadmap with the potential initiatives on a fixed timeline</t>
    </r>
  </si>
  <si>
    <t>Group</t>
  </si>
  <si>
    <t>IN002</t>
  </si>
  <si>
    <t>IN003</t>
  </si>
  <si>
    <t>IN004</t>
  </si>
  <si>
    <t>DTA</t>
  </si>
  <si>
    <t>IN005</t>
  </si>
  <si>
    <t>IN006</t>
  </si>
  <si>
    <t>IN007</t>
  </si>
  <si>
    <t>IN008</t>
  </si>
  <si>
    <t>IN009</t>
  </si>
  <si>
    <t>IN010</t>
  </si>
  <si>
    <t>IN011</t>
  </si>
  <si>
    <t>IN012</t>
  </si>
  <si>
    <t>IN013</t>
  </si>
  <si>
    <t>IN014</t>
  </si>
  <si>
    <t>IN015</t>
  </si>
  <si>
    <t>IN016</t>
  </si>
  <si>
    <t>IN017</t>
  </si>
  <si>
    <t>IN018</t>
  </si>
  <si>
    <t>IN019</t>
  </si>
  <si>
    <t>IN020</t>
  </si>
  <si>
    <t>IN021</t>
  </si>
  <si>
    <t>IN022</t>
  </si>
  <si>
    <t>IN023</t>
  </si>
  <si>
    <t>IN024</t>
  </si>
  <si>
    <t>IN025</t>
  </si>
  <si>
    <t>IN026</t>
  </si>
  <si>
    <t>IN027</t>
  </si>
  <si>
    <t>IN028</t>
  </si>
  <si>
    <t>IN029</t>
  </si>
  <si>
    <t>IN030</t>
  </si>
  <si>
    <t>IN031</t>
  </si>
  <si>
    <t>Toolkit usage guidelines</t>
  </si>
  <si>
    <t>Business benefits</t>
  </si>
  <si>
    <t>Execution complexity</t>
  </si>
  <si>
    <t>Cost range</t>
  </si>
  <si>
    <t>Timelines</t>
  </si>
  <si>
    <t>Risks</t>
  </si>
  <si>
    <t>Status</t>
  </si>
  <si>
    <t>IN032</t>
  </si>
  <si>
    <t>Procurement</t>
  </si>
  <si>
    <t>Identify the entity who will be responsible for implementing this initiative</t>
  </si>
  <si>
    <t>Identify the dependencies of this initiative on other initiative</t>
  </si>
  <si>
    <t>Short name for the initiative</t>
  </si>
  <si>
    <t>Further description to expand and describe the initiative</t>
  </si>
  <si>
    <t xml:space="preserve">Improve Quality of Life </t>
  </si>
  <si>
    <t>Map the initiative to the strategic themes which have been identified in Day 1 of the workshop. It is important to note that specific initiatives will qualify as proposed candidate initiatives if they are aligned to one or more of the strategic themes of the digital vision.</t>
  </si>
  <si>
    <t>An initiative which can be executed within 6 months qualifies as a quick-win</t>
  </si>
  <si>
    <t>If the initiative falls under common / reusable initiative group or caters to the requirement of more than one government entity</t>
  </si>
  <si>
    <t>This will be marked if the initiative requires procurement or external sources to implement</t>
  </si>
  <si>
    <t xml:space="preserve">This will be marked if the initiative caters to standardization or compliance requirement required as per domain or business requirements or contractual specifications </t>
  </si>
  <si>
    <t>This will be marked if the initiative intends to provide a government service to citizen / business / others</t>
  </si>
  <si>
    <t xml:space="preserve">This will be marked if the initiative requires the review or development of a policy / regulation </t>
  </si>
  <si>
    <t xml:space="preserve">1) Discuss services (front-end) delivered to your users (citizens / taxpayers / business / tourists / other groups) by your entity.
2) Identify existing challenges and potential improvement opportunities you can see
3) Ideate the potential initiatives which can help with teh challenges and opportunities for improvement. 
4) Initiaitves should be classified under one group (1 - Enabling initiative OR 2 - Common / Reusable OR 3 - MDA / Sector specific)
5) There should be a responsible entity who owns this initiative
6) The initiative could be around the following areas - enabling rules and regulations, capacity development and training to cater to a specific digitization initiative, digitization of a manual service, improvement in an existing service, transformation of service delivery process, procurement of infrastructure, digital upskilling, skilled resources).
7) Please try to ideate and mention a specific initiative instead of a generic initiative
</t>
  </si>
  <si>
    <t>1) This exercise intends to map the initiatives identified to the strategic digital vision and themes identified
2) As a rule, a initiative should be either an enabling / pre-requisite category or should be aligned to at least one strategic theme which has been agreed upon.</t>
  </si>
  <si>
    <t>1) This exercise is to map the initiatives into further categories which allows us to view a detailed breakdown and understand the initiative.
2) Various dependencies, requirements should be assessed by the audience for preparing this view.</t>
  </si>
  <si>
    <t>1) This exercise enables us to breakdown and assess the initiative from the benefit, execution, cost, risk and time perspective.
2) Each initiative will be qualitatively assessed under each of these parameters to arrive at a consolidated scoring mechanism
3) This is an indicative dashboard to enable us to prioritise the initatives. However, we can overrule the mechanism for specific initiatives which we believe is required irrespective of the cost / time / risk quotients.</t>
  </si>
  <si>
    <t>High - focus on analytics, reporting solutions which enables monitoring or rules / policies which is enable the governance 
Medium - the initiative allows us to manage and have oversight of government services and operations but additional efforts will be required to ensure end-to-end governance
Low - there is no governance component or limited requirements for governance</t>
  </si>
  <si>
    <t>High - The initiative will help improve the overall government operations to a large extent 
Medium - The initiative directly does not impact operations but implementation will help reduce overall time and cost  
Low - There is limited or no impact to the government operations</t>
  </si>
  <si>
    <t xml:space="preserve">High - The initiative helps promote the cause of sustainability / resiliency for government services and operations (including infrastructure, security, training and capacity development)
Medium - The initiative indirectly promotes or will direct the role for further improving the sustainability and resiliency of government
Low - There is limited or no linkage to sustainability / resiliency </t>
  </si>
  <si>
    <t>High - impacts a broad user group (25,000++) or requires a high level of digital training and capacity development
Medium - impacts moderate user base (5,000-25,000) or requires basic digital training and capacity development
Low - impacts low user based (0 - 5,000) and does not require digital training and capacity development</t>
  </si>
  <si>
    <t>High - requires a high level of process re-engineering because of digital 
Medium - has process optimization or fine-tuning and does not require change in process
Low - there is no change in process or service</t>
  </si>
  <si>
    <t>High - initiaitve is dependent on the development of a new policy with considerable impact across the nation
Medium - initiaitve requires changes to an existing policy and has limited impact 
Low - there is no impact to policy (new or existing)</t>
  </si>
  <si>
    <t>High - USD 1M +
Medium - USD 250,000 - 1M 
Low - USD 0 - 250,000</t>
  </si>
  <si>
    <t>High - high risk owing to extended timelines, project complexity, digital skills augmentation or resistance which may result in failure
Medium - moderate risk owing to digital skills augmentation or resistance
Low - low risk considering the initiative is a quick-win or limited / no digital skills augmentation</t>
  </si>
  <si>
    <t>High - 18 months +
Medium - 6 months to 18 months
Low - 0 - 6 months</t>
  </si>
  <si>
    <r>
      <t>A work package is expected to include:
a</t>
    </r>
    <r>
      <rPr>
        <b/>
        <sz val="10"/>
        <color theme="1"/>
        <rFont val="Calibri"/>
        <family val="2"/>
        <scheme val="minor"/>
      </rPr>
      <t xml:space="preserve">) Overview </t>
    </r>
    <r>
      <rPr>
        <sz val="10"/>
        <color theme="1"/>
        <rFont val="Calibri"/>
        <family val="2"/>
        <scheme val="minor"/>
      </rPr>
      <t>-  description of work package, s</t>
    </r>
    <r>
      <rPr>
        <i/>
        <sz val="10"/>
        <color theme="1"/>
        <rFont val="Calibri"/>
        <family val="2"/>
        <scheme val="minor"/>
      </rPr>
      <t>takeholders, budget, timelines
b</t>
    </r>
    <r>
      <rPr>
        <b/>
        <sz val="10"/>
        <color theme="1"/>
        <rFont val="Calibri"/>
        <family val="2"/>
        <scheme val="minor"/>
      </rPr>
      <t xml:space="preserve">) Business case - </t>
    </r>
    <r>
      <rPr>
        <i/>
        <sz val="10"/>
        <color theme="1"/>
        <rFont val="Calibri"/>
        <family val="2"/>
        <scheme val="minor"/>
      </rPr>
      <t>alignment to National Vision and Priority areas, objectives, benefits, Services (if applicable), dependency, policy 
c</t>
    </r>
    <r>
      <rPr>
        <b/>
        <sz val="10"/>
        <color theme="1"/>
        <rFont val="Calibri"/>
        <family val="2"/>
        <scheme val="minor"/>
      </rPr>
      <t xml:space="preserve">) Implementation - </t>
    </r>
    <r>
      <rPr>
        <i/>
        <sz val="10"/>
        <color theme="1"/>
        <rFont val="Calibri"/>
        <family val="2"/>
        <scheme val="minor"/>
      </rPr>
      <t>Phases, Procurement needs, Resourcing needs,  Design, Change and Capacity requirement, Assumptions</t>
    </r>
  </si>
  <si>
    <t>Service delivery</t>
  </si>
  <si>
    <t>Initiative</t>
  </si>
  <si>
    <t>Organization</t>
  </si>
  <si>
    <t>Activity 3 – Initiatives aligned to digital vision</t>
  </si>
  <si>
    <t>Activity 1 - Initiatives identification and Activity 2 - Initiatives consolidation</t>
  </si>
  <si>
    <t>Activity 5 – Initiatives classification</t>
  </si>
  <si>
    <t>Activity 6 - Initiatives prioritization</t>
  </si>
  <si>
    <t>High - The initiative directly focus on a government service delivery and will benefit users to a high extent
Medium - the initiative indirectly will help the government to improve the service delivery but does not directly support or enable any services
Low - There is limited or no benefit linked to this initiative for the service delivery</t>
  </si>
  <si>
    <t>IN033</t>
  </si>
  <si>
    <t>IN034</t>
  </si>
  <si>
    <t>IN035</t>
  </si>
  <si>
    <t>IN036</t>
  </si>
  <si>
    <t>IN037</t>
  </si>
  <si>
    <t>Localisation</t>
  </si>
  <si>
    <t>Resource compensation budget</t>
  </si>
  <si>
    <t>Procurement budget</t>
  </si>
  <si>
    <t>Total Budget</t>
  </si>
  <si>
    <t>Annual support</t>
  </si>
  <si>
    <t>Implementation time (months)</t>
  </si>
  <si>
    <t>Internal resources</t>
  </si>
  <si>
    <t>Services / schemes</t>
  </si>
  <si>
    <t>Support cost</t>
  </si>
  <si>
    <t>Support duration (Years)</t>
  </si>
  <si>
    <t>Implementation cost</t>
  </si>
  <si>
    <t>Budget 2025</t>
  </si>
  <si>
    <t>Budget 2026</t>
  </si>
  <si>
    <t>Budget 2027</t>
  </si>
  <si>
    <t>Phase</t>
  </si>
  <si>
    <t>Theme</t>
  </si>
  <si>
    <t>Build our people</t>
  </si>
  <si>
    <t>Total 
(2025-27)</t>
  </si>
  <si>
    <t>Yes</t>
  </si>
  <si>
    <t>High - initiative involves technology (skills / capability / solutions) which are new and requires high customization or development efforts. There is a significant potential for user resistance.
Medium - moderate complexity where technology is reusable and has been tested/implemented in other instances (countries)
Low - low complexity considering the solutions / skill set is available locally and high confidence exists in acceptance and implementation capability</t>
  </si>
  <si>
    <t>TOTAL (in USD M)</t>
  </si>
  <si>
    <t>Estimated Start Year</t>
  </si>
  <si>
    <t>Estimated Support duration (Years)</t>
  </si>
  <si>
    <t>Estimated Implementation time (months)</t>
  </si>
  <si>
    <t>Indicative  count of services / schemes / others to be associated</t>
  </si>
  <si>
    <t>Internal resources required</t>
  </si>
  <si>
    <t>Total Support cost</t>
  </si>
  <si>
    <t>Total Budget     (3 years)</t>
  </si>
  <si>
    <t xml:space="preserve">Phase </t>
  </si>
  <si>
    <t>Quick-win (0-6 months)</t>
  </si>
  <si>
    <t>Phase 1 (6 -12 months)</t>
  </si>
  <si>
    <t>Phase 2 (1 - 2 years)</t>
  </si>
  <si>
    <t xml:space="preserve">Simplify lives </t>
  </si>
  <si>
    <t>Boost resilience and sustainability</t>
  </si>
  <si>
    <t>Service offering /Background functions</t>
  </si>
  <si>
    <t>Simplify lives</t>
  </si>
  <si>
    <t>Boost sustainability and resiliency</t>
  </si>
  <si>
    <t>Estimated Resource compensation budget</t>
  </si>
  <si>
    <t>Risk</t>
  </si>
  <si>
    <t>Resources compensation</t>
  </si>
  <si>
    <t>Procurement Cost</t>
  </si>
  <si>
    <t>Score</t>
  </si>
  <si>
    <t>Benefit score</t>
  </si>
  <si>
    <t>Execution score</t>
  </si>
  <si>
    <t>Cost score</t>
  </si>
  <si>
    <t>Risk score</t>
  </si>
  <si>
    <t>Time score</t>
  </si>
  <si>
    <t>Governance - Score</t>
  </si>
  <si>
    <t>Service score</t>
  </si>
  <si>
    <t>Ops Score</t>
  </si>
  <si>
    <t>Sustainability score</t>
  </si>
  <si>
    <t>People score</t>
  </si>
  <si>
    <t>Process score</t>
  </si>
  <si>
    <t>Policy score</t>
  </si>
  <si>
    <t>Tech score</t>
  </si>
  <si>
    <t>Cost</t>
  </si>
  <si>
    <t>High</t>
  </si>
  <si>
    <t>Low</t>
  </si>
  <si>
    <t>Medium</t>
  </si>
  <si>
    <t>List of Initiatives</t>
  </si>
  <si>
    <t>Overall Priority</t>
  </si>
  <si>
    <t>Quotient Score (1 to 10)</t>
  </si>
  <si>
    <t xml:space="preserve">Quantitative scoring of each business lever </t>
  </si>
  <si>
    <t>Benefit Quotient</t>
  </si>
  <si>
    <t>Execution Complexity</t>
  </si>
  <si>
    <t>Execution Complexity Quotient</t>
  </si>
  <si>
    <t>Rating</t>
  </si>
  <si>
    <t>Benefit quotient</t>
  </si>
  <si>
    <t>Execution quotient</t>
  </si>
  <si>
    <t>Cost quotient</t>
  </si>
  <si>
    <t>Risk quotient</t>
  </si>
  <si>
    <t>Time quotient</t>
  </si>
  <si>
    <t>Ease of business</t>
  </si>
  <si>
    <t>Accessibility</t>
  </si>
  <si>
    <t>Monitoring Management and Reporting</t>
  </si>
  <si>
    <t>Absolute Score</t>
  </si>
  <si>
    <t>Relative Score</t>
  </si>
  <si>
    <t>Relative score scaled to 10</t>
  </si>
  <si>
    <t>Relative score</t>
  </si>
  <si>
    <t>Score
(from 1 to 10)</t>
  </si>
  <si>
    <t>Start time</t>
  </si>
  <si>
    <t>Duration</t>
  </si>
  <si>
    <t>2016-17</t>
  </si>
  <si>
    <t>2018-19</t>
  </si>
  <si>
    <t>2020-21</t>
  </si>
  <si>
    <t>Median</t>
  </si>
  <si>
    <t>Average</t>
  </si>
  <si>
    <t>Weights</t>
  </si>
  <si>
    <t>Quartile 1</t>
  </si>
  <si>
    <t>Quartile 2</t>
  </si>
  <si>
    <t>Beneficial Impact level</t>
  </si>
  <si>
    <t>Assigned Score - Option 1</t>
  </si>
  <si>
    <t>Ease of Implementation level</t>
  </si>
  <si>
    <t>Assigned Score</t>
  </si>
  <si>
    <t>Cost from</t>
  </si>
  <si>
    <t>Cost to</t>
  </si>
  <si>
    <t>Risk &amp; Complexity</t>
  </si>
  <si>
    <t>Implementation duration</t>
  </si>
  <si>
    <t>Quartile 3</t>
  </si>
  <si>
    <t>high count</t>
  </si>
  <si>
    <t>medium count</t>
  </si>
  <si>
    <t>NA</t>
  </si>
  <si>
    <t>low count</t>
  </si>
  <si>
    <t>Max possible score</t>
  </si>
  <si>
    <t># parameters</t>
  </si>
  <si>
    <t># business levers</t>
  </si>
  <si>
    <t>Total max possible score</t>
  </si>
  <si>
    <t>ABC</t>
  </si>
  <si>
    <t>Identify the group this initiative falls under:
1- MDA / Entity specific service
2 - Common / Shared / Reusable service
3 - Enhancement initiative</t>
  </si>
  <si>
    <t>1- MDA / Entity specific service</t>
  </si>
  <si>
    <t>2 - Common / Shared / Reusable service</t>
  </si>
  <si>
    <t>3 - Enhancement initiative</t>
  </si>
  <si>
    <t>Ongoing</t>
  </si>
  <si>
    <t>Planned</t>
  </si>
  <si>
    <t>Proposed</t>
  </si>
  <si>
    <t>Quick win description</t>
  </si>
  <si>
    <t>XYZ</t>
  </si>
  <si>
    <t>S. No.</t>
  </si>
  <si>
    <t>Data Elements</t>
  </si>
  <si>
    <t>Values</t>
  </si>
  <si>
    <t>Title</t>
  </si>
  <si>
    <t>Title Alternative</t>
  </si>
  <si>
    <t>Document Identifier</t>
  </si>
  <si>
    <t>Document Version, Month, Year of Release</t>
  </si>
  <si>
    <t>Version 0.1, December 2024</t>
  </si>
  <si>
    <t>Present Status</t>
  </si>
  <si>
    <t>Draft</t>
  </si>
  <si>
    <t>Publisher</t>
  </si>
  <si>
    <t>Department of ICT, Government of Grenada</t>
  </si>
  <si>
    <t>Date of Publishing</t>
  </si>
  <si>
    <t>To be updated</t>
  </si>
  <si>
    <t>Type of Standard Document</t>
  </si>
  <si>
    <t>Enforcement Category</t>
  </si>
  <si>
    <t>Mandatory</t>
  </si>
  <si>
    <t>Creator</t>
  </si>
  <si>
    <t>DTA, Government of Grenada</t>
  </si>
  <si>
    <t>Contributor</t>
  </si>
  <si>
    <t>Names of participating MDAs and industry body</t>
  </si>
  <si>
    <t>Brief Description</t>
  </si>
  <si>
    <t>Target Audience</t>
  </si>
  <si>
    <t>Owner of Approved Standard</t>
  </si>
  <si>
    <t>Office of Prime Minister</t>
  </si>
  <si>
    <t>Subject</t>
  </si>
  <si>
    <t>Enterprise Architecture</t>
  </si>
  <si>
    <t>Subject Category</t>
  </si>
  <si>
    <t>Institutional Mechanism</t>
  </si>
  <si>
    <t>Coverage: Spatial</t>
  </si>
  <si>
    <t>Grenada</t>
  </si>
  <si>
    <t>Format</t>
  </si>
  <si>
    <t>PDF (PDF/A at the time of release of the final standard)</t>
  </si>
  <si>
    <t>Language</t>
  </si>
  <si>
    <t>English</t>
  </si>
  <si>
    <t>Copyrights</t>
  </si>
  <si>
    <t>Government of Grenada</t>
  </si>
  <si>
    <t>Grenada Enterprise Architecture Roadmap Toolkit</t>
  </si>
  <si>
    <t>GEA –RT</t>
  </si>
  <si>
    <t>GEA.RT.001</t>
  </si>
  <si>
    <t>Toolkit</t>
  </si>
  <si>
    <t xml:space="preserve">This document provides an otoolkit to be leveraged by MDAs (EA focal points)  to develop the MDA or Government organisation level roadmap. </t>
  </si>
  <si>
    <t>MDA, EA Focal Points, Consultants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</si>
</sst>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 #,##0.00_ ;_ * \-#,##0.00_ ;_ * &quot;-&quot;??_ ;_ @_ "/>
    <numFmt numFmtId="165" formatCode="_-[$€-2]* #,##0.00_-;\-[$€-2]* #,##0.00_-;_-[$€-2]* &quot;-&quot;??_-"/>
    <numFmt numFmtId="166" formatCode="&quot;$&quot;#,##0.00"/>
    <numFmt numFmtId="167" formatCode="_ * #,##0.000_ ;_ * \-#,##0.000_ ;_ * &quot;-&quot;??_ ;_ @_ "/>
    <numFmt numFmtId="168" formatCode="0.0"/>
  </numFmts>
  <fonts count="44" x14ac:knownFonts="1">
    <font>
      <sz val="11"/>
      <color theme="1"/>
      <name val="Calibri"/>
      <family val="2"/>
      <scheme val="minor"/>
    </font>
    <font>
      <sz val="10"/>
      <color theme="1"/>
      <name val="Arial"/>
      <family val="2"/>
    </font>
    <font>
      <sz val="10"/>
      <name val="Arial"/>
      <family val="2"/>
    </font>
    <font>
      <b/>
      <sz val="11"/>
      <color indexed="52"/>
      <name val="Calibri"/>
      <family val="2"/>
    </font>
    <font>
      <b/>
      <sz val="11"/>
      <color indexed="9"/>
      <name val="Calibri"/>
      <family val="2"/>
    </font>
    <font>
      <sz val="10"/>
      <color indexed="8"/>
      <name val="Arial"/>
      <family val="2"/>
    </font>
    <font>
      <sz val="12"/>
      <name val="Times New Roman"/>
      <family val="1"/>
    </font>
    <font>
      <sz val="11"/>
      <color indexed="52"/>
      <name val="Calibri"/>
      <family val="2"/>
    </font>
    <font>
      <sz val="11"/>
      <color indexed="17"/>
      <name val="Calibri"/>
      <family val="2"/>
    </font>
    <font>
      <sz val="11"/>
      <color indexed="62"/>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u/>
      <sz val="10"/>
      <color indexed="36"/>
      <name val="Arial"/>
      <family val="2"/>
    </font>
    <font>
      <sz val="11"/>
      <color indexed="60"/>
      <name val="Calibri"/>
      <family val="2"/>
    </font>
    <font>
      <sz val="11"/>
      <color indexed="20"/>
      <name val="Calibri"/>
      <family val="2"/>
    </font>
    <font>
      <sz val="10"/>
      <name val="MS Sans Serif"/>
      <family val="2"/>
    </font>
    <font>
      <b/>
      <sz val="18"/>
      <color indexed="56"/>
      <name val="Cambria"/>
      <family val="2"/>
    </font>
    <font>
      <b/>
      <sz val="11"/>
      <color indexed="8"/>
      <name val="Calibri"/>
      <family val="2"/>
    </font>
    <font>
      <b/>
      <sz val="11"/>
      <color indexed="63"/>
      <name val="Calibri"/>
      <family val="2"/>
    </font>
    <font>
      <i/>
      <sz val="11"/>
      <color indexed="23"/>
      <name val="Calibri"/>
      <family val="2"/>
    </font>
    <font>
      <sz val="11"/>
      <color indexed="10"/>
      <name val="Calibri"/>
      <family val="2"/>
    </font>
    <font>
      <sz val="11"/>
      <name val="Calibri"/>
      <family val="2"/>
      <scheme val="minor"/>
    </font>
    <font>
      <sz val="11"/>
      <color theme="1"/>
      <name val="Calibri"/>
      <family val="2"/>
      <scheme val="minor"/>
    </font>
    <font>
      <sz val="10"/>
      <name val="Arial"/>
      <family val="2"/>
    </font>
    <font>
      <b/>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name val="Calibri"/>
      <family val="2"/>
      <scheme val="minor"/>
    </font>
    <font>
      <sz val="10"/>
      <color theme="0"/>
      <name val="Calibri"/>
      <family val="2"/>
      <scheme val="minor"/>
    </font>
    <font>
      <b/>
      <sz val="10"/>
      <color theme="0"/>
      <name val="Calibri"/>
      <family val="2"/>
      <scheme val="minor"/>
    </font>
    <font>
      <b/>
      <sz val="11"/>
      <color theme="0"/>
      <name val="Calibri"/>
      <family val="2"/>
      <scheme val="minor"/>
    </font>
    <font>
      <b/>
      <i/>
      <sz val="11"/>
      <color theme="1"/>
      <name val="Calibri"/>
      <family val="2"/>
      <scheme val="minor"/>
    </font>
    <font>
      <i/>
      <sz val="10"/>
      <color theme="1"/>
      <name val="Calibri"/>
      <family val="2"/>
      <scheme val="minor"/>
    </font>
    <font>
      <sz val="8"/>
      <name val="Calibri"/>
      <family val="2"/>
      <scheme val="minor"/>
    </font>
    <font>
      <i/>
      <sz val="11"/>
      <name val="Calibri"/>
      <family val="2"/>
      <scheme val="minor"/>
    </font>
    <font>
      <i/>
      <sz val="10"/>
      <name val="Calibri"/>
      <family val="2"/>
      <scheme val="minor"/>
    </font>
    <font>
      <sz val="10"/>
      <color rgb="FFFF0000"/>
      <name val="Calibri"/>
      <family val="2"/>
      <scheme val="minor"/>
    </font>
    <font>
      <sz val="10"/>
      <color theme="4"/>
      <name val="Calibri"/>
      <family val="2"/>
      <scheme val="minor"/>
    </font>
    <font>
      <b/>
      <sz val="10"/>
      <color rgb="FFFFFFFF"/>
      <name val="Aptos"/>
    </font>
    <font>
      <b/>
      <sz val="10"/>
      <color rgb="FF000000"/>
      <name val="Aptos"/>
    </font>
    <font>
      <sz val="10"/>
      <color rgb="FF000000"/>
      <name val="Aptos"/>
    </font>
  </fonts>
  <fills count="31">
    <fill>
      <patternFill patternType="none"/>
    </fill>
    <fill>
      <patternFill patternType="gray125"/>
    </fill>
    <fill>
      <patternFill patternType="solid">
        <fgColor indexed="22"/>
      </patternFill>
    </fill>
    <fill>
      <patternFill patternType="solid">
        <fgColor indexed="55"/>
      </patternFill>
    </fill>
    <fill>
      <patternFill patternType="solid">
        <fgColor indexed="42"/>
      </patternFill>
    </fill>
    <fill>
      <patternFill patternType="solid">
        <fgColor indexed="47"/>
      </patternFill>
    </fill>
    <fill>
      <patternFill patternType="solid">
        <fgColor indexed="43"/>
      </patternFill>
    </fill>
    <fill>
      <patternFill patternType="solid">
        <fgColor indexed="26"/>
      </patternFill>
    </fill>
    <fill>
      <patternFill patternType="solid">
        <fgColor indexed="45"/>
      </patternFill>
    </fill>
    <fill>
      <patternFill patternType="mediumGray">
        <fgColor indexed="22"/>
      </patternFill>
    </fill>
    <fill>
      <patternFill patternType="solid">
        <fgColor theme="1"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bgColor indexed="64"/>
      </patternFill>
    </fill>
    <fill>
      <patternFill patternType="solid">
        <fgColor theme="4" tint="0.79998168889431442"/>
        <bgColor indexed="64"/>
      </patternFill>
    </fill>
    <fill>
      <patternFill patternType="solid">
        <fgColor rgb="FF00B0F0"/>
        <bgColor indexed="64"/>
      </patternFill>
    </fill>
    <fill>
      <patternFill patternType="solid">
        <fgColor theme="8"/>
        <bgColor indexed="64"/>
      </patternFill>
    </fill>
    <fill>
      <patternFill patternType="solid">
        <fgColor rgb="FF0070C0"/>
        <bgColor indexed="64"/>
      </patternFill>
    </fill>
    <fill>
      <patternFill patternType="solid">
        <fgColor theme="7" tint="0.79998168889431442"/>
        <bgColor indexed="64"/>
      </patternFill>
    </fill>
    <fill>
      <patternFill patternType="solid">
        <fgColor theme="3"/>
        <bgColor indexed="64"/>
      </patternFill>
    </fill>
    <fill>
      <patternFill patternType="solid">
        <fgColor rgb="FFFFD85D"/>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6" tint="0.79998168889431442"/>
        <bgColor indexed="64"/>
      </patternFill>
    </fill>
    <fill>
      <patternFill patternType="solid">
        <fgColor rgb="FFFFC000"/>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rgb="FF15608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style="thin">
        <color theme="1" tint="0.499984740745262"/>
      </top>
      <bottom style="thin">
        <color theme="1" tint="0.499984740745262"/>
      </bottom>
      <diagonal/>
    </border>
    <border>
      <left style="thin">
        <color indexed="64"/>
      </left>
      <right/>
      <top style="thin">
        <color indexed="64"/>
      </top>
      <bottom/>
      <diagonal/>
    </border>
    <border>
      <left/>
      <right style="thin">
        <color theme="1" tint="0.499984740745262"/>
      </right>
      <top/>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bottom style="thin">
        <color indexed="64"/>
      </bottom>
      <diagonal/>
    </border>
    <border>
      <left style="medium">
        <color rgb="FFFFFFFF"/>
      </left>
      <right style="medium">
        <color rgb="FFFFFFFF"/>
      </right>
      <top style="medium">
        <color rgb="FFFFFFFF"/>
      </top>
      <bottom style="thin">
        <color rgb="FFD1D1D1"/>
      </bottom>
      <diagonal/>
    </border>
    <border>
      <left style="thin">
        <color rgb="FFD1D1D1"/>
      </left>
      <right style="thin">
        <color rgb="FFD1D1D1"/>
      </right>
      <top style="thin">
        <color rgb="FFD1D1D1"/>
      </top>
      <bottom style="thin">
        <color rgb="FFD1D1D1"/>
      </bottom>
      <diagonal/>
    </border>
  </borders>
  <cellStyleXfs count="41">
    <xf numFmtId="165" fontId="0" fillId="0" borderId="0"/>
    <xf numFmtId="165" fontId="2" fillId="0" borderId="0"/>
    <xf numFmtId="9" fontId="2" fillId="0" borderId="0" applyFont="0" applyFill="0" applyBorder="0" applyAlignment="0" applyProtection="0"/>
    <xf numFmtId="43" fontId="2" fillId="0" borderId="0" applyFont="0" applyFill="0" applyBorder="0" applyAlignment="0" applyProtection="0"/>
    <xf numFmtId="165" fontId="1" fillId="0" borderId="0"/>
    <xf numFmtId="165" fontId="3" fillId="2" borderId="2" applyNumberFormat="0" applyAlignment="0" applyProtection="0"/>
    <xf numFmtId="165" fontId="4" fillId="3" borderId="3" applyNumberFormat="0" applyAlignment="0" applyProtection="0"/>
    <xf numFmtId="165" fontId="2" fillId="0" borderId="0" applyFont="0" applyFill="0" applyBorder="0" applyAlignment="0" applyProtection="0"/>
    <xf numFmtId="165" fontId="5" fillId="0" borderId="0"/>
    <xf numFmtId="165" fontId="6" fillId="0" borderId="0" applyNumberFormat="0" applyFill="0" applyBorder="0" applyAlignment="0" applyProtection="0"/>
    <xf numFmtId="165" fontId="7" fillId="0" borderId="4" applyNumberFormat="0" applyFill="0" applyAlignment="0" applyProtection="0"/>
    <xf numFmtId="165" fontId="8" fillId="4" borderId="0" applyNumberFormat="0" applyBorder="0" applyAlignment="0" applyProtection="0"/>
    <xf numFmtId="165" fontId="9" fillId="5" borderId="2" applyNumberFormat="0" applyAlignment="0" applyProtection="0"/>
    <xf numFmtId="165" fontId="10" fillId="0" borderId="5" applyNumberFormat="0" applyFill="0" applyAlignment="0" applyProtection="0"/>
    <xf numFmtId="165" fontId="11" fillId="0" borderId="6" applyNumberFormat="0" applyFill="0" applyAlignment="0" applyProtection="0"/>
    <xf numFmtId="165" fontId="12" fillId="0" borderId="7" applyNumberFormat="0" applyFill="0" applyAlignment="0" applyProtection="0"/>
    <xf numFmtId="165" fontId="12" fillId="0" borderId="0" applyNumberFormat="0" applyFill="0" applyBorder="0" applyAlignment="0" applyProtection="0"/>
    <xf numFmtId="165" fontId="13" fillId="0" borderId="0" applyNumberFormat="0" applyFill="0" applyBorder="0" applyAlignment="0" applyProtection="0">
      <alignment vertical="top"/>
      <protection locked="0"/>
    </xf>
    <xf numFmtId="165" fontId="14" fillId="0" borderId="0" applyNumberFormat="0" applyFill="0" applyBorder="0" applyAlignment="0" applyProtection="0">
      <alignment vertical="top"/>
      <protection locked="0"/>
    </xf>
    <xf numFmtId="165" fontId="15" fillId="6" borderId="0" applyNumberFormat="0" applyBorder="0" applyAlignment="0" applyProtection="0"/>
    <xf numFmtId="165" fontId="2" fillId="7" borderId="8" applyNumberFormat="0" applyFont="0" applyAlignment="0" applyProtection="0"/>
    <xf numFmtId="165" fontId="16" fillId="8" borderId="0" applyNumberFormat="0" applyBorder="0" applyAlignment="0" applyProtection="0"/>
    <xf numFmtId="165" fontId="17" fillId="0" borderId="0" applyNumberFormat="0" applyFont="0" applyFill="0" applyBorder="0" applyAlignment="0" applyProtection="0">
      <alignment horizontal="left"/>
    </xf>
    <xf numFmtId="15" fontId="17" fillId="0" borderId="0" applyFont="0" applyFill="0" applyBorder="0" applyAlignment="0" applyProtection="0"/>
    <xf numFmtId="165" fontId="17" fillId="9" borderId="0" applyNumberFormat="0" applyFont="0" applyBorder="0" applyAlignment="0" applyProtection="0"/>
    <xf numFmtId="165" fontId="6" fillId="0" borderId="0"/>
    <xf numFmtId="165" fontId="18" fillId="0" borderId="0" applyNumberFormat="0" applyFill="0" applyBorder="0" applyAlignment="0" applyProtection="0"/>
    <xf numFmtId="165" fontId="19" fillId="0" borderId="9" applyNumberFormat="0" applyFill="0" applyAlignment="0" applyProtection="0"/>
    <xf numFmtId="165" fontId="20" fillId="2" borderId="10" applyNumberFormat="0" applyAlignment="0" applyProtection="0"/>
    <xf numFmtId="165" fontId="21" fillId="0" borderId="0" applyNumberFormat="0" applyFill="0" applyBorder="0" applyAlignment="0" applyProtection="0"/>
    <xf numFmtId="165" fontId="22" fillId="0" borderId="0" applyNumberFormat="0" applyFill="0" applyBorder="0" applyAlignment="0" applyProtection="0"/>
    <xf numFmtId="165" fontId="24" fillId="0" borderId="0"/>
    <xf numFmtId="0" fontId="25" fillId="0" borderId="0"/>
    <xf numFmtId="0" fontId="24" fillId="0" borderId="0"/>
    <xf numFmtId="0" fontId="24" fillId="0" borderId="0"/>
    <xf numFmtId="164" fontId="24" fillId="0" borderId="0" applyFont="0" applyFill="0" applyBorder="0" applyAlignment="0" applyProtection="0"/>
    <xf numFmtId="0" fontId="2" fillId="0" borderId="0"/>
    <xf numFmtId="0" fontId="2" fillId="0" borderId="0"/>
    <xf numFmtId="0" fontId="1" fillId="0" borderId="0"/>
    <xf numFmtId="44" fontId="24" fillId="0" borderId="0" applyFont="0" applyFill="0" applyBorder="0" applyAlignment="0" applyProtection="0"/>
    <xf numFmtId="9" fontId="24" fillId="0" borderId="0" applyFont="0" applyFill="0" applyBorder="0" applyAlignment="0" applyProtection="0"/>
  </cellStyleXfs>
  <cellXfs count="174">
    <xf numFmtId="165" fontId="0" fillId="0" borderId="0" xfId="0"/>
    <xf numFmtId="165" fontId="0" fillId="0" borderId="0" xfId="0" applyAlignment="1">
      <alignment wrapText="1"/>
    </xf>
    <xf numFmtId="165" fontId="0" fillId="0" borderId="1" xfId="0" applyBorder="1"/>
    <xf numFmtId="165" fontId="27" fillId="0" borderId="0" xfId="0" applyFont="1"/>
    <xf numFmtId="165" fontId="31" fillId="0" borderId="0" xfId="0" applyFont="1"/>
    <xf numFmtId="165" fontId="27" fillId="0" borderId="1" xfId="0" applyFont="1" applyBorder="1"/>
    <xf numFmtId="165" fontId="27" fillId="0" borderId="1" xfId="0" applyFont="1" applyBorder="1" applyAlignment="1">
      <alignment horizontal="left" vertical="center" wrapText="1"/>
    </xf>
    <xf numFmtId="165" fontId="32" fillId="10" borderId="1" xfId="0" applyFont="1" applyFill="1" applyBorder="1" applyAlignment="1">
      <alignment horizontal="center" vertical="center" wrapText="1"/>
    </xf>
    <xf numFmtId="165" fontId="27" fillId="0" borderId="0" xfId="0" applyFont="1" applyAlignment="1">
      <alignment horizontal="center" vertical="center"/>
    </xf>
    <xf numFmtId="0" fontId="27" fillId="0" borderId="0" xfId="0" applyNumberFormat="1" applyFont="1"/>
    <xf numFmtId="165" fontId="27" fillId="0" borderId="1" xfId="0" applyFont="1" applyBorder="1" applyAlignment="1">
      <alignment horizontal="center"/>
    </xf>
    <xf numFmtId="165" fontId="27" fillId="0" borderId="1" xfId="0" applyFont="1" applyBorder="1" applyAlignment="1">
      <alignment horizontal="center" vertical="center" wrapText="1"/>
    </xf>
    <xf numFmtId="165" fontId="27" fillId="0" borderId="1" xfId="0" applyFont="1" applyBorder="1" applyAlignment="1">
      <alignment horizontal="center" vertical="center"/>
    </xf>
    <xf numFmtId="165" fontId="30" fillId="0" borderId="1" xfId="0" applyFont="1" applyBorder="1" applyAlignment="1">
      <alignment horizontal="center" vertical="center" wrapText="1"/>
    </xf>
    <xf numFmtId="165" fontId="27" fillId="0" borderId="1" xfId="0" applyFont="1" applyBorder="1" applyAlignment="1">
      <alignment vertical="center" wrapText="1"/>
    </xf>
    <xf numFmtId="165" fontId="32" fillId="10" borderId="12" xfId="0" applyFont="1" applyFill="1" applyBorder="1" applyAlignment="1">
      <alignment vertical="center"/>
    </xf>
    <xf numFmtId="165" fontId="32" fillId="10" borderId="11" xfId="0" applyFont="1" applyFill="1" applyBorder="1" applyAlignment="1">
      <alignment vertical="center"/>
    </xf>
    <xf numFmtId="165" fontId="27" fillId="0" borderId="13" xfId="0" applyFont="1" applyBorder="1"/>
    <xf numFmtId="165" fontId="34" fillId="0" borderId="0" xfId="0" applyFont="1"/>
    <xf numFmtId="1" fontId="27" fillId="0" borderId="13" xfId="0" applyNumberFormat="1" applyFont="1" applyBorder="1" applyAlignment="1">
      <alignment horizontal="center" vertical="center"/>
    </xf>
    <xf numFmtId="165" fontId="26" fillId="12" borderId="13" xfId="0" applyFont="1" applyFill="1" applyBorder="1" applyAlignment="1">
      <alignment wrapText="1"/>
    </xf>
    <xf numFmtId="1" fontId="27" fillId="0" borderId="13" xfId="0" applyNumberFormat="1" applyFont="1" applyBorder="1" applyAlignment="1">
      <alignment horizontal="center" vertical="center" wrapText="1"/>
    </xf>
    <xf numFmtId="165" fontId="27" fillId="0" borderId="13" xfId="0" applyFont="1" applyBorder="1" applyAlignment="1">
      <alignment wrapText="1"/>
    </xf>
    <xf numFmtId="0" fontId="27" fillId="0" borderId="1" xfId="0" applyNumberFormat="1" applyFont="1" applyBorder="1" applyAlignment="1">
      <alignment horizontal="center"/>
    </xf>
    <xf numFmtId="0" fontId="27" fillId="0" borderId="1" xfId="0" applyNumberFormat="1" applyFont="1" applyBorder="1" applyAlignment="1">
      <alignment horizontal="center" vertical="center" wrapText="1"/>
    </xf>
    <xf numFmtId="0" fontId="30" fillId="0" borderId="1" xfId="0" applyNumberFormat="1" applyFont="1" applyBorder="1" applyAlignment="1">
      <alignment horizontal="center" vertical="center" wrapText="1"/>
    </xf>
    <xf numFmtId="165" fontId="33" fillId="13" borderId="0" xfId="0" applyFont="1" applyFill="1"/>
    <xf numFmtId="165" fontId="37" fillId="0" borderId="13" xfId="0" applyFont="1" applyBorder="1"/>
    <xf numFmtId="165" fontId="37" fillId="0" borderId="13" xfId="0" applyFont="1" applyBorder="1" applyAlignment="1">
      <alignment wrapText="1"/>
    </xf>
    <xf numFmtId="165" fontId="37" fillId="0" borderId="16" xfId="0" applyFont="1" applyBorder="1"/>
    <xf numFmtId="165" fontId="23" fillId="0" borderId="0" xfId="0" applyFont="1"/>
    <xf numFmtId="165" fontId="38" fillId="11" borderId="13" xfId="4" applyFont="1" applyFill="1" applyBorder="1" applyAlignment="1">
      <alignment horizontal="left" vertical="center" wrapText="1" indent="1"/>
    </xf>
    <xf numFmtId="165" fontId="29" fillId="11" borderId="13" xfId="0" applyFont="1" applyFill="1" applyBorder="1" applyAlignment="1">
      <alignment horizontal="left" vertical="center" wrapText="1"/>
    </xf>
    <xf numFmtId="165" fontId="29" fillId="11" borderId="16" xfId="0" applyFont="1" applyFill="1" applyBorder="1" applyAlignment="1">
      <alignment vertical="center"/>
    </xf>
    <xf numFmtId="165" fontId="29" fillId="11" borderId="13" xfId="0" applyFont="1" applyFill="1" applyBorder="1" applyAlignment="1">
      <alignment vertical="center"/>
    </xf>
    <xf numFmtId="165" fontId="29" fillId="15" borderId="13" xfId="4" applyFont="1" applyFill="1" applyBorder="1" applyAlignment="1">
      <alignment horizontal="left" vertical="center" wrapText="1"/>
    </xf>
    <xf numFmtId="165" fontId="29" fillId="15" borderId="13" xfId="0" applyFont="1" applyFill="1" applyBorder="1" applyAlignment="1">
      <alignment horizontal="left" vertical="center" wrapText="1"/>
    </xf>
    <xf numFmtId="165" fontId="39" fillId="0" borderId="13" xfId="0" applyFont="1" applyBorder="1"/>
    <xf numFmtId="165" fontId="40" fillId="0" borderId="13" xfId="0" applyFont="1" applyBorder="1"/>
    <xf numFmtId="165" fontId="27" fillId="0" borderId="14" xfId="0" applyFont="1" applyBorder="1"/>
    <xf numFmtId="165" fontId="39" fillId="0" borderId="14" xfId="0" applyFont="1" applyBorder="1"/>
    <xf numFmtId="165" fontId="40" fillId="0" borderId="14" xfId="0" applyFont="1" applyBorder="1"/>
    <xf numFmtId="165" fontId="40" fillId="0" borderId="1" xfId="0" applyFont="1" applyBorder="1"/>
    <xf numFmtId="165" fontId="27" fillId="0" borderId="20" xfId="0" applyFont="1" applyBorder="1"/>
    <xf numFmtId="165" fontId="32" fillId="10" borderId="11" xfId="0" applyFont="1" applyFill="1" applyBorder="1" applyAlignment="1">
      <alignment horizontal="center" vertical="center" wrapText="1"/>
    </xf>
    <xf numFmtId="165" fontId="32" fillId="10" borderId="12" xfId="0" applyFont="1" applyFill="1" applyBorder="1" applyAlignment="1">
      <alignment horizontal="center" vertical="center" wrapText="1"/>
    </xf>
    <xf numFmtId="1" fontId="26" fillId="16" borderId="1" xfId="0" applyNumberFormat="1" applyFont="1" applyFill="1" applyBorder="1" applyAlignment="1">
      <alignment horizontal="center" vertical="center" wrapText="1"/>
    </xf>
    <xf numFmtId="165" fontId="0" fillId="0" borderId="0" xfId="0" applyAlignment="1">
      <alignment horizontal="center" vertical="center" wrapText="1"/>
    </xf>
    <xf numFmtId="0" fontId="0" fillId="12" borderId="1" xfId="0" applyNumberFormat="1" applyFill="1" applyBorder="1" applyAlignment="1">
      <alignment horizontal="center" vertical="center"/>
    </xf>
    <xf numFmtId="165" fontId="27" fillId="0" borderId="11" xfId="0" applyFont="1" applyBorder="1" applyAlignment="1">
      <alignment horizontal="left" vertical="center" wrapText="1"/>
    </xf>
    <xf numFmtId="0" fontId="27" fillId="0" borderId="19" xfId="0" applyNumberFormat="1" applyFont="1" applyBorder="1" applyAlignment="1">
      <alignment horizontal="center"/>
    </xf>
    <xf numFmtId="0" fontId="27" fillId="0" borderId="1" xfId="0" applyNumberFormat="1" applyFont="1" applyBorder="1" applyAlignment="1">
      <alignment horizontal="left" vertical="center" wrapText="1"/>
    </xf>
    <xf numFmtId="165" fontId="0" fillId="0" borderId="0" xfId="0" applyAlignment="1">
      <alignment horizontal="center" vertical="center"/>
    </xf>
    <xf numFmtId="0" fontId="27" fillId="12" borderId="1" xfId="0" applyNumberFormat="1" applyFont="1" applyFill="1" applyBorder="1" applyAlignment="1">
      <alignment horizontal="left" vertical="center" wrapText="1"/>
    </xf>
    <xf numFmtId="0" fontId="27" fillId="0" borderId="11" xfId="0" applyNumberFormat="1" applyFont="1" applyBorder="1" applyAlignment="1">
      <alignment horizontal="left" vertical="center" wrapText="1"/>
    </xf>
    <xf numFmtId="2" fontId="0" fillId="12" borderId="1" xfId="0" applyNumberFormat="1" applyFill="1" applyBorder="1" applyAlignment="1">
      <alignment horizontal="center" vertical="center"/>
    </xf>
    <xf numFmtId="165" fontId="33" fillId="17" borderId="0" xfId="0" applyFont="1" applyFill="1" applyAlignment="1">
      <alignment horizontal="center" vertical="center" wrapText="1"/>
    </xf>
    <xf numFmtId="2" fontId="0" fillId="12" borderId="18" xfId="0" applyNumberFormat="1" applyFill="1" applyBorder="1" applyAlignment="1">
      <alignment horizontal="center" vertical="center"/>
    </xf>
    <xf numFmtId="1" fontId="26" fillId="16" borderId="11" xfId="0" applyNumberFormat="1" applyFont="1" applyFill="1" applyBorder="1" applyAlignment="1">
      <alignment horizontal="center" vertical="center" wrapText="1"/>
    </xf>
    <xf numFmtId="166" fontId="0" fillId="18" borderId="13" xfId="0" applyNumberFormat="1" applyFill="1" applyBorder="1" applyAlignment="1">
      <alignment horizontal="right" vertical="center"/>
    </xf>
    <xf numFmtId="166" fontId="0" fillId="18" borderId="13" xfId="0" applyNumberFormat="1" applyFill="1" applyBorder="1" applyAlignment="1">
      <alignment horizontal="right"/>
    </xf>
    <xf numFmtId="2" fontId="0" fillId="18" borderId="13" xfId="0" applyNumberFormat="1" applyFill="1" applyBorder="1" applyAlignment="1">
      <alignment horizontal="right" vertical="center"/>
    </xf>
    <xf numFmtId="0" fontId="27" fillId="0" borderId="11" xfId="0" applyNumberFormat="1" applyFont="1" applyBorder="1" applyAlignment="1">
      <alignment horizontal="center"/>
    </xf>
    <xf numFmtId="0" fontId="0" fillId="12" borderId="11" xfId="0" applyNumberFormat="1" applyFill="1" applyBorder="1" applyAlignment="1">
      <alignment horizontal="center" vertical="center"/>
    </xf>
    <xf numFmtId="2" fontId="0" fillId="12" borderId="11" xfId="0" applyNumberFormat="1" applyFill="1" applyBorder="1" applyAlignment="1">
      <alignment horizontal="center" vertical="center"/>
    </xf>
    <xf numFmtId="2" fontId="0" fillId="12" borderId="21" xfId="0" applyNumberFormat="1" applyFill="1" applyBorder="1" applyAlignment="1">
      <alignment horizontal="center" vertical="center"/>
    </xf>
    <xf numFmtId="2" fontId="0" fillId="18" borderId="14" xfId="0" applyNumberFormat="1" applyFill="1" applyBorder="1" applyAlignment="1">
      <alignment horizontal="right" vertical="center"/>
    </xf>
    <xf numFmtId="166" fontId="0" fillId="18" borderId="14" xfId="0" applyNumberFormat="1" applyFill="1" applyBorder="1" applyAlignment="1">
      <alignment horizontal="right"/>
    </xf>
    <xf numFmtId="165" fontId="32" fillId="10" borderId="12" xfId="0" applyFont="1" applyFill="1" applyBorder="1" applyAlignment="1">
      <alignment horizontal="left" vertical="center" wrapText="1"/>
    </xf>
    <xf numFmtId="165" fontId="0" fillId="0" borderId="0" xfId="0" applyAlignment="1">
      <alignment horizontal="left" vertical="center"/>
    </xf>
    <xf numFmtId="165" fontId="0" fillId="0" borderId="0" xfId="0" applyAlignment="1">
      <alignment horizontal="left"/>
    </xf>
    <xf numFmtId="164" fontId="0" fillId="0" borderId="1" xfId="39" applyNumberFormat="1" applyFont="1" applyBorder="1"/>
    <xf numFmtId="44" fontId="33" fillId="19" borderId="13" xfId="39" applyFont="1" applyFill="1" applyBorder="1" applyAlignment="1">
      <alignment horizontal="right"/>
    </xf>
    <xf numFmtId="165" fontId="0" fillId="20" borderId="20" xfId="0" applyFill="1" applyBorder="1"/>
    <xf numFmtId="165" fontId="0" fillId="20" borderId="24" xfId="0" applyFill="1" applyBorder="1"/>
    <xf numFmtId="165" fontId="0" fillId="20" borderId="24" xfId="0" applyFill="1" applyBorder="1" applyAlignment="1">
      <alignment horizontal="center" vertical="center"/>
    </xf>
    <xf numFmtId="165" fontId="26" fillId="20" borderId="23" xfId="0" applyFont="1" applyFill="1" applyBorder="1"/>
    <xf numFmtId="165" fontId="26" fillId="20" borderId="13" xfId="0" applyFont="1" applyFill="1" applyBorder="1"/>
    <xf numFmtId="44" fontId="26" fillId="20" borderId="13" xfId="39" applyFont="1" applyFill="1" applyBorder="1"/>
    <xf numFmtId="165" fontId="26" fillId="20" borderId="23" xfId="0" applyFont="1" applyFill="1" applyBorder="1" applyAlignment="1">
      <alignment horizontal="right"/>
    </xf>
    <xf numFmtId="165" fontId="32" fillId="24" borderId="1" xfId="0" applyFont="1" applyFill="1" applyBorder="1" applyAlignment="1">
      <alignment vertical="center" wrapText="1"/>
    </xf>
    <xf numFmtId="165" fontId="32" fillId="25" borderId="1" xfId="0" applyFont="1" applyFill="1" applyBorder="1" applyAlignment="1">
      <alignment vertical="center" wrapText="1"/>
    </xf>
    <xf numFmtId="165" fontId="0" fillId="0" borderId="0" xfId="0" applyAlignment="1">
      <alignment vertical="center" wrapText="1"/>
    </xf>
    <xf numFmtId="165" fontId="0" fillId="0" borderId="0" xfId="0" applyAlignment="1">
      <alignment vertical="center"/>
    </xf>
    <xf numFmtId="165" fontId="27" fillId="12" borderId="25" xfId="0" applyFont="1" applyFill="1" applyBorder="1" applyAlignment="1">
      <alignment horizontal="center" vertical="center"/>
    </xf>
    <xf numFmtId="165" fontId="27" fillId="12" borderId="26" xfId="0" applyFont="1" applyFill="1" applyBorder="1" applyAlignment="1">
      <alignment horizontal="center" vertical="center"/>
    </xf>
    <xf numFmtId="165" fontId="27" fillId="12" borderId="26" xfId="0" applyFont="1" applyFill="1" applyBorder="1" applyAlignment="1">
      <alignment horizontal="center"/>
    </xf>
    <xf numFmtId="167" fontId="27" fillId="12" borderId="26" xfId="35" applyNumberFormat="1" applyFont="1" applyFill="1" applyBorder="1" applyAlignment="1">
      <alignment horizontal="center" vertical="center"/>
    </xf>
    <xf numFmtId="165" fontId="27" fillId="26" borderId="26" xfId="0" applyFont="1" applyFill="1" applyBorder="1" applyAlignment="1">
      <alignment horizontal="center"/>
    </xf>
    <xf numFmtId="167" fontId="27" fillId="26" borderId="26" xfId="35" applyNumberFormat="1" applyFont="1" applyFill="1" applyBorder="1" applyAlignment="1">
      <alignment horizontal="center" vertical="center"/>
    </xf>
    <xf numFmtId="165" fontId="27" fillId="0" borderId="0" xfId="0" applyFont="1" applyAlignment="1">
      <alignment horizontal="center"/>
    </xf>
    <xf numFmtId="165" fontId="31" fillId="0" borderId="0" xfId="0" applyFont="1" applyAlignment="1">
      <alignment horizontal="center" vertical="center"/>
    </xf>
    <xf numFmtId="165" fontId="29" fillId="0" borderId="0" xfId="0" applyFont="1" applyAlignment="1">
      <alignment horizontal="center" vertical="center"/>
    </xf>
    <xf numFmtId="165" fontId="29" fillId="27" borderId="0" xfId="0" applyFont="1" applyFill="1" applyAlignment="1">
      <alignment horizontal="center" vertical="center"/>
    </xf>
    <xf numFmtId="165" fontId="32" fillId="10" borderId="30" xfId="0" applyFont="1" applyFill="1" applyBorder="1" applyAlignment="1">
      <alignment vertical="center"/>
    </xf>
    <xf numFmtId="165" fontId="31" fillId="28" borderId="26" xfId="4" applyFont="1" applyFill="1" applyBorder="1" applyAlignment="1">
      <alignment horizontal="center" vertical="center" wrapText="1"/>
    </xf>
    <xf numFmtId="165" fontId="31" fillId="0" borderId="0" xfId="4" applyFont="1" applyAlignment="1">
      <alignment wrapText="1"/>
    </xf>
    <xf numFmtId="165" fontId="31" fillId="28" borderId="26" xfId="0" applyFont="1" applyFill="1" applyBorder="1" applyAlignment="1">
      <alignment horizontal="center" vertical="center" wrapText="1"/>
    </xf>
    <xf numFmtId="165" fontId="31" fillId="28" borderId="26" xfId="4" applyFont="1" applyFill="1" applyBorder="1" applyAlignment="1">
      <alignment horizontal="center" wrapText="1"/>
    </xf>
    <xf numFmtId="165" fontId="31" fillId="10" borderId="26" xfId="0" applyFont="1" applyFill="1" applyBorder="1" applyAlignment="1">
      <alignment horizontal="center"/>
    </xf>
    <xf numFmtId="9" fontId="31" fillId="28" borderId="26" xfId="40" applyFont="1" applyFill="1" applyBorder="1" applyAlignment="1">
      <alignment horizontal="center" vertical="center" wrapText="1"/>
    </xf>
    <xf numFmtId="2" fontId="31" fillId="28" borderId="26" xfId="4" applyNumberFormat="1" applyFont="1" applyFill="1" applyBorder="1" applyAlignment="1">
      <alignment horizontal="center" vertical="center" wrapText="1"/>
    </xf>
    <xf numFmtId="165" fontId="30" fillId="28" borderId="26" xfId="4" applyFont="1" applyFill="1" applyBorder="1" applyAlignment="1">
      <alignment wrapText="1"/>
    </xf>
    <xf numFmtId="165" fontId="30" fillId="28" borderId="26" xfId="0" applyFont="1" applyFill="1" applyBorder="1" applyAlignment="1">
      <alignment wrapText="1"/>
    </xf>
    <xf numFmtId="165" fontId="31" fillId="28" borderId="26" xfId="4" applyFont="1" applyFill="1" applyBorder="1" applyAlignment="1">
      <alignment wrapText="1"/>
    </xf>
    <xf numFmtId="165" fontId="27" fillId="0" borderId="26" xfId="0" applyFont="1" applyBorder="1"/>
    <xf numFmtId="168" fontId="27" fillId="0" borderId="26" xfId="0" applyNumberFormat="1" applyFont="1" applyBorder="1" applyAlignment="1">
      <alignment horizontal="center" vertical="center" wrapText="1"/>
    </xf>
    <xf numFmtId="168" fontId="30" fillId="0" borderId="26" xfId="0" applyNumberFormat="1" applyFont="1" applyBorder="1" applyAlignment="1">
      <alignment horizontal="center"/>
    </xf>
    <xf numFmtId="3" fontId="30" fillId="0" borderId="26" xfId="0" applyNumberFormat="1" applyFont="1" applyBorder="1" applyAlignment="1">
      <alignment horizontal="center"/>
    </xf>
    <xf numFmtId="2" fontId="30" fillId="0" borderId="26" xfId="0" applyNumberFormat="1" applyFont="1" applyBorder="1" applyAlignment="1">
      <alignment horizontal="center"/>
    </xf>
    <xf numFmtId="1" fontId="27" fillId="0" borderId="26" xfId="0" applyNumberFormat="1" applyFont="1" applyBorder="1" applyAlignment="1">
      <alignment horizontal="center"/>
    </xf>
    <xf numFmtId="0" fontId="27" fillId="12" borderId="26" xfId="0" applyNumberFormat="1" applyFont="1" applyFill="1" applyBorder="1" applyAlignment="1">
      <alignment horizontal="center"/>
    </xf>
    <xf numFmtId="0" fontId="27" fillId="0" borderId="0" xfId="0" applyNumberFormat="1" applyFont="1" applyAlignment="1">
      <alignment horizontal="left" vertical="center" wrapText="1"/>
    </xf>
    <xf numFmtId="168" fontId="27" fillId="0" borderId="0" xfId="0" applyNumberFormat="1" applyFont="1" applyAlignment="1">
      <alignment horizontal="center" vertical="center" wrapText="1"/>
    </xf>
    <xf numFmtId="168" fontId="30" fillId="0" borderId="0" xfId="0" applyNumberFormat="1" applyFont="1" applyAlignment="1">
      <alignment horizontal="center"/>
    </xf>
    <xf numFmtId="165" fontId="27" fillId="0" borderId="31" xfId="0" applyFont="1" applyBorder="1"/>
    <xf numFmtId="3" fontId="30" fillId="0" borderId="0" xfId="0" applyNumberFormat="1" applyFont="1" applyAlignment="1">
      <alignment horizontal="center"/>
    </xf>
    <xf numFmtId="2" fontId="30" fillId="0" borderId="0" xfId="0" applyNumberFormat="1" applyFont="1" applyAlignment="1">
      <alignment horizontal="center"/>
    </xf>
    <xf numFmtId="1" fontId="27" fillId="0" borderId="0" xfId="0" applyNumberFormat="1" applyFont="1" applyAlignment="1">
      <alignment horizontal="center"/>
    </xf>
    <xf numFmtId="0" fontId="27" fillId="0" borderId="0" xfId="0" applyNumberFormat="1" applyFont="1" applyAlignment="1">
      <alignment horizontal="center"/>
    </xf>
    <xf numFmtId="164" fontId="27" fillId="0" borderId="31" xfId="35" applyFont="1" applyFill="1" applyBorder="1" applyAlignment="1">
      <alignment horizontal="center" vertical="center"/>
    </xf>
    <xf numFmtId="3" fontId="27" fillId="0" borderId="0" xfId="0" applyNumberFormat="1" applyFont="1" applyAlignment="1">
      <alignment horizontal="center" vertical="center"/>
    </xf>
    <xf numFmtId="165" fontId="28" fillId="0" borderId="1" xfId="0" applyFont="1" applyBorder="1"/>
    <xf numFmtId="168" fontId="30" fillId="0" borderId="1" xfId="0" applyNumberFormat="1" applyFont="1" applyBorder="1" applyAlignment="1">
      <alignment horizontal="center"/>
    </xf>
    <xf numFmtId="165" fontId="31" fillId="29" borderId="31" xfId="0" applyFont="1" applyFill="1" applyBorder="1" applyAlignment="1">
      <alignment wrapText="1"/>
    </xf>
    <xf numFmtId="165" fontId="30" fillId="27" borderId="31" xfId="0" applyFont="1" applyFill="1" applyBorder="1" applyAlignment="1">
      <alignment wrapText="1"/>
    </xf>
    <xf numFmtId="165" fontId="30" fillId="0" borderId="0" xfId="0" applyFont="1"/>
    <xf numFmtId="165" fontId="31" fillId="29" borderId="1" xfId="0" applyFont="1" applyFill="1" applyBorder="1" applyAlignment="1">
      <alignment horizontal="center" wrapText="1"/>
    </xf>
    <xf numFmtId="165" fontId="31" fillId="29" borderId="0" xfId="0" applyFont="1" applyFill="1" applyAlignment="1">
      <alignment horizontal="center" wrapText="1"/>
    </xf>
    <xf numFmtId="165" fontId="31" fillId="29" borderId="1" xfId="0" applyFont="1" applyFill="1" applyBorder="1" applyAlignment="1">
      <alignment horizontal="center" vertical="center" wrapText="1"/>
    </xf>
    <xf numFmtId="165" fontId="31" fillId="29" borderId="1" xfId="0" applyFont="1" applyFill="1" applyBorder="1" applyAlignment="1">
      <alignment wrapText="1"/>
    </xf>
    <xf numFmtId="165" fontId="27" fillId="0" borderId="1" xfId="4" applyFont="1" applyBorder="1"/>
    <xf numFmtId="3" fontId="27" fillId="0" borderId="1" xfId="0" applyNumberFormat="1" applyFont="1" applyBorder="1" applyAlignment="1">
      <alignment horizontal="center"/>
    </xf>
    <xf numFmtId="165" fontId="30" fillId="0" borderId="0" xfId="4" applyFont="1" applyAlignment="1">
      <alignment wrapText="1"/>
    </xf>
    <xf numFmtId="165" fontId="30" fillId="0" borderId="0" xfId="0" applyFont="1" applyAlignment="1">
      <alignment wrapText="1"/>
    </xf>
    <xf numFmtId="165" fontId="27" fillId="0" borderId="1" xfId="4" applyFont="1" applyBorder="1" applyAlignment="1">
      <alignment horizontal="center"/>
    </xf>
    <xf numFmtId="3" fontId="27" fillId="0" borderId="0" xfId="0" applyNumberFormat="1" applyFont="1" applyAlignment="1">
      <alignment horizontal="center"/>
    </xf>
    <xf numFmtId="4" fontId="27" fillId="0" borderId="1" xfId="0" applyNumberFormat="1" applyFont="1" applyBorder="1" applyAlignment="1">
      <alignment horizontal="center" vertical="center"/>
    </xf>
    <xf numFmtId="4" fontId="27" fillId="0" borderId="1" xfId="0" applyNumberFormat="1" applyFont="1" applyBorder="1"/>
    <xf numFmtId="165" fontId="30" fillId="0" borderId="0" xfId="0" applyFont="1" applyAlignment="1">
      <alignment horizontal="center"/>
    </xf>
    <xf numFmtId="168" fontId="27" fillId="0" borderId="0" xfId="0" applyNumberFormat="1" applyFont="1" applyAlignment="1">
      <alignment horizontal="center"/>
    </xf>
    <xf numFmtId="165" fontId="27" fillId="0" borderId="0" xfId="4" applyFont="1"/>
    <xf numFmtId="3" fontId="30" fillId="27" borderId="1" xfId="0" applyNumberFormat="1" applyFont="1" applyFill="1" applyBorder="1"/>
    <xf numFmtId="3" fontId="30" fillId="0" borderId="1" xfId="0" applyNumberFormat="1" applyFont="1" applyBorder="1"/>
    <xf numFmtId="3" fontId="27" fillId="0" borderId="1" xfId="0" applyNumberFormat="1" applyFont="1" applyBorder="1" applyAlignment="1">
      <alignment horizontal="center" vertical="center"/>
    </xf>
    <xf numFmtId="3" fontId="27" fillId="0" borderId="1" xfId="0" applyNumberFormat="1" applyFont="1" applyBorder="1"/>
    <xf numFmtId="165" fontId="29" fillId="21" borderId="1" xfId="0" applyFont="1" applyFill="1" applyBorder="1" applyAlignment="1">
      <alignment vertical="center" wrapText="1"/>
    </xf>
    <xf numFmtId="165" fontId="29" fillId="22" borderId="1" xfId="0" applyFont="1" applyFill="1" applyBorder="1" applyAlignment="1">
      <alignment vertical="center" wrapText="1"/>
    </xf>
    <xf numFmtId="165" fontId="29" fillId="23" borderId="1" xfId="0" applyFont="1" applyFill="1" applyBorder="1" applyAlignment="1">
      <alignment vertical="center" wrapText="1"/>
    </xf>
    <xf numFmtId="164" fontId="27" fillId="12" borderId="1" xfId="35" applyFont="1" applyFill="1" applyBorder="1" applyAlignment="1">
      <alignment horizontal="center" vertical="center"/>
    </xf>
    <xf numFmtId="164" fontId="0" fillId="12" borderId="1" xfId="0" applyNumberFormat="1" applyFill="1" applyBorder="1"/>
    <xf numFmtId="164" fontId="0" fillId="12" borderId="1" xfId="39" applyNumberFormat="1" applyFont="1" applyFill="1" applyBorder="1"/>
    <xf numFmtId="165" fontId="41" fillId="30" borderId="32" xfId="0" applyFont="1" applyFill="1" applyBorder="1" applyAlignment="1">
      <alignment horizontal="center" vertical="center" wrapText="1" readingOrder="1"/>
    </xf>
    <xf numFmtId="165" fontId="43" fillId="0" borderId="33" xfId="0" applyFont="1" applyBorder="1" applyAlignment="1">
      <alignment horizontal="left" vertical="center" wrapText="1" readingOrder="1"/>
    </xf>
    <xf numFmtId="0" fontId="42" fillId="0" borderId="33" xfId="0" applyNumberFormat="1" applyFont="1" applyBorder="1" applyAlignment="1">
      <alignment horizontal="center" vertical="center" wrapText="1" readingOrder="1"/>
    </xf>
    <xf numFmtId="165" fontId="23" fillId="14" borderId="18" xfId="0" applyFont="1" applyFill="1" applyBorder="1" applyAlignment="1">
      <alignment horizontal="left" vertical="center" wrapText="1"/>
    </xf>
    <xf numFmtId="165" fontId="23" fillId="14" borderId="19" xfId="0" applyFont="1" applyFill="1" applyBorder="1" applyAlignment="1">
      <alignment horizontal="left" vertical="center"/>
    </xf>
    <xf numFmtId="165" fontId="37" fillId="0" borderId="14" xfId="0" applyFont="1" applyBorder="1" applyAlignment="1">
      <alignment horizontal="left" vertical="top" wrapText="1"/>
    </xf>
    <xf numFmtId="165" fontId="37" fillId="0" borderId="15" xfId="0" applyFont="1" applyBorder="1" applyAlignment="1">
      <alignment horizontal="left" vertical="top" wrapText="1"/>
    </xf>
    <xf numFmtId="165" fontId="37" fillId="0" borderId="16" xfId="0" applyFont="1" applyBorder="1" applyAlignment="1">
      <alignment horizontal="left" vertical="top" wrapText="1"/>
    </xf>
    <xf numFmtId="165" fontId="33" fillId="13" borderId="17" xfId="0" applyFont="1" applyFill="1" applyBorder="1" applyAlignment="1">
      <alignment horizontal="left"/>
    </xf>
    <xf numFmtId="165" fontId="30" fillId="14" borderId="18" xfId="0" applyFont="1" applyFill="1" applyBorder="1" applyAlignment="1">
      <alignment horizontal="left" vertical="center" wrapText="1"/>
    </xf>
    <xf numFmtId="165" fontId="30" fillId="14" borderId="19" xfId="0" applyFont="1" applyFill="1" applyBorder="1" applyAlignment="1">
      <alignment horizontal="left" vertical="center"/>
    </xf>
    <xf numFmtId="44" fontId="33" fillId="19" borderId="0" xfId="39" applyFont="1" applyFill="1" applyBorder="1" applyAlignment="1">
      <alignment horizontal="right"/>
    </xf>
    <xf numFmtId="44" fontId="33" fillId="19" borderId="22" xfId="39" applyFont="1" applyFill="1" applyBorder="1" applyAlignment="1">
      <alignment horizontal="right"/>
    </xf>
    <xf numFmtId="165" fontId="30" fillId="0" borderId="0" xfId="0" applyFont="1" applyAlignment="1">
      <alignment horizontal="center" wrapText="1"/>
    </xf>
    <xf numFmtId="165" fontId="29" fillId="27" borderId="26" xfId="0" applyFont="1" applyFill="1" applyBorder="1" applyAlignment="1">
      <alignment horizontal="center" vertical="center"/>
    </xf>
    <xf numFmtId="165" fontId="29" fillId="27" borderId="26" xfId="0" applyFont="1" applyFill="1" applyBorder="1" applyAlignment="1">
      <alignment horizontal="center"/>
    </xf>
    <xf numFmtId="165" fontId="29" fillId="27" borderId="26" xfId="0" applyFont="1" applyFill="1" applyBorder="1" applyAlignment="1">
      <alignment horizontal="center" wrapText="1"/>
    </xf>
    <xf numFmtId="165" fontId="29" fillId="27" borderId="28" xfId="0" applyFont="1" applyFill="1" applyBorder="1" applyAlignment="1">
      <alignment horizontal="center" vertical="center" wrapText="1"/>
    </xf>
    <xf numFmtId="165" fontId="29" fillId="27" borderId="29" xfId="0" applyFont="1" applyFill="1" applyBorder="1" applyAlignment="1">
      <alignment horizontal="center" vertical="center" wrapText="1"/>
    </xf>
    <xf numFmtId="165" fontId="29" fillId="27" borderId="27" xfId="0" applyFont="1" applyFill="1" applyBorder="1" applyAlignment="1">
      <alignment horizontal="center" vertical="center"/>
    </xf>
    <xf numFmtId="165" fontId="29" fillId="27" borderId="25" xfId="0" applyFont="1" applyFill="1" applyBorder="1" applyAlignment="1">
      <alignment horizontal="center" vertical="center"/>
    </xf>
    <xf numFmtId="165" fontId="29" fillId="27" borderId="26" xfId="0" applyFont="1" applyFill="1" applyBorder="1" applyAlignment="1">
      <alignment horizontal="center" vertical="center" wrapText="1"/>
    </xf>
  </cellXfs>
  <cellStyles count="41">
    <cellStyle name="Berekening" xfId="5" xr:uid="{00000000-0005-0000-0000-000000000000}"/>
    <cellStyle name="Comma" xfId="35" builtinId="3"/>
    <cellStyle name="Comma 2" xfId="3" xr:uid="{00000000-0005-0000-0000-000002000000}"/>
    <cellStyle name="Controlecel" xfId="6" xr:uid="{00000000-0005-0000-0000-000003000000}"/>
    <cellStyle name="Currency" xfId="39" builtinId="4"/>
    <cellStyle name="Euro" xfId="7" xr:uid="{00000000-0005-0000-0000-000004000000}"/>
    <cellStyle name="Excel Built-in Normal" xfId="8" xr:uid="{00000000-0005-0000-0000-000005000000}"/>
    <cellStyle name="EY House" xfId="9" xr:uid="{00000000-0005-0000-0000-000006000000}"/>
    <cellStyle name="Gekoppelde cel" xfId="10" xr:uid="{00000000-0005-0000-0000-000007000000}"/>
    <cellStyle name="Goed" xfId="11" xr:uid="{00000000-0005-0000-0000-000008000000}"/>
    <cellStyle name="Invoer" xfId="12" xr:uid="{00000000-0005-0000-0000-000009000000}"/>
    <cellStyle name="Kop 1" xfId="13" xr:uid="{00000000-0005-0000-0000-00000A000000}"/>
    <cellStyle name="Kop 2" xfId="14" xr:uid="{00000000-0005-0000-0000-00000B000000}"/>
    <cellStyle name="Kop 3" xfId="15" xr:uid="{00000000-0005-0000-0000-00000C000000}"/>
    <cellStyle name="Kop 4" xfId="16" xr:uid="{00000000-0005-0000-0000-00000D000000}"/>
    <cellStyle name="Lien hypertexte" xfId="17" xr:uid="{00000000-0005-0000-0000-00000E000000}"/>
    <cellStyle name="Lien hypertexte visité" xfId="18" xr:uid="{00000000-0005-0000-0000-00000F000000}"/>
    <cellStyle name="Neutraal" xfId="19" xr:uid="{00000000-0005-0000-0000-000010000000}"/>
    <cellStyle name="Normal" xfId="0" builtinId="0"/>
    <cellStyle name="Normal 2" xfId="1" xr:uid="{00000000-0005-0000-0000-000012000000}"/>
    <cellStyle name="Normal 2 2" xfId="37" xr:uid="{00000000-0005-0000-0000-000013000000}"/>
    <cellStyle name="Normal 2 3" xfId="38" xr:uid="{00000000-0005-0000-0000-000014000000}"/>
    <cellStyle name="Normal 3" xfId="4" xr:uid="{00000000-0005-0000-0000-000015000000}"/>
    <cellStyle name="Normal 4" xfId="31" xr:uid="{00000000-0005-0000-0000-000016000000}"/>
    <cellStyle name="Normal 5" xfId="32" xr:uid="{00000000-0005-0000-0000-000017000000}"/>
    <cellStyle name="Normal 6" xfId="33" xr:uid="{00000000-0005-0000-0000-000018000000}"/>
    <cellStyle name="Normal 7" xfId="34" xr:uid="{00000000-0005-0000-0000-000019000000}"/>
    <cellStyle name="Normal 8" xfId="36" xr:uid="{00000000-0005-0000-0000-00001A000000}"/>
    <cellStyle name="Notitie" xfId="20" xr:uid="{00000000-0005-0000-0000-00001B000000}"/>
    <cellStyle name="Ongeldig" xfId="21" xr:uid="{00000000-0005-0000-0000-00001C000000}"/>
    <cellStyle name="Percent" xfId="40" builtinId="5"/>
    <cellStyle name="Percent 2" xfId="2" xr:uid="{00000000-0005-0000-0000-00001E000000}"/>
    <cellStyle name="PSChar" xfId="22" xr:uid="{00000000-0005-0000-0000-00001F000000}"/>
    <cellStyle name="PSDate" xfId="23" xr:uid="{00000000-0005-0000-0000-000020000000}"/>
    <cellStyle name="PSSpacer" xfId="24" xr:uid="{00000000-0005-0000-0000-000021000000}"/>
    <cellStyle name="Standard_KPIs_Vossloh_v05" xfId="25" xr:uid="{00000000-0005-0000-0000-000022000000}"/>
    <cellStyle name="Titel" xfId="26" xr:uid="{00000000-0005-0000-0000-000023000000}"/>
    <cellStyle name="Totaal" xfId="27" xr:uid="{00000000-0005-0000-0000-000024000000}"/>
    <cellStyle name="Uitvoer" xfId="28" xr:uid="{00000000-0005-0000-0000-000025000000}"/>
    <cellStyle name="Verklarende tekst" xfId="29" xr:uid="{00000000-0005-0000-0000-000026000000}"/>
    <cellStyle name="Waarschuwingstekst" xfId="30" xr:uid="{00000000-0005-0000-0000-000027000000}"/>
  </cellStyles>
  <dxfs count="50">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
      <font>
        <strike val="0"/>
        <color theme="6"/>
      </font>
      <fill>
        <patternFill>
          <bgColor theme="6"/>
        </patternFill>
      </fill>
    </dxf>
  </dxfs>
  <tableStyles count="0" defaultTableStyle="TableStyleMedium9" defaultPivotStyle="PivotStyleLight16"/>
  <colors>
    <mruColors>
      <color rgb="FFFFD85D"/>
      <color rgb="FFFFE181"/>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8C-4458-8831-74ADEBC05B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8C-4458-8831-74ADEBC05B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8C-4458-8831-74ADEBC05B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'[1]Prioritization matrix'!$AU$49:$AU$51</c:f>
              <c:strCache>
                <c:ptCount val="3"/>
                <c:pt idx="0">
                  <c:v>High</c:v>
                </c:pt>
                <c:pt idx="1">
                  <c:v>Medium</c:v>
                </c:pt>
                <c:pt idx="2">
                  <c:v>Low</c:v>
                </c:pt>
              </c:strCache>
            </c:strRef>
          </c:cat>
          <c:val>
            <c:numRef>
              <c:f>'[1]Prioritization matrix'!$AV$49:$AV$51</c:f>
              <c:numCache>
                <c:formatCode>General</c:formatCode>
                <c:ptCount val="3"/>
                <c:pt idx="0">
                  <c:v>7</c:v>
                </c:pt>
                <c:pt idx="1">
                  <c:v>20</c:v>
                </c:pt>
                <c:pt idx="2">
                  <c:v>5</c:v>
                </c:pt>
              </c:numCache>
            </c:numRef>
          </c:val>
          <c:extLst>
            <c:ext xmlns:c16="http://schemas.microsoft.com/office/drawing/2014/chart" uri="{C3380CC4-5D6E-409C-BE32-E72D297353CC}">
              <c16:uniqueId val="{00000006-EB8C-4458-8831-74ADEBC05BE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138123</xdr:colOff>
      <xdr:row>33</xdr:row>
      <xdr:rowOff>81090</xdr:rowOff>
    </xdr:to>
    <xdr:pic>
      <xdr:nvPicPr>
        <xdr:cNvPr id="3" name="Picture 2">
          <a:extLst>
            <a:ext uri="{FF2B5EF4-FFF2-40B4-BE49-F238E27FC236}">
              <a16:creationId xmlns:a16="http://schemas.microsoft.com/office/drawing/2014/main" id="{0C8399E9-B60A-D6DE-F871-27B98090FD02}"/>
            </a:ext>
          </a:extLst>
        </xdr:cNvPr>
        <xdr:cNvPicPr>
          <a:picLocks noChangeAspect="1"/>
        </xdr:cNvPicPr>
      </xdr:nvPicPr>
      <xdr:blipFill>
        <a:blip xmlns:r="http://schemas.openxmlformats.org/officeDocument/2006/relationships" r:embed="rId1"/>
        <a:stretch>
          <a:fillRect/>
        </a:stretch>
      </xdr:blipFill>
      <xdr:spPr>
        <a:xfrm>
          <a:off x="0" y="0"/>
          <a:ext cx="11110923" cy="61879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54</xdr:col>
      <xdr:colOff>285750</xdr:colOff>
      <xdr:row>48</xdr:row>
      <xdr:rowOff>158353</xdr:rowOff>
    </xdr:from>
    <xdr:to>
      <xdr:col>61</xdr:col>
      <xdr:colOff>523875</xdr:colOff>
      <xdr:row>59</xdr:row>
      <xdr:rowOff>91678</xdr:rowOff>
    </xdr:to>
    <xdr:graphicFrame macro="">
      <xdr:nvGraphicFramePr>
        <xdr:cNvPr id="2" name="Chart 1">
          <a:extLst>
            <a:ext uri="{FF2B5EF4-FFF2-40B4-BE49-F238E27FC236}">
              <a16:creationId xmlns:a16="http://schemas.microsoft.com/office/drawing/2014/main" id="{C27A9629-CA77-443E-9974-448A5EFD2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sites.ey.com/sites/DG4RProjectManagementConsultancy/Shared%20Documents/3.%20Project%20Management/EY%20Mission%20Nov%202024/Agenda%20and%20Deck/Strategic%20Retreat/archive/Initiatives%20Prioritization%20Worksheet%20v2.xlsx" TargetMode="External"/><Relationship Id="rId1" Type="http://schemas.openxmlformats.org/officeDocument/2006/relationships/externalLinkPath" Target="/sites/DG4RProjectManagementConsultancy/Shared%20Documents/3.%20Project%20Management/EY%20Mission%20Nov%202024/Agenda%20and%20Deck/Strategic%20Retreat/archive/Initiatives%20Prioritization%20Worksheet%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About this toolkit"/>
      <sheetName val="Guide "/>
      <sheetName val="Ideate"/>
      <sheetName val="Align"/>
      <sheetName val="Classify"/>
      <sheetName val="IT Investment Plan"/>
      <sheetName val="Prioritize"/>
      <sheetName val="Prioritization matrix"/>
      <sheetName val="Roadmap"/>
      <sheetName val="IT Investment Plan (2)"/>
      <sheetName val="Resource Estimates"/>
      <sheetName val="Legend"/>
      <sheetName val="Pki"/>
    </sheetNames>
    <sheetDataSet>
      <sheetData sheetId="0"/>
      <sheetData sheetId="1"/>
      <sheetData sheetId="2"/>
      <sheetData sheetId="3"/>
      <sheetData sheetId="4"/>
      <sheetData sheetId="5"/>
      <sheetData sheetId="6"/>
      <sheetData sheetId="7"/>
      <sheetData sheetId="8">
        <row r="49">
          <cell r="AU49" t="str">
            <v>High</v>
          </cell>
          <cell r="AV49">
            <v>7</v>
          </cell>
        </row>
        <row r="50">
          <cell r="AU50" t="str">
            <v>Medium</v>
          </cell>
          <cell r="AV50">
            <v>20</v>
          </cell>
        </row>
        <row r="51">
          <cell r="AU51" t="str">
            <v>Low</v>
          </cell>
          <cell r="AV51">
            <v>5</v>
          </cell>
        </row>
      </sheetData>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7ECBD-BD2B-49ED-9636-901B625D30A1}">
  <dimension ref="A1"/>
  <sheetViews>
    <sheetView showGridLines="0" tabSelected="1" zoomScale="70" zoomScaleNormal="70" zoomScalePageLayoutView="68" workbookViewId="0">
      <selection activeCell="Z28" sqref="Z28"/>
    </sheetView>
  </sheetViews>
  <sheetFormatPr defaultRowHeight="14.4" x14ac:dyDescent="0.3"/>
  <cols>
    <col min="22" max="22" width="3.88671875" customWidth="1"/>
    <col min="23" max="23" width="9.109375" bestFit="1" customWidth="1"/>
    <col min="24" max="24" width="10.2187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261DD-AE2A-40E8-8ACA-F79E9FEFDB3F}">
  <dimension ref="A1:R39"/>
  <sheetViews>
    <sheetView showGridLines="0" zoomScale="60" zoomScaleNormal="60" workbookViewId="0">
      <selection activeCell="H18" sqref="H18"/>
    </sheetView>
  </sheetViews>
  <sheetFormatPr defaultRowHeight="14.4" x14ac:dyDescent="0.3"/>
  <cols>
    <col min="1" max="1" width="9.33203125" customWidth="1"/>
    <col min="2" max="2" width="38" customWidth="1"/>
    <col min="3" max="3" width="21.5546875" customWidth="1"/>
    <col min="4" max="4" width="21" customWidth="1"/>
    <col min="5" max="5" width="20.33203125" customWidth="1"/>
    <col min="6" max="6" width="28.44140625" customWidth="1"/>
    <col min="7" max="7" width="25.109375" customWidth="1"/>
    <col min="8" max="8" width="26.21875" bestFit="1" customWidth="1"/>
    <col min="9" max="9" width="16" customWidth="1"/>
    <col min="10" max="10" width="26.21875" customWidth="1"/>
    <col min="11" max="11" width="14.88671875" bestFit="1" customWidth="1"/>
    <col min="12" max="12" width="22.88671875" customWidth="1"/>
    <col min="13" max="13" width="13.5546875" customWidth="1"/>
    <col min="14" max="14" width="18.109375" customWidth="1"/>
    <col min="15" max="15" width="14.6640625" customWidth="1"/>
    <col min="16" max="18" width="9.77734375" bestFit="1" customWidth="1"/>
  </cols>
  <sheetData>
    <row r="1" spans="1:18" s="47" customFormat="1" ht="41.4" x14ac:dyDescent="0.3">
      <c r="A1" s="44" t="s">
        <v>3</v>
      </c>
      <c r="B1" s="44" t="s">
        <v>98</v>
      </c>
      <c r="C1" s="45" t="s">
        <v>99</v>
      </c>
      <c r="D1" s="45" t="s">
        <v>110</v>
      </c>
      <c r="E1" s="7" t="s">
        <v>131</v>
      </c>
      <c r="F1" s="7" t="s">
        <v>132</v>
      </c>
      <c r="G1" s="7" t="s">
        <v>133</v>
      </c>
      <c r="H1" s="7" t="s">
        <v>134</v>
      </c>
      <c r="I1" s="7" t="s">
        <v>135</v>
      </c>
      <c r="J1" s="7" t="s">
        <v>147</v>
      </c>
      <c r="K1" s="7" t="s">
        <v>112</v>
      </c>
      <c r="L1" s="7" t="s">
        <v>120</v>
      </c>
      <c r="M1" s="7" t="s">
        <v>114</v>
      </c>
      <c r="N1" s="7" t="s">
        <v>136</v>
      </c>
      <c r="O1" s="7" t="s">
        <v>137</v>
      </c>
      <c r="P1" s="46" t="s">
        <v>121</v>
      </c>
      <c r="Q1" s="46" t="s">
        <v>122</v>
      </c>
      <c r="R1" s="46" t="s">
        <v>123</v>
      </c>
    </row>
    <row r="2" spans="1:18" x14ac:dyDescent="0.3">
      <c r="A2" s="49" t="str">
        <f>'Initiative Budget Summary'!A2</f>
        <v>IN001</v>
      </c>
      <c r="B2" s="49" t="str">
        <f>'Initiative Budget Summary'!B2</f>
        <v>ABC</v>
      </c>
      <c r="C2" s="49" t="str">
        <f>'Initiative Budget Summary'!C2</f>
        <v>XYZ</v>
      </c>
      <c r="D2" s="23">
        <v>1</v>
      </c>
      <c r="E2" s="48"/>
      <c r="F2" s="48"/>
      <c r="G2" s="48"/>
      <c r="H2" s="48"/>
      <c r="I2" s="48"/>
      <c r="J2" s="149"/>
      <c r="K2" s="149"/>
      <c r="L2" s="149"/>
      <c r="M2" s="150"/>
      <c r="N2" s="150"/>
      <c r="O2" s="151"/>
      <c r="P2" s="71"/>
      <c r="Q2" s="71"/>
      <c r="R2" s="71"/>
    </row>
    <row r="3" spans="1:18" x14ac:dyDescent="0.3">
      <c r="A3" s="49" t="str">
        <f>'Initiative Budget Summary'!A3</f>
        <v>IN002</v>
      </c>
      <c r="B3" s="49" t="str">
        <f>'Initiative Budget Summary'!B3</f>
        <v>ABC</v>
      </c>
      <c r="C3" s="54">
        <f>'Initiative Budget Summary'!C3</f>
        <v>0</v>
      </c>
      <c r="D3" s="23"/>
      <c r="E3" s="48"/>
      <c r="F3" s="48"/>
      <c r="G3" s="48"/>
      <c r="H3" s="48"/>
      <c r="I3" s="48"/>
      <c r="J3" s="149"/>
      <c r="K3" s="149"/>
      <c r="L3" s="149"/>
      <c r="M3" s="150"/>
      <c r="N3" s="150"/>
      <c r="O3" s="151"/>
      <c r="P3" s="71">
        <f>IF(E3=2025,L3,0)</f>
        <v>0</v>
      </c>
      <c r="Q3" s="71">
        <f>IF(E3=2026,L3,(IF(E3=2025,N3,0)))</f>
        <v>0</v>
      </c>
      <c r="R3" s="71">
        <f t="shared" ref="R3:R21" si="0">O3-(P3+Q3)</f>
        <v>0</v>
      </c>
    </row>
    <row r="4" spans="1:18" x14ac:dyDescent="0.3">
      <c r="A4" s="49" t="str">
        <f>'Initiative Budget Summary'!A4</f>
        <v>IN003</v>
      </c>
      <c r="B4" s="49" t="str">
        <f>'Initiative Budget Summary'!B4</f>
        <v>ABC</v>
      </c>
      <c r="C4" s="54">
        <f>'Initiative Budget Summary'!C4</f>
        <v>0</v>
      </c>
      <c r="D4" s="43"/>
      <c r="E4" s="48"/>
      <c r="F4" s="48"/>
      <c r="G4" s="48"/>
      <c r="H4" s="48"/>
      <c r="I4" s="48"/>
      <c r="J4" s="149"/>
      <c r="K4" s="149"/>
      <c r="L4" s="149"/>
      <c r="M4" s="150"/>
      <c r="N4" s="150"/>
      <c r="O4" s="151"/>
      <c r="P4" s="71">
        <f>IF(E4=2025,L4,0)</f>
        <v>0</v>
      </c>
      <c r="Q4" s="71">
        <f>IF(E4=2026,L4,(IF(E4=2025,M4,0)))</f>
        <v>0</v>
      </c>
      <c r="R4" s="71">
        <f t="shared" si="0"/>
        <v>0</v>
      </c>
    </row>
    <row r="5" spans="1:18" x14ac:dyDescent="0.3">
      <c r="A5" s="49" t="str">
        <f>'Initiative Budget Summary'!A5</f>
        <v>IN004</v>
      </c>
      <c r="B5" s="49" t="str">
        <f>'Initiative Budget Summary'!B5</f>
        <v>ABC</v>
      </c>
      <c r="C5" s="54">
        <f>'Initiative Budget Summary'!C5</f>
        <v>0</v>
      </c>
      <c r="D5" s="43"/>
      <c r="E5" s="48"/>
      <c r="F5" s="48"/>
      <c r="G5" s="48"/>
      <c r="H5" s="48"/>
      <c r="I5" s="48"/>
      <c r="J5" s="149"/>
      <c r="K5" s="149"/>
      <c r="L5" s="149"/>
      <c r="M5" s="150"/>
      <c r="N5" s="150"/>
      <c r="O5" s="151"/>
      <c r="P5" s="71">
        <f>IF(E5&lt;=2025,L5,0)</f>
        <v>0</v>
      </c>
      <c r="Q5" s="71">
        <f t="shared" ref="Q5:Q38" si="1">IF(E5=2026,L5,(IF(E5=2025,M5,0)))</f>
        <v>0</v>
      </c>
      <c r="R5" s="71">
        <f t="shared" si="0"/>
        <v>0</v>
      </c>
    </row>
    <row r="6" spans="1:18" x14ac:dyDescent="0.3">
      <c r="A6" s="49" t="str">
        <f>'Initiative Budget Summary'!A6</f>
        <v>IN005</v>
      </c>
      <c r="B6" s="49" t="str">
        <f>'Initiative Budget Summary'!B6</f>
        <v>ABC</v>
      </c>
      <c r="C6" s="54">
        <f>'Initiative Budget Summary'!C6</f>
        <v>0</v>
      </c>
      <c r="D6" s="23"/>
      <c r="E6" s="48"/>
      <c r="F6" s="48"/>
      <c r="G6" s="48"/>
      <c r="H6" s="48"/>
      <c r="I6" s="48"/>
      <c r="J6" s="149"/>
      <c r="K6" s="149"/>
      <c r="L6" s="149"/>
      <c r="M6" s="150"/>
      <c r="N6" s="150"/>
      <c r="O6" s="151"/>
      <c r="P6" s="71">
        <f t="shared" ref="P6:P21" si="2">IF(E6=2025,L6,0)</f>
        <v>0</v>
      </c>
      <c r="Q6" s="71">
        <f t="shared" si="1"/>
        <v>0</v>
      </c>
      <c r="R6" s="71">
        <f t="shared" si="0"/>
        <v>0</v>
      </c>
    </row>
    <row r="7" spans="1:18" x14ac:dyDescent="0.3">
      <c r="A7" s="49" t="str">
        <f>'Initiative Budget Summary'!A7</f>
        <v>IN006</v>
      </c>
      <c r="B7" s="49" t="str">
        <f>'Initiative Budget Summary'!B7</f>
        <v>ABC</v>
      </c>
      <c r="C7" s="54">
        <f>'Initiative Budget Summary'!C7</f>
        <v>0</v>
      </c>
      <c r="D7" s="43"/>
      <c r="E7" s="48"/>
      <c r="F7" s="48"/>
      <c r="G7" s="48"/>
      <c r="H7" s="48"/>
      <c r="I7" s="48"/>
      <c r="J7" s="149"/>
      <c r="K7" s="149"/>
      <c r="L7" s="149"/>
      <c r="M7" s="150"/>
      <c r="N7" s="150"/>
      <c r="O7" s="151"/>
      <c r="P7" s="71">
        <f t="shared" si="2"/>
        <v>0</v>
      </c>
      <c r="Q7" s="71">
        <f t="shared" si="1"/>
        <v>0</v>
      </c>
      <c r="R7" s="71">
        <f t="shared" si="0"/>
        <v>0</v>
      </c>
    </row>
    <row r="8" spans="1:18" x14ac:dyDescent="0.3">
      <c r="A8" s="49" t="str">
        <f>'Initiative Budget Summary'!A8</f>
        <v>IN007</v>
      </c>
      <c r="B8" s="49" t="str">
        <f>'Initiative Budget Summary'!B8</f>
        <v>ABC</v>
      </c>
      <c r="C8" s="54">
        <f>'Initiative Budget Summary'!C8</f>
        <v>0</v>
      </c>
      <c r="D8" s="43"/>
      <c r="E8" s="48"/>
      <c r="F8" s="48"/>
      <c r="G8" s="48"/>
      <c r="H8" s="48"/>
      <c r="I8" s="48"/>
      <c r="J8" s="149"/>
      <c r="K8" s="149"/>
      <c r="L8" s="149"/>
      <c r="M8" s="150"/>
      <c r="N8" s="150"/>
      <c r="O8" s="151"/>
      <c r="P8" s="71">
        <f t="shared" si="2"/>
        <v>0</v>
      </c>
      <c r="Q8" s="71">
        <f t="shared" si="1"/>
        <v>0</v>
      </c>
      <c r="R8" s="71">
        <f t="shared" si="0"/>
        <v>0</v>
      </c>
    </row>
    <row r="9" spans="1:18" x14ac:dyDescent="0.3">
      <c r="A9" s="49" t="str">
        <f>'Initiative Budget Summary'!A9</f>
        <v>IN008</v>
      </c>
      <c r="B9" s="49" t="str">
        <f>'Initiative Budget Summary'!B9</f>
        <v>ABC</v>
      </c>
      <c r="C9" s="54">
        <f>'Initiative Budget Summary'!C9</f>
        <v>0</v>
      </c>
      <c r="D9" s="23"/>
      <c r="E9" s="48"/>
      <c r="F9" s="48"/>
      <c r="G9" s="48"/>
      <c r="H9" s="48"/>
      <c r="I9" s="48"/>
      <c r="J9" s="149"/>
      <c r="K9" s="149"/>
      <c r="L9" s="149"/>
      <c r="M9" s="150"/>
      <c r="N9" s="150"/>
      <c r="O9" s="151"/>
      <c r="P9" s="71">
        <f t="shared" si="2"/>
        <v>0</v>
      </c>
      <c r="Q9" s="71">
        <f t="shared" si="1"/>
        <v>0</v>
      </c>
      <c r="R9" s="71">
        <f t="shared" si="0"/>
        <v>0</v>
      </c>
    </row>
    <row r="10" spans="1:18" x14ac:dyDescent="0.3">
      <c r="A10" s="49" t="str">
        <f>'Initiative Budget Summary'!A10</f>
        <v>IN009</v>
      </c>
      <c r="B10" s="49" t="str">
        <f>'Initiative Budget Summary'!B10</f>
        <v>ABC</v>
      </c>
      <c r="C10" s="54">
        <f>'Initiative Budget Summary'!C10</f>
        <v>0</v>
      </c>
      <c r="D10" s="23"/>
      <c r="E10" s="48"/>
      <c r="F10" s="48"/>
      <c r="G10" s="48"/>
      <c r="H10" s="48"/>
      <c r="I10" s="48"/>
      <c r="J10" s="149"/>
      <c r="K10" s="149"/>
      <c r="L10" s="149"/>
      <c r="M10" s="150"/>
      <c r="N10" s="150"/>
      <c r="O10" s="151"/>
      <c r="P10" s="71">
        <f t="shared" si="2"/>
        <v>0</v>
      </c>
      <c r="Q10" s="71">
        <f t="shared" si="1"/>
        <v>0</v>
      </c>
      <c r="R10" s="71">
        <f t="shared" si="0"/>
        <v>0</v>
      </c>
    </row>
    <row r="11" spans="1:18" x14ac:dyDescent="0.3">
      <c r="A11" s="49" t="str">
        <f>'Initiative Budget Summary'!A11</f>
        <v>IN010</v>
      </c>
      <c r="B11" s="49" t="str">
        <f>'Initiative Budget Summary'!B11</f>
        <v>ABC</v>
      </c>
      <c r="C11" s="54">
        <f>'Initiative Budget Summary'!C11</f>
        <v>0</v>
      </c>
      <c r="D11" s="23"/>
      <c r="E11" s="48"/>
      <c r="F11" s="48"/>
      <c r="G11" s="48"/>
      <c r="H11" s="48"/>
      <c r="I11" s="48"/>
      <c r="J11" s="149"/>
      <c r="K11" s="149"/>
      <c r="L11" s="149"/>
      <c r="M11" s="150"/>
      <c r="N11" s="150"/>
      <c r="O11" s="151"/>
      <c r="P11" s="71">
        <f t="shared" si="2"/>
        <v>0</v>
      </c>
      <c r="Q11" s="71">
        <f t="shared" si="1"/>
        <v>0</v>
      </c>
      <c r="R11" s="71">
        <f t="shared" si="0"/>
        <v>0</v>
      </c>
    </row>
    <row r="12" spans="1:18" x14ac:dyDescent="0.3">
      <c r="A12" s="49" t="str">
        <f>'Initiative Budget Summary'!A12</f>
        <v>IN011</v>
      </c>
      <c r="B12" s="49" t="str">
        <f>'Initiative Budget Summary'!B12</f>
        <v>ABC</v>
      </c>
      <c r="C12" s="54">
        <f>'Initiative Budget Summary'!C12</f>
        <v>0</v>
      </c>
      <c r="D12" s="23"/>
      <c r="E12" s="48"/>
      <c r="F12" s="48"/>
      <c r="G12" s="48"/>
      <c r="H12" s="48"/>
      <c r="I12" s="48"/>
      <c r="J12" s="149"/>
      <c r="K12" s="149"/>
      <c r="L12" s="149"/>
      <c r="M12" s="150"/>
      <c r="N12" s="150"/>
      <c r="O12" s="151"/>
      <c r="P12" s="71">
        <f t="shared" si="2"/>
        <v>0</v>
      </c>
      <c r="Q12" s="71">
        <f t="shared" si="1"/>
        <v>0</v>
      </c>
      <c r="R12" s="71">
        <f t="shared" si="0"/>
        <v>0</v>
      </c>
    </row>
    <row r="13" spans="1:18" x14ac:dyDescent="0.3">
      <c r="A13" s="49" t="str">
        <f>'Initiative Budget Summary'!A13</f>
        <v>IN012</v>
      </c>
      <c r="B13" s="49" t="str">
        <f>'Initiative Budget Summary'!B13</f>
        <v>ABC</v>
      </c>
      <c r="C13" s="54">
        <f>'Initiative Budget Summary'!C13</f>
        <v>0</v>
      </c>
      <c r="D13" s="23"/>
      <c r="E13" s="48"/>
      <c r="F13" s="48"/>
      <c r="G13" s="48"/>
      <c r="H13" s="48"/>
      <c r="I13" s="48"/>
      <c r="J13" s="149"/>
      <c r="K13" s="149"/>
      <c r="L13" s="149"/>
      <c r="M13" s="150"/>
      <c r="N13" s="150"/>
      <c r="O13" s="151"/>
      <c r="P13" s="71">
        <f t="shared" si="2"/>
        <v>0</v>
      </c>
      <c r="Q13" s="71">
        <f t="shared" si="1"/>
        <v>0</v>
      </c>
      <c r="R13" s="71">
        <f t="shared" si="0"/>
        <v>0</v>
      </c>
    </row>
    <row r="14" spans="1:18" x14ac:dyDescent="0.3">
      <c r="A14" s="49" t="str">
        <f>'Initiative Budget Summary'!A14</f>
        <v>IN013</v>
      </c>
      <c r="B14" s="49" t="str">
        <f>'Initiative Budget Summary'!B14</f>
        <v>ABC</v>
      </c>
      <c r="C14" s="54">
        <f>'Initiative Budget Summary'!C14</f>
        <v>0</v>
      </c>
      <c r="D14" s="43"/>
      <c r="E14" s="48"/>
      <c r="F14" s="48"/>
      <c r="G14" s="48"/>
      <c r="H14" s="48"/>
      <c r="I14" s="48"/>
      <c r="J14" s="149"/>
      <c r="K14" s="149"/>
      <c r="L14" s="149"/>
      <c r="M14" s="150"/>
      <c r="N14" s="150"/>
      <c r="O14" s="151"/>
      <c r="P14" s="71">
        <f t="shared" si="2"/>
        <v>0</v>
      </c>
      <c r="Q14" s="71">
        <f t="shared" si="1"/>
        <v>0</v>
      </c>
      <c r="R14" s="71">
        <f t="shared" si="0"/>
        <v>0</v>
      </c>
    </row>
    <row r="15" spans="1:18" x14ac:dyDescent="0.3">
      <c r="A15" s="49" t="str">
        <f>'Initiative Budget Summary'!A15</f>
        <v>IN014</v>
      </c>
      <c r="B15" s="49" t="str">
        <f>'Initiative Budget Summary'!B15</f>
        <v>ABC</v>
      </c>
      <c r="C15" s="54">
        <f>'Initiative Budget Summary'!C15</f>
        <v>0</v>
      </c>
      <c r="D15" s="43"/>
      <c r="E15" s="48"/>
      <c r="F15" s="48"/>
      <c r="G15" s="48"/>
      <c r="H15" s="48"/>
      <c r="I15" s="48"/>
      <c r="J15" s="149"/>
      <c r="K15" s="149"/>
      <c r="L15" s="149"/>
      <c r="M15" s="150"/>
      <c r="N15" s="150"/>
      <c r="O15" s="151"/>
      <c r="P15" s="71">
        <f t="shared" si="2"/>
        <v>0</v>
      </c>
      <c r="Q15" s="71">
        <f t="shared" si="1"/>
        <v>0</v>
      </c>
      <c r="R15" s="71">
        <f t="shared" si="0"/>
        <v>0</v>
      </c>
    </row>
    <row r="16" spans="1:18" x14ac:dyDescent="0.3">
      <c r="A16" s="49" t="str">
        <f>'Initiative Budget Summary'!A16</f>
        <v>IN015</v>
      </c>
      <c r="B16" s="49" t="str">
        <f>'Initiative Budget Summary'!B16</f>
        <v>ABC</v>
      </c>
      <c r="C16" s="54">
        <f>'Initiative Budget Summary'!C16</f>
        <v>0</v>
      </c>
      <c r="D16" s="23"/>
      <c r="E16" s="48"/>
      <c r="F16" s="48"/>
      <c r="G16" s="48"/>
      <c r="H16" s="48"/>
      <c r="I16" s="48"/>
      <c r="J16" s="149"/>
      <c r="K16" s="149"/>
      <c r="L16" s="149"/>
      <c r="M16" s="150"/>
      <c r="N16" s="150"/>
      <c r="O16" s="151"/>
      <c r="P16" s="71">
        <f t="shared" si="2"/>
        <v>0</v>
      </c>
      <c r="Q16" s="71">
        <f t="shared" si="1"/>
        <v>0</v>
      </c>
      <c r="R16" s="71">
        <f t="shared" si="0"/>
        <v>0</v>
      </c>
    </row>
    <row r="17" spans="1:18" x14ac:dyDescent="0.3">
      <c r="A17" s="49" t="str">
        <f>'Initiative Budget Summary'!A17</f>
        <v>IN016</v>
      </c>
      <c r="B17" s="49" t="str">
        <f>'Initiative Budget Summary'!B17</f>
        <v>ABC</v>
      </c>
      <c r="C17" s="54">
        <f>'Initiative Budget Summary'!C17</f>
        <v>0</v>
      </c>
      <c r="D17" s="23"/>
      <c r="E17" s="48"/>
      <c r="F17" s="48"/>
      <c r="G17" s="48"/>
      <c r="H17" s="48"/>
      <c r="I17" s="48"/>
      <c r="J17" s="149"/>
      <c r="K17" s="149"/>
      <c r="L17" s="149"/>
      <c r="M17" s="150"/>
      <c r="N17" s="150"/>
      <c r="O17" s="151"/>
      <c r="P17" s="71">
        <f t="shared" si="2"/>
        <v>0</v>
      </c>
      <c r="Q17" s="71">
        <f t="shared" si="1"/>
        <v>0</v>
      </c>
      <c r="R17" s="71">
        <f t="shared" si="0"/>
        <v>0</v>
      </c>
    </row>
    <row r="18" spans="1:18" x14ac:dyDescent="0.3">
      <c r="A18" s="49" t="str">
        <f>'Initiative Budget Summary'!A18</f>
        <v>IN017</v>
      </c>
      <c r="B18" s="49" t="str">
        <f>'Initiative Budget Summary'!B18</f>
        <v>ABC</v>
      </c>
      <c r="C18" s="54">
        <f>'Initiative Budget Summary'!C18</f>
        <v>0</v>
      </c>
      <c r="D18" s="43"/>
      <c r="E18" s="48"/>
      <c r="F18" s="48"/>
      <c r="G18" s="48"/>
      <c r="H18" s="48"/>
      <c r="I18" s="48"/>
      <c r="J18" s="149"/>
      <c r="K18" s="149"/>
      <c r="L18" s="149"/>
      <c r="M18" s="150"/>
      <c r="N18" s="150"/>
      <c r="O18" s="151"/>
      <c r="P18" s="71">
        <f t="shared" si="2"/>
        <v>0</v>
      </c>
      <c r="Q18" s="71">
        <f t="shared" si="1"/>
        <v>0</v>
      </c>
      <c r="R18" s="71">
        <f t="shared" si="0"/>
        <v>0</v>
      </c>
    </row>
    <row r="19" spans="1:18" ht="16.5" customHeight="1" x14ac:dyDescent="0.3">
      <c r="A19" s="49" t="str">
        <f>'Initiative Budget Summary'!A19</f>
        <v>IN018</v>
      </c>
      <c r="B19" s="49" t="str">
        <f>'Initiative Budget Summary'!B19</f>
        <v>ABC</v>
      </c>
      <c r="C19" s="54">
        <f>'Initiative Budget Summary'!C19</f>
        <v>0</v>
      </c>
      <c r="D19" s="43"/>
      <c r="E19" s="48"/>
      <c r="F19" s="48"/>
      <c r="G19" s="48"/>
      <c r="H19" s="48"/>
      <c r="I19" s="48"/>
      <c r="J19" s="149"/>
      <c r="K19" s="149"/>
      <c r="L19" s="149"/>
      <c r="M19" s="150"/>
      <c r="N19" s="150"/>
      <c r="O19" s="151"/>
      <c r="P19" s="71">
        <f t="shared" si="2"/>
        <v>0</v>
      </c>
      <c r="Q19" s="71">
        <f t="shared" si="1"/>
        <v>0</v>
      </c>
      <c r="R19" s="71">
        <f t="shared" si="0"/>
        <v>0</v>
      </c>
    </row>
    <row r="20" spans="1:18" x14ac:dyDescent="0.3">
      <c r="A20" s="49" t="str">
        <f>'Initiative Budget Summary'!A20</f>
        <v>IN019</v>
      </c>
      <c r="B20" s="49" t="str">
        <f>'Initiative Budget Summary'!B20</f>
        <v>ABC</v>
      </c>
      <c r="C20" s="54">
        <f>'Initiative Budget Summary'!C20</f>
        <v>0</v>
      </c>
      <c r="D20" s="43"/>
      <c r="E20" s="48"/>
      <c r="F20" s="48"/>
      <c r="G20" s="48"/>
      <c r="H20" s="48"/>
      <c r="I20" s="48"/>
      <c r="J20" s="149"/>
      <c r="K20" s="149"/>
      <c r="L20" s="149"/>
      <c r="M20" s="150"/>
      <c r="N20" s="150"/>
      <c r="O20" s="151"/>
      <c r="P20" s="71">
        <f t="shared" si="2"/>
        <v>0</v>
      </c>
      <c r="Q20" s="71">
        <f t="shared" si="1"/>
        <v>0</v>
      </c>
      <c r="R20" s="71">
        <f t="shared" si="0"/>
        <v>0</v>
      </c>
    </row>
    <row r="21" spans="1:18" x14ac:dyDescent="0.3">
      <c r="A21" s="49" t="str">
        <f>'Initiative Budget Summary'!A21</f>
        <v>IN020</v>
      </c>
      <c r="B21" s="49" t="str">
        <f>'Initiative Budget Summary'!B21</f>
        <v>ABC</v>
      </c>
      <c r="C21" s="54">
        <f>'Initiative Budget Summary'!C21</f>
        <v>0</v>
      </c>
      <c r="D21" s="23"/>
      <c r="E21" s="48"/>
      <c r="F21" s="48"/>
      <c r="G21" s="48"/>
      <c r="H21" s="48"/>
      <c r="I21" s="48"/>
      <c r="J21" s="149"/>
      <c r="K21" s="149"/>
      <c r="L21" s="149"/>
      <c r="M21" s="150"/>
      <c r="N21" s="150"/>
      <c r="O21" s="151"/>
      <c r="P21" s="71">
        <f t="shared" si="2"/>
        <v>0</v>
      </c>
      <c r="Q21" s="71">
        <f t="shared" si="1"/>
        <v>0</v>
      </c>
      <c r="R21" s="71">
        <f t="shared" si="0"/>
        <v>0</v>
      </c>
    </row>
    <row r="22" spans="1:18" x14ac:dyDescent="0.3">
      <c r="A22" s="49" t="str">
        <f>'Initiative Budget Summary'!A22</f>
        <v>IN021</v>
      </c>
      <c r="B22" s="49" t="str">
        <f>'Initiative Budget Summary'!B22</f>
        <v>ABC</v>
      </c>
      <c r="C22" s="54">
        <f>'Initiative Budget Summary'!C22</f>
        <v>0</v>
      </c>
      <c r="D22" s="23"/>
      <c r="E22" s="48"/>
      <c r="F22" s="48"/>
      <c r="G22" s="48"/>
      <c r="H22" s="48"/>
      <c r="I22" s="48"/>
      <c r="J22" s="149"/>
      <c r="K22" s="149"/>
      <c r="L22" s="149"/>
      <c r="M22" s="150"/>
      <c r="N22" s="150"/>
      <c r="O22" s="151"/>
      <c r="P22" s="71">
        <f t="shared" ref="P22" si="3">IF(E22=2025,L22,0)</f>
        <v>0</v>
      </c>
      <c r="Q22" s="71">
        <f t="shared" ref="Q22" si="4">IF(E22=2026,L22,(IF(E22=2025,M22,0)))</f>
        <v>0</v>
      </c>
      <c r="R22" s="71">
        <f t="shared" ref="R22" si="5">O22-(P22+Q22)</f>
        <v>0</v>
      </c>
    </row>
    <row r="23" spans="1:18" x14ac:dyDescent="0.3">
      <c r="A23" s="49" t="str">
        <f>'Initiative Budget Summary'!A23</f>
        <v>IN022</v>
      </c>
      <c r="B23" s="49" t="str">
        <f>'Initiative Budget Summary'!B23</f>
        <v>ABC</v>
      </c>
      <c r="C23" s="54">
        <f>'Initiative Budget Summary'!C23</f>
        <v>0</v>
      </c>
      <c r="D23" s="23"/>
      <c r="E23" s="48"/>
      <c r="F23" s="48"/>
      <c r="G23" s="48"/>
      <c r="H23" s="48"/>
      <c r="I23" s="48"/>
      <c r="J23" s="149"/>
      <c r="K23" s="149"/>
      <c r="L23" s="149"/>
      <c r="M23" s="150"/>
      <c r="N23" s="150"/>
      <c r="O23" s="151"/>
      <c r="P23" s="71">
        <f t="shared" ref="P23:P38" si="6">IF(E23=2025,L23,0)</f>
        <v>0</v>
      </c>
      <c r="Q23" s="71">
        <f t="shared" si="1"/>
        <v>0</v>
      </c>
      <c r="R23" s="71">
        <f t="shared" ref="R23:R29" si="7">O23-(P23+Q23)</f>
        <v>0</v>
      </c>
    </row>
    <row r="24" spans="1:18" x14ac:dyDescent="0.3">
      <c r="A24" s="49" t="str">
        <f>'Initiative Budget Summary'!A24</f>
        <v>IN023</v>
      </c>
      <c r="B24" s="49" t="str">
        <f>'Initiative Budget Summary'!B24</f>
        <v>ABC</v>
      </c>
      <c r="C24" s="54">
        <f>'Initiative Budget Summary'!C24</f>
        <v>0</v>
      </c>
      <c r="D24" s="23"/>
      <c r="E24" s="48"/>
      <c r="F24" s="48"/>
      <c r="G24" s="48"/>
      <c r="H24" s="48"/>
      <c r="I24" s="48"/>
      <c r="J24" s="149"/>
      <c r="K24" s="149"/>
      <c r="L24" s="149"/>
      <c r="M24" s="150"/>
      <c r="N24" s="150"/>
      <c r="O24" s="151"/>
      <c r="P24" s="71">
        <f t="shared" si="6"/>
        <v>0</v>
      </c>
      <c r="Q24" s="71">
        <f t="shared" si="1"/>
        <v>0</v>
      </c>
      <c r="R24" s="71">
        <f t="shared" si="7"/>
        <v>0</v>
      </c>
    </row>
    <row r="25" spans="1:18" x14ac:dyDescent="0.3">
      <c r="A25" s="49" t="str">
        <f>'Initiative Budget Summary'!A25</f>
        <v>IN024</v>
      </c>
      <c r="B25" s="49" t="str">
        <f>'Initiative Budget Summary'!B25</f>
        <v>ABC</v>
      </c>
      <c r="C25" s="54">
        <f>'Initiative Budget Summary'!C25</f>
        <v>0</v>
      </c>
      <c r="D25" s="23"/>
      <c r="E25" s="48"/>
      <c r="F25" s="48"/>
      <c r="G25" s="48"/>
      <c r="H25" s="48"/>
      <c r="I25" s="48"/>
      <c r="J25" s="149"/>
      <c r="K25" s="149"/>
      <c r="L25" s="149"/>
      <c r="M25" s="150"/>
      <c r="N25" s="150"/>
      <c r="O25" s="151"/>
      <c r="P25" s="71">
        <f t="shared" si="6"/>
        <v>0</v>
      </c>
      <c r="Q25" s="71">
        <f t="shared" si="1"/>
        <v>0</v>
      </c>
      <c r="R25" s="71">
        <f t="shared" si="7"/>
        <v>0</v>
      </c>
    </row>
    <row r="26" spans="1:18" x14ac:dyDescent="0.3">
      <c r="A26" s="49" t="str">
        <f>'Initiative Budget Summary'!A26</f>
        <v>IN025</v>
      </c>
      <c r="B26" s="49" t="str">
        <f>'Initiative Budget Summary'!B26</f>
        <v>ABC</v>
      </c>
      <c r="C26" s="54">
        <f>'Initiative Budget Summary'!C26</f>
        <v>0</v>
      </c>
      <c r="D26" s="23"/>
      <c r="E26" s="48"/>
      <c r="F26" s="48"/>
      <c r="G26" s="48"/>
      <c r="H26" s="48"/>
      <c r="I26" s="48"/>
      <c r="J26" s="149"/>
      <c r="K26" s="149"/>
      <c r="L26" s="149"/>
      <c r="M26" s="150"/>
      <c r="N26" s="150"/>
      <c r="O26" s="151"/>
      <c r="P26" s="71">
        <f t="shared" si="6"/>
        <v>0</v>
      </c>
      <c r="Q26" s="71">
        <f t="shared" si="1"/>
        <v>0</v>
      </c>
      <c r="R26" s="71">
        <f t="shared" si="7"/>
        <v>0</v>
      </c>
    </row>
    <row r="27" spans="1:18" x14ac:dyDescent="0.3">
      <c r="A27" s="49" t="str">
        <f>'Initiative Budget Summary'!A27</f>
        <v>IN026</v>
      </c>
      <c r="B27" s="49" t="str">
        <f>'Initiative Budget Summary'!B27</f>
        <v>ABC</v>
      </c>
      <c r="C27" s="54">
        <f>'Initiative Budget Summary'!C27</f>
        <v>0</v>
      </c>
      <c r="D27" s="23"/>
      <c r="E27" s="48"/>
      <c r="F27" s="48"/>
      <c r="G27" s="48"/>
      <c r="H27" s="48"/>
      <c r="I27" s="48"/>
      <c r="J27" s="149"/>
      <c r="K27" s="149"/>
      <c r="L27" s="149"/>
      <c r="M27" s="150"/>
      <c r="N27" s="150"/>
      <c r="O27" s="151"/>
      <c r="P27" s="71">
        <f t="shared" si="6"/>
        <v>0</v>
      </c>
      <c r="Q27" s="71">
        <f t="shared" si="1"/>
        <v>0</v>
      </c>
      <c r="R27" s="71">
        <f t="shared" si="7"/>
        <v>0</v>
      </c>
    </row>
    <row r="28" spans="1:18" x14ac:dyDescent="0.3">
      <c r="A28" s="49" t="str">
        <f>'Initiative Budget Summary'!A28</f>
        <v>IN027</v>
      </c>
      <c r="B28" s="49" t="str">
        <f>'Initiative Budget Summary'!B28</f>
        <v>ABC</v>
      </c>
      <c r="C28" s="54">
        <f>'Initiative Budget Summary'!C28</f>
        <v>0</v>
      </c>
      <c r="D28" s="23"/>
      <c r="E28" s="48"/>
      <c r="F28" s="48"/>
      <c r="G28" s="48"/>
      <c r="H28" s="48"/>
      <c r="I28" s="48"/>
      <c r="J28" s="149"/>
      <c r="K28" s="149"/>
      <c r="L28" s="149"/>
      <c r="M28" s="150"/>
      <c r="N28" s="150"/>
      <c r="O28" s="151"/>
      <c r="P28" s="71">
        <f t="shared" si="6"/>
        <v>0</v>
      </c>
      <c r="Q28" s="71">
        <f t="shared" si="1"/>
        <v>0</v>
      </c>
      <c r="R28" s="71">
        <f t="shared" si="7"/>
        <v>0</v>
      </c>
    </row>
    <row r="29" spans="1:18" x14ac:dyDescent="0.3">
      <c r="A29" s="49" t="str">
        <f>'Initiative Budget Summary'!A29</f>
        <v>IN028</v>
      </c>
      <c r="B29" s="49" t="str">
        <f>'Initiative Budget Summary'!B29</f>
        <v>ABC</v>
      </c>
      <c r="C29" s="54">
        <f>'Initiative Budget Summary'!C29</f>
        <v>0</v>
      </c>
      <c r="D29" s="43"/>
      <c r="E29" s="48"/>
      <c r="F29" s="48"/>
      <c r="G29" s="48"/>
      <c r="H29" s="48"/>
      <c r="I29" s="48"/>
      <c r="J29" s="149"/>
      <c r="K29" s="149"/>
      <c r="L29" s="149"/>
      <c r="M29" s="150"/>
      <c r="N29" s="150"/>
      <c r="O29" s="151"/>
      <c r="P29" s="71">
        <f t="shared" si="6"/>
        <v>0</v>
      </c>
      <c r="Q29" s="71">
        <f t="shared" si="1"/>
        <v>0</v>
      </c>
      <c r="R29" s="71">
        <f t="shared" si="7"/>
        <v>0</v>
      </c>
    </row>
    <row r="30" spans="1:18" x14ac:dyDescent="0.3">
      <c r="A30" s="49" t="str">
        <f>'Initiative Budget Summary'!A30</f>
        <v>IN029</v>
      </c>
      <c r="B30" s="49" t="str">
        <f>'Initiative Budget Summary'!B30</f>
        <v>ABC</v>
      </c>
      <c r="C30" s="54">
        <f>'Initiative Budget Summary'!C30</f>
        <v>0</v>
      </c>
      <c r="D30" s="23"/>
      <c r="E30" s="48"/>
      <c r="F30" s="48"/>
      <c r="G30" s="48"/>
      <c r="H30" s="48"/>
      <c r="I30" s="48"/>
      <c r="J30" s="149"/>
      <c r="K30" s="149"/>
      <c r="L30" s="149"/>
      <c r="M30" s="150"/>
      <c r="N30" s="150"/>
      <c r="O30" s="151"/>
      <c r="P30" s="71">
        <f t="shared" si="6"/>
        <v>0</v>
      </c>
      <c r="Q30" s="71">
        <f>P30</f>
        <v>0</v>
      </c>
      <c r="R30" s="71">
        <f>Q30</f>
        <v>0</v>
      </c>
    </row>
    <row r="31" spans="1:18" x14ac:dyDescent="0.3">
      <c r="A31" s="49" t="str">
        <f>'Initiative Budget Summary'!A31</f>
        <v>IN030</v>
      </c>
      <c r="B31" s="49" t="str">
        <f>'Initiative Budget Summary'!B31</f>
        <v>ABC</v>
      </c>
      <c r="C31" s="54">
        <f>'Initiative Budget Summary'!C31</f>
        <v>0</v>
      </c>
      <c r="D31" s="43"/>
      <c r="E31" s="48"/>
      <c r="F31" s="48"/>
      <c r="G31" s="48"/>
      <c r="H31" s="48"/>
      <c r="I31" s="48"/>
      <c r="J31" s="149"/>
      <c r="K31" s="149"/>
      <c r="L31" s="149"/>
      <c r="M31" s="150"/>
      <c r="N31" s="150"/>
      <c r="O31" s="151"/>
      <c r="P31" s="71">
        <f t="shared" si="6"/>
        <v>0</v>
      </c>
      <c r="Q31" s="71">
        <f t="shared" si="1"/>
        <v>0</v>
      </c>
      <c r="R31" s="71">
        <f t="shared" ref="R31:R38" si="8">O31-(P31+Q31)</f>
        <v>0</v>
      </c>
    </row>
    <row r="32" spans="1:18" x14ac:dyDescent="0.3">
      <c r="A32" s="49" t="str">
        <f>'Initiative Budget Summary'!A32</f>
        <v>IN031</v>
      </c>
      <c r="B32" s="49" t="str">
        <f>'Initiative Budget Summary'!B32</f>
        <v>ABC</v>
      </c>
      <c r="C32" s="54">
        <f>'Initiative Budget Summary'!C32</f>
        <v>0</v>
      </c>
      <c r="D32" s="43"/>
      <c r="E32" s="48"/>
      <c r="F32" s="48"/>
      <c r="G32" s="48"/>
      <c r="H32" s="48"/>
      <c r="I32" s="48"/>
      <c r="J32" s="149"/>
      <c r="K32" s="149"/>
      <c r="L32" s="149"/>
      <c r="M32" s="150"/>
      <c r="N32" s="150"/>
      <c r="O32" s="151"/>
      <c r="P32" s="71">
        <f t="shared" si="6"/>
        <v>0</v>
      </c>
      <c r="Q32" s="71">
        <f t="shared" si="1"/>
        <v>0</v>
      </c>
      <c r="R32" s="71">
        <f t="shared" si="8"/>
        <v>0</v>
      </c>
    </row>
    <row r="33" spans="1:18" x14ac:dyDescent="0.3">
      <c r="A33" s="49" t="str">
        <f>'Initiative Budget Summary'!A33</f>
        <v>IN032</v>
      </c>
      <c r="B33" s="49" t="str">
        <f>'Initiative Budget Summary'!B33</f>
        <v>ABC</v>
      </c>
      <c r="C33" s="54">
        <f>'Initiative Budget Summary'!C33</f>
        <v>0</v>
      </c>
      <c r="D33" s="43"/>
      <c r="E33" s="48"/>
      <c r="F33" s="48"/>
      <c r="G33" s="48"/>
      <c r="H33" s="48"/>
      <c r="I33" s="48"/>
      <c r="J33" s="149"/>
      <c r="K33" s="149"/>
      <c r="L33" s="149"/>
      <c r="M33" s="150"/>
      <c r="N33" s="150"/>
      <c r="O33" s="151"/>
      <c r="P33" s="71">
        <f t="shared" si="6"/>
        <v>0</v>
      </c>
      <c r="Q33" s="71">
        <f t="shared" si="1"/>
        <v>0</v>
      </c>
      <c r="R33" s="71">
        <f t="shared" si="8"/>
        <v>0</v>
      </c>
    </row>
    <row r="34" spans="1:18" x14ac:dyDescent="0.3">
      <c r="A34" s="49" t="str">
        <f>'Initiative Budget Summary'!A34</f>
        <v>IN033</v>
      </c>
      <c r="B34" s="49" t="str">
        <f>'Initiative Budget Summary'!B34</f>
        <v>ABC</v>
      </c>
      <c r="C34" s="54">
        <f>'Initiative Budget Summary'!C34</f>
        <v>0</v>
      </c>
      <c r="D34" s="43"/>
      <c r="E34" s="48"/>
      <c r="F34" s="48"/>
      <c r="G34" s="48"/>
      <c r="H34" s="48"/>
      <c r="I34" s="48"/>
      <c r="J34" s="149"/>
      <c r="K34" s="149"/>
      <c r="L34" s="149"/>
      <c r="M34" s="150"/>
      <c r="N34" s="150"/>
      <c r="O34" s="151"/>
      <c r="P34" s="71">
        <f t="shared" si="6"/>
        <v>0</v>
      </c>
      <c r="Q34" s="71">
        <f t="shared" si="1"/>
        <v>0</v>
      </c>
      <c r="R34" s="71">
        <f t="shared" si="8"/>
        <v>0</v>
      </c>
    </row>
    <row r="35" spans="1:18" x14ac:dyDescent="0.3">
      <c r="A35" s="49" t="str">
        <f>'Initiative Budget Summary'!A35</f>
        <v>IN034</v>
      </c>
      <c r="B35" s="49" t="str">
        <f>'Initiative Budget Summary'!B35</f>
        <v>ABC</v>
      </c>
      <c r="C35" s="54">
        <f>'Initiative Budget Summary'!C35</f>
        <v>0</v>
      </c>
      <c r="D35" s="23"/>
      <c r="E35" s="48"/>
      <c r="F35" s="48"/>
      <c r="G35" s="48"/>
      <c r="H35" s="48"/>
      <c r="I35" s="48"/>
      <c r="J35" s="149"/>
      <c r="K35" s="149"/>
      <c r="L35" s="149"/>
      <c r="M35" s="150"/>
      <c r="N35" s="150"/>
      <c r="O35" s="151"/>
      <c r="P35" s="71">
        <f t="shared" si="6"/>
        <v>0</v>
      </c>
      <c r="Q35" s="71">
        <f t="shared" si="1"/>
        <v>0</v>
      </c>
      <c r="R35" s="71">
        <f t="shared" si="8"/>
        <v>0</v>
      </c>
    </row>
    <row r="36" spans="1:18" x14ac:dyDescent="0.3">
      <c r="A36" s="49" t="str">
        <f>'Initiative Budget Summary'!A36</f>
        <v>IN035</v>
      </c>
      <c r="B36" s="49" t="str">
        <f>'Initiative Budget Summary'!B36</f>
        <v>ABC</v>
      </c>
      <c r="C36" s="54">
        <f>'Initiative Budget Summary'!C36</f>
        <v>0</v>
      </c>
      <c r="D36" s="23"/>
      <c r="E36" s="48"/>
      <c r="F36" s="48"/>
      <c r="G36" s="48"/>
      <c r="H36" s="48"/>
      <c r="I36" s="48"/>
      <c r="J36" s="149"/>
      <c r="K36" s="149"/>
      <c r="L36" s="149"/>
      <c r="M36" s="150"/>
      <c r="N36" s="150"/>
      <c r="O36" s="151"/>
      <c r="P36" s="71">
        <f t="shared" si="6"/>
        <v>0</v>
      </c>
      <c r="Q36" s="71">
        <f t="shared" si="1"/>
        <v>0</v>
      </c>
      <c r="R36" s="71">
        <f t="shared" si="8"/>
        <v>0</v>
      </c>
    </row>
    <row r="37" spans="1:18" x14ac:dyDescent="0.3">
      <c r="A37" s="49" t="str">
        <f>'Initiative Budget Summary'!A37</f>
        <v>IN036</v>
      </c>
      <c r="B37" s="49" t="str">
        <f>'Initiative Budget Summary'!B37</f>
        <v>ABC</v>
      </c>
      <c r="C37" s="54">
        <f>'Initiative Budget Summary'!C37</f>
        <v>0</v>
      </c>
      <c r="D37" s="43"/>
      <c r="E37" s="48"/>
      <c r="F37" s="48"/>
      <c r="G37" s="48"/>
      <c r="H37" s="48"/>
      <c r="I37" s="48"/>
      <c r="J37" s="149"/>
      <c r="K37" s="149"/>
      <c r="L37" s="149"/>
      <c r="M37" s="150"/>
      <c r="N37" s="150"/>
      <c r="O37" s="151"/>
      <c r="P37" s="71">
        <f t="shared" si="6"/>
        <v>0</v>
      </c>
      <c r="Q37" s="71">
        <f t="shared" si="1"/>
        <v>0</v>
      </c>
      <c r="R37" s="71">
        <f t="shared" si="8"/>
        <v>0</v>
      </c>
    </row>
    <row r="38" spans="1:18" x14ac:dyDescent="0.3">
      <c r="A38" s="49" t="str">
        <f>'Initiative Budget Summary'!A38</f>
        <v>IN037</v>
      </c>
      <c r="B38" s="49" t="str">
        <f>'Initiative Budget Summary'!B38</f>
        <v>ABC</v>
      </c>
      <c r="C38" s="54">
        <f>'Initiative Budget Summary'!C38</f>
        <v>0</v>
      </c>
      <c r="D38" s="43"/>
      <c r="E38" s="48"/>
      <c r="F38" s="48"/>
      <c r="G38" s="48"/>
      <c r="H38" s="48"/>
      <c r="I38" s="48"/>
      <c r="J38" s="149"/>
      <c r="K38" s="149"/>
      <c r="L38" s="149"/>
      <c r="M38" s="150"/>
      <c r="N38" s="150"/>
      <c r="O38" s="151"/>
      <c r="P38" s="71">
        <f t="shared" si="6"/>
        <v>0</v>
      </c>
      <c r="Q38" s="71">
        <f t="shared" si="1"/>
        <v>0</v>
      </c>
      <c r="R38" s="71">
        <f t="shared" si="8"/>
        <v>0</v>
      </c>
    </row>
    <row r="39" spans="1:18" x14ac:dyDescent="0.3">
      <c r="A39" s="163" t="s">
        <v>130</v>
      </c>
      <c r="B39" s="163"/>
      <c r="C39" s="163"/>
      <c r="D39" s="163"/>
      <c r="E39" s="163"/>
      <c r="F39" s="163"/>
      <c r="G39" s="163"/>
      <c r="H39" s="163"/>
      <c r="I39" s="163"/>
      <c r="J39" s="163"/>
      <c r="K39" s="163"/>
      <c r="L39" s="163"/>
      <c r="M39" s="163"/>
      <c r="N39" s="164"/>
      <c r="O39" s="72">
        <f>SUM(O2:O38)</f>
        <v>0</v>
      </c>
      <c r="P39" s="72">
        <f>SUM(P2:P38)</f>
        <v>0</v>
      </c>
      <c r="Q39" s="72">
        <f>SUM(Q2:Q38)</f>
        <v>0</v>
      </c>
      <c r="R39" s="72">
        <f>SUM(R2:R38)</f>
        <v>0</v>
      </c>
    </row>
  </sheetData>
  <mergeCells count="1">
    <mergeCell ref="A39:N39"/>
  </mergeCells>
  <conditionalFormatting sqref="D2:D38">
    <cfRule type="containsText" dxfId="10" priority="1" operator="containsText" text="1">
      <formula>NOT(ISERROR(SEARCH("1",D2)))</formula>
    </cfRule>
  </conditionalFormatting>
  <conditionalFormatting sqref="J2:O38">
    <cfRule type="colorScale" priority="172">
      <colorScale>
        <cfvo type="min"/>
        <cfvo type="percentile" val="50"/>
        <cfvo type="max"/>
        <color rgb="FF63BE7B"/>
        <color rgb="FFFFEB84"/>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8FC9-D228-4FE3-8292-858E672598CA}">
  <dimension ref="A1:AJ33"/>
  <sheetViews>
    <sheetView showGridLines="0" zoomScale="80" zoomScaleNormal="80" workbookViewId="0">
      <selection activeCell="D2" sqref="D2:AI33"/>
    </sheetView>
  </sheetViews>
  <sheetFormatPr defaultRowHeight="10.199999999999999" customHeight="1" x14ac:dyDescent="0.3"/>
  <cols>
    <col min="1" max="1" width="9.44140625" customWidth="1"/>
    <col min="2" max="2" width="48.5546875" customWidth="1"/>
    <col min="3" max="3" width="22.88671875" customWidth="1"/>
    <col min="4" max="4" width="10.6640625" customWidth="1"/>
    <col min="5" max="5" width="10.5546875" customWidth="1"/>
    <col min="6" max="6" width="9.109375" customWidth="1"/>
    <col min="7" max="7" width="12.109375" customWidth="1"/>
    <col min="11" max="11" width="11.44140625" customWidth="1"/>
    <col min="14" max="14" width="12" bestFit="1" customWidth="1"/>
    <col min="16" max="34" width="0" hidden="1" customWidth="1"/>
  </cols>
  <sheetData>
    <row r="1" spans="1:36" ht="10.199999999999999" customHeight="1" x14ac:dyDescent="0.3">
      <c r="A1" s="16" t="s">
        <v>3</v>
      </c>
      <c r="B1" s="16" t="s">
        <v>98</v>
      </c>
      <c r="C1" s="15" t="s">
        <v>99</v>
      </c>
      <c r="D1" s="146" t="s">
        <v>10</v>
      </c>
      <c r="E1" s="146" t="s">
        <v>97</v>
      </c>
      <c r="F1" s="146" t="s">
        <v>11</v>
      </c>
      <c r="G1" s="146" t="s">
        <v>23</v>
      </c>
      <c r="H1" s="147" t="s">
        <v>0</v>
      </c>
      <c r="I1" s="147" t="s">
        <v>1</v>
      </c>
      <c r="J1" s="147" t="s">
        <v>8</v>
      </c>
      <c r="K1" s="147" t="s">
        <v>2</v>
      </c>
      <c r="L1" s="148" t="s">
        <v>66</v>
      </c>
      <c r="M1" s="80" t="s">
        <v>148</v>
      </c>
      <c r="N1" s="81" t="s">
        <v>149</v>
      </c>
      <c r="O1" s="81" t="s">
        <v>150</v>
      </c>
      <c r="P1" s="82" t="s">
        <v>151</v>
      </c>
      <c r="Q1" s="82"/>
      <c r="R1" s="82" t="s">
        <v>152</v>
      </c>
      <c r="S1" s="82" t="s">
        <v>153</v>
      </c>
      <c r="T1" s="82" t="s">
        <v>154</v>
      </c>
      <c r="U1" s="82" t="s">
        <v>155</v>
      </c>
      <c r="V1" s="82" t="s">
        <v>156</v>
      </c>
      <c r="W1" s="82"/>
      <c r="X1" s="82" t="s">
        <v>157</v>
      </c>
      <c r="Y1" s="82" t="s">
        <v>158</v>
      </c>
      <c r="Z1" s="82" t="s">
        <v>159</v>
      </c>
      <c r="AA1" s="82" t="s">
        <v>160</v>
      </c>
      <c r="AB1" s="82"/>
      <c r="AC1" s="82"/>
      <c r="AD1" s="82" t="s">
        <v>161</v>
      </c>
      <c r="AE1" s="82" t="s">
        <v>162</v>
      </c>
      <c r="AF1" s="82" t="s">
        <v>163</v>
      </c>
      <c r="AG1" s="82" t="s">
        <v>164</v>
      </c>
      <c r="AH1" s="83"/>
      <c r="AI1" s="81" t="s">
        <v>165</v>
      </c>
      <c r="AJ1" s="83"/>
    </row>
    <row r="2" spans="1:36" ht="10.199999999999999" customHeight="1" x14ac:dyDescent="0.3">
      <c r="A2" s="6" t="str">
        <f>'Initiaitive Budget detailed'!A2</f>
        <v>IN001</v>
      </c>
      <c r="B2" s="6" t="str">
        <f>'Initiaitive Budget detailed'!B2</f>
        <v>ABC</v>
      </c>
      <c r="C2" s="51" t="str">
        <f>'Initiaitive Budget detailed'!C2</f>
        <v>XYZ</v>
      </c>
      <c r="D2" s="84"/>
      <c r="E2" s="84"/>
      <c r="F2" s="84"/>
      <c r="G2" s="84"/>
      <c r="H2" s="84"/>
      <c r="I2" s="84"/>
      <c r="J2" s="84"/>
      <c r="K2" s="84"/>
      <c r="L2" s="84"/>
      <c r="M2" s="88"/>
      <c r="N2" s="89"/>
      <c r="O2" s="89"/>
      <c r="P2" s="89"/>
      <c r="Q2" s="89"/>
      <c r="R2" s="89"/>
      <c r="S2" s="89"/>
      <c r="T2" s="89"/>
      <c r="U2" s="89"/>
      <c r="V2" s="89"/>
      <c r="W2" s="89"/>
      <c r="X2" s="89"/>
      <c r="Y2" s="89"/>
      <c r="Z2" s="89"/>
      <c r="AA2" s="89"/>
      <c r="AB2" s="89"/>
      <c r="AC2" s="89"/>
      <c r="AD2" s="89"/>
      <c r="AE2" s="89"/>
      <c r="AF2" s="89"/>
      <c r="AG2" s="89"/>
      <c r="AH2" s="89"/>
      <c r="AI2" s="89"/>
    </row>
    <row r="3" spans="1:36" ht="10.199999999999999" customHeight="1" x14ac:dyDescent="0.3">
      <c r="A3" s="6" t="str">
        <f>'Initiaitive Budget detailed'!A3</f>
        <v>IN002</v>
      </c>
      <c r="B3" s="6" t="str">
        <f>'Initiaitive Budget detailed'!B3</f>
        <v>ABC</v>
      </c>
      <c r="C3" s="51">
        <f>'Initiaitive Budget detailed'!C3</f>
        <v>0</v>
      </c>
      <c r="D3" s="84"/>
      <c r="E3" s="84"/>
      <c r="F3" s="84"/>
      <c r="G3" s="84"/>
      <c r="H3" s="84"/>
      <c r="I3" s="84"/>
      <c r="J3" s="84"/>
      <c r="K3" s="84"/>
      <c r="L3" s="84"/>
      <c r="M3" s="88"/>
      <c r="N3" s="89"/>
      <c r="O3" s="89"/>
      <c r="P3" s="89"/>
      <c r="Q3" s="89"/>
      <c r="R3" s="89"/>
      <c r="S3" s="89"/>
      <c r="T3" s="89"/>
      <c r="U3" s="89"/>
      <c r="V3" s="89"/>
      <c r="W3" s="89"/>
      <c r="X3" s="89"/>
      <c r="Y3" s="89"/>
      <c r="Z3" s="89"/>
      <c r="AA3" s="89"/>
      <c r="AB3" s="89"/>
      <c r="AC3" s="89"/>
      <c r="AD3" s="89"/>
      <c r="AE3" s="89"/>
      <c r="AF3" s="89"/>
      <c r="AG3" s="89"/>
      <c r="AH3" s="89"/>
      <c r="AI3" s="89"/>
    </row>
    <row r="4" spans="1:36" ht="10.199999999999999" customHeight="1" x14ac:dyDescent="0.3">
      <c r="A4" s="6" t="str">
        <f>'Initiaitive Budget detailed'!A4</f>
        <v>IN003</v>
      </c>
      <c r="B4" s="6" t="str">
        <f>'Initiaitive Budget detailed'!B4</f>
        <v>ABC</v>
      </c>
      <c r="C4" s="51">
        <f>'Initiaitive Budget detailed'!C4</f>
        <v>0</v>
      </c>
      <c r="D4" s="84"/>
      <c r="E4" s="84"/>
      <c r="F4" s="84"/>
      <c r="G4" s="84"/>
      <c r="H4" s="84"/>
      <c r="I4" s="84"/>
      <c r="J4" s="84"/>
      <c r="K4" s="84"/>
      <c r="L4" s="84"/>
      <c r="M4" s="88"/>
      <c r="N4" s="89"/>
      <c r="O4" s="89"/>
      <c r="P4" s="89"/>
      <c r="Q4" s="89"/>
      <c r="R4" s="89"/>
      <c r="S4" s="89"/>
      <c r="T4" s="89"/>
      <c r="U4" s="89"/>
      <c r="V4" s="89"/>
      <c r="W4" s="89"/>
      <c r="X4" s="89"/>
      <c r="Y4" s="89"/>
      <c r="Z4" s="89"/>
      <c r="AA4" s="89"/>
      <c r="AB4" s="89"/>
      <c r="AC4" s="89"/>
      <c r="AD4" s="89"/>
      <c r="AE4" s="89"/>
      <c r="AF4" s="89"/>
      <c r="AG4" s="89"/>
      <c r="AH4" s="89"/>
      <c r="AI4" s="89"/>
    </row>
    <row r="5" spans="1:36" ht="10.199999999999999" customHeight="1" x14ac:dyDescent="0.3">
      <c r="A5" s="6" t="str">
        <f>'Initiaitive Budget detailed'!A5</f>
        <v>IN004</v>
      </c>
      <c r="B5" s="6" t="str">
        <f>'Initiaitive Budget detailed'!B5</f>
        <v>ABC</v>
      </c>
      <c r="C5" s="51">
        <f>'Initiaitive Budget detailed'!C5</f>
        <v>0</v>
      </c>
      <c r="D5" s="84"/>
      <c r="E5" s="84"/>
      <c r="F5" s="84"/>
      <c r="G5" s="84"/>
      <c r="H5" s="84"/>
      <c r="I5" s="84"/>
      <c r="J5" s="84"/>
      <c r="K5" s="84"/>
      <c r="L5" s="84"/>
      <c r="M5" s="88"/>
      <c r="N5" s="89"/>
      <c r="O5" s="89"/>
      <c r="P5" s="89"/>
      <c r="Q5" s="89"/>
      <c r="R5" s="89"/>
      <c r="S5" s="89"/>
      <c r="T5" s="89"/>
      <c r="U5" s="89"/>
      <c r="V5" s="89"/>
      <c r="W5" s="89"/>
      <c r="X5" s="89"/>
      <c r="Y5" s="89"/>
      <c r="Z5" s="89"/>
      <c r="AA5" s="89"/>
      <c r="AB5" s="89"/>
      <c r="AC5" s="89"/>
      <c r="AD5" s="89"/>
      <c r="AE5" s="89"/>
      <c r="AF5" s="89"/>
      <c r="AG5" s="89"/>
      <c r="AH5" s="89"/>
      <c r="AI5" s="89"/>
    </row>
    <row r="6" spans="1:36" ht="10.199999999999999" customHeight="1" x14ac:dyDescent="0.3">
      <c r="A6" s="6" t="str">
        <f>'Initiaitive Budget detailed'!A6</f>
        <v>IN005</v>
      </c>
      <c r="B6" s="6" t="str">
        <f>'Initiaitive Budget detailed'!B6</f>
        <v>ABC</v>
      </c>
      <c r="C6" s="51">
        <f>'Initiaitive Budget detailed'!C6</f>
        <v>0</v>
      </c>
      <c r="D6" s="84"/>
      <c r="E6" s="84"/>
      <c r="F6" s="84"/>
      <c r="G6" s="84"/>
      <c r="H6" s="84"/>
      <c r="I6" s="84"/>
      <c r="J6" s="84"/>
      <c r="K6" s="84"/>
      <c r="L6" s="84"/>
      <c r="M6" s="88"/>
      <c r="N6" s="89"/>
      <c r="O6" s="89"/>
      <c r="P6" s="89"/>
      <c r="Q6" s="89"/>
      <c r="R6" s="89"/>
      <c r="S6" s="89"/>
      <c r="T6" s="89"/>
      <c r="U6" s="89"/>
      <c r="V6" s="89"/>
      <c r="W6" s="89"/>
      <c r="X6" s="89"/>
      <c r="Y6" s="89"/>
      <c r="Z6" s="89"/>
      <c r="AA6" s="89"/>
      <c r="AB6" s="89"/>
      <c r="AC6" s="89"/>
      <c r="AD6" s="89"/>
      <c r="AE6" s="89"/>
      <c r="AF6" s="89"/>
      <c r="AG6" s="89"/>
      <c r="AH6" s="89"/>
      <c r="AI6" s="89"/>
    </row>
    <row r="7" spans="1:36" ht="10.199999999999999" customHeight="1" x14ac:dyDescent="0.3">
      <c r="A7" s="6" t="str">
        <f>'Initiaitive Budget detailed'!A7</f>
        <v>IN006</v>
      </c>
      <c r="B7" s="6" t="str">
        <f>'Initiaitive Budget detailed'!B7</f>
        <v>ABC</v>
      </c>
      <c r="C7" s="51">
        <f>'Initiaitive Budget detailed'!C7</f>
        <v>0</v>
      </c>
      <c r="D7" s="84"/>
      <c r="E7" s="84"/>
      <c r="F7" s="84"/>
      <c r="G7" s="84"/>
      <c r="H7" s="84"/>
      <c r="I7" s="84"/>
      <c r="J7" s="84"/>
      <c r="K7" s="84"/>
      <c r="L7" s="84"/>
      <c r="M7" s="88"/>
      <c r="N7" s="89"/>
      <c r="O7" s="89"/>
      <c r="P7" s="89"/>
      <c r="Q7" s="89"/>
      <c r="R7" s="89"/>
      <c r="S7" s="89"/>
      <c r="T7" s="89"/>
      <c r="U7" s="89"/>
      <c r="V7" s="89"/>
      <c r="W7" s="89"/>
      <c r="X7" s="89"/>
      <c r="Y7" s="89"/>
      <c r="Z7" s="89"/>
      <c r="AA7" s="89"/>
      <c r="AB7" s="89"/>
      <c r="AC7" s="89"/>
      <c r="AD7" s="89"/>
      <c r="AE7" s="89"/>
      <c r="AF7" s="89"/>
      <c r="AG7" s="89"/>
      <c r="AH7" s="89"/>
      <c r="AI7" s="89"/>
    </row>
    <row r="8" spans="1:36" ht="10.199999999999999" customHeight="1" x14ac:dyDescent="0.3">
      <c r="A8" s="6" t="str">
        <f>'Initiaitive Budget detailed'!A8</f>
        <v>IN007</v>
      </c>
      <c r="B8" s="6" t="str">
        <f>'Initiaitive Budget detailed'!B8</f>
        <v>ABC</v>
      </c>
      <c r="C8" s="51">
        <f>'Initiaitive Budget detailed'!C8</f>
        <v>0</v>
      </c>
      <c r="D8" s="84"/>
      <c r="E8" s="84"/>
      <c r="F8" s="84"/>
      <c r="G8" s="84"/>
      <c r="H8" s="84"/>
      <c r="I8" s="84"/>
      <c r="J8" s="84"/>
      <c r="K8" s="84"/>
      <c r="L8" s="84"/>
      <c r="M8" s="88"/>
      <c r="N8" s="89"/>
      <c r="O8" s="89"/>
      <c r="P8" s="89"/>
      <c r="Q8" s="89"/>
      <c r="R8" s="89"/>
      <c r="S8" s="89"/>
      <c r="T8" s="89"/>
      <c r="U8" s="89"/>
      <c r="V8" s="89"/>
      <c r="W8" s="89"/>
      <c r="X8" s="89"/>
      <c r="Y8" s="89"/>
      <c r="Z8" s="89"/>
      <c r="AA8" s="89"/>
      <c r="AB8" s="89"/>
      <c r="AC8" s="89"/>
      <c r="AD8" s="89"/>
      <c r="AE8" s="89"/>
      <c r="AF8" s="89"/>
      <c r="AG8" s="89"/>
      <c r="AH8" s="89"/>
      <c r="AI8" s="89"/>
    </row>
    <row r="9" spans="1:36" ht="10.199999999999999" customHeight="1" x14ac:dyDescent="0.3">
      <c r="A9" s="6" t="str">
        <f>'Initiaitive Budget detailed'!A9</f>
        <v>IN008</v>
      </c>
      <c r="B9" s="6" t="str">
        <f>'Initiaitive Budget detailed'!B9</f>
        <v>ABC</v>
      </c>
      <c r="C9" s="51">
        <f>'Initiaitive Budget detailed'!C9</f>
        <v>0</v>
      </c>
      <c r="D9" s="84"/>
      <c r="E9" s="84"/>
      <c r="F9" s="84"/>
      <c r="G9" s="84"/>
      <c r="H9" s="84"/>
      <c r="I9" s="84"/>
      <c r="J9" s="84"/>
      <c r="K9" s="84"/>
      <c r="L9" s="84"/>
      <c r="M9" s="88"/>
      <c r="N9" s="89"/>
      <c r="O9" s="89"/>
      <c r="P9" s="89"/>
      <c r="Q9" s="89"/>
      <c r="R9" s="89"/>
      <c r="S9" s="89"/>
      <c r="T9" s="89"/>
      <c r="U9" s="89"/>
      <c r="V9" s="89"/>
      <c r="W9" s="89"/>
      <c r="X9" s="89"/>
      <c r="Y9" s="89"/>
      <c r="Z9" s="89"/>
      <c r="AA9" s="89"/>
      <c r="AB9" s="89"/>
      <c r="AC9" s="89"/>
      <c r="AD9" s="89"/>
      <c r="AE9" s="89"/>
      <c r="AF9" s="89"/>
      <c r="AG9" s="89"/>
      <c r="AH9" s="89"/>
      <c r="AI9" s="89"/>
    </row>
    <row r="10" spans="1:36" ht="10.199999999999999" customHeight="1" x14ac:dyDescent="0.3">
      <c r="A10" s="6" t="str">
        <f>'Initiaitive Budget detailed'!A10</f>
        <v>IN009</v>
      </c>
      <c r="B10" s="6" t="str">
        <f>'Initiaitive Budget detailed'!B10</f>
        <v>ABC</v>
      </c>
      <c r="C10" s="51">
        <f>'Initiaitive Budget detailed'!C10</f>
        <v>0</v>
      </c>
      <c r="D10" s="84"/>
      <c r="E10" s="84"/>
      <c r="F10" s="84"/>
      <c r="G10" s="84"/>
      <c r="H10" s="84"/>
      <c r="I10" s="84"/>
      <c r="J10" s="84"/>
      <c r="K10" s="84"/>
      <c r="L10" s="84"/>
      <c r="M10" s="88"/>
      <c r="N10" s="89"/>
      <c r="O10" s="89"/>
      <c r="P10" s="89"/>
      <c r="Q10" s="89"/>
      <c r="R10" s="89"/>
      <c r="S10" s="89"/>
      <c r="T10" s="89"/>
      <c r="U10" s="89"/>
      <c r="V10" s="89"/>
      <c r="W10" s="89"/>
      <c r="X10" s="89"/>
      <c r="Y10" s="89"/>
      <c r="Z10" s="89"/>
      <c r="AA10" s="89"/>
      <c r="AB10" s="89"/>
      <c r="AC10" s="89"/>
      <c r="AD10" s="89"/>
      <c r="AE10" s="89"/>
      <c r="AF10" s="89"/>
      <c r="AG10" s="89"/>
      <c r="AH10" s="89"/>
      <c r="AI10" s="89"/>
    </row>
    <row r="11" spans="1:36" ht="10.199999999999999" customHeight="1" x14ac:dyDescent="0.3">
      <c r="A11" s="6" t="str">
        <f>'Initiaitive Budget detailed'!A11</f>
        <v>IN010</v>
      </c>
      <c r="B11" s="6" t="str">
        <f>'Initiaitive Budget detailed'!B11</f>
        <v>ABC</v>
      </c>
      <c r="C11" s="51">
        <f>'Initiaitive Budget detailed'!C11</f>
        <v>0</v>
      </c>
      <c r="D11" s="84"/>
      <c r="E11" s="84"/>
      <c r="F11" s="84"/>
      <c r="G11" s="84"/>
      <c r="H11" s="84"/>
      <c r="I11" s="84"/>
      <c r="J11" s="84"/>
      <c r="K11" s="84"/>
      <c r="L11" s="84"/>
      <c r="M11" s="88"/>
      <c r="N11" s="89"/>
      <c r="O11" s="89"/>
      <c r="P11" s="89"/>
      <c r="Q11" s="89"/>
      <c r="R11" s="89"/>
      <c r="S11" s="89"/>
      <c r="T11" s="89"/>
      <c r="U11" s="89"/>
      <c r="V11" s="89"/>
      <c r="W11" s="89"/>
      <c r="X11" s="89"/>
      <c r="Y11" s="89"/>
      <c r="Z11" s="89"/>
      <c r="AA11" s="89"/>
      <c r="AB11" s="89"/>
      <c r="AC11" s="89"/>
      <c r="AD11" s="89"/>
      <c r="AE11" s="89"/>
      <c r="AF11" s="89"/>
      <c r="AG11" s="89"/>
      <c r="AH11" s="89"/>
      <c r="AI11" s="89"/>
    </row>
    <row r="12" spans="1:36" ht="10.199999999999999" customHeight="1" x14ac:dyDescent="0.3">
      <c r="A12" s="6" t="str">
        <f>'Initiaitive Budget detailed'!A12</f>
        <v>IN011</v>
      </c>
      <c r="B12" s="6" t="str">
        <f>'Initiaitive Budget detailed'!B12</f>
        <v>ABC</v>
      </c>
      <c r="C12" s="51">
        <f>'Initiaitive Budget detailed'!C12</f>
        <v>0</v>
      </c>
      <c r="D12" s="84"/>
      <c r="E12" s="84"/>
      <c r="F12" s="84"/>
      <c r="G12" s="84"/>
      <c r="H12" s="84"/>
      <c r="I12" s="84"/>
      <c r="J12" s="84"/>
      <c r="K12" s="84"/>
      <c r="L12" s="84"/>
      <c r="M12" s="88"/>
      <c r="N12" s="89"/>
      <c r="O12" s="89"/>
      <c r="P12" s="89"/>
      <c r="Q12" s="89"/>
      <c r="R12" s="89"/>
      <c r="S12" s="89"/>
      <c r="T12" s="89"/>
      <c r="U12" s="89"/>
      <c r="V12" s="89"/>
      <c r="W12" s="89"/>
      <c r="X12" s="89"/>
      <c r="Y12" s="89"/>
      <c r="Z12" s="89"/>
      <c r="AA12" s="89"/>
      <c r="AB12" s="89"/>
      <c r="AC12" s="89"/>
      <c r="AD12" s="89"/>
      <c r="AE12" s="89"/>
      <c r="AF12" s="89"/>
      <c r="AG12" s="89"/>
      <c r="AH12" s="89"/>
      <c r="AI12" s="89"/>
    </row>
    <row r="13" spans="1:36" ht="10.199999999999999" customHeight="1" x14ac:dyDescent="0.3">
      <c r="A13" s="6" t="str">
        <f>'Initiaitive Budget detailed'!A13</f>
        <v>IN012</v>
      </c>
      <c r="B13" s="6" t="str">
        <f>'Initiaitive Budget detailed'!B13</f>
        <v>ABC</v>
      </c>
      <c r="C13" s="51">
        <f>'Initiaitive Budget detailed'!C13</f>
        <v>0</v>
      </c>
      <c r="D13" s="84"/>
      <c r="E13" s="84"/>
      <c r="F13" s="84"/>
      <c r="G13" s="84"/>
      <c r="H13" s="84"/>
      <c r="I13" s="84"/>
      <c r="J13" s="84"/>
      <c r="K13" s="84"/>
      <c r="L13" s="84"/>
      <c r="M13" s="88"/>
      <c r="N13" s="89"/>
      <c r="O13" s="89"/>
      <c r="P13" s="89"/>
      <c r="Q13" s="89"/>
      <c r="R13" s="89"/>
      <c r="S13" s="89"/>
      <c r="T13" s="89"/>
      <c r="U13" s="89"/>
      <c r="V13" s="89"/>
      <c r="W13" s="89"/>
      <c r="X13" s="89"/>
      <c r="Y13" s="89"/>
      <c r="Z13" s="89"/>
      <c r="AA13" s="89"/>
      <c r="AB13" s="89"/>
      <c r="AC13" s="89"/>
      <c r="AD13" s="89"/>
      <c r="AE13" s="89"/>
      <c r="AF13" s="89"/>
      <c r="AG13" s="89"/>
      <c r="AH13" s="89"/>
      <c r="AI13" s="89"/>
    </row>
    <row r="14" spans="1:36" ht="10.199999999999999" customHeight="1" x14ac:dyDescent="0.3">
      <c r="A14" s="6" t="str">
        <f>'Initiaitive Budget detailed'!A14</f>
        <v>IN013</v>
      </c>
      <c r="B14" s="6" t="str">
        <f>'Initiaitive Budget detailed'!B14</f>
        <v>ABC</v>
      </c>
      <c r="C14" s="51">
        <f>'Initiaitive Budget detailed'!C14</f>
        <v>0</v>
      </c>
      <c r="D14" s="84"/>
      <c r="E14" s="84"/>
      <c r="F14" s="84"/>
      <c r="G14" s="84"/>
      <c r="H14" s="84"/>
      <c r="I14" s="84"/>
      <c r="J14" s="84"/>
      <c r="K14" s="84"/>
      <c r="L14" s="84"/>
      <c r="M14" s="88"/>
      <c r="N14" s="89"/>
      <c r="O14" s="89"/>
      <c r="P14" s="89"/>
      <c r="Q14" s="89"/>
      <c r="R14" s="89"/>
      <c r="S14" s="89"/>
      <c r="T14" s="89"/>
      <c r="U14" s="89"/>
      <c r="V14" s="89"/>
      <c r="W14" s="89"/>
      <c r="X14" s="89"/>
      <c r="Y14" s="89"/>
      <c r="Z14" s="89"/>
      <c r="AA14" s="89"/>
      <c r="AB14" s="89"/>
      <c r="AC14" s="89"/>
      <c r="AD14" s="89"/>
      <c r="AE14" s="89"/>
      <c r="AF14" s="89"/>
      <c r="AG14" s="89"/>
      <c r="AH14" s="89"/>
      <c r="AI14" s="89"/>
    </row>
    <row r="15" spans="1:36" ht="10.199999999999999" customHeight="1" x14ac:dyDescent="0.3">
      <c r="A15" s="6" t="str">
        <f>'Initiaitive Budget detailed'!A15</f>
        <v>IN014</v>
      </c>
      <c r="B15" s="6" t="str">
        <f>'Initiaitive Budget detailed'!B15</f>
        <v>ABC</v>
      </c>
      <c r="C15" s="51">
        <f>'Initiaitive Budget detailed'!C15</f>
        <v>0</v>
      </c>
      <c r="D15" s="84"/>
      <c r="E15" s="84"/>
      <c r="F15" s="84"/>
      <c r="G15" s="84"/>
      <c r="H15" s="84"/>
      <c r="I15" s="84"/>
      <c r="J15" s="84"/>
      <c r="K15" s="84"/>
      <c r="L15" s="84"/>
      <c r="M15" s="88"/>
      <c r="N15" s="89"/>
      <c r="O15" s="89"/>
      <c r="P15" s="89"/>
      <c r="Q15" s="89"/>
      <c r="R15" s="89"/>
      <c r="S15" s="89"/>
      <c r="T15" s="89"/>
      <c r="U15" s="89"/>
      <c r="V15" s="89"/>
      <c r="W15" s="89"/>
      <c r="X15" s="89"/>
      <c r="Y15" s="89"/>
      <c r="Z15" s="89"/>
      <c r="AA15" s="89"/>
      <c r="AB15" s="89"/>
      <c r="AC15" s="89"/>
      <c r="AD15" s="89"/>
      <c r="AE15" s="89"/>
      <c r="AF15" s="89"/>
      <c r="AG15" s="89"/>
      <c r="AH15" s="89"/>
      <c r="AI15" s="89"/>
    </row>
    <row r="16" spans="1:36" ht="10.199999999999999" customHeight="1" x14ac:dyDescent="0.3">
      <c r="A16" s="6" t="str">
        <f>'Initiaitive Budget detailed'!A16</f>
        <v>IN015</v>
      </c>
      <c r="B16" s="6" t="str">
        <f>'Initiaitive Budget detailed'!B16</f>
        <v>ABC</v>
      </c>
      <c r="C16" s="51">
        <f>'Initiaitive Budget detailed'!C16</f>
        <v>0</v>
      </c>
      <c r="D16" s="84"/>
      <c r="E16" s="84"/>
      <c r="F16" s="84"/>
      <c r="G16" s="84"/>
      <c r="H16" s="84"/>
      <c r="I16" s="84"/>
      <c r="J16" s="84"/>
      <c r="K16" s="84"/>
      <c r="L16" s="84"/>
      <c r="M16" s="88"/>
      <c r="N16" s="89"/>
      <c r="O16" s="89"/>
      <c r="P16" s="89"/>
      <c r="Q16" s="89"/>
      <c r="R16" s="89"/>
      <c r="S16" s="89"/>
      <c r="T16" s="89"/>
      <c r="U16" s="89"/>
      <c r="V16" s="89"/>
      <c r="W16" s="89"/>
      <c r="X16" s="89"/>
      <c r="Y16" s="89"/>
      <c r="Z16" s="89"/>
      <c r="AA16" s="89"/>
      <c r="AB16" s="89"/>
      <c r="AC16" s="89"/>
      <c r="AD16" s="89"/>
      <c r="AE16" s="89"/>
      <c r="AF16" s="89"/>
      <c r="AG16" s="89"/>
      <c r="AH16" s="89"/>
      <c r="AI16" s="89"/>
    </row>
    <row r="17" spans="1:35" ht="10.199999999999999" customHeight="1" x14ac:dyDescent="0.3">
      <c r="A17" s="6" t="str">
        <f>'Initiaitive Budget detailed'!A17</f>
        <v>IN016</v>
      </c>
      <c r="B17" s="6" t="str">
        <f>'Initiaitive Budget detailed'!B17</f>
        <v>ABC</v>
      </c>
      <c r="C17" s="51">
        <f>'Initiaitive Budget detailed'!C17</f>
        <v>0</v>
      </c>
      <c r="D17" s="84"/>
      <c r="E17" s="84"/>
      <c r="F17" s="84"/>
      <c r="G17" s="84"/>
      <c r="H17" s="84"/>
      <c r="I17" s="84"/>
      <c r="J17" s="84"/>
      <c r="K17" s="84"/>
      <c r="L17" s="84"/>
      <c r="M17" s="88"/>
      <c r="N17" s="89"/>
      <c r="O17" s="89"/>
      <c r="P17" s="89"/>
      <c r="Q17" s="89"/>
      <c r="R17" s="89"/>
      <c r="S17" s="89"/>
      <c r="T17" s="89"/>
      <c r="U17" s="89"/>
      <c r="V17" s="89"/>
      <c r="W17" s="89"/>
      <c r="X17" s="89"/>
      <c r="Y17" s="89"/>
      <c r="Z17" s="89"/>
      <c r="AA17" s="89"/>
      <c r="AB17" s="89"/>
      <c r="AC17" s="89"/>
      <c r="AD17" s="89"/>
      <c r="AE17" s="89"/>
      <c r="AF17" s="89"/>
      <c r="AG17" s="89"/>
      <c r="AH17" s="89"/>
      <c r="AI17" s="89"/>
    </row>
    <row r="18" spans="1:35" ht="10.199999999999999" customHeight="1" x14ac:dyDescent="0.3">
      <c r="A18" s="6" t="str">
        <f>'Initiaitive Budget detailed'!A18</f>
        <v>IN017</v>
      </c>
      <c r="B18" s="6" t="str">
        <f>'Initiaitive Budget detailed'!B18</f>
        <v>ABC</v>
      </c>
      <c r="C18" s="51">
        <f>'Initiaitive Budget detailed'!C18</f>
        <v>0</v>
      </c>
      <c r="D18" s="84"/>
      <c r="E18" s="84"/>
      <c r="F18" s="84"/>
      <c r="G18" s="84"/>
      <c r="H18" s="84"/>
      <c r="I18" s="84"/>
      <c r="J18" s="84"/>
      <c r="K18" s="84"/>
      <c r="L18" s="84"/>
      <c r="M18" s="88"/>
      <c r="N18" s="89"/>
      <c r="O18" s="89"/>
      <c r="P18" s="89"/>
      <c r="Q18" s="89"/>
      <c r="R18" s="89"/>
      <c r="S18" s="89"/>
      <c r="T18" s="89"/>
      <c r="U18" s="89"/>
      <c r="V18" s="89"/>
      <c r="W18" s="89"/>
      <c r="X18" s="89"/>
      <c r="Y18" s="89"/>
      <c r="Z18" s="89"/>
      <c r="AA18" s="89"/>
      <c r="AB18" s="89"/>
      <c r="AC18" s="89"/>
      <c r="AD18" s="89"/>
      <c r="AE18" s="89"/>
      <c r="AF18" s="89"/>
      <c r="AG18" s="89"/>
      <c r="AH18" s="89"/>
      <c r="AI18" s="89"/>
    </row>
    <row r="19" spans="1:35" ht="10.199999999999999" customHeight="1" x14ac:dyDescent="0.3">
      <c r="A19" s="6" t="str">
        <f>'Initiaitive Budget detailed'!A19</f>
        <v>IN018</v>
      </c>
      <c r="B19" s="6" t="str">
        <f>'Initiaitive Budget detailed'!B19</f>
        <v>ABC</v>
      </c>
      <c r="C19" s="51">
        <f>'Initiaitive Budget detailed'!C19</f>
        <v>0</v>
      </c>
      <c r="D19" s="84"/>
      <c r="E19" s="84"/>
      <c r="F19" s="84"/>
      <c r="G19" s="84"/>
      <c r="H19" s="84"/>
      <c r="I19" s="84"/>
      <c r="J19" s="84"/>
      <c r="K19" s="84"/>
      <c r="L19" s="84"/>
      <c r="M19" s="88"/>
      <c r="N19" s="89"/>
      <c r="O19" s="89"/>
      <c r="P19" s="89"/>
      <c r="Q19" s="89"/>
      <c r="R19" s="89"/>
      <c r="S19" s="89"/>
      <c r="T19" s="89"/>
      <c r="U19" s="89"/>
      <c r="V19" s="89"/>
      <c r="W19" s="89"/>
      <c r="X19" s="89"/>
      <c r="Y19" s="89"/>
      <c r="Z19" s="89"/>
      <c r="AA19" s="89"/>
      <c r="AB19" s="89"/>
      <c r="AC19" s="89"/>
      <c r="AD19" s="89"/>
      <c r="AE19" s="89"/>
      <c r="AF19" s="89"/>
      <c r="AG19" s="89"/>
      <c r="AH19" s="89"/>
      <c r="AI19" s="89"/>
    </row>
    <row r="20" spans="1:35" ht="10.199999999999999" customHeight="1" x14ac:dyDescent="0.3">
      <c r="A20" s="6" t="str">
        <f>'Initiaitive Budget detailed'!A20</f>
        <v>IN019</v>
      </c>
      <c r="B20" s="6" t="str">
        <f>'Initiaitive Budget detailed'!B20</f>
        <v>ABC</v>
      </c>
      <c r="C20" s="51">
        <f>'Initiaitive Budget detailed'!C20</f>
        <v>0</v>
      </c>
      <c r="D20" s="84"/>
      <c r="E20" s="84"/>
      <c r="F20" s="84"/>
      <c r="G20" s="84"/>
      <c r="H20" s="84"/>
      <c r="I20" s="84"/>
      <c r="J20" s="84"/>
      <c r="K20" s="84"/>
      <c r="L20" s="84"/>
      <c r="M20" s="88"/>
      <c r="N20" s="89"/>
      <c r="O20" s="89"/>
      <c r="P20" s="89"/>
      <c r="Q20" s="89"/>
      <c r="R20" s="89"/>
      <c r="S20" s="89"/>
      <c r="T20" s="89"/>
      <c r="U20" s="89"/>
      <c r="V20" s="89"/>
      <c r="W20" s="89"/>
      <c r="X20" s="89"/>
      <c r="Y20" s="89"/>
      <c r="Z20" s="89"/>
      <c r="AA20" s="89"/>
      <c r="AB20" s="89"/>
      <c r="AC20" s="89"/>
      <c r="AD20" s="89"/>
      <c r="AE20" s="89"/>
      <c r="AF20" s="89"/>
      <c r="AG20" s="89"/>
      <c r="AH20" s="89"/>
      <c r="AI20" s="89"/>
    </row>
    <row r="21" spans="1:35" ht="10.199999999999999" customHeight="1" x14ac:dyDescent="0.3">
      <c r="A21" s="6" t="str">
        <f>'Initiaitive Budget detailed'!A21</f>
        <v>IN020</v>
      </c>
      <c r="B21" s="6" t="str">
        <f>'Initiaitive Budget detailed'!B21</f>
        <v>ABC</v>
      </c>
      <c r="C21" s="51">
        <f>'Initiaitive Budget detailed'!C21</f>
        <v>0</v>
      </c>
      <c r="D21" s="84"/>
      <c r="E21" s="84"/>
      <c r="F21" s="84"/>
      <c r="G21" s="84"/>
      <c r="H21" s="84"/>
      <c r="I21" s="84"/>
      <c r="J21" s="84"/>
      <c r="K21" s="84"/>
      <c r="L21" s="84"/>
      <c r="M21" s="88"/>
      <c r="N21" s="89"/>
      <c r="O21" s="89"/>
      <c r="P21" s="89"/>
      <c r="Q21" s="89"/>
      <c r="R21" s="89"/>
      <c r="S21" s="89"/>
      <c r="T21" s="89"/>
      <c r="U21" s="89"/>
      <c r="V21" s="89"/>
      <c r="W21" s="89"/>
      <c r="X21" s="89"/>
      <c r="Y21" s="89"/>
      <c r="Z21" s="89"/>
      <c r="AA21" s="89"/>
      <c r="AB21" s="89"/>
      <c r="AC21" s="89"/>
      <c r="AD21" s="89"/>
      <c r="AE21" s="89"/>
      <c r="AF21" s="89"/>
      <c r="AG21" s="89"/>
      <c r="AH21" s="89"/>
      <c r="AI21" s="89"/>
    </row>
    <row r="22" spans="1:35" ht="10.199999999999999" customHeight="1" x14ac:dyDescent="0.3">
      <c r="A22" s="6" t="str">
        <f>'Initiaitive Budget detailed'!A22</f>
        <v>IN021</v>
      </c>
      <c r="B22" s="6" t="str">
        <f>'Initiaitive Budget detailed'!B22</f>
        <v>ABC</v>
      </c>
      <c r="C22" s="51">
        <f>'Initiaitive Budget detailed'!C22</f>
        <v>0</v>
      </c>
      <c r="D22" s="84"/>
      <c r="E22" s="84"/>
      <c r="F22" s="84"/>
      <c r="G22" s="84"/>
      <c r="H22" s="84"/>
      <c r="I22" s="84"/>
      <c r="J22" s="84"/>
      <c r="K22" s="84"/>
      <c r="L22" s="84"/>
      <c r="M22" s="88"/>
      <c r="N22" s="89"/>
      <c r="O22" s="89"/>
      <c r="P22" s="89"/>
      <c r="Q22" s="89"/>
      <c r="R22" s="89"/>
      <c r="S22" s="89"/>
      <c r="T22" s="89"/>
      <c r="U22" s="89"/>
      <c r="V22" s="89"/>
      <c r="W22" s="89"/>
      <c r="X22" s="89"/>
      <c r="Y22" s="89"/>
      <c r="Z22" s="89"/>
      <c r="AA22" s="89"/>
      <c r="AB22" s="89"/>
      <c r="AC22" s="89"/>
      <c r="AD22" s="89"/>
      <c r="AE22" s="89"/>
      <c r="AF22" s="89"/>
      <c r="AG22" s="89"/>
      <c r="AH22" s="89"/>
      <c r="AI22" s="89"/>
    </row>
    <row r="23" spans="1:35" ht="10.199999999999999" customHeight="1" x14ac:dyDescent="0.3">
      <c r="A23" s="6" t="str">
        <f>'Initiaitive Budget detailed'!A23</f>
        <v>IN022</v>
      </c>
      <c r="B23" s="6" t="str">
        <f>'Initiaitive Budget detailed'!B23</f>
        <v>ABC</v>
      </c>
      <c r="C23" s="51">
        <f>'Initiaitive Budget detailed'!C23</f>
        <v>0</v>
      </c>
      <c r="D23" s="84"/>
      <c r="E23" s="84"/>
      <c r="F23" s="84"/>
      <c r="G23" s="84"/>
      <c r="H23" s="84"/>
      <c r="I23" s="84"/>
      <c r="J23" s="84"/>
      <c r="K23" s="84"/>
      <c r="L23" s="84"/>
      <c r="M23" s="88"/>
      <c r="N23" s="89"/>
      <c r="O23" s="89"/>
      <c r="P23" s="89"/>
      <c r="Q23" s="89"/>
      <c r="R23" s="89"/>
      <c r="S23" s="89"/>
      <c r="T23" s="89"/>
      <c r="U23" s="89"/>
      <c r="V23" s="89"/>
      <c r="W23" s="89"/>
      <c r="X23" s="89"/>
      <c r="Y23" s="89"/>
      <c r="Z23" s="89"/>
      <c r="AA23" s="89"/>
      <c r="AB23" s="89"/>
      <c r="AC23" s="89"/>
      <c r="AD23" s="89"/>
      <c r="AE23" s="89"/>
      <c r="AF23" s="89"/>
      <c r="AG23" s="89"/>
      <c r="AH23" s="89"/>
      <c r="AI23" s="89"/>
    </row>
    <row r="24" spans="1:35" ht="10.199999999999999" customHeight="1" x14ac:dyDescent="0.3">
      <c r="A24" s="6" t="str">
        <f>'Initiaitive Budget detailed'!A24</f>
        <v>IN023</v>
      </c>
      <c r="B24" s="6" t="str">
        <f>'Initiaitive Budget detailed'!B24</f>
        <v>ABC</v>
      </c>
      <c r="C24" s="51">
        <f>'Initiaitive Budget detailed'!C24</f>
        <v>0</v>
      </c>
      <c r="D24" s="84"/>
      <c r="E24" s="84"/>
      <c r="F24" s="84"/>
      <c r="G24" s="84"/>
      <c r="H24" s="84"/>
      <c r="I24" s="84"/>
      <c r="J24" s="84"/>
      <c r="K24" s="84"/>
      <c r="L24" s="84"/>
      <c r="M24" s="88"/>
      <c r="N24" s="89"/>
      <c r="O24" s="89"/>
      <c r="P24" s="89"/>
      <c r="Q24" s="89"/>
      <c r="R24" s="89"/>
      <c r="S24" s="89"/>
      <c r="T24" s="89"/>
      <c r="U24" s="89"/>
      <c r="V24" s="89"/>
      <c r="W24" s="89"/>
      <c r="X24" s="89"/>
      <c r="Y24" s="89"/>
      <c r="Z24" s="89"/>
      <c r="AA24" s="89"/>
      <c r="AB24" s="89"/>
      <c r="AC24" s="89"/>
      <c r="AD24" s="89"/>
      <c r="AE24" s="89"/>
      <c r="AF24" s="89"/>
      <c r="AG24" s="89"/>
      <c r="AH24" s="89"/>
      <c r="AI24" s="89"/>
    </row>
    <row r="25" spans="1:35" ht="10.199999999999999" customHeight="1" x14ac:dyDescent="0.3">
      <c r="A25" s="6" t="str">
        <f>'Initiaitive Budget detailed'!A25</f>
        <v>IN024</v>
      </c>
      <c r="B25" s="6" t="str">
        <f>'Initiaitive Budget detailed'!B25</f>
        <v>ABC</v>
      </c>
      <c r="C25" s="51">
        <f>'Initiaitive Budget detailed'!C25</f>
        <v>0</v>
      </c>
      <c r="D25" s="84"/>
      <c r="E25" s="84"/>
      <c r="F25" s="84"/>
      <c r="G25" s="84"/>
      <c r="H25" s="84"/>
      <c r="I25" s="84"/>
      <c r="J25" s="84"/>
      <c r="K25" s="84"/>
      <c r="L25" s="84"/>
      <c r="M25" s="88"/>
      <c r="N25" s="89"/>
      <c r="O25" s="89"/>
      <c r="P25" s="89"/>
      <c r="Q25" s="89"/>
      <c r="R25" s="89"/>
      <c r="S25" s="89"/>
      <c r="T25" s="89"/>
      <c r="U25" s="89"/>
      <c r="V25" s="89"/>
      <c r="W25" s="89"/>
      <c r="X25" s="89"/>
      <c r="Y25" s="89"/>
      <c r="Z25" s="89"/>
      <c r="AA25" s="89"/>
      <c r="AB25" s="89"/>
      <c r="AC25" s="89"/>
      <c r="AD25" s="89"/>
      <c r="AE25" s="89"/>
      <c r="AF25" s="89"/>
      <c r="AG25" s="89"/>
      <c r="AH25" s="89"/>
      <c r="AI25" s="89"/>
    </row>
    <row r="26" spans="1:35" ht="10.199999999999999" customHeight="1" x14ac:dyDescent="0.3">
      <c r="A26" s="6" t="str">
        <f>'Initiaitive Budget detailed'!A26</f>
        <v>IN025</v>
      </c>
      <c r="B26" s="6" t="str">
        <f>'Initiaitive Budget detailed'!B26</f>
        <v>ABC</v>
      </c>
      <c r="C26" s="51">
        <f>'Initiaitive Budget detailed'!C26</f>
        <v>0</v>
      </c>
      <c r="D26" s="84"/>
      <c r="E26" s="84"/>
      <c r="F26" s="84"/>
      <c r="G26" s="84"/>
      <c r="H26" s="84"/>
      <c r="I26" s="84"/>
      <c r="J26" s="84"/>
      <c r="K26" s="84"/>
      <c r="L26" s="84"/>
      <c r="M26" s="88"/>
      <c r="N26" s="89"/>
      <c r="O26" s="89"/>
      <c r="P26" s="89"/>
      <c r="Q26" s="89"/>
      <c r="R26" s="89"/>
      <c r="S26" s="89"/>
      <c r="T26" s="89"/>
      <c r="U26" s="89"/>
      <c r="V26" s="89"/>
      <c r="W26" s="89"/>
      <c r="X26" s="89"/>
      <c r="Y26" s="89"/>
      <c r="Z26" s="89"/>
      <c r="AA26" s="89"/>
      <c r="AB26" s="89"/>
      <c r="AC26" s="89"/>
      <c r="AD26" s="89"/>
      <c r="AE26" s="89"/>
      <c r="AF26" s="89"/>
      <c r="AG26" s="89"/>
      <c r="AH26" s="89"/>
      <c r="AI26" s="89"/>
    </row>
    <row r="27" spans="1:35" ht="10.199999999999999" customHeight="1" x14ac:dyDescent="0.3">
      <c r="A27" s="6" t="str">
        <f>'Initiaitive Budget detailed'!A27</f>
        <v>IN026</v>
      </c>
      <c r="B27" s="6" t="str">
        <f>'Initiaitive Budget detailed'!B27</f>
        <v>ABC</v>
      </c>
      <c r="C27" s="51">
        <f>'Initiaitive Budget detailed'!C27</f>
        <v>0</v>
      </c>
      <c r="D27" s="84"/>
      <c r="E27" s="84"/>
      <c r="F27" s="84"/>
      <c r="G27" s="84"/>
      <c r="H27" s="84"/>
      <c r="I27" s="84"/>
      <c r="J27" s="84"/>
      <c r="K27" s="84"/>
      <c r="L27" s="84"/>
      <c r="M27" s="88"/>
      <c r="N27" s="89"/>
      <c r="O27" s="89"/>
      <c r="P27" s="89"/>
      <c r="Q27" s="89"/>
      <c r="R27" s="89"/>
      <c r="S27" s="89"/>
      <c r="T27" s="89"/>
      <c r="U27" s="89"/>
      <c r="V27" s="89"/>
      <c r="W27" s="89"/>
      <c r="X27" s="89"/>
      <c r="Y27" s="89"/>
      <c r="Z27" s="89"/>
      <c r="AA27" s="89"/>
      <c r="AB27" s="89"/>
      <c r="AC27" s="89"/>
      <c r="AD27" s="89"/>
      <c r="AE27" s="89"/>
      <c r="AF27" s="89"/>
      <c r="AG27" s="89"/>
      <c r="AH27" s="89"/>
      <c r="AI27" s="89"/>
    </row>
    <row r="28" spans="1:35" ht="10.199999999999999" customHeight="1" x14ac:dyDescent="0.3">
      <c r="A28" s="6" t="str">
        <f>'Initiaitive Budget detailed'!A28</f>
        <v>IN027</v>
      </c>
      <c r="B28" s="6" t="str">
        <f>'Initiaitive Budget detailed'!B28</f>
        <v>ABC</v>
      </c>
      <c r="C28" s="51">
        <f>'Initiaitive Budget detailed'!C28</f>
        <v>0</v>
      </c>
      <c r="D28" s="84"/>
      <c r="E28" s="84"/>
      <c r="F28" s="84"/>
      <c r="G28" s="84"/>
      <c r="H28" s="84"/>
      <c r="I28" s="84"/>
      <c r="J28" s="84"/>
      <c r="K28" s="84"/>
      <c r="L28" s="84"/>
      <c r="M28" s="88"/>
      <c r="N28" s="89"/>
      <c r="O28" s="89"/>
      <c r="P28" s="89"/>
      <c r="Q28" s="89"/>
      <c r="R28" s="89"/>
      <c r="S28" s="89"/>
      <c r="T28" s="89"/>
      <c r="U28" s="89"/>
      <c r="V28" s="89"/>
      <c r="W28" s="89"/>
      <c r="X28" s="89"/>
      <c r="Y28" s="89"/>
      <c r="Z28" s="89"/>
      <c r="AA28" s="89"/>
      <c r="AB28" s="89"/>
      <c r="AC28" s="89"/>
      <c r="AD28" s="89"/>
      <c r="AE28" s="89"/>
      <c r="AF28" s="89"/>
      <c r="AG28" s="89"/>
      <c r="AH28" s="89"/>
      <c r="AI28" s="89"/>
    </row>
    <row r="29" spans="1:35" ht="10.199999999999999" customHeight="1" x14ac:dyDescent="0.3">
      <c r="A29" s="6" t="str">
        <f>'Initiaitive Budget detailed'!A29</f>
        <v>IN028</v>
      </c>
      <c r="B29" s="6" t="str">
        <f>'Initiaitive Budget detailed'!B29</f>
        <v>ABC</v>
      </c>
      <c r="C29" s="51">
        <f>'Initiaitive Budget detailed'!C29</f>
        <v>0</v>
      </c>
      <c r="D29" s="84"/>
      <c r="E29" s="84"/>
      <c r="F29" s="84"/>
      <c r="G29" s="84"/>
      <c r="H29" s="84"/>
      <c r="I29" s="84"/>
      <c r="J29" s="84"/>
      <c r="K29" s="84"/>
      <c r="L29" s="84"/>
      <c r="M29" s="88"/>
      <c r="N29" s="89"/>
      <c r="O29" s="89"/>
      <c r="P29" s="89"/>
      <c r="Q29" s="89"/>
      <c r="R29" s="89"/>
      <c r="S29" s="89"/>
      <c r="T29" s="89"/>
      <c r="U29" s="89"/>
      <c r="V29" s="89"/>
      <c r="W29" s="89"/>
      <c r="X29" s="89"/>
      <c r="Y29" s="89"/>
      <c r="Z29" s="89"/>
      <c r="AA29" s="89"/>
      <c r="AB29" s="89"/>
      <c r="AC29" s="89"/>
      <c r="AD29" s="89"/>
      <c r="AE29" s="89"/>
      <c r="AF29" s="89"/>
      <c r="AG29" s="89"/>
      <c r="AH29" s="89"/>
      <c r="AI29" s="89"/>
    </row>
    <row r="30" spans="1:35" ht="10.199999999999999" customHeight="1" x14ac:dyDescent="0.3">
      <c r="A30" s="6" t="str">
        <f>'Initiaitive Budget detailed'!A30</f>
        <v>IN029</v>
      </c>
      <c r="B30" s="6" t="str">
        <f>'Initiaitive Budget detailed'!B30</f>
        <v>ABC</v>
      </c>
      <c r="C30" s="51">
        <f>'Initiaitive Budget detailed'!C30</f>
        <v>0</v>
      </c>
      <c r="D30" s="84"/>
      <c r="E30" s="84"/>
      <c r="F30" s="84"/>
      <c r="G30" s="84"/>
      <c r="H30" s="84"/>
      <c r="I30" s="84"/>
      <c r="J30" s="84"/>
      <c r="K30" s="84"/>
      <c r="L30" s="84"/>
      <c r="M30" s="88"/>
      <c r="N30" s="89"/>
      <c r="O30" s="89"/>
      <c r="P30" s="89"/>
      <c r="Q30" s="89"/>
      <c r="R30" s="89"/>
      <c r="S30" s="89"/>
      <c r="T30" s="89"/>
      <c r="U30" s="89"/>
      <c r="V30" s="89"/>
      <c r="W30" s="89"/>
      <c r="X30" s="89"/>
      <c r="Y30" s="89"/>
      <c r="Z30" s="89"/>
      <c r="AA30" s="89"/>
      <c r="AB30" s="89"/>
      <c r="AC30" s="89"/>
      <c r="AD30" s="89"/>
      <c r="AE30" s="89"/>
      <c r="AF30" s="89"/>
      <c r="AG30" s="89"/>
      <c r="AH30" s="89"/>
      <c r="AI30" s="89"/>
    </row>
    <row r="31" spans="1:35" ht="10.199999999999999" customHeight="1" x14ac:dyDescent="0.3">
      <c r="A31" s="6" t="str">
        <f>'Initiaitive Budget detailed'!A31</f>
        <v>IN030</v>
      </c>
      <c r="B31" s="6" t="str">
        <f>'Initiaitive Budget detailed'!B31</f>
        <v>ABC</v>
      </c>
      <c r="C31" s="51">
        <f>'Initiaitive Budget detailed'!C31</f>
        <v>0</v>
      </c>
      <c r="D31" s="84"/>
      <c r="E31" s="84"/>
      <c r="F31" s="84"/>
      <c r="G31" s="84"/>
      <c r="H31" s="84"/>
      <c r="I31" s="84"/>
      <c r="J31" s="84"/>
      <c r="K31" s="84"/>
      <c r="L31" s="84"/>
      <c r="M31" s="88"/>
      <c r="N31" s="89"/>
      <c r="O31" s="89"/>
      <c r="P31" s="89"/>
      <c r="Q31" s="89"/>
      <c r="R31" s="89"/>
      <c r="S31" s="89"/>
      <c r="T31" s="89"/>
      <c r="U31" s="89"/>
      <c r="V31" s="89"/>
      <c r="W31" s="89"/>
      <c r="X31" s="89"/>
      <c r="Y31" s="89"/>
      <c r="Z31" s="89"/>
      <c r="AA31" s="89"/>
      <c r="AB31" s="89"/>
      <c r="AC31" s="89"/>
      <c r="AD31" s="89"/>
      <c r="AE31" s="89"/>
      <c r="AF31" s="89"/>
      <c r="AG31" s="89"/>
      <c r="AH31" s="89"/>
      <c r="AI31" s="89"/>
    </row>
    <row r="32" spans="1:35" ht="10.199999999999999" customHeight="1" x14ac:dyDescent="0.3">
      <c r="A32" s="6" t="str">
        <f>'Initiaitive Budget detailed'!A32</f>
        <v>IN031</v>
      </c>
      <c r="B32" s="6" t="str">
        <f>'Initiaitive Budget detailed'!B32</f>
        <v>ABC</v>
      </c>
      <c r="C32" s="51">
        <f>'Initiaitive Budget detailed'!C32</f>
        <v>0</v>
      </c>
      <c r="D32" s="84"/>
      <c r="E32" s="84"/>
      <c r="F32" s="84"/>
      <c r="G32" s="84"/>
      <c r="H32" s="84"/>
      <c r="I32" s="84"/>
      <c r="J32" s="84"/>
      <c r="K32" s="84"/>
      <c r="L32" s="84"/>
      <c r="M32" s="88"/>
      <c r="N32" s="89"/>
      <c r="O32" s="89"/>
      <c r="P32" s="89"/>
      <c r="Q32" s="89"/>
      <c r="R32" s="89"/>
      <c r="S32" s="89"/>
      <c r="T32" s="89"/>
      <c r="U32" s="89"/>
      <c r="V32" s="89"/>
      <c r="W32" s="89"/>
      <c r="X32" s="89"/>
      <c r="Y32" s="89"/>
      <c r="Z32" s="89"/>
      <c r="AA32" s="89"/>
      <c r="AB32" s="89"/>
      <c r="AC32" s="89"/>
      <c r="AD32" s="89"/>
      <c r="AE32" s="89"/>
      <c r="AF32" s="89"/>
      <c r="AG32" s="89"/>
      <c r="AH32" s="89"/>
      <c r="AI32" s="89"/>
    </row>
    <row r="33" spans="1:35" ht="10.199999999999999" customHeight="1" x14ac:dyDescent="0.3">
      <c r="A33" s="6" t="str">
        <f>'Initiaitive Budget detailed'!A33</f>
        <v>IN032</v>
      </c>
      <c r="B33" s="6" t="str">
        <f>'Initiaitive Budget detailed'!B33</f>
        <v>ABC</v>
      </c>
      <c r="C33" s="51">
        <f>'Initiaitive Budget detailed'!C33</f>
        <v>0</v>
      </c>
      <c r="D33" s="84"/>
      <c r="E33" s="84"/>
      <c r="F33" s="84"/>
      <c r="G33" s="84"/>
      <c r="H33" s="84"/>
      <c r="I33" s="84"/>
      <c r="J33" s="84"/>
      <c r="K33" s="84"/>
      <c r="L33" s="84"/>
      <c r="M33" s="88"/>
      <c r="N33" s="89"/>
      <c r="O33" s="89"/>
      <c r="P33" s="89"/>
      <c r="Q33" s="89"/>
      <c r="R33" s="89"/>
      <c r="S33" s="89"/>
      <c r="T33" s="89"/>
      <c r="U33" s="89"/>
      <c r="V33" s="89"/>
      <c r="W33" s="89"/>
      <c r="X33" s="89"/>
      <c r="Y33" s="89"/>
      <c r="Z33" s="89"/>
      <c r="AA33" s="89"/>
      <c r="AB33" s="89"/>
      <c r="AC33" s="89"/>
      <c r="AD33" s="89"/>
      <c r="AE33" s="89"/>
      <c r="AF33" s="89"/>
      <c r="AG33" s="89"/>
      <c r="AH33" s="89"/>
      <c r="AI33" s="89"/>
    </row>
  </sheetData>
  <dataValidations count="2">
    <dataValidation type="list" allowBlank="1" showInputMessage="1" showErrorMessage="1" sqref="M2:AI33" xr:uid="{6999B531-EE5D-4174-ADF5-0B71993D5B6A}">
      <formula1>"High, Medium, Low"</formula1>
    </dataValidation>
    <dataValidation type="list" allowBlank="1" showInputMessage="1" showErrorMessage="1" sqref="D2:L33" xr:uid="{B91ED3E7-017E-4257-B07C-75CA92DC9974}">
      <formula1>"High, Medium, Low, 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9EB8C-4B6E-4A03-B774-37207DF55B8E}">
  <dimension ref="A1:BB200"/>
  <sheetViews>
    <sheetView showGridLines="0" topLeftCell="B1" zoomScale="83" zoomScaleNormal="40" zoomScaleSheetLayoutView="91" zoomScalePageLayoutView="40" workbookViewId="0">
      <selection activeCell="B26" sqref="B26"/>
    </sheetView>
  </sheetViews>
  <sheetFormatPr defaultColWidth="9.44140625" defaultRowHeight="16.5" customHeight="1" x14ac:dyDescent="0.3"/>
  <cols>
    <col min="1" max="1" width="8.6640625" style="3" customWidth="1"/>
    <col min="2" max="2" width="60.5546875" style="3" customWidth="1"/>
    <col min="3" max="3" width="2.88671875" style="3" customWidth="1"/>
    <col min="4" max="4" width="11.5546875" style="90" customWidth="1"/>
    <col min="5" max="5" width="14.88671875" style="90" customWidth="1"/>
    <col min="6" max="6" width="3.109375" style="3" customWidth="1"/>
    <col min="7" max="9" width="10.109375" style="3" customWidth="1"/>
    <col min="10" max="10" width="10.44140625" style="3" customWidth="1"/>
    <col min="11" max="11" width="10.88671875" style="3" customWidth="1"/>
    <col min="12" max="12" width="2.44140625" style="3" customWidth="1"/>
    <col min="13" max="13" width="2.44140625" style="3" hidden="1" customWidth="1"/>
    <col min="14" max="14" width="14.109375" style="3" customWidth="1"/>
    <col min="15" max="15" width="13.109375" style="3" customWidth="1"/>
    <col min="16" max="16" width="13.44140625" style="3" customWidth="1"/>
    <col min="17" max="17" width="13.88671875" style="3" customWidth="1"/>
    <col min="18" max="18" width="1.44140625" style="3" customWidth="1"/>
    <col min="19" max="19" width="2.88671875" style="3" hidden="1" customWidth="1"/>
    <col min="20" max="20" width="11.5546875" style="3" hidden="1" customWidth="1"/>
    <col min="21" max="21" width="12.44140625" style="3" hidden="1" customWidth="1"/>
    <col min="22" max="22" width="11.5546875" style="3" hidden="1" customWidth="1"/>
    <col min="23" max="23" width="13.44140625" style="3" hidden="1" customWidth="1"/>
    <col min="24" max="24" width="5.109375" style="3" hidden="1" customWidth="1"/>
    <col min="25" max="25" width="11.44140625" style="3" hidden="1" customWidth="1"/>
    <col min="26" max="26" width="10.5546875" style="3" hidden="1" customWidth="1"/>
    <col min="27" max="27" width="12.5546875" style="3" hidden="1" customWidth="1"/>
    <col min="28" max="28" width="1.44140625" style="3" hidden="1" customWidth="1"/>
    <col min="29" max="29" width="2.5546875" style="3" customWidth="1"/>
    <col min="30" max="30" width="12.5546875" style="90" customWidth="1"/>
    <col min="31" max="32" width="10.44140625" style="90" customWidth="1"/>
    <col min="33" max="33" width="12.109375" style="90" customWidth="1"/>
    <col min="34" max="34" width="4.44140625" style="3" customWidth="1"/>
    <col min="35" max="35" width="11.109375" style="3" hidden="1" customWidth="1"/>
    <col min="36" max="37" width="11.88671875" style="3" hidden="1" customWidth="1"/>
    <col min="38" max="38" width="12.5546875" style="3" hidden="1" customWidth="1"/>
    <col min="39" max="39" width="3.44140625" style="3" hidden="1" customWidth="1"/>
    <col min="40" max="40" width="11.44140625" style="3" hidden="1" customWidth="1"/>
    <col min="41" max="41" width="10.5546875" style="3" hidden="1" customWidth="1"/>
    <col min="42" max="42" width="14.5546875" style="3" hidden="1" customWidth="1"/>
    <col min="43" max="43" width="2.88671875" style="3" hidden="1" customWidth="1"/>
    <col min="44" max="44" width="21.109375" style="8" customWidth="1"/>
    <col min="45" max="45" width="16.44140625" style="3" hidden="1" customWidth="1"/>
    <col min="46" max="46" width="1.88671875" style="3" customWidth="1"/>
    <col min="47" max="47" width="2" style="3" customWidth="1"/>
    <col min="48" max="48" width="24.88671875" style="90" customWidth="1"/>
    <col min="49" max="49" width="12.109375" style="90" hidden="1" customWidth="1"/>
    <col min="50" max="50" width="6" style="3" customWidth="1"/>
    <col min="51" max="51" width="10.109375" style="3" hidden="1" customWidth="1"/>
    <col min="52" max="52" width="18.5546875" style="90" hidden="1" customWidth="1"/>
    <col min="53" max="53" width="26.109375" style="90" customWidth="1"/>
    <col min="54" max="54" width="23.6640625" style="90" hidden="1" customWidth="1"/>
    <col min="55" max="16384" width="9.44140625" style="3"/>
  </cols>
  <sheetData>
    <row r="1" spans="1:54" s="4" customFormat="1" ht="16.5" customHeight="1" x14ac:dyDescent="0.3">
      <c r="A1" s="171" t="s">
        <v>169</v>
      </c>
      <c r="B1" s="172"/>
      <c r="C1" s="90"/>
      <c r="D1" s="173" t="s">
        <v>170</v>
      </c>
      <c r="E1" s="173"/>
      <c r="F1" s="90"/>
      <c r="G1" s="166" t="s">
        <v>171</v>
      </c>
      <c r="H1" s="166"/>
      <c r="I1" s="166"/>
      <c r="J1" s="166"/>
      <c r="K1" s="166"/>
      <c r="L1" s="91"/>
      <c r="M1" s="91"/>
      <c r="N1" s="166" t="s">
        <v>63</v>
      </c>
      <c r="O1" s="166"/>
      <c r="P1" s="166"/>
      <c r="Q1" s="166"/>
      <c r="R1" s="92"/>
      <c r="S1" s="3"/>
      <c r="T1" s="167" t="s">
        <v>172</v>
      </c>
      <c r="U1" s="167"/>
      <c r="V1" s="167"/>
      <c r="W1" s="167"/>
      <c r="X1" s="3"/>
      <c r="Y1" s="168" t="s">
        <v>173</v>
      </c>
      <c r="Z1" s="168"/>
      <c r="AA1" s="168"/>
      <c r="AB1" s="93"/>
      <c r="AC1" s="3"/>
      <c r="AD1" s="166" t="s">
        <v>174</v>
      </c>
      <c r="AE1" s="166"/>
      <c r="AF1" s="166"/>
      <c r="AG1" s="166"/>
      <c r="AH1" s="91"/>
      <c r="AI1" s="167" t="s">
        <v>174</v>
      </c>
      <c r="AJ1" s="167"/>
      <c r="AK1" s="167"/>
      <c r="AL1" s="167"/>
      <c r="AM1" s="3"/>
      <c r="AN1" s="168" t="s">
        <v>175</v>
      </c>
      <c r="AO1" s="168"/>
      <c r="AP1" s="168"/>
      <c r="AQ1" s="91"/>
      <c r="AR1" s="166" t="s">
        <v>165</v>
      </c>
      <c r="AS1" s="166"/>
      <c r="AV1" s="166" t="s">
        <v>67</v>
      </c>
      <c r="AW1" s="166"/>
      <c r="AZ1" s="169" t="s">
        <v>66</v>
      </c>
      <c r="BA1" s="169"/>
      <c r="BB1" s="170"/>
    </row>
    <row r="2" spans="1:54" s="4" customFormat="1" ht="43.5" customHeight="1" x14ac:dyDescent="0.3">
      <c r="A2" s="94" t="s">
        <v>3</v>
      </c>
      <c r="B2" s="94" t="s">
        <v>4</v>
      </c>
      <c r="C2" s="90"/>
      <c r="D2" s="95" t="s">
        <v>151</v>
      </c>
      <c r="E2" s="95" t="s">
        <v>176</v>
      </c>
      <c r="F2" s="90"/>
      <c r="G2" s="95" t="s">
        <v>177</v>
      </c>
      <c r="H2" s="95" t="s">
        <v>178</v>
      </c>
      <c r="I2" s="95" t="s">
        <v>179</v>
      </c>
      <c r="J2" s="95" t="s">
        <v>180</v>
      </c>
      <c r="K2" s="95" t="s">
        <v>181</v>
      </c>
      <c r="L2" s="96"/>
      <c r="M2" s="96"/>
      <c r="N2" s="95" t="s">
        <v>10</v>
      </c>
      <c r="O2" s="95" t="s">
        <v>97</v>
      </c>
      <c r="P2" s="95" t="s">
        <v>11</v>
      </c>
      <c r="Q2" s="95" t="s">
        <v>23</v>
      </c>
      <c r="R2" s="96"/>
      <c r="S2" s="3"/>
      <c r="T2" s="95" t="s">
        <v>10</v>
      </c>
      <c r="U2" s="95" t="s">
        <v>182</v>
      </c>
      <c r="V2" s="95" t="s">
        <v>183</v>
      </c>
      <c r="W2" s="95" t="s">
        <v>184</v>
      </c>
      <c r="X2" s="3"/>
      <c r="Y2" s="95" t="s">
        <v>185</v>
      </c>
      <c r="Z2" s="97" t="s">
        <v>186</v>
      </c>
      <c r="AA2" s="97" t="s">
        <v>187</v>
      </c>
      <c r="AB2" s="96"/>
      <c r="AC2" s="3"/>
      <c r="AD2" s="95" t="s">
        <v>0</v>
      </c>
      <c r="AE2" s="95" t="s">
        <v>1</v>
      </c>
      <c r="AF2" s="95" t="s">
        <v>8</v>
      </c>
      <c r="AG2" s="95" t="s">
        <v>2</v>
      </c>
      <c r="AH2" s="96"/>
      <c r="AI2" s="95" t="s">
        <v>0</v>
      </c>
      <c r="AJ2" s="95" t="s">
        <v>1</v>
      </c>
      <c r="AK2" s="95" t="s">
        <v>8</v>
      </c>
      <c r="AL2" s="95" t="s">
        <v>2</v>
      </c>
      <c r="AM2" s="3"/>
      <c r="AN2" s="98" t="s">
        <v>185</v>
      </c>
      <c r="AO2" s="98" t="s">
        <v>188</v>
      </c>
      <c r="AP2" s="98" t="s">
        <v>187</v>
      </c>
      <c r="AQ2" s="96"/>
      <c r="AR2" s="95" t="s">
        <v>165</v>
      </c>
      <c r="AS2" s="95" t="s">
        <v>189</v>
      </c>
      <c r="AV2" s="95" t="s">
        <v>148</v>
      </c>
      <c r="AW2" s="95" t="s">
        <v>189</v>
      </c>
      <c r="AZ2" s="95" t="s">
        <v>190</v>
      </c>
      <c r="BA2" s="95" t="s">
        <v>191</v>
      </c>
      <c r="BB2" s="95" t="s">
        <v>189</v>
      </c>
    </row>
    <row r="3" spans="1:54" s="4" customFormat="1" ht="16.5" customHeight="1" x14ac:dyDescent="0.3">
      <c r="A3" s="99"/>
      <c r="B3" s="99"/>
      <c r="C3" s="90"/>
      <c r="D3" s="95"/>
      <c r="E3" s="95"/>
      <c r="F3" s="90"/>
      <c r="G3" s="100">
        <v>0.25</v>
      </c>
      <c r="H3" s="100">
        <v>0.25</v>
      </c>
      <c r="I3" s="100">
        <v>0.25</v>
      </c>
      <c r="J3" s="100">
        <v>0.25</v>
      </c>
      <c r="K3" s="100">
        <v>0.25</v>
      </c>
      <c r="L3" s="96"/>
      <c r="M3" s="96"/>
      <c r="N3" s="101"/>
      <c r="O3" s="101"/>
      <c r="P3" s="101"/>
      <c r="Q3" s="101"/>
      <c r="R3" s="96"/>
      <c r="S3" s="3"/>
      <c r="T3" s="95"/>
      <c r="U3" s="95"/>
      <c r="V3" s="95"/>
      <c r="W3" s="95"/>
      <c r="X3" s="3"/>
      <c r="Y3" s="102"/>
      <c r="Z3" s="103"/>
      <c r="AA3" s="103"/>
      <c r="AB3" s="96"/>
      <c r="AC3" s="3"/>
      <c r="AD3" s="95"/>
      <c r="AE3" s="95"/>
      <c r="AF3" s="95"/>
      <c r="AG3" s="95"/>
      <c r="AH3" s="96"/>
      <c r="AI3" s="95"/>
      <c r="AJ3" s="95"/>
      <c r="AK3" s="95"/>
      <c r="AL3" s="95"/>
      <c r="AM3" s="3"/>
      <c r="AN3" s="104"/>
      <c r="AO3" s="104"/>
      <c r="AP3" s="104"/>
      <c r="AQ3" s="96"/>
      <c r="AR3" s="95"/>
      <c r="AS3" s="95"/>
      <c r="AV3" s="95"/>
      <c r="AW3" s="95"/>
      <c r="AZ3" s="95"/>
      <c r="BA3" s="95"/>
      <c r="BB3" s="95"/>
    </row>
    <row r="4" spans="1:54" ht="16.5" customHeight="1" x14ac:dyDescent="0.3">
      <c r="A4" s="105" t="str">
        <f>Prioritize!A2</f>
        <v>IN001</v>
      </c>
      <c r="B4" s="105" t="str">
        <f>Prioritize!B2</f>
        <v>ABC</v>
      </c>
      <c r="C4" s="90"/>
      <c r="D4" s="106" t="e">
        <f t="shared" ref="D4:D26" si="0">SUM(G4:K4)</f>
        <v>#N/A</v>
      </c>
      <c r="E4" s="106" t="e">
        <f t="shared" ref="E4:E35" si="1">IF(D4&lt;$D$54, "Low", IF(AND(D4 &gt;=$D$54, D4 &lt;$D$56), "Medium", IF(D4&gt;=$D$56, "High",FALSE)))</f>
        <v>#N/A</v>
      </c>
      <c r="F4" s="90"/>
      <c r="G4" s="107">
        <f t="shared" ref="G4:G35" si="2">$AA4*$G$3</f>
        <v>0</v>
      </c>
      <c r="H4" s="107">
        <f t="shared" ref="H4:H35" si="3">$AP4*$H$3</f>
        <v>0</v>
      </c>
      <c r="I4" s="107" t="e">
        <f t="shared" ref="I4:I35" si="4">$AS4*$I$3</f>
        <v>#N/A</v>
      </c>
      <c r="J4" s="107" t="e">
        <f t="shared" ref="J4:J35" si="5">AW4*$J$3</f>
        <v>#N/A</v>
      </c>
      <c r="K4" s="107" t="e">
        <f t="shared" ref="K4:K35" si="6">BB4*$K$3</f>
        <v>#N/A</v>
      </c>
      <c r="N4" s="85">
        <f>Prioritize!D2</f>
        <v>0</v>
      </c>
      <c r="O4" s="85">
        <f>Prioritize!E2</f>
        <v>0</v>
      </c>
      <c r="P4" s="85">
        <f>Prioritize!F2</f>
        <v>0</v>
      </c>
      <c r="Q4" s="85">
        <f>Prioritize!G2</f>
        <v>0</v>
      </c>
      <c r="T4" s="108" t="e">
        <f t="shared" ref="T4:W35" si="7">VLOOKUP(N4,$N$56:$O$59,2,TRUE)*N$54</f>
        <v>#N/A</v>
      </c>
      <c r="U4" s="108" t="e">
        <f t="shared" si="7"/>
        <v>#N/A</v>
      </c>
      <c r="V4" s="108" t="e">
        <f t="shared" si="7"/>
        <v>#N/A</v>
      </c>
      <c r="W4" s="108" t="e">
        <f t="shared" si="7"/>
        <v>#N/A</v>
      </c>
      <c r="Y4" s="108">
        <f t="shared" ref="Y4:Y35" si="8">IFERROR(SUM(T4:W4),0)</f>
        <v>0</v>
      </c>
      <c r="Z4" s="109">
        <f t="shared" ref="Z4:Z35" si="9">IFERROR(Y4/(COUNTIF(T4:W4,"&gt;0")*$O$61),0)</f>
        <v>0</v>
      </c>
      <c r="AA4" s="110">
        <f t="shared" ref="AA4:AA35" si="10">Z4*10</f>
        <v>0</v>
      </c>
      <c r="AD4" s="86">
        <f>Prioritize!H2</f>
        <v>0</v>
      </c>
      <c r="AE4" s="86">
        <f>Prioritize!I2</f>
        <v>0</v>
      </c>
      <c r="AF4" s="86">
        <f>Prioritize!J2</f>
        <v>0</v>
      </c>
      <c r="AG4" s="86">
        <f>Prioritize!K2</f>
        <v>0</v>
      </c>
      <c r="AI4" s="108" t="e">
        <f t="shared" ref="AI4:AL35" si="11">VLOOKUP(AD4,$AD$56:$AE$58,2,FALSE)</f>
        <v>#N/A</v>
      </c>
      <c r="AJ4" s="108" t="e">
        <f t="shared" si="11"/>
        <v>#N/A</v>
      </c>
      <c r="AK4" s="108" t="e">
        <f t="shared" si="11"/>
        <v>#N/A</v>
      </c>
      <c r="AL4" s="108" t="e">
        <f t="shared" si="11"/>
        <v>#N/A</v>
      </c>
      <c r="AN4" s="108">
        <f t="shared" ref="AN4:AN26" si="12">IFERROR(SUM(AI4:AL4),0)</f>
        <v>0</v>
      </c>
      <c r="AO4" s="109">
        <f t="shared" ref="AO4:AO35" si="13">AN4/$AE$62</f>
        <v>0</v>
      </c>
      <c r="AP4" s="110">
        <f t="shared" ref="AP4:AP35" si="14">AO4*10</f>
        <v>0</v>
      </c>
      <c r="AR4" s="87">
        <f>Prioritize!AI2</f>
        <v>0</v>
      </c>
      <c r="AS4" s="108" t="e">
        <f>VLOOKUP(AR4,$AV$56:$AW$58,2,FALSE)</f>
        <v>#N/A</v>
      </c>
      <c r="AV4" s="86">
        <f>Prioritize!M2</f>
        <v>0</v>
      </c>
      <c r="AW4" s="108" t="e">
        <f t="shared" ref="AW4:AW35" si="15">VLOOKUP(AV4,$AV$56:$AW$58,2,FALSE)</f>
        <v>#N/A</v>
      </c>
      <c r="AZ4" s="111" t="s">
        <v>192</v>
      </c>
      <c r="BA4" s="86">
        <f>Prioritize!L2</f>
        <v>0</v>
      </c>
      <c r="BB4" s="108" t="e">
        <f t="shared" ref="BB4:BB35" si="16">VLOOKUP(BA4,$BA$56:$BB$59,2,FALSE)</f>
        <v>#N/A</v>
      </c>
    </row>
    <row r="5" spans="1:54" ht="16.5" customHeight="1" x14ac:dyDescent="0.3">
      <c r="A5" s="105" t="str">
        <f>Prioritize!A3</f>
        <v>IN002</v>
      </c>
      <c r="B5" s="105" t="str">
        <f>Prioritize!B3</f>
        <v>ABC</v>
      </c>
      <c r="C5" s="90"/>
      <c r="D5" s="106" t="e">
        <f t="shared" si="0"/>
        <v>#N/A</v>
      </c>
      <c r="E5" s="106" t="e">
        <f t="shared" si="1"/>
        <v>#N/A</v>
      </c>
      <c r="F5" s="90"/>
      <c r="G5" s="107">
        <f t="shared" si="2"/>
        <v>0</v>
      </c>
      <c r="H5" s="107">
        <f t="shared" si="3"/>
        <v>0</v>
      </c>
      <c r="I5" s="107" t="e">
        <f t="shared" si="4"/>
        <v>#N/A</v>
      </c>
      <c r="J5" s="107" t="e">
        <f t="shared" si="5"/>
        <v>#N/A</v>
      </c>
      <c r="K5" s="107" t="e">
        <f t="shared" si="6"/>
        <v>#N/A</v>
      </c>
      <c r="N5" s="85">
        <f>Prioritize!D3</f>
        <v>0</v>
      </c>
      <c r="O5" s="85">
        <f>Prioritize!E3</f>
        <v>0</v>
      </c>
      <c r="P5" s="85">
        <f>Prioritize!F3</f>
        <v>0</v>
      </c>
      <c r="Q5" s="85">
        <f>Prioritize!G3</f>
        <v>0</v>
      </c>
      <c r="T5" s="108" t="e">
        <f t="shared" si="7"/>
        <v>#N/A</v>
      </c>
      <c r="U5" s="108" t="e">
        <f t="shared" si="7"/>
        <v>#N/A</v>
      </c>
      <c r="V5" s="108" t="e">
        <f t="shared" si="7"/>
        <v>#N/A</v>
      </c>
      <c r="W5" s="108" t="e">
        <f t="shared" si="7"/>
        <v>#N/A</v>
      </c>
      <c r="Y5" s="108">
        <f t="shared" si="8"/>
        <v>0</v>
      </c>
      <c r="Z5" s="109">
        <f t="shared" si="9"/>
        <v>0</v>
      </c>
      <c r="AA5" s="110">
        <f t="shared" si="10"/>
        <v>0</v>
      </c>
      <c r="AD5" s="86">
        <f>Prioritize!H3</f>
        <v>0</v>
      </c>
      <c r="AE5" s="86">
        <f>Prioritize!I3</f>
        <v>0</v>
      </c>
      <c r="AF5" s="86">
        <f>Prioritize!J3</f>
        <v>0</v>
      </c>
      <c r="AG5" s="86">
        <f>Prioritize!K3</f>
        <v>0</v>
      </c>
      <c r="AI5" s="108" t="e">
        <f t="shared" si="11"/>
        <v>#N/A</v>
      </c>
      <c r="AJ5" s="108" t="e">
        <f t="shared" si="11"/>
        <v>#N/A</v>
      </c>
      <c r="AK5" s="108" t="e">
        <f t="shared" si="11"/>
        <v>#N/A</v>
      </c>
      <c r="AL5" s="108" t="e">
        <f t="shared" si="11"/>
        <v>#N/A</v>
      </c>
      <c r="AN5" s="108">
        <f t="shared" si="12"/>
        <v>0</v>
      </c>
      <c r="AO5" s="109">
        <f t="shared" si="13"/>
        <v>0</v>
      </c>
      <c r="AP5" s="110">
        <f t="shared" si="14"/>
        <v>0</v>
      </c>
      <c r="AR5" s="87">
        <f>Prioritize!AI3</f>
        <v>0</v>
      </c>
      <c r="AS5" s="108" t="e">
        <f t="shared" ref="AS5:AS35" si="17">VLOOKUP(AR5,$AV$56:$AW$58,2,FALSE)</f>
        <v>#N/A</v>
      </c>
      <c r="AV5" s="86">
        <f>Prioritize!M3</f>
        <v>0</v>
      </c>
      <c r="AW5" s="108" t="e">
        <f t="shared" si="15"/>
        <v>#N/A</v>
      </c>
      <c r="AZ5" s="111" t="s">
        <v>192</v>
      </c>
      <c r="BA5" s="86">
        <f>Prioritize!L3</f>
        <v>0</v>
      </c>
      <c r="BB5" s="108" t="e">
        <f t="shared" si="16"/>
        <v>#N/A</v>
      </c>
    </row>
    <row r="6" spans="1:54" ht="16.5" customHeight="1" x14ac:dyDescent="0.3">
      <c r="A6" s="105" t="str">
        <f>Prioritize!A4</f>
        <v>IN003</v>
      </c>
      <c r="B6" s="105" t="str">
        <f>Prioritize!B4</f>
        <v>ABC</v>
      </c>
      <c r="C6" s="90"/>
      <c r="D6" s="106" t="e">
        <f t="shared" si="0"/>
        <v>#N/A</v>
      </c>
      <c r="E6" s="106" t="e">
        <f t="shared" si="1"/>
        <v>#N/A</v>
      </c>
      <c r="F6" s="90"/>
      <c r="G6" s="107">
        <f t="shared" si="2"/>
        <v>0</v>
      </c>
      <c r="H6" s="107">
        <f t="shared" si="3"/>
        <v>0</v>
      </c>
      <c r="I6" s="107" t="e">
        <f t="shared" si="4"/>
        <v>#N/A</v>
      </c>
      <c r="J6" s="107" t="e">
        <f t="shared" si="5"/>
        <v>#N/A</v>
      </c>
      <c r="K6" s="107" t="e">
        <f t="shared" si="6"/>
        <v>#N/A</v>
      </c>
      <c r="N6" s="85">
        <f>Prioritize!D4</f>
        <v>0</v>
      </c>
      <c r="O6" s="85">
        <f>Prioritize!E4</f>
        <v>0</v>
      </c>
      <c r="P6" s="85">
        <f>Prioritize!F4</f>
        <v>0</v>
      </c>
      <c r="Q6" s="85">
        <f>Prioritize!G4</f>
        <v>0</v>
      </c>
      <c r="T6" s="108" t="e">
        <f t="shared" si="7"/>
        <v>#N/A</v>
      </c>
      <c r="U6" s="108" t="e">
        <f t="shared" si="7"/>
        <v>#N/A</v>
      </c>
      <c r="V6" s="108" t="e">
        <f t="shared" si="7"/>
        <v>#N/A</v>
      </c>
      <c r="W6" s="108" t="e">
        <f t="shared" si="7"/>
        <v>#N/A</v>
      </c>
      <c r="Y6" s="108">
        <f t="shared" si="8"/>
        <v>0</v>
      </c>
      <c r="Z6" s="109">
        <f t="shared" si="9"/>
        <v>0</v>
      </c>
      <c r="AA6" s="110">
        <f t="shared" si="10"/>
        <v>0</v>
      </c>
      <c r="AD6" s="86">
        <f>Prioritize!H4</f>
        <v>0</v>
      </c>
      <c r="AE6" s="86">
        <f>Prioritize!I4</f>
        <v>0</v>
      </c>
      <c r="AF6" s="86">
        <f>Prioritize!J4</f>
        <v>0</v>
      </c>
      <c r="AG6" s="86">
        <f>Prioritize!K4</f>
        <v>0</v>
      </c>
      <c r="AI6" s="108" t="e">
        <f t="shared" si="11"/>
        <v>#N/A</v>
      </c>
      <c r="AJ6" s="108" t="e">
        <f t="shared" si="11"/>
        <v>#N/A</v>
      </c>
      <c r="AK6" s="108" t="e">
        <f t="shared" si="11"/>
        <v>#N/A</v>
      </c>
      <c r="AL6" s="108" t="e">
        <f t="shared" si="11"/>
        <v>#N/A</v>
      </c>
      <c r="AN6" s="108">
        <f t="shared" si="12"/>
        <v>0</v>
      </c>
      <c r="AO6" s="109">
        <f t="shared" si="13"/>
        <v>0</v>
      </c>
      <c r="AP6" s="110">
        <f t="shared" si="14"/>
        <v>0</v>
      </c>
      <c r="AR6" s="87">
        <f>Prioritize!AI4</f>
        <v>0</v>
      </c>
      <c r="AS6" s="108" t="e">
        <f t="shared" si="17"/>
        <v>#N/A</v>
      </c>
      <c r="AV6" s="86">
        <f>Prioritize!M4</f>
        <v>0</v>
      </c>
      <c r="AW6" s="108" t="e">
        <f t="shared" si="15"/>
        <v>#N/A</v>
      </c>
      <c r="AZ6" s="111" t="s">
        <v>193</v>
      </c>
      <c r="BA6" s="86">
        <f>Prioritize!L4</f>
        <v>0</v>
      </c>
      <c r="BB6" s="108" t="e">
        <f t="shared" si="16"/>
        <v>#N/A</v>
      </c>
    </row>
    <row r="7" spans="1:54" ht="16.5" customHeight="1" x14ac:dyDescent="0.3">
      <c r="A7" s="105" t="str">
        <f>Prioritize!A5</f>
        <v>IN004</v>
      </c>
      <c r="B7" s="105" t="str">
        <f>Prioritize!B5</f>
        <v>ABC</v>
      </c>
      <c r="C7" s="90"/>
      <c r="D7" s="106" t="e">
        <f t="shared" si="0"/>
        <v>#N/A</v>
      </c>
      <c r="E7" s="106" t="e">
        <f t="shared" si="1"/>
        <v>#N/A</v>
      </c>
      <c r="F7" s="90"/>
      <c r="G7" s="107">
        <f t="shared" si="2"/>
        <v>0</v>
      </c>
      <c r="H7" s="107">
        <f t="shared" si="3"/>
        <v>0</v>
      </c>
      <c r="I7" s="107" t="e">
        <f t="shared" si="4"/>
        <v>#N/A</v>
      </c>
      <c r="J7" s="107" t="e">
        <f t="shared" si="5"/>
        <v>#N/A</v>
      </c>
      <c r="K7" s="107" t="e">
        <f t="shared" si="6"/>
        <v>#N/A</v>
      </c>
      <c r="N7" s="85">
        <f>Prioritize!D5</f>
        <v>0</v>
      </c>
      <c r="O7" s="85">
        <f>Prioritize!E5</f>
        <v>0</v>
      </c>
      <c r="P7" s="85">
        <f>Prioritize!F5</f>
        <v>0</v>
      </c>
      <c r="Q7" s="85">
        <f>Prioritize!G5</f>
        <v>0</v>
      </c>
      <c r="T7" s="108" t="e">
        <f t="shared" si="7"/>
        <v>#N/A</v>
      </c>
      <c r="U7" s="108" t="e">
        <f t="shared" si="7"/>
        <v>#N/A</v>
      </c>
      <c r="V7" s="108" t="e">
        <f t="shared" si="7"/>
        <v>#N/A</v>
      </c>
      <c r="W7" s="108" t="e">
        <f t="shared" si="7"/>
        <v>#N/A</v>
      </c>
      <c r="Y7" s="108">
        <f t="shared" si="8"/>
        <v>0</v>
      </c>
      <c r="Z7" s="109">
        <f t="shared" si="9"/>
        <v>0</v>
      </c>
      <c r="AA7" s="110">
        <f t="shared" si="10"/>
        <v>0</v>
      </c>
      <c r="AD7" s="86">
        <f>Prioritize!H5</f>
        <v>0</v>
      </c>
      <c r="AE7" s="86">
        <f>Prioritize!I5</f>
        <v>0</v>
      </c>
      <c r="AF7" s="86">
        <f>Prioritize!J5</f>
        <v>0</v>
      </c>
      <c r="AG7" s="86">
        <f>Prioritize!K5</f>
        <v>0</v>
      </c>
      <c r="AI7" s="108" t="e">
        <f t="shared" si="11"/>
        <v>#N/A</v>
      </c>
      <c r="AJ7" s="108" t="e">
        <f t="shared" si="11"/>
        <v>#N/A</v>
      </c>
      <c r="AK7" s="108" t="e">
        <f t="shared" si="11"/>
        <v>#N/A</v>
      </c>
      <c r="AL7" s="108" t="e">
        <f t="shared" si="11"/>
        <v>#N/A</v>
      </c>
      <c r="AN7" s="108">
        <f t="shared" si="12"/>
        <v>0</v>
      </c>
      <c r="AO7" s="109">
        <f t="shared" si="13"/>
        <v>0</v>
      </c>
      <c r="AP7" s="110">
        <f t="shared" si="14"/>
        <v>0</v>
      </c>
      <c r="AR7" s="87">
        <f>Prioritize!AI5</f>
        <v>0</v>
      </c>
      <c r="AS7" s="108" t="e">
        <f t="shared" si="17"/>
        <v>#N/A</v>
      </c>
      <c r="AV7" s="86">
        <f>Prioritize!M5</f>
        <v>0</v>
      </c>
      <c r="AW7" s="108" t="e">
        <f t="shared" si="15"/>
        <v>#N/A</v>
      </c>
      <c r="AZ7" s="111" t="s">
        <v>193</v>
      </c>
      <c r="BA7" s="86">
        <f>Prioritize!L5</f>
        <v>0</v>
      </c>
      <c r="BB7" s="108" t="e">
        <f t="shared" si="16"/>
        <v>#N/A</v>
      </c>
    </row>
    <row r="8" spans="1:54" ht="16.5" customHeight="1" x14ac:dyDescent="0.3">
      <c r="A8" s="105" t="str">
        <f>Prioritize!A6</f>
        <v>IN005</v>
      </c>
      <c r="B8" s="105" t="str">
        <f>Prioritize!B6</f>
        <v>ABC</v>
      </c>
      <c r="C8" s="90"/>
      <c r="D8" s="106" t="e">
        <f t="shared" si="0"/>
        <v>#N/A</v>
      </c>
      <c r="E8" s="106" t="e">
        <f t="shared" si="1"/>
        <v>#N/A</v>
      </c>
      <c r="F8" s="90"/>
      <c r="G8" s="107">
        <f t="shared" si="2"/>
        <v>0</v>
      </c>
      <c r="H8" s="107">
        <f t="shared" si="3"/>
        <v>0</v>
      </c>
      <c r="I8" s="107" t="e">
        <f t="shared" si="4"/>
        <v>#N/A</v>
      </c>
      <c r="J8" s="107" t="e">
        <f t="shared" si="5"/>
        <v>#N/A</v>
      </c>
      <c r="K8" s="107" t="e">
        <f t="shared" si="6"/>
        <v>#N/A</v>
      </c>
      <c r="N8" s="85">
        <f>Prioritize!D6</f>
        <v>0</v>
      </c>
      <c r="O8" s="85">
        <f>Prioritize!E6</f>
        <v>0</v>
      </c>
      <c r="P8" s="85">
        <f>Prioritize!F6</f>
        <v>0</v>
      </c>
      <c r="Q8" s="85">
        <f>Prioritize!G6</f>
        <v>0</v>
      </c>
      <c r="T8" s="108" t="e">
        <f t="shared" si="7"/>
        <v>#N/A</v>
      </c>
      <c r="U8" s="108" t="e">
        <f t="shared" si="7"/>
        <v>#N/A</v>
      </c>
      <c r="V8" s="108" t="e">
        <f t="shared" si="7"/>
        <v>#N/A</v>
      </c>
      <c r="W8" s="108" t="e">
        <f t="shared" si="7"/>
        <v>#N/A</v>
      </c>
      <c r="Y8" s="108">
        <f t="shared" si="8"/>
        <v>0</v>
      </c>
      <c r="Z8" s="109">
        <f t="shared" si="9"/>
        <v>0</v>
      </c>
      <c r="AA8" s="110">
        <f t="shared" si="10"/>
        <v>0</v>
      </c>
      <c r="AD8" s="86">
        <f>Prioritize!H6</f>
        <v>0</v>
      </c>
      <c r="AE8" s="86">
        <f>Prioritize!I6</f>
        <v>0</v>
      </c>
      <c r="AF8" s="86">
        <f>Prioritize!J6</f>
        <v>0</v>
      </c>
      <c r="AG8" s="86">
        <f>Prioritize!K6</f>
        <v>0</v>
      </c>
      <c r="AI8" s="108" t="e">
        <f t="shared" si="11"/>
        <v>#N/A</v>
      </c>
      <c r="AJ8" s="108" t="e">
        <f t="shared" si="11"/>
        <v>#N/A</v>
      </c>
      <c r="AK8" s="108" t="e">
        <f t="shared" si="11"/>
        <v>#N/A</v>
      </c>
      <c r="AL8" s="108" t="e">
        <f t="shared" si="11"/>
        <v>#N/A</v>
      </c>
      <c r="AN8" s="108">
        <f t="shared" si="12"/>
        <v>0</v>
      </c>
      <c r="AO8" s="109">
        <f t="shared" si="13"/>
        <v>0</v>
      </c>
      <c r="AP8" s="110">
        <f t="shared" si="14"/>
        <v>0</v>
      </c>
      <c r="AR8" s="87">
        <f>Prioritize!AI6</f>
        <v>0</v>
      </c>
      <c r="AS8" s="108" t="e">
        <f t="shared" si="17"/>
        <v>#N/A</v>
      </c>
      <c r="AV8" s="86">
        <f>Prioritize!M6</f>
        <v>0</v>
      </c>
      <c r="AW8" s="108" t="e">
        <f t="shared" si="15"/>
        <v>#N/A</v>
      </c>
      <c r="AZ8" s="111" t="s">
        <v>193</v>
      </c>
      <c r="BA8" s="86">
        <f>Prioritize!L6</f>
        <v>0</v>
      </c>
      <c r="BB8" s="108" t="e">
        <f t="shared" si="16"/>
        <v>#N/A</v>
      </c>
    </row>
    <row r="9" spans="1:54" ht="16.5" customHeight="1" x14ac:dyDescent="0.3">
      <c r="A9" s="105" t="str">
        <f>Prioritize!A7</f>
        <v>IN006</v>
      </c>
      <c r="B9" s="105" t="str">
        <f>Prioritize!B7</f>
        <v>ABC</v>
      </c>
      <c r="C9" s="90"/>
      <c r="D9" s="106" t="e">
        <f t="shared" si="0"/>
        <v>#N/A</v>
      </c>
      <c r="E9" s="106" t="e">
        <f t="shared" si="1"/>
        <v>#N/A</v>
      </c>
      <c r="F9" s="90"/>
      <c r="G9" s="107">
        <f t="shared" si="2"/>
        <v>0</v>
      </c>
      <c r="H9" s="107">
        <f t="shared" si="3"/>
        <v>0</v>
      </c>
      <c r="I9" s="107" t="e">
        <f t="shared" si="4"/>
        <v>#N/A</v>
      </c>
      <c r="J9" s="107" t="e">
        <f t="shared" si="5"/>
        <v>#N/A</v>
      </c>
      <c r="K9" s="107" t="e">
        <f t="shared" si="6"/>
        <v>#N/A</v>
      </c>
      <c r="N9" s="85">
        <f>Prioritize!D7</f>
        <v>0</v>
      </c>
      <c r="O9" s="85">
        <f>Prioritize!E7</f>
        <v>0</v>
      </c>
      <c r="P9" s="85">
        <f>Prioritize!F7</f>
        <v>0</v>
      </c>
      <c r="Q9" s="85">
        <f>Prioritize!G7</f>
        <v>0</v>
      </c>
      <c r="T9" s="108" t="e">
        <f t="shared" si="7"/>
        <v>#N/A</v>
      </c>
      <c r="U9" s="108" t="e">
        <f t="shared" si="7"/>
        <v>#N/A</v>
      </c>
      <c r="V9" s="108" t="e">
        <f t="shared" si="7"/>
        <v>#N/A</v>
      </c>
      <c r="W9" s="108" t="e">
        <f t="shared" si="7"/>
        <v>#N/A</v>
      </c>
      <c r="Y9" s="108">
        <f t="shared" si="8"/>
        <v>0</v>
      </c>
      <c r="Z9" s="109">
        <f t="shared" si="9"/>
        <v>0</v>
      </c>
      <c r="AA9" s="110">
        <f t="shared" si="10"/>
        <v>0</v>
      </c>
      <c r="AD9" s="86">
        <f>Prioritize!H7</f>
        <v>0</v>
      </c>
      <c r="AE9" s="86">
        <f>Prioritize!I7</f>
        <v>0</v>
      </c>
      <c r="AF9" s="86">
        <f>Prioritize!J7</f>
        <v>0</v>
      </c>
      <c r="AG9" s="86">
        <f>Prioritize!K7</f>
        <v>0</v>
      </c>
      <c r="AI9" s="108" t="e">
        <f t="shared" si="11"/>
        <v>#N/A</v>
      </c>
      <c r="AJ9" s="108" t="e">
        <f t="shared" si="11"/>
        <v>#N/A</v>
      </c>
      <c r="AK9" s="108" t="e">
        <f t="shared" si="11"/>
        <v>#N/A</v>
      </c>
      <c r="AL9" s="108" t="e">
        <f t="shared" si="11"/>
        <v>#N/A</v>
      </c>
      <c r="AN9" s="108">
        <f t="shared" si="12"/>
        <v>0</v>
      </c>
      <c r="AO9" s="109">
        <f t="shared" si="13"/>
        <v>0</v>
      </c>
      <c r="AP9" s="110">
        <f t="shared" si="14"/>
        <v>0</v>
      </c>
      <c r="AR9" s="87">
        <f>Prioritize!AI7</f>
        <v>0</v>
      </c>
      <c r="AS9" s="108" t="e">
        <f t="shared" si="17"/>
        <v>#N/A</v>
      </c>
      <c r="AV9" s="86">
        <f>Prioritize!M7</f>
        <v>0</v>
      </c>
      <c r="AW9" s="108" t="e">
        <f t="shared" si="15"/>
        <v>#N/A</v>
      </c>
      <c r="AZ9" s="111" t="s">
        <v>193</v>
      </c>
      <c r="BA9" s="86">
        <f>Prioritize!L7</f>
        <v>0</v>
      </c>
      <c r="BB9" s="108" t="e">
        <f t="shared" si="16"/>
        <v>#N/A</v>
      </c>
    </row>
    <row r="10" spans="1:54" ht="16.5" customHeight="1" x14ac:dyDescent="0.3">
      <c r="A10" s="105" t="str">
        <f>Prioritize!A8</f>
        <v>IN007</v>
      </c>
      <c r="B10" s="105" t="str">
        <f>Prioritize!B8</f>
        <v>ABC</v>
      </c>
      <c r="C10" s="90"/>
      <c r="D10" s="106" t="e">
        <f t="shared" si="0"/>
        <v>#N/A</v>
      </c>
      <c r="E10" s="106" t="e">
        <f t="shared" si="1"/>
        <v>#N/A</v>
      </c>
      <c r="F10" s="90"/>
      <c r="G10" s="107">
        <f t="shared" si="2"/>
        <v>0</v>
      </c>
      <c r="H10" s="107">
        <f t="shared" si="3"/>
        <v>0</v>
      </c>
      <c r="I10" s="107" t="e">
        <f t="shared" si="4"/>
        <v>#N/A</v>
      </c>
      <c r="J10" s="107" t="e">
        <f t="shared" si="5"/>
        <v>#N/A</v>
      </c>
      <c r="K10" s="107" t="e">
        <f t="shared" si="6"/>
        <v>#N/A</v>
      </c>
      <c r="N10" s="85">
        <f>Prioritize!D8</f>
        <v>0</v>
      </c>
      <c r="O10" s="85">
        <f>Prioritize!E8</f>
        <v>0</v>
      </c>
      <c r="P10" s="85">
        <f>Prioritize!F8</f>
        <v>0</v>
      </c>
      <c r="Q10" s="85">
        <f>Prioritize!G8</f>
        <v>0</v>
      </c>
      <c r="T10" s="108" t="e">
        <f t="shared" si="7"/>
        <v>#N/A</v>
      </c>
      <c r="U10" s="108" t="e">
        <f t="shared" si="7"/>
        <v>#N/A</v>
      </c>
      <c r="V10" s="108" t="e">
        <f t="shared" si="7"/>
        <v>#N/A</v>
      </c>
      <c r="W10" s="108" t="e">
        <f t="shared" si="7"/>
        <v>#N/A</v>
      </c>
      <c r="Y10" s="108">
        <f t="shared" si="8"/>
        <v>0</v>
      </c>
      <c r="Z10" s="109">
        <f t="shared" si="9"/>
        <v>0</v>
      </c>
      <c r="AA10" s="110">
        <f t="shared" si="10"/>
        <v>0</v>
      </c>
      <c r="AD10" s="86">
        <f>Prioritize!H8</f>
        <v>0</v>
      </c>
      <c r="AE10" s="86">
        <f>Prioritize!I8</f>
        <v>0</v>
      </c>
      <c r="AF10" s="86">
        <f>Prioritize!J8</f>
        <v>0</v>
      </c>
      <c r="AG10" s="86">
        <f>Prioritize!K8</f>
        <v>0</v>
      </c>
      <c r="AI10" s="108" t="e">
        <f t="shared" si="11"/>
        <v>#N/A</v>
      </c>
      <c r="AJ10" s="108" t="e">
        <f t="shared" si="11"/>
        <v>#N/A</v>
      </c>
      <c r="AK10" s="108" t="e">
        <f t="shared" si="11"/>
        <v>#N/A</v>
      </c>
      <c r="AL10" s="108" t="e">
        <f t="shared" si="11"/>
        <v>#N/A</v>
      </c>
      <c r="AN10" s="108">
        <f t="shared" si="12"/>
        <v>0</v>
      </c>
      <c r="AO10" s="109">
        <f t="shared" si="13"/>
        <v>0</v>
      </c>
      <c r="AP10" s="110">
        <f t="shared" si="14"/>
        <v>0</v>
      </c>
      <c r="AR10" s="87">
        <f>Prioritize!AI8</f>
        <v>0</v>
      </c>
      <c r="AS10" s="108" t="e">
        <f t="shared" si="17"/>
        <v>#N/A</v>
      </c>
      <c r="AV10" s="86">
        <f>Prioritize!M8</f>
        <v>0</v>
      </c>
      <c r="AW10" s="108" t="e">
        <f t="shared" si="15"/>
        <v>#N/A</v>
      </c>
      <c r="AZ10" s="111" t="s">
        <v>192</v>
      </c>
      <c r="BA10" s="86">
        <f>Prioritize!L8</f>
        <v>0</v>
      </c>
      <c r="BB10" s="108" t="e">
        <f t="shared" si="16"/>
        <v>#N/A</v>
      </c>
    </row>
    <row r="11" spans="1:54" ht="16.5" customHeight="1" x14ac:dyDescent="0.3">
      <c r="A11" s="105" t="str">
        <f>Prioritize!A9</f>
        <v>IN008</v>
      </c>
      <c r="B11" s="105" t="str">
        <f>Prioritize!B9</f>
        <v>ABC</v>
      </c>
      <c r="C11" s="90"/>
      <c r="D11" s="106" t="e">
        <f t="shared" si="0"/>
        <v>#N/A</v>
      </c>
      <c r="E11" s="106" t="e">
        <f t="shared" si="1"/>
        <v>#N/A</v>
      </c>
      <c r="F11" s="90"/>
      <c r="G11" s="107">
        <f t="shared" si="2"/>
        <v>0</v>
      </c>
      <c r="H11" s="107">
        <f t="shared" si="3"/>
        <v>0</v>
      </c>
      <c r="I11" s="107" t="e">
        <f t="shared" si="4"/>
        <v>#N/A</v>
      </c>
      <c r="J11" s="107" t="e">
        <f t="shared" si="5"/>
        <v>#N/A</v>
      </c>
      <c r="K11" s="107" t="e">
        <f t="shared" si="6"/>
        <v>#N/A</v>
      </c>
      <c r="N11" s="85">
        <f>Prioritize!D9</f>
        <v>0</v>
      </c>
      <c r="O11" s="85">
        <f>Prioritize!E9</f>
        <v>0</v>
      </c>
      <c r="P11" s="85">
        <f>Prioritize!F9</f>
        <v>0</v>
      </c>
      <c r="Q11" s="85">
        <f>Prioritize!G9</f>
        <v>0</v>
      </c>
      <c r="T11" s="108" t="e">
        <f t="shared" si="7"/>
        <v>#N/A</v>
      </c>
      <c r="U11" s="108" t="e">
        <f t="shared" si="7"/>
        <v>#N/A</v>
      </c>
      <c r="V11" s="108" t="e">
        <f t="shared" si="7"/>
        <v>#N/A</v>
      </c>
      <c r="W11" s="108" t="e">
        <f t="shared" si="7"/>
        <v>#N/A</v>
      </c>
      <c r="Y11" s="108">
        <f t="shared" si="8"/>
        <v>0</v>
      </c>
      <c r="Z11" s="109">
        <f t="shared" si="9"/>
        <v>0</v>
      </c>
      <c r="AA11" s="110">
        <f t="shared" si="10"/>
        <v>0</v>
      </c>
      <c r="AD11" s="86">
        <f>Prioritize!H9</f>
        <v>0</v>
      </c>
      <c r="AE11" s="86">
        <f>Prioritize!I9</f>
        <v>0</v>
      </c>
      <c r="AF11" s="86">
        <f>Prioritize!J9</f>
        <v>0</v>
      </c>
      <c r="AG11" s="86">
        <f>Prioritize!K9</f>
        <v>0</v>
      </c>
      <c r="AI11" s="108" t="e">
        <f t="shared" si="11"/>
        <v>#N/A</v>
      </c>
      <c r="AJ11" s="108" t="e">
        <f t="shared" si="11"/>
        <v>#N/A</v>
      </c>
      <c r="AK11" s="108" t="e">
        <f t="shared" si="11"/>
        <v>#N/A</v>
      </c>
      <c r="AL11" s="108" t="e">
        <f t="shared" si="11"/>
        <v>#N/A</v>
      </c>
      <c r="AN11" s="108">
        <f t="shared" si="12"/>
        <v>0</v>
      </c>
      <c r="AO11" s="109">
        <f t="shared" si="13"/>
        <v>0</v>
      </c>
      <c r="AP11" s="110">
        <f t="shared" si="14"/>
        <v>0</v>
      </c>
      <c r="AR11" s="87">
        <f>Prioritize!AI9</f>
        <v>0</v>
      </c>
      <c r="AS11" s="108" t="e">
        <f t="shared" si="17"/>
        <v>#N/A</v>
      </c>
      <c r="AV11" s="86">
        <f>Prioritize!M9</f>
        <v>0</v>
      </c>
      <c r="AW11" s="108" t="e">
        <f t="shared" si="15"/>
        <v>#N/A</v>
      </c>
      <c r="AZ11" s="111" t="s">
        <v>192</v>
      </c>
      <c r="BA11" s="86">
        <f>Prioritize!L9</f>
        <v>0</v>
      </c>
      <c r="BB11" s="108" t="e">
        <f t="shared" si="16"/>
        <v>#N/A</v>
      </c>
    </row>
    <row r="12" spans="1:54" ht="16.5" customHeight="1" x14ac:dyDescent="0.3">
      <c r="A12" s="105" t="str">
        <f>Prioritize!A10</f>
        <v>IN009</v>
      </c>
      <c r="B12" s="105" t="str">
        <f>Prioritize!B10</f>
        <v>ABC</v>
      </c>
      <c r="C12" s="90"/>
      <c r="D12" s="106" t="e">
        <f t="shared" si="0"/>
        <v>#N/A</v>
      </c>
      <c r="E12" s="106" t="e">
        <f t="shared" si="1"/>
        <v>#N/A</v>
      </c>
      <c r="F12" s="90"/>
      <c r="G12" s="107">
        <f t="shared" si="2"/>
        <v>0</v>
      </c>
      <c r="H12" s="107">
        <f t="shared" si="3"/>
        <v>0</v>
      </c>
      <c r="I12" s="107" t="e">
        <f t="shared" si="4"/>
        <v>#N/A</v>
      </c>
      <c r="J12" s="107" t="e">
        <f t="shared" si="5"/>
        <v>#N/A</v>
      </c>
      <c r="K12" s="107" t="e">
        <f t="shared" si="6"/>
        <v>#N/A</v>
      </c>
      <c r="N12" s="85">
        <f>Prioritize!D10</f>
        <v>0</v>
      </c>
      <c r="O12" s="85">
        <f>Prioritize!E10</f>
        <v>0</v>
      </c>
      <c r="P12" s="85">
        <f>Prioritize!F10</f>
        <v>0</v>
      </c>
      <c r="Q12" s="85">
        <f>Prioritize!G10</f>
        <v>0</v>
      </c>
      <c r="T12" s="108" t="e">
        <f t="shared" si="7"/>
        <v>#N/A</v>
      </c>
      <c r="U12" s="108" t="e">
        <f t="shared" si="7"/>
        <v>#N/A</v>
      </c>
      <c r="V12" s="108" t="e">
        <f t="shared" si="7"/>
        <v>#N/A</v>
      </c>
      <c r="W12" s="108" t="e">
        <f t="shared" si="7"/>
        <v>#N/A</v>
      </c>
      <c r="Y12" s="108">
        <f t="shared" si="8"/>
        <v>0</v>
      </c>
      <c r="Z12" s="109">
        <f t="shared" si="9"/>
        <v>0</v>
      </c>
      <c r="AA12" s="110">
        <f t="shared" si="10"/>
        <v>0</v>
      </c>
      <c r="AD12" s="86">
        <f>Prioritize!H10</f>
        <v>0</v>
      </c>
      <c r="AE12" s="86">
        <f>Prioritize!I10</f>
        <v>0</v>
      </c>
      <c r="AF12" s="86">
        <f>Prioritize!J10</f>
        <v>0</v>
      </c>
      <c r="AG12" s="86">
        <f>Prioritize!K10</f>
        <v>0</v>
      </c>
      <c r="AI12" s="108" t="e">
        <f t="shared" si="11"/>
        <v>#N/A</v>
      </c>
      <c r="AJ12" s="108" t="e">
        <f t="shared" si="11"/>
        <v>#N/A</v>
      </c>
      <c r="AK12" s="108" t="e">
        <f t="shared" si="11"/>
        <v>#N/A</v>
      </c>
      <c r="AL12" s="108" t="e">
        <f t="shared" si="11"/>
        <v>#N/A</v>
      </c>
      <c r="AN12" s="108">
        <f t="shared" si="12"/>
        <v>0</v>
      </c>
      <c r="AO12" s="109">
        <f t="shared" si="13"/>
        <v>0</v>
      </c>
      <c r="AP12" s="110">
        <f t="shared" si="14"/>
        <v>0</v>
      </c>
      <c r="AR12" s="87">
        <f>Prioritize!AI10</f>
        <v>0</v>
      </c>
      <c r="AS12" s="108" t="e">
        <f t="shared" si="17"/>
        <v>#N/A</v>
      </c>
      <c r="AV12" s="86">
        <f>Prioritize!M10</f>
        <v>0</v>
      </c>
      <c r="AW12" s="108" t="e">
        <f t="shared" si="15"/>
        <v>#N/A</v>
      </c>
      <c r="AZ12" s="111" t="s">
        <v>193</v>
      </c>
      <c r="BA12" s="86">
        <f>Prioritize!L10</f>
        <v>0</v>
      </c>
      <c r="BB12" s="108" t="e">
        <f t="shared" si="16"/>
        <v>#N/A</v>
      </c>
    </row>
    <row r="13" spans="1:54" ht="16.5" customHeight="1" x14ac:dyDescent="0.3">
      <c r="A13" s="105" t="str">
        <f>Prioritize!A11</f>
        <v>IN010</v>
      </c>
      <c r="B13" s="105" t="str">
        <f>Prioritize!B11</f>
        <v>ABC</v>
      </c>
      <c r="C13" s="90"/>
      <c r="D13" s="106" t="e">
        <f t="shared" si="0"/>
        <v>#N/A</v>
      </c>
      <c r="E13" s="106" t="e">
        <f t="shared" si="1"/>
        <v>#N/A</v>
      </c>
      <c r="F13" s="90"/>
      <c r="G13" s="107">
        <f t="shared" si="2"/>
        <v>0</v>
      </c>
      <c r="H13" s="107">
        <f t="shared" si="3"/>
        <v>0</v>
      </c>
      <c r="I13" s="107" t="e">
        <f t="shared" si="4"/>
        <v>#N/A</v>
      </c>
      <c r="J13" s="107" t="e">
        <f t="shared" si="5"/>
        <v>#N/A</v>
      </c>
      <c r="K13" s="107" t="e">
        <f t="shared" si="6"/>
        <v>#N/A</v>
      </c>
      <c r="N13" s="85">
        <f>Prioritize!D11</f>
        <v>0</v>
      </c>
      <c r="O13" s="85">
        <f>Prioritize!E11</f>
        <v>0</v>
      </c>
      <c r="P13" s="85">
        <f>Prioritize!F11</f>
        <v>0</v>
      </c>
      <c r="Q13" s="85">
        <f>Prioritize!G11</f>
        <v>0</v>
      </c>
      <c r="T13" s="108" t="e">
        <f t="shared" si="7"/>
        <v>#N/A</v>
      </c>
      <c r="U13" s="108" t="e">
        <f t="shared" si="7"/>
        <v>#N/A</v>
      </c>
      <c r="V13" s="108" t="e">
        <f t="shared" si="7"/>
        <v>#N/A</v>
      </c>
      <c r="W13" s="108" t="e">
        <f t="shared" si="7"/>
        <v>#N/A</v>
      </c>
      <c r="Y13" s="108">
        <f t="shared" si="8"/>
        <v>0</v>
      </c>
      <c r="Z13" s="109">
        <f t="shared" si="9"/>
        <v>0</v>
      </c>
      <c r="AA13" s="110">
        <f t="shared" si="10"/>
        <v>0</v>
      </c>
      <c r="AD13" s="86">
        <f>Prioritize!H11</f>
        <v>0</v>
      </c>
      <c r="AE13" s="86">
        <f>Prioritize!I11</f>
        <v>0</v>
      </c>
      <c r="AF13" s="86">
        <f>Prioritize!J11</f>
        <v>0</v>
      </c>
      <c r="AG13" s="86">
        <f>Prioritize!K11</f>
        <v>0</v>
      </c>
      <c r="AI13" s="108" t="e">
        <f t="shared" si="11"/>
        <v>#N/A</v>
      </c>
      <c r="AJ13" s="108" t="e">
        <f t="shared" si="11"/>
        <v>#N/A</v>
      </c>
      <c r="AK13" s="108" t="e">
        <f t="shared" si="11"/>
        <v>#N/A</v>
      </c>
      <c r="AL13" s="108" t="e">
        <f t="shared" si="11"/>
        <v>#N/A</v>
      </c>
      <c r="AN13" s="108">
        <f t="shared" si="12"/>
        <v>0</v>
      </c>
      <c r="AO13" s="109">
        <f t="shared" si="13"/>
        <v>0</v>
      </c>
      <c r="AP13" s="110">
        <f t="shared" si="14"/>
        <v>0</v>
      </c>
      <c r="AR13" s="87">
        <f>Prioritize!AI11</f>
        <v>0</v>
      </c>
      <c r="AS13" s="108" t="e">
        <f t="shared" si="17"/>
        <v>#N/A</v>
      </c>
      <c r="AV13" s="86">
        <f>Prioritize!M11</f>
        <v>0</v>
      </c>
      <c r="AW13" s="108" t="e">
        <f t="shared" si="15"/>
        <v>#N/A</v>
      </c>
      <c r="AZ13" s="111" t="s">
        <v>192</v>
      </c>
      <c r="BA13" s="86">
        <f>Prioritize!L11</f>
        <v>0</v>
      </c>
      <c r="BB13" s="108" t="e">
        <f t="shared" si="16"/>
        <v>#N/A</v>
      </c>
    </row>
    <row r="14" spans="1:54" ht="16.5" customHeight="1" x14ac:dyDescent="0.3">
      <c r="A14" s="105" t="str">
        <f>Prioritize!A12</f>
        <v>IN011</v>
      </c>
      <c r="B14" s="105" t="str">
        <f>Prioritize!B12</f>
        <v>ABC</v>
      </c>
      <c r="C14" s="90"/>
      <c r="D14" s="106" t="e">
        <f t="shared" si="0"/>
        <v>#N/A</v>
      </c>
      <c r="E14" s="106" t="e">
        <f t="shared" si="1"/>
        <v>#N/A</v>
      </c>
      <c r="F14" s="90"/>
      <c r="G14" s="107">
        <f t="shared" si="2"/>
        <v>0</v>
      </c>
      <c r="H14" s="107">
        <f t="shared" si="3"/>
        <v>0</v>
      </c>
      <c r="I14" s="107" t="e">
        <f t="shared" si="4"/>
        <v>#N/A</v>
      </c>
      <c r="J14" s="107" t="e">
        <f t="shared" si="5"/>
        <v>#N/A</v>
      </c>
      <c r="K14" s="107" t="e">
        <f t="shared" si="6"/>
        <v>#N/A</v>
      </c>
      <c r="N14" s="85">
        <f>Prioritize!D12</f>
        <v>0</v>
      </c>
      <c r="O14" s="85">
        <f>Prioritize!E12</f>
        <v>0</v>
      </c>
      <c r="P14" s="85">
        <f>Prioritize!F12</f>
        <v>0</v>
      </c>
      <c r="Q14" s="85">
        <f>Prioritize!G12</f>
        <v>0</v>
      </c>
      <c r="T14" s="108" t="e">
        <f t="shared" si="7"/>
        <v>#N/A</v>
      </c>
      <c r="U14" s="108" t="e">
        <f t="shared" si="7"/>
        <v>#N/A</v>
      </c>
      <c r="V14" s="108" t="e">
        <f t="shared" si="7"/>
        <v>#N/A</v>
      </c>
      <c r="W14" s="108" t="e">
        <f t="shared" si="7"/>
        <v>#N/A</v>
      </c>
      <c r="Y14" s="108">
        <f t="shared" si="8"/>
        <v>0</v>
      </c>
      <c r="Z14" s="109">
        <f t="shared" si="9"/>
        <v>0</v>
      </c>
      <c r="AA14" s="110">
        <f t="shared" si="10"/>
        <v>0</v>
      </c>
      <c r="AD14" s="86">
        <f>Prioritize!H12</f>
        <v>0</v>
      </c>
      <c r="AE14" s="86">
        <f>Prioritize!I12</f>
        <v>0</v>
      </c>
      <c r="AF14" s="86">
        <f>Prioritize!J12</f>
        <v>0</v>
      </c>
      <c r="AG14" s="86">
        <f>Prioritize!K12</f>
        <v>0</v>
      </c>
      <c r="AI14" s="108" t="e">
        <f t="shared" si="11"/>
        <v>#N/A</v>
      </c>
      <c r="AJ14" s="108" t="e">
        <f t="shared" si="11"/>
        <v>#N/A</v>
      </c>
      <c r="AK14" s="108" t="e">
        <f t="shared" si="11"/>
        <v>#N/A</v>
      </c>
      <c r="AL14" s="108" t="e">
        <f t="shared" si="11"/>
        <v>#N/A</v>
      </c>
      <c r="AN14" s="108">
        <f t="shared" si="12"/>
        <v>0</v>
      </c>
      <c r="AO14" s="109">
        <f t="shared" si="13"/>
        <v>0</v>
      </c>
      <c r="AP14" s="110">
        <f t="shared" si="14"/>
        <v>0</v>
      </c>
      <c r="AR14" s="87">
        <f>Prioritize!AI12</f>
        <v>0</v>
      </c>
      <c r="AS14" s="108" t="e">
        <f t="shared" si="17"/>
        <v>#N/A</v>
      </c>
      <c r="AV14" s="86">
        <f>Prioritize!M12</f>
        <v>0</v>
      </c>
      <c r="AW14" s="108" t="e">
        <f t="shared" si="15"/>
        <v>#N/A</v>
      </c>
      <c r="AZ14" s="111" t="s">
        <v>193</v>
      </c>
      <c r="BA14" s="86">
        <f>Prioritize!L12</f>
        <v>0</v>
      </c>
      <c r="BB14" s="108" t="e">
        <f t="shared" si="16"/>
        <v>#N/A</v>
      </c>
    </row>
    <row r="15" spans="1:54" ht="16.5" customHeight="1" x14ac:dyDescent="0.3">
      <c r="A15" s="105" t="str">
        <f>Prioritize!A13</f>
        <v>IN012</v>
      </c>
      <c r="B15" s="105" t="str">
        <f>Prioritize!B13</f>
        <v>ABC</v>
      </c>
      <c r="C15" s="90"/>
      <c r="D15" s="106" t="e">
        <f t="shared" si="0"/>
        <v>#N/A</v>
      </c>
      <c r="E15" s="106" t="e">
        <f t="shared" si="1"/>
        <v>#N/A</v>
      </c>
      <c r="F15" s="90"/>
      <c r="G15" s="107">
        <f t="shared" si="2"/>
        <v>0</v>
      </c>
      <c r="H15" s="107">
        <f t="shared" si="3"/>
        <v>0</v>
      </c>
      <c r="I15" s="107" t="e">
        <f t="shared" si="4"/>
        <v>#N/A</v>
      </c>
      <c r="J15" s="107" t="e">
        <f t="shared" si="5"/>
        <v>#N/A</v>
      </c>
      <c r="K15" s="107" t="e">
        <f t="shared" si="6"/>
        <v>#N/A</v>
      </c>
      <c r="N15" s="85">
        <f>Prioritize!D13</f>
        <v>0</v>
      </c>
      <c r="O15" s="85">
        <f>Prioritize!E13</f>
        <v>0</v>
      </c>
      <c r="P15" s="85">
        <f>Prioritize!F13</f>
        <v>0</v>
      </c>
      <c r="Q15" s="85">
        <f>Prioritize!G13</f>
        <v>0</v>
      </c>
      <c r="T15" s="108" t="e">
        <f t="shared" si="7"/>
        <v>#N/A</v>
      </c>
      <c r="U15" s="108" t="e">
        <f t="shared" si="7"/>
        <v>#N/A</v>
      </c>
      <c r="V15" s="108" t="e">
        <f t="shared" si="7"/>
        <v>#N/A</v>
      </c>
      <c r="W15" s="108" t="e">
        <f t="shared" si="7"/>
        <v>#N/A</v>
      </c>
      <c r="Y15" s="108">
        <f t="shared" si="8"/>
        <v>0</v>
      </c>
      <c r="Z15" s="109">
        <f t="shared" si="9"/>
        <v>0</v>
      </c>
      <c r="AA15" s="110">
        <f t="shared" si="10"/>
        <v>0</v>
      </c>
      <c r="AD15" s="86">
        <f>Prioritize!H13</f>
        <v>0</v>
      </c>
      <c r="AE15" s="86">
        <f>Prioritize!I13</f>
        <v>0</v>
      </c>
      <c r="AF15" s="86">
        <f>Prioritize!J13</f>
        <v>0</v>
      </c>
      <c r="AG15" s="86">
        <f>Prioritize!K13</f>
        <v>0</v>
      </c>
      <c r="AI15" s="108" t="e">
        <f t="shared" si="11"/>
        <v>#N/A</v>
      </c>
      <c r="AJ15" s="108" t="e">
        <f t="shared" si="11"/>
        <v>#N/A</v>
      </c>
      <c r="AK15" s="108" t="e">
        <f t="shared" si="11"/>
        <v>#N/A</v>
      </c>
      <c r="AL15" s="108" t="e">
        <f t="shared" si="11"/>
        <v>#N/A</v>
      </c>
      <c r="AN15" s="108">
        <f t="shared" si="12"/>
        <v>0</v>
      </c>
      <c r="AO15" s="109">
        <f t="shared" si="13"/>
        <v>0</v>
      </c>
      <c r="AP15" s="110">
        <f t="shared" si="14"/>
        <v>0</v>
      </c>
      <c r="AR15" s="87">
        <f>Prioritize!AI13</f>
        <v>0</v>
      </c>
      <c r="AS15" s="108" t="e">
        <f t="shared" si="17"/>
        <v>#N/A</v>
      </c>
      <c r="AV15" s="86">
        <f>Prioritize!M13</f>
        <v>0</v>
      </c>
      <c r="AW15" s="108" t="e">
        <f t="shared" si="15"/>
        <v>#N/A</v>
      </c>
      <c r="AZ15" s="111" t="s">
        <v>193</v>
      </c>
      <c r="BA15" s="86">
        <f>Prioritize!L13</f>
        <v>0</v>
      </c>
      <c r="BB15" s="108" t="e">
        <f t="shared" si="16"/>
        <v>#N/A</v>
      </c>
    </row>
    <row r="16" spans="1:54" ht="16.5" customHeight="1" x14ac:dyDescent="0.3">
      <c r="A16" s="105" t="str">
        <f>Prioritize!A14</f>
        <v>IN013</v>
      </c>
      <c r="B16" s="105" t="str">
        <f>Prioritize!B14</f>
        <v>ABC</v>
      </c>
      <c r="C16" s="90"/>
      <c r="D16" s="106" t="e">
        <f t="shared" si="0"/>
        <v>#N/A</v>
      </c>
      <c r="E16" s="106" t="e">
        <f t="shared" si="1"/>
        <v>#N/A</v>
      </c>
      <c r="F16" s="90"/>
      <c r="G16" s="107">
        <f t="shared" si="2"/>
        <v>0</v>
      </c>
      <c r="H16" s="107">
        <f t="shared" si="3"/>
        <v>0</v>
      </c>
      <c r="I16" s="107" t="e">
        <f t="shared" si="4"/>
        <v>#N/A</v>
      </c>
      <c r="J16" s="107" t="e">
        <f t="shared" si="5"/>
        <v>#N/A</v>
      </c>
      <c r="K16" s="107" t="e">
        <f t="shared" si="6"/>
        <v>#N/A</v>
      </c>
      <c r="N16" s="85">
        <f>Prioritize!D14</f>
        <v>0</v>
      </c>
      <c r="O16" s="85">
        <f>Prioritize!E14</f>
        <v>0</v>
      </c>
      <c r="P16" s="85">
        <f>Prioritize!F14</f>
        <v>0</v>
      </c>
      <c r="Q16" s="85">
        <f>Prioritize!G14</f>
        <v>0</v>
      </c>
      <c r="T16" s="108" t="e">
        <f t="shared" si="7"/>
        <v>#N/A</v>
      </c>
      <c r="U16" s="108" t="e">
        <f t="shared" si="7"/>
        <v>#N/A</v>
      </c>
      <c r="V16" s="108" t="e">
        <f t="shared" si="7"/>
        <v>#N/A</v>
      </c>
      <c r="W16" s="108" t="e">
        <f t="shared" si="7"/>
        <v>#N/A</v>
      </c>
      <c r="Y16" s="108">
        <f t="shared" si="8"/>
        <v>0</v>
      </c>
      <c r="Z16" s="109">
        <f t="shared" si="9"/>
        <v>0</v>
      </c>
      <c r="AA16" s="110">
        <f t="shared" si="10"/>
        <v>0</v>
      </c>
      <c r="AD16" s="86">
        <f>Prioritize!H14</f>
        <v>0</v>
      </c>
      <c r="AE16" s="86">
        <f>Prioritize!I14</f>
        <v>0</v>
      </c>
      <c r="AF16" s="86">
        <f>Prioritize!J14</f>
        <v>0</v>
      </c>
      <c r="AG16" s="86">
        <f>Prioritize!K14</f>
        <v>0</v>
      </c>
      <c r="AI16" s="108" t="e">
        <f t="shared" si="11"/>
        <v>#N/A</v>
      </c>
      <c r="AJ16" s="108" t="e">
        <f t="shared" si="11"/>
        <v>#N/A</v>
      </c>
      <c r="AK16" s="108" t="e">
        <f t="shared" si="11"/>
        <v>#N/A</v>
      </c>
      <c r="AL16" s="108" t="e">
        <f t="shared" si="11"/>
        <v>#N/A</v>
      </c>
      <c r="AN16" s="108">
        <f t="shared" si="12"/>
        <v>0</v>
      </c>
      <c r="AO16" s="109">
        <f t="shared" si="13"/>
        <v>0</v>
      </c>
      <c r="AP16" s="110">
        <f t="shared" si="14"/>
        <v>0</v>
      </c>
      <c r="AR16" s="87">
        <f>Prioritize!AI14</f>
        <v>0</v>
      </c>
      <c r="AS16" s="108" t="e">
        <f t="shared" si="17"/>
        <v>#N/A</v>
      </c>
      <c r="AV16" s="86">
        <f>Prioritize!M14</f>
        <v>0</v>
      </c>
      <c r="AW16" s="108" t="e">
        <f t="shared" si="15"/>
        <v>#N/A</v>
      </c>
      <c r="AZ16" s="111" t="s">
        <v>192</v>
      </c>
      <c r="BA16" s="86">
        <f>Prioritize!L14</f>
        <v>0</v>
      </c>
      <c r="BB16" s="108" t="e">
        <f t="shared" si="16"/>
        <v>#N/A</v>
      </c>
    </row>
    <row r="17" spans="1:54" ht="16.5" customHeight="1" x14ac:dyDescent="0.3">
      <c r="A17" s="105" t="str">
        <f>Prioritize!A15</f>
        <v>IN014</v>
      </c>
      <c r="B17" s="105" t="str">
        <f>Prioritize!B15</f>
        <v>ABC</v>
      </c>
      <c r="C17" s="90"/>
      <c r="D17" s="106" t="e">
        <f t="shared" si="0"/>
        <v>#N/A</v>
      </c>
      <c r="E17" s="106" t="e">
        <f t="shared" si="1"/>
        <v>#N/A</v>
      </c>
      <c r="F17" s="90"/>
      <c r="G17" s="107">
        <f t="shared" si="2"/>
        <v>0</v>
      </c>
      <c r="H17" s="107">
        <f t="shared" si="3"/>
        <v>0</v>
      </c>
      <c r="I17" s="107" t="e">
        <f t="shared" si="4"/>
        <v>#N/A</v>
      </c>
      <c r="J17" s="107" t="e">
        <f t="shared" si="5"/>
        <v>#N/A</v>
      </c>
      <c r="K17" s="107" t="e">
        <f t="shared" si="6"/>
        <v>#N/A</v>
      </c>
      <c r="N17" s="85">
        <f>Prioritize!D15</f>
        <v>0</v>
      </c>
      <c r="O17" s="85">
        <f>Prioritize!E15</f>
        <v>0</v>
      </c>
      <c r="P17" s="85">
        <f>Prioritize!F15</f>
        <v>0</v>
      </c>
      <c r="Q17" s="85">
        <f>Prioritize!G15</f>
        <v>0</v>
      </c>
      <c r="T17" s="108" t="e">
        <f t="shared" si="7"/>
        <v>#N/A</v>
      </c>
      <c r="U17" s="108" t="e">
        <f t="shared" si="7"/>
        <v>#N/A</v>
      </c>
      <c r="V17" s="108" t="e">
        <f t="shared" si="7"/>
        <v>#N/A</v>
      </c>
      <c r="W17" s="108" t="e">
        <f t="shared" si="7"/>
        <v>#N/A</v>
      </c>
      <c r="Y17" s="108">
        <f t="shared" si="8"/>
        <v>0</v>
      </c>
      <c r="Z17" s="109">
        <f t="shared" si="9"/>
        <v>0</v>
      </c>
      <c r="AA17" s="110">
        <f t="shared" si="10"/>
        <v>0</v>
      </c>
      <c r="AD17" s="86">
        <f>Prioritize!H15</f>
        <v>0</v>
      </c>
      <c r="AE17" s="86">
        <f>Prioritize!I15</f>
        <v>0</v>
      </c>
      <c r="AF17" s="86">
        <f>Prioritize!J15</f>
        <v>0</v>
      </c>
      <c r="AG17" s="86">
        <f>Prioritize!K15</f>
        <v>0</v>
      </c>
      <c r="AI17" s="108" t="e">
        <f t="shared" si="11"/>
        <v>#N/A</v>
      </c>
      <c r="AJ17" s="108" t="e">
        <f t="shared" si="11"/>
        <v>#N/A</v>
      </c>
      <c r="AK17" s="108" t="e">
        <f t="shared" si="11"/>
        <v>#N/A</v>
      </c>
      <c r="AL17" s="108" t="e">
        <f t="shared" si="11"/>
        <v>#N/A</v>
      </c>
      <c r="AN17" s="108">
        <f t="shared" si="12"/>
        <v>0</v>
      </c>
      <c r="AO17" s="109">
        <f t="shared" si="13"/>
        <v>0</v>
      </c>
      <c r="AP17" s="110">
        <f t="shared" si="14"/>
        <v>0</v>
      </c>
      <c r="AR17" s="87">
        <f>Prioritize!AI15</f>
        <v>0</v>
      </c>
      <c r="AS17" s="108" t="e">
        <f t="shared" si="17"/>
        <v>#N/A</v>
      </c>
      <c r="AV17" s="86">
        <f>Prioritize!M15</f>
        <v>0</v>
      </c>
      <c r="AW17" s="108" t="e">
        <f t="shared" si="15"/>
        <v>#N/A</v>
      </c>
      <c r="AZ17" s="111" t="s">
        <v>192</v>
      </c>
      <c r="BA17" s="86">
        <f>Prioritize!L15</f>
        <v>0</v>
      </c>
      <c r="BB17" s="108" t="e">
        <f t="shared" si="16"/>
        <v>#N/A</v>
      </c>
    </row>
    <row r="18" spans="1:54" ht="16.5" customHeight="1" x14ac:dyDescent="0.3">
      <c r="A18" s="105" t="str">
        <f>Prioritize!A16</f>
        <v>IN015</v>
      </c>
      <c r="B18" s="105" t="str">
        <f>Prioritize!B16</f>
        <v>ABC</v>
      </c>
      <c r="C18" s="90"/>
      <c r="D18" s="106" t="e">
        <f t="shared" si="0"/>
        <v>#N/A</v>
      </c>
      <c r="E18" s="106" t="e">
        <f t="shared" si="1"/>
        <v>#N/A</v>
      </c>
      <c r="F18" s="90"/>
      <c r="G18" s="107">
        <f t="shared" si="2"/>
        <v>0</v>
      </c>
      <c r="H18" s="107">
        <f t="shared" si="3"/>
        <v>0</v>
      </c>
      <c r="I18" s="107" t="e">
        <f t="shared" si="4"/>
        <v>#N/A</v>
      </c>
      <c r="J18" s="107" t="e">
        <f t="shared" si="5"/>
        <v>#N/A</v>
      </c>
      <c r="K18" s="107" t="e">
        <f t="shared" si="6"/>
        <v>#N/A</v>
      </c>
      <c r="N18" s="85">
        <f>Prioritize!D16</f>
        <v>0</v>
      </c>
      <c r="O18" s="85">
        <f>Prioritize!E16</f>
        <v>0</v>
      </c>
      <c r="P18" s="85">
        <f>Prioritize!F16</f>
        <v>0</v>
      </c>
      <c r="Q18" s="85">
        <f>Prioritize!G16</f>
        <v>0</v>
      </c>
      <c r="T18" s="108" t="e">
        <f t="shared" si="7"/>
        <v>#N/A</v>
      </c>
      <c r="U18" s="108" t="e">
        <f t="shared" si="7"/>
        <v>#N/A</v>
      </c>
      <c r="V18" s="108" t="e">
        <f t="shared" si="7"/>
        <v>#N/A</v>
      </c>
      <c r="W18" s="108" t="e">
        <f t="shared" si="7"/>
        <v>#N/A</v>
      </c>
      <c r="Y18" s="108">
        <f t="shared" si="8"/>
        <v>0</v>
      </c>
      <c r="Z18" s="109">
        <f t="shared" si="9"/>
        <v>0</v>
      </c>
      <c r="AA18" s="110">
        <f t="shared" si="10"/>
        <v>0</v>
      </c>
      <c r="AD18" s="86">
        <f>Prioritize!H16</f>
        <v>0</v>
      </c>
      <c r="AE18" s="86">
        <f>Prioritize!I16</f>
        <v>0</v>
      </c>
      <c r="AF18" s="86">
        <f>Prioritize!J16</f>
        <v>0</v>
      </c>
      <c r="AG18" s="86">
        <f>Prioritize!K16</f>
        <v>0</v>
      </c>
      <c r="AI18" s="108" t="e">
        <f t="shared" si="11"/>
        <v>#N/A</v>
      </c>
      <c r="AJ18" s="108" t="e">
        <f t="shared" si="11"/>
        <v>#N/A</v>
      </c>
      <c r="AK18" s="108" t="e">
        <f t="shared" si="11"/>
        <v>#N/A</v>
      </c>
      <c r="AL18" s="108" t="e">
        <f t="shared" si="11"/>
        <v>#N/A</v>
      </c>
      <c r="AN18" s="108">
        <f t="shared" si="12"/>
        <v>0</v>
      </c>
      <c r="AO18" s="109">
        <f t="shared" si="13"/>
        <v>0</v>
      </c>
      <c r="AP18" s="110">
        <f t="shared" si="14"/>
        <v>0</v>
      </c>
      <c r="AR18" s="87">
        <f>Prioritize!AI16</f>
        <v>0</v>
      </c>
      <c r="AS18" s="108" t="e">
        <f t="shared" si="17"/>
        <v>#N/A</v>
      </c>
      <c r="AV18" s="86">
        <f>Prioritize!M16</f>
        <v>0</v>
      </c>
      <c r="AW18" s="108" t="e">
        <f t="shared" si="15"/>
        <v>#N/A</v>
      </c>
      <c r="AZ18" s="111" t="s">
        <v>192</v>
      </c>
      <c r="BA18" s="86">
        <f>Prioritize!L16</f>
        <v>0</v>
      </c>
      <c r="BB18" s="108" t="e">
        <f t="shared" si="16"/>
        <v>#N/A</v>
      </c>
    </row>
    <row r="19" spans="1:54" ht="16.5" customHeight="1" x14ac:dyDescent="0.3">
      <c r="A19" s="105" t="str">
        <f>Prioritize!A17</f>
        <v>IN016</v>
      </c>
      <c r="B19" s="105" t="str">
        <f>Prioritize!B17</f>
        <v>ABC</v>
      </c>
      <c r="C19" s="90"/>
      <c r="D19" s="106" t="e">
        <f t="shared" si="0"/>
        <v>#N/A</v>
      </c>
      <c r="E19" s="106" t="e">
        <f t="shared" si="1"/>
        <v>#N/A</v>
      </c>
      <c r="F19" s="90"/>
      <c r="G19" s="107">
        <f t="shared" si="2"/>
        <v>0</v>
      </c>
      <c r="H19" s="107">
        <f t="shared" si="3"/>
        <v>0</v>
      </c>
      <c r="I19" s="107" t="e">
        <f t="shared" si="4"/>
        <v>#N/A</v>
      </c>
      <c r="J19" s="107" t="e">
        <f t="shared" si="5"/>
        <v>#N/A</v>
      </c>
      <c r="K19" s="107" t="e">
        <f t="shared" si="6"/>
        <v>#N/A</v>
      </c>
      <c r="N19" s="85">
        <f>Prioritize!D17</f>
        <v>0</v>
      </c>
      <c r="O19" s="85">
        <f>Prioritize!E17</f>
        <v>0</v>
      </c>
      <c r="P19" s="85">
        <f>Prioritize!F17</f>
        <v>0</v>
      </c>
      <c r="Q19" s="85">
        <f>Prioritize!G17</f>
        <v>0</v>
      </c>
      <c r="T19" s="108" t="e">
        <f t="shared" si="7"/>
        <v>#N/A</v>
      </c>
      <c r="U19" s="108" t="e">
        <f t="shared" si="7"/>
        <v>#N/A</v>
      </c>
      <c r="V19" s="108" t="e">
        <f t="shared" si="7"/>
        <v>#N/A</v>
      </c>
      <c r="W19" s="108" t="e">
        <f t="shared" si="7"/>
        <v>#N/A</v>
      </c>
      <c r="Y19" s="108">
        <f t="shared" si="8"/>
        <v>0</v>
      </c>
      <c r="Z19" s="109">
        <f t="shared" si="9"/>
        <v>0</v>
      </c>
      <c r="AA19" s="110">
        <f t="shared" si="10"/>
        <v>0</v>
      </c>
      <c r="AD19" s="86">
        <f>Prioritize!H17</f>
        <v>0</v>
      </c>
      <c r="AE19" s="86">
        <f>Prioritize!I17</f>
        <v>0</v>
      </c>
      <c r="AF19" s="86">
        <f>Prioritize!J17</f>
        <v>0</v>
      </c>
      <c r="AG19" s="86">
        <f>Prioritize!K17</f>
        <v>0</v>
      </c>
      <c r="AI19" s="108" t="e">
        <f t="shared" si="11"/>
        <v>#N/A</v>
      </c>
      <c r="AJ19" s="108" t="e">
        <f t="shared" si="11"/>
        <v>#N/A</v>
      </c>
      <c r="AK19" s="108" t="e">
        <f t="shared" si="11"/>
        <v>#N/A</v>
      </c>
      <c r="AL19" s="108" t="e">
        <f t="shared" si="11"/>
        <v>#N/A</v>
      </c>
      <c r="AN19" s="108">
        <f t="shared" si="12"/>
        <v>0</v>
      </c>
      <c r="AO19" s="109">
        <f t="shared" si="13"/>
        <v>0</v>
      </c>
      <c r="AP19" s="110">
        <f t="shared" si="14"/>
        <v>0</v>
      </c>
      <c r="AR19" s="87">
        <f>Prioritize!AI17</f>
        <v>0</v>
      </c>
      <c r="AS19" s="108" t="e">
        <f t="shared" si="17"/>
        <v>#N/A</v>
      </c>
      <c r="AV19" s="86">
        <f>Prioritize!M17</f>
        <v>0</v>
      </c>
      <c r="AW19" s="108" t="e">
        <f t="shared" si="15"/>
        <v>#N/A</v>
      </c>
      <c r="AZ19" s="111" t="s">
        <v>192</v>
      </c>
      <c r="BA19" s="86">
        <f>Prioritize!L17</f>
        <v>0</v>
      </c>
      <c r="BB19" s="108" t="e">
        <f t="shared" si="16"/>
        <v>#N/A</v>
      </c>
    </row>
    <row r="20" spans="1:54" ht="16.5" customHeight="1" x14ac:dyDescent="0.3">
      <c r="A20" s="105" t="str">
        <f>Prioritize!A18</f>
        <v>IN017</v>
      </c>
      <c r="B20" s="105" t="str">
        <f>Prioritize!B18</f>
        <v>ABC</v>
      </c>
      <c r="C20" s="90"/>
      <c r="D20" s="106" t="e">
        <f t="shared" si="0"/>
        <v>#N/A</v>
      </c>
      <c r="E20" s="106" t="e">
        <f t="shared" si="1"/>
        <v>#N/A</v>
      </c>
      <c r="F20" s="90"/>
      <c r="G20" s="107">
        <f t="shared" si="2"/>
        <v>0</v>
      </c>
      <c r="H20" s="107">
        <f t="shared" si="3"/>
        <v>0</v>
      </c>
      <c r="I20" s="107" t="e">
        <f t="shared" si="4"/>
        <v>#N/A</v>
      </c>
      <c r="J20" s="107" t="e">
        <f t="shared" si="5"/>
        <v>#N/A</v>
      </c>
      <c r="K20" s="107" t="e">
        <f t="shared" si="6"/>
        <v>#N/A</v>
      </c>
      <c r="N20" s="85">
        <f>Prioritize!D18</f>
        <v>0</v>
      </c>
      <c r="O20" s="85">
        <f>Prioritize!E18</f>
        <v>0</v>
      </c>
      <c r="P20" s="85">
        <f>Prioritize!F18</f>
        <v>0</v>
      </c>
      <c r="Q20" s="85">
        <f>Prioritize!G18</f>
        <v>0</v>
      </c>
      <c r="T20" s="108" t="e">
        <f t="shared" si="7"/>
        <v>#N/A</v>
      </c>
      <c r="U20" s="108" t="e">
        <f t="shared" si="7"/>
        <v>#N/A</v>
      </c>
      <c r="V20" s="108" t="e">
        <f t="shared" si="7"/>
        <v>#N/A</v>
      </c>
      <c r="W20" s="108" t="e">
        <f t="shared" si="7"/>
        <v>#N/A</v>
      </c>
      <c r="Y20" s="108">
        <f t="shared" si="8"/>
        <v>0</v>
      </c>
      <c r="Z20" s="109">
        <f t="shared" si="9"/>
        <v>0</v>
      </c>
      <c r="AA20" s="110">
        <f t="shared" si="10"/>
        <v>0</v>
      </c>
      <c r="AD20" s="86">
        <f>Prioritize!H18</f>
        <v>0</v>
      </c>
      <c r="AE20" s="86">
        <f>Prioritize!I18</f>
        <v>0</v>
      </c>
      <c r="AF20" s="86">
        <f>Prioritize!J18</f>
        <v>0</v>
      </c>
      <c r="AG20" s="86">
        <f>Prioritize!K18</f>
        <v>0</v>
      </c>
      <c r="AI20" s="108" t="e">
        <f t="shared" si="11"/>
        <v>#N/A</v>
      </c>
      <c r="AJ20" s="108" t="e">
        <f t="shared" si="11"/>
        <v>#N/A</v>
      </c>
      <c r="AK20" s="108" t="e">
        <f t="shared" si="11"/>
        <v>#N/A</v>
      </c>
      <c r="AL20" s="108" t="e">
        <f t="shared" si="11"/>
        <v>#N/A</v>
      </c>
      <c r="AN20" s="108">
        <f t="shared" si="12"/>
        <v>0</v>
      </c>
      <c r="AO20" s="109">
        <f t="shared" si="13"/>
        <v>0</v>
      </c>
      <c r="AP20" s="110">
        <f t="shared" si="14"/>
        <v>0</v>
      </c>
      <c r="AR20" s="87">
        <f>Prioritize!AI18</f>
        <v>0</v>
      </c>
      <c r="AS20" s="108" t="e">
        <f t="shared" si="17"/>
        <v>#N/A</v>
      </c>
      <c r="AV20" s="86">
        <f>Prioritize!M18</f>
        <v>0</v>
      </c>
      <c r="AW20" s="108" t="e">
        <f t="shared" si="15"/>
        <v>#N/A</v>
      </c>
      <c r="AZ20" s="111" t="s">
        <v>192</v>
      </c>
      <c r="BA20" s="86">
        <f>Prioritize!L18</f>
        <v>0</v>
      </c>
      <c r="BB20" s="108" t="e">
        <f t="shared" si="16"/>
        <v>#N/A</v>
      </c>
    </row>
    <row r="21" spans="1:54" ht="16.5" customHeight="1" x14ac:dyDescent="0.3">
      <c r="A21" s="105" t="str">
        <f>Prioritize!A19</f>
        <v>IN018</v>
      </c>
      <c r="B21" s="105" t="str">
        <f>Prioritize!B19</f>
        <v>ABC</v>
      </c>
      <c r="C21" s="90"/>
      <c r="D21" s="106" t="e">
        <f t="shared" si="0"/>
        <v>#N/A</v>
      </c>
      <c r="E21" s="106" t="e">
        <f t="shared" si="1"/>
        <v>#N/A</v>
      </c>
      <c r="F21" s="90"/>
      <c r="G21" s="107">
        <f t="shared" si="2"/>
        <v>0</v>
      </c>
      <c r="H21" s="107">
        <f t="shared" si="3"/>
        <v>0</v>
      </c>
      <c r="I21" s="107" t="e">
        <f t="shared" si="4"/>
        <v>#N/A</v>
      </c>
      <c r="J21" s="107" t="e">
        <f t="shared" si="5"/>
        <v>#N/A</v>
      </c>
      <c r="K21" s="107" t="e">
        <f t="shared" si="6"/>
        <v>#N/A</v>
      </c>
      <c r="N21" s="85">
        <f>Prioritize!D19</f>
        <v>0</v>
      </c>
      <c r="O21" s="85">
        <f>Prioritize!E19</f>
        <v>0</v>
      </c>
      <c r="P21" s="85">
        <f>Prioritize!F19</f>
        <v>0</v>
      </c>
      <c r="Q21" s="85">
        <f>Prioritize!G19</f>
        <v>0</v>
      </c>
      <c r="T21" s="108" t="e">
        <f t="shared" si="7"/>
        <v>#N/A</v>
      </c>
      <c r="U21" s="108" t="e">
        <f t="shared" si="7"/>
        <v>#N/A</v>
      </c>
      <c r="V21" s="108" t="e">
        <f t="shared" si="7"/>
        <v>#N/A</v>
      </c>
      <c r="W21" s="108" t="e">
        <f t="shared" si="7"/>
        <v>#N/A</v>
      </c>
      <c r="Y21" s="108">
        <f t="shared" si="8"/>
        <v>0</v>
      </c>
      <c r="Z21" s="109">
        <f t="shared" si="9"/>
        <v>0</v>
      </c>
      <c r="AA21" s="110">
        <f t="shared" si="10"/>
        <v>0</v>
      </c>
      <c r="AD21" s="86">
        <f>Prioritize!H19</f>
        <v>0</v>
      </c>
      <c r="AE21" s="86">
        <f>Prioritize!I19</f>
        <v>0</v>
      </c>
      <c r="AF21" s="86">
        <f>Prioritize!J19</f>
        <v>0</v>
      </c>
      <c r="AG21" s="86">
        <f>Prioritize!K19</f>
        <v>0</v>
      </c>
      <c r="AI21" s="108" t="e">
        <f t="shared" si="11"/>
        <v>#N/A</v>
      </c>
      <c r="AJ21" s="108" t="e">
        <f t="shared" si="11"/>
        <v>#N/A</v>
      </c>
      <c r="AK21" s="108" t="e">
        <f t="shared" si="11"/>
        <v>#N/A</v>
      </c>
      <c r="AL21" s="108" t="e">
        <f t="shared" si="11"/>
        <v>#N/A</v>
      </c>
      <c r="AN21" s="108">
        <f t="shared" si="12"/>
        <v>0</v>
      </c>
      <c r="AO21" s="109">
        <f t="shared" si="13"/>
        <v>0</v>
      </c>
      <c r="AP21" s="110">
        <f t="shared" si="14"/>
        <v>0</v>
      </c>
      <c r="AR21" s="87">
        <f>Prioritize!AI19</f>
        <v>0</v>
      </c>
      <c r="AS21" s="108" t="e">
        <f t="shared" si="17"/>
        <v>#N/A</v>
      </c>
      <c r="AV21" s="86">
        <f>Prioritize!M19</f>
        <v>0</v>
      </c>
      <c r="AW21" s="108" t="e">
        <f t="shared" si="15"/>
        <v>#N/A</v>
      </c>
      <c r="AZ21" s="111" t="s">
        <v>192</v>
      </c>
      <c r="BA21" s="86">
        <f>Prioritize!L19</f>
        <v>0</v>
      </c>
      <c r="BB21" s="108" t="e">
        <f t="shared" si="16"/>
        <v>#N/A</v>
      </c>
    </row>
    <row r="22" spans="1:54" ht="16.5" customHeight="1" x14ac:dyDescent="0.3">
      <c r="A22" s="105" t="str">
        <f>Prioritize!A20</f>
        <v>IN019</v>
      </c>
      <c r="B22" s="105" t="str">
        <f>Prioritize!B20</f>
        <v>ABC</v>
      </c>
      <c r="C22" s="90"/>
      <c r="D22" s="106" t="e">
        <f t="shared" si="0"/>
        <v>#N/A</v>
      </c>
      <c r="E22" s="106" t="e">
        <f t="shared" si="1"/>
        <v>#N/A</v>
      </c>
      <c r="F22" s="90"/>
      <c r="G22" s="107">
        <f t="shared" si="2"/>
        <v>0</v>
      </c>
      <c r="H22" s="107">
        <f t="shared" si="3"/>
        <v>0</v>
      </c>
      <c r="I22" s="107" t="e">
        <f t="shared" si="4"/>
        <v>#N/A</v>
      </c>
      <c r="J22" s="107" t="e">
        <f t="shared" si="5"/>
        <v>#N/A</v>
      </c>
      <c r="K22" s="107" t="e">
        <f t="shared" si="6"/>
        <v>#N/A</v>
      </c>
      <c r="N22" s="85">
        <f>Prioritize!D20</f>
        <v>0</v>
      </c>
      <c r="O22" s="85">
        <f>Prioritize!E20</f>
        <v>0</v>
      </c>
      <c r="P22" s="85">
        <f>Prioritize!F20</f>
        <v>0</v>
      </c>
      <c r="Q22" s="85">
        <f>Prioritize!G20</f>
        <v>0</v>
      </c>
      <c r="T22" s="108" t="e">
        <f t="shared" si="7"/>
        <v>#N/A</v>
      </c>
      <c r="U22" s="108" t="e">
        <f t="shared" si="7"/>
        <v>#N/A</v>
      </c>
      <c r="V22" s="108" t="e">
        <f t="shared" si="7"/>
        <v>#N/A</v>
      </c>
      <c r="W22" s="108" t="e">
        <f t="shared" si="7"/>
        <v>#N/A</v>
      </c>
      <c r="Y22" s="108">
        <f t="shared" si="8"/>
        <v>0</v>
      </c>
      <c r="Z22" s="109">
        <f t="shared" si="9"/>
        <v>0</v>
      </c>
      <c r="AA22" s="110">
        <f t="shared" si="10"/>
        <v>0</v>
      </c>
      <c r="AD22" s="86">
        <f>Prioritize!H20</f>
        <v>0</v>
      </c>
      <c r="AE22" s="86">
        <f>Prioritize!I20</f>
        <v>0</v>
      </c>
      <c r="AF22" s="86">
        <f>Prioritize!J20</f>
        <v>0</v>
      </c>
      <c r="AG22" s="86">
        <f>Prioritize!K20</f>
        <v>0</v>
      </c>
      <c r="AI22" s="108" t="e">
        <f t="shared" si="11"/>
        <v>#N/A</v>
      </c>
      <c r="AJ22" s="108" t="e">
        <f t="shared" si="11"/>
        <v>#N/A</v>
      </c>
      <c r="AK22" s="108" t="e">
        <f t="shared" si="11"/>
        <v>#N/A</v>
      </c>
      <c r="AL22" s="108" t="e">
        <f t="shared" si="11"/>
        <v>#N/A</v>
      </c>
      <c r="AN22" s="108">
        <f t="shared" si="12"/>
        <v>0</v>
      </c>
      <c r="AO22" s="109">
        <f t="shared" si="13"/>
        <v>0</v>
      </c>
      <c r="AP22" s="110">
        <f t="shared" si="14"/>
        <v>0</v>
      </c>
      <c r="AR22" s="87">
        <f>Prioritize!AI20</f>
        <v>0</v>
      </c>
      <c r="AS22" s="108" t="e">
        <f t="shared" si="17"/>
        <v>#N/A</v>
      </c>
      <c r="AV22" s="86">
        <f>Prioritize!M20</f>
        <v>0</v>
      </c>
      <c r="AW22" s="108" t="e">
        <f t="shared" si="15"/>
        <v>#N/A</v>
      </c>
      <c r="AZ22" s="111" t="s">
        <v>192</v>
      </c>
      <c r="BA22" s="86">
        <f>Prioritize!L20</f>
        <v>0</v>
      </c>
      <c r="BB22" s="108" t="e">
        <f t="shared" si="16"/>
        <v>#N/A</v>
      </c>
    </row>
    <row r="23" spans="1:54" ht="16.5" customHeight="1" x14ac:dyDescent="0.3">
      <c r="A23" s="105" t="str">
        <f>Prioritize!A21</f>
        <v>IN020</v>
      </c>
      <c r="B23" s="105" t="str">
        <f>Prioritize!B21</f>
        <v>ABC</v>
      </c>
      <c r="C23" s="90"/>
      <c r="D23" s="106" t="e">
        <f t="shared" si="0"/>
        <v>#N/A</v>
      </c>
      <c r="E23" s="106" t="e">
        <f t="shared" si="1"/>
        <v>#N/A</v>
      </c>
      <c r="F23" s="90"/>
      <c r="G23" s="107">
        <f t="shared" si="2"/>
        <v>0</v>
      </c>
      <c r="H23" s="107">
        <f t="shared" si="3"/>
        <v>0</v>
      </c>
      <c r="I23" s="107" t="e">
        <f t="shared" si="4"/>
        <v>#N/A</v>
      </c>
      <c r="J23" s="107" t="e">
        <f t="shared" si="5"/>
        <v>#N/A</v>
      </c>
      <c r="K23" s="107" t="e">
        <f t="shared" si="6"/>
        <v>#N/A</v>
      </c>
      <c r="N23" s="85">
        <f>Prioritize!D21</f>
        <v>0</v>
      </c>
      <c r="O23" s="85">
        <f>Prioritize!E21</f>
        <v>0</v>
      </c>
      <c r="P23" s="85">
        <f>Prioritize!F21</f>
        <v>0</v>
      </c>
      <c r="Q23" s="85">
        <f>Prioritize!G21</f>
        <v>0</v>
      </c>
      <c r="T23" s="108" t="e">
        <f t="shared" si="7"/>
        <v>#N/A</v>
      </c>
      <c r="U23" s="108" t="e">
        <f t="shared" si="7"/>
        <v>#N/A</v>
      </c>
      <c r="V23" s="108" t="e">
        <f t="shared" si="7"/>
        <v>#N/A</v>
      </c>
      <c r="W23" s="108" t="e">
        <f t="shared" si="7"/>
        <v>#N/A</v>
      </c>
      <c r="Y23" s="108">
        <f t="shared" si="8"/>
        <v>0</v>
      </c>
      <c r="Z23" s="109">
        <f t="shared" si="9"/>
        <v>0</v>
      </c>
      <c r="AA23" s="110">
        <f t="shared" si="10"/>
        <v>0</v>
      </c>
      <c r="AD23" s="86">
        <f>Prioritize!H21</f>
        <v>0</v>
      </c>
      <c r="AE23" s="86">
        <f>Prioritize!I21</f>
        <v>0</v>
      </c>
      <c r="AF23" s="86">
        <f>Prioritize!J21</f>
        <v>0</v>
      </c>
      <c r="AG23" s="86">
        <f>Prioritize!K21</f>
        <v>0</v>
      </c>
      <c r="AI23" s="108" t="e">
        <f t="shared" si="11"/>
        <v>#N/A</v>
      </c>
      <c r="AJ23" s="108" t="e">
        <f t="shared" si="11"/>
        <v>#N/A</v>
      </c>
      <c r="AK23" s="108" t="e">
        <f t="shared" si="11"/>
        <v>#N/A</v>
      </c>
      <c r="AL23" s="108" t="e">
        <f t="shared" si="11"/>
        <v>#N/A</v>
      </c>
      <c r="AN23" s="108">
        <f t="shared" si="12"/>
        <v>0</v>
      </c>
      <c r="AO23" s="109">
        <f t="shared" si="13"/>
        <v>0</v>
      </c>
      <c r="AP23" s="110">
        <f t="shared" si="14"/>
        <v>0</v>
      </c>
      <c r="AR23" s="87">
        <f>Prioritize!AI21</f>
        <v>0</v>
      </c>
      <c r="AS23" s="108" t="e">
        <f t="shared" si="17"/>
        <v>#N/A</v>
      </c>
      <c r="AV23" s="86">
        <f>Prioritize!M21</f>
        <v>0</v>
      </c>
      <c r="AW23" s="108" t="e">
        <f t="shared" si="15"/>
        <v>#N/A</v>
      </c>
      <c r="AZ23" s="111" t="s">
        <v>192</v>
      </c>
      <c r="BA23" s="86">
        <f>Prioritize!L21</f>
        <v>0</v>
      </c>
      <c r="BB23" s="108" t="e">
        <f t="shared" si="16"/>
        <v>#N/A</v>
      </c>
    </row>
    <row r="24" spans="1:54" ht="16.5" customHeight="1" x14ac:dyDescent="0.3">
      <c r="A24" s="105" t="str">
        <f>Prioritize!A22</f>
        <v>IN021</v>
      </c>
      <c r="B24" s="105" t="str">
        <f>Prioritize!B22</f>
        <v>ABC</v>
      </c>
      <c r="C24" s="90"/>
      <c r="D24" s="106" t="e">
        <f t="shared" si="0"/>
        <v>#N/A</v>
      </c>
      <c r="E24" s="106" t="e">
        <f t="shared" si="1"/>
        <v>#N/A</v>
      </c>
      <c r="F24" s="90"/>
      <c r="G24" s="107">
        <f t="shared" si="2"/>
        <v>0</v>
      </c>
      <c r="H24" s="107">
        <f t="shared" si="3"/>
        <v>0</v>
      </c>
      <c r="I24" s="107" t="e">
        <f t="shared" si="4"/>
        <v>#N/A</v>
      </c>
      <c r="J24" s="107" t="e">
        <f t="shared" si="5"/>
        <v>#N/A</v>
      </c>
      <c r="K24" s="107" t="e">
        <f t="shared" si="6"/>
        <v>#N/A</v>
      </c>
      <c r="N24" s="85">
        <f>Prioritize!D22</f>
        <v>0</v>
      </c>
      <c r="O24" s="85">
        <f>Prioritize!E22</f>
        <v>0</v>
      </c>
      <c r="P24" s="85">
        <f>Prioritize!F22</f>
        <v>0</v>
      </c>
      <c r="Q24" s="85">
        <f>Prioritize!G22</f>
        <v>0</v>
      </c>
      <c r="T24" s="108" t="e">
        <f t="shared" si="7"/>
        <v>#N/A</v>
      </c>
      <c r="U24" s="108" t="e">
        <f t="shared" si="7"/>
        <v>#N/A</v>
      </c>
      <c r="V24" s="108" t="e">
        <f t="shared" si="7"/>
        <v>#N/A</v>
      </c>
      <c r="W24" s="108" t="e">
        <f t="shared" si="7"/>
        <v>#N/A</v>
      </c>
      <c r="Y24" s="108">
        <f t="shared" si="8"/>
        <v>0</v>
      </c>
      <c r="Z24" s="109">
        <f t="shared" si="9"/>
        <v>0</v>
      </c>
      <c r="AA24" s="110">
        <f t="shared" si="10"/>
        <v>0</v>
      </c>
      <c r="AD24" s="86">
        <f>Prioritize!H22</f>
        <v>0</v>
      </c>
      <c r="AE24" s="86">
        <f>Prioritize!I22</f>
        <v>0</v>
      </c>
      <c r="AF24" s="86">
        <f>Prioritize!J22</f>
        <v>0</v>
      </c>
      <c r="AG24" s="86">
        <f>Prioritize!K22</f>
        <v>0</v>
      </c>
      <c r="AI24" s="108" t="e">
        <f t="shared" si="11"/>
        <v>#N/A</v>
      </c>
      <c r="AJ24" s="108" t="e">
        <f t="shared" si="11"/>
        <v>#N/A</v>
      </c>
      <c r="AK24" s="108" t="e">
        <f t="shared" si="11"/>
        <v>#N/A</v>
      </c>
      <c r="AL24" s="108" t="e">
        <f t="shared" si="11"/>
        <v>#N/A</v>
      </c>
      <c r="AN24" s="108">
        <f t="shared" si="12"/>
        <v>0</v>
      </c>
      <c r="AO24" s="109">
        <f t="shared" si="13"/>
        <v>0</v>
      </c>
      <c r="AP24" s="110">
        <f t="shared" si="14"/>
        <v>0</v>
      </c>
      <c r="AR24" s="87">
        <f>Prioritize!AI22</f>
        <v>0</v>
      </c>
      <c r="AS24" s="108" t="e">
        <f t="shared" si="17"/>
        <v>#N/A</v>
      </c>
      <c r="AV24" s="86">
        <f>Prioritize!M22</f>
        <v>0</v>
      </c>
      <c r="AW24" s="108" t="e">
        <f t="shared" si="15"/>
        <v>#N/A</v>
      </c>
      <c r="AZ24" s="111" t="s">
        <v>193</v>
      </c>
      <c r="BA24" s="86">
        <f>Prioritize!L22</f>
        <v>0</v>
      </c>
      <c r="BB24" s="108" t="e">
        <f t="shared" si="16"/>
        <v>#N/A</v>
      </c>
    </row>
    <row r="25" spans="1:54" ht="16.5" customHeight="1" x14ac:dyDescent="0.3">
      <c r="A25" s="105" t="str">
        <f>Prioritize!A23</f>
        <v>IN022</v>
      </c>
      <c r="B25" s="105" t="str">
        <f>Prioritize!B23</f>
        <v>ABC</v>
      </c>
      <c r="C25" s="90"/>
      <c r="D25" s="106" t="e">
        <f t="shared" si="0"/>
        <v>#N/A</v>
      </c>
      <c r="E25" s="106" t="e">
        <f t="shared" si="1"/>
        <v>#N/A</v>
      </c>
      <c r="F25" s="90"/>
      <c r="G25" s="107">
        <f t="shared" si="2"/>
        <v>0</v>
      </c>
      <c r="H25" s="107">
        <f t="shared" si="3"/>
        <v>0</v>
      </c>
      <c r="I25" s="107" t="e">
        <f t="shared" si="4"/>
        <v>#N/A</v>
      </c>
      <c r="J25" s="107" t="e">
        <f t="shared" si="5"/>
        <v>#N/A</v>
      </c>
      <c r="K25" s="107" t="e">
        <f t="shared" si="6"/>
        <v>#N/A</v>
      </c>
      <c r="N25" s="85">
        <f>Prioritize!D23</f>
        <v>0</v>
      </c>
      <c r="O25" s="85">
        <f>Prioritize!E23</f>
        <v>0</v>
      </c>
      <c r="P25" s="85">
        <f>Prioritize!F23</f>
        <v>0</v>
      </c>
      <c r="Q25" s="85">
        <f>Prioritize!G23</f>
        <v>0</v>
      </c>
      <c r="T25" s="108" t="e">
        <f t="shared" si="7"/>
        <v>#N/A</v>
      </c>
      <c r="U25" s="108" t="e">
        <f t="shared" si="7"/>
        <v>#N/A</v>
      </c>
      <c r="V25" s="108" t="e">
        <f t="shared" si="7"/>
        <v>#N/A</v>
      </c>
      <c r="W25" s="108" t="e">
        <f t="shared" si="7"/>
        <v>#N/A</v>
      </c>
      <c r="Y25" s="108">
        <f t="shared" si="8"/>
        <v>0</v>
      </c>
      <c r="Z25" s="109">
        <f t="shared" si="9"/>
        <v>0</v>
      </c>
      <c r="AA25" s="110">
        <f t="shared" si="10"/>
        <v>0</v>
      </c>
      <c r="AD25" s="86">
        <f>Prioritize!H23</f>
        <v>0</v>
      </c>
      <c r="AE25" s="86">
        <f>Prioritize!I23</f>
        <v>0</v>
      </c>
      <c r="AF25" s="86">
        <f>Prioritize!J23</f>
        <v>0</v>
      </c>
      <c r="AG25" s="86">
        <f>Prioritize!K23</f>
        <v>0</v>
      </c>
      <c r="AI25" s="108" t="e">
        <f t="shared" si="11"/>
        <v>#N/A</v>
      </c>
      <c r="AJ25" s="108" t="e">
        <f t="shared" si="11"/>
        <v>#N/A</v>
      </c>
      <c r="AK25" s="108" t="e">
        <f t="shared" si="11"/>
        <v>#N/A</v>
      </c>
      <c r="AL25" s="108" t="e">
        <f t="shared" si="11"/>
        <v>#N/A</v>
      </c>
      <c r="AN25" s="108">
        <f t="shared" si="12"/>
        <v>0</v>
      </c>
      <c r="AO25" s="109">
        <f t="shared" si="13"/>
        <v>0</v>
      </c>
      <c r="AP25" s="110">
        <f t="shared" si="14"/>
        <v>0</v>
      </c>
      <c r="AR25" s="87">
        <f>Prioritize!AI23</f>
        <v>0</v>
      </c>
      <c r="AS25" s="108" t="e">
        <f t="shared" si="17"/>
        <v>#N/A</v>
      </c>
      <c r="AV25" s="86">
        <f>Prioritize!M23</f>
        <v>0</v>
      </c>
      <c r="AW25" s="108" t="e">
        <f t="shared" si="15"/>
        <v>#N/A</v>
      </c>
      <c r="AZ25" s="111" t="s">
        <v>192</v>
      </c>
      <c r="BA25" s="86">
        <f>Prioritize!L23</f>
        <v>0</v>
      </c>
      <c r="BB25" s="108" t="e">
        <f t="shared" si="16"/>
        <v>#N/A</v>
      </c>
    </row>
    <row r="26" spans="1:54" ht="16.5" customHeight="1" x14ac:dyDescent="0.3">
      <c r="A26" s="105" t="str">
        <f>Prioritize!A24</f>
        <v>IN023</v>
      </c>
      <c r="B26" s="105" t="str">
        <f>Prioritize!B24</f>
        <v>ABC</v>
      </c>
      <c r="C26" s="90"/>
      <c r="D26" s="106" t="e">
        <f t="shared" si="0"/>
        <v>#N/A</v>
      </c>
      <c r="E26" s="106" t="e">
        <f t="shared" si="1"/>
        <v>#N/A</v>
      </c>
      <c r="F26" s="90"/>
      <c r="G26" s="107">
        <f t="shared" si="2"/>
        <v>0</v>
      </c>
      <c r="H26" s="107">
        <f t="shared" si="3"/>
        <v>0</v>
      </c>
      <c r="I26" s="107" t="e">
        <f t="shared" si="4"/>
        <v>#N/A</v>
      </c>
      <c r="J26" s="107" t="e">
        <f t="shared" si="5"/>
        <v>#N/A</v>
      </c>
      <c r="K26" s="107" t="e">
        <f t="shared" si="6"/>
        <v>#N/A</v>
      </c>
      <c r="N26" s="85">
        <f>Prioritize!D24</f>
        <v>0</v>
      </c>
      <c r="O26" s="85">
        <f>Prioritize!E24</f>
        <v>0</v>
      </c>
      <c r="P26" s="85">
        <f>Prioritize!F24</f>
        <v>0</v>
      </c>
      <c r="Q26" s="85">
        <f>Prioritize!G24</f>
        <v>0</v>
      </c>
      <c r="T26" s="108" t="e">
        <f t="shared" si="7"/>
        <v>#N/A</v>
      </c>
      <c r="U26" s="108" t="e">
        <f t="shared" si="7"/>
        <v>#N/A</v>
      </c>
      <c r="V26" s="108" t="e">
        <f t="shared" si="7"/>
        <v>#N/A</v>
      </c>
      <c r="W26" s="108" t="e">
        <f t="shared" si="7"/>
        <v>#N/A</v>
      </c>
      <c r="Y26" s="108">
        <f t="shared" si="8"/>
        <v>0</v>
      </c>
      <c r="Z26" s="109">
        <f t="shared" si="9"/>
        <v>0</v>
      </c>
      <c r="AA26" s="110">
        <f t="shared" si="10"/>
        <v>0</v>
      </c>
      <c r="AD26" s="86">
        <f>Prioritize!H24</f>
        <v>0</v>
      </c>
      <c r="AE26" s="86">
        <f>Prioritize!I24</f>
        <v>0</v>
      </c>
      <c r="AF26" s="86">
        <f>Prioritize!J24</f>
        <v>0</v>
      </c>
      <c r="AG26" s="86">
        <f>Prioritize!K24</f>
        <v>0</v>
      </c>
      <c r="AI26" s="108" t="e">
        <f t="shared" si="11"/>
        <v>#N/A</v>
      </c>
      <c r="AJ26" s="108" t="e">
        <f t="shared" si="11"/>
        <v>#N/A</v>
      </c>
      <c r="AK26" s="108" t="e">
        <f t="shared" si="11"/>
        <v>#N/A</v>
      </c>
      <c r="AL26" s="108" t="e">
        <f t="shared" si="11"/>
        <v>#N/A</v>
      </c>
      <c r="AN26" s="108">
        <f t="shared" si="12"/>
        <v>0</v>
      </c>
      <c r="AO26" s="109">
        <f t="shared" si="13"/>
        <v>0</v>
      </c>
      <c r="AP26" s="110">
        <f t="shared" si="14"/>
        <v>0</v>
      </c>
      <c r="AR26" s="87">
        <f>Prioritize!AI24</f>
        <v>0</v>
      </c>
      <c r="AS26" s="108" t="e">
        <f t="shared" si="17"/>
        <v>#N/A</v>
      </c>
      <c r="AV26" s="86">
        <f>Prioritize!M24</f>
        <v>0</v>
      </c>
      <c r="AW26" s="108" t="e">
        <f t="shared" si="15"/>
        <v>#N/A</v>
      </c>
      <c r="AZ26" s="111" t="s">
        <v>192</v>
      </c>
      <c r="BA26" s="86">
        <f>Prioritize!L24</f>
        <v>0</v>
      </c>
      <c r="BB26" s="108" t="e">
        <f t="shared" si="16"/>
        <v>#N/A</v>
      </c>
    </row>
    <row r="27" spans="1:54" ht="16.5" customHeight="1" x14ac:dyDescent="0.3">
      <c r="A27" s="105" t="str">
        <f>Prioritize!A25</f>
        <v>IN024</v>
      </c>
      <c r="B27" s="105" t="str">
        <f>Prioritize!B25</f>
        <v>ABC</v>
      </c>
      <c r="C27" s="90"/>
      <c r="D27" s="106" t="e">
        <f t="shared" ref="D27:D35" si="18">SUM(G27:K27)</f>
        <v>#N/A</v>
      </c>
      <c r="E27" s="106" t="e">
        <f t="shared" si="1"/>
        <v>#N/A</v>
      </c>
      <c r="F27" s="90"/>
      <c r="G27" s="107">
        <f t="shared" si="2"/>
        <v>0</v>
      </c>
      <c r="H27" s="107">
        <f t="shared" si="3"/>
        <v>0</v>
      </c>
      <c r="I27" s="107" t="e">
        <f t="shared" si="4"/>
        <v>#N/A</v>
      </c>
      <c r="J27" s="107" t="e">
        <f t="shared" si="5"/>
        <v>#N/A</v>
      </c>
      <c r="K27" s="107" t="e">
        <f t="shared" si="6"/>
        <v>#N/A</v>
      </c>
      <c r="N27" s="85">
        <f>Prioritize!D25</f>
        <v>0</v>
      </c>
      <c r="O27" s="85">
        <f>Prioritize!E25</f>
        <v>0</v>
      </c>
      <c r="P27" s="85">
        <f>Prioritize!F25</f>
        <v>0</v>
      </c>
      <c r="Q27" s="85">
        <f>Prioritize!G25</f>
        <v>0</v>
      </c>
      <c r="T27" s="108" t="e">
        <f t="shared" si="7"/>
        <v>#N/A</v>
      </c>
      <c r="U27" s="108" t="e">
        <f t="shared" si="7"/>
        <v>#N/A</v>
      </c>
      <c r="V27" s="108" t="e">
        <f t="shared" si="7"/>
        <v>#N/A</v>
      </c>
      <c r="W27" s="108" t="e">
        <f t="shared" si="7"/>
        <v>#N/A</v>
      </c>
      <c r="Y27" s="108">
        <f t="shared" si="8"/>
        <v>0</v>
      </c>
      <c r="Z27" s="109">
        <f t="shared" si="9"/>
        <v>0</v>
      </c>
      <c r="AA27" s="110">
        <f t="shared" si="10"/>
        <v>0</v>
      </c>
      <c r="AD27" s="86">
        <f>Prioritize!H25</f>
        <v>0</v>
      </c>
      <c r="AE27" s="86">
        <f>Prioritize!I25</f>
        <v>0</v>
      </c>
      <c r="AF27" s="86">
        <f>Prioritize!J25</f>
        <v>0</v>
      </c>
      <c r="AG27" s="86">
        <f>Prioritize!K25</f>
        <v>0</v>
      </c>
      <c r="AI27" s="108" t="e">
        <f t="shared" si="11"/>
        <v>#N/A</v>
      </c>
      <c r="AJ27" s="108" t="e">
        <f t="shared" si="11"/>
        <v>#N/A</v>
      </c>
      <c r="AK27" s="108" t="e">
        <f t="shared" si="11"/>
        <v>#N/A</v>
      </c>
      <c r="AL27" s="108" t="e">
        <f t="shared" si="11"/>
        <v>#N/A</v>
      </c>
      <c r="AN27" s="108">
        <f t="shared" ref="AN27:AN35" si="19">IFERROR(SUM(AI27:AL27),0)</f>
        <v>0</v>
      </c>
      <c r="AO27" s="109">
        <f t="shared" si="13"/>
        <v>0</v>
      </c>
      <c r="AP27" s="110">
        <f t="shared" si="14"/>
        <v>0</v>
      </c>
      <c r="AR27" s="87">
        <f>Prioritize!AI25</f>
        <v>0</v>
      </c>
      <c r="AS27" s="108" t="e">
        <f t="shared" si="17"/>
        <v>#N/A</v>
      </c>
      <c r="AV27" s="86">
        <f>Prioritize!M25</f>
        <v>0</v>
      </c>
      <c r="AW27" s="108" t="e">
        <f t="shared" si="15"/>
        <v>#N/A</v>
      </c>
      <c r="AZ27" s="111" t="s">
        <v>192</v>
      </c>
      <c r="BA27" s="86">
        <f>Prioritize!L25</f>
        <v>0</v>
      </c>
      <c r="BB27" s="108" t="e">
        <f t="shared" si="16"/>
        <v>#N/A</v>
      </c>
    </row>
    <row r="28" spans="1:54" ht="16.5" customHeight="1" x14ac:dyDescent="0.3">
      <c r="A28" s="105" t="str">
        <f>Prioritize!A26</f>
        <v>IN025</v>
      </c>
      <c r="B28" s="105" t="str">
        <f>Prioritize!B26</f>
        <v>ABC</v>
      </c>
      <c r="C28" s="90"/>
      <c r="D28" s="106" t="e">
        <f t="shared" si="18"/>
        <v>#N/A</v>
      </c>
      <c r="E28" s="106" t="e">
        <f t="shared" si="1"/>
        <v>#N/A</v>
      </c>
      <c r="F28" s="90"/>
      <c r="G28" s="107">
        <f t="shared" si="2"/>
        <v>0</v>
      </c>
      <c r="H28" s="107">
        <f t="shared" si="3"/>
        <v>0</v>
      </c>
      <c r="I28" s="107" t="e">
        <f t="shared" si="4"/>
        <v>#N/A</v>
      </c>
      <c r="J28" s="107" t="e">
        <f t="shared" si="5"/>
        <v>#N/A</v>
      </c>
      <c r="K28" s="107" t="e">
        <f t="shared" si="6"/>
        <v>#N/A</v>
      </c>
      <c r="N28" s="85">
        <f>Prioritize!D26</f>
        <v>0</v>
      </c>
      <c r="O28" s="85">
        <f>Prioritize!E26</f>
        <v>0</v>
      </c>
      <c r="P28" s="85">
        <f>Prioritize!F26</f>
        <v>0</v>
      </c>
      <c r="Q28" s="85">
        <f>Prioritize!G26</f>
        <v>0</v>
      </c>
      <c r="T28" s="108" t="e">
        <f t="shared" si="7"/>
        <v>#N/A</v>
      </c>
      <c r="U28" s="108" t="e">
        <f t="shared" si="7"/>
        <v>#N/A</v>
      </c>
      <c r="V28" s="108" t="e">
        <f t="shared" si="7"/>
        <v>#N/A</v>
      </c>
      <c r="W28" s="108" t="e">
        <f t="shared" si="7"/>
        <v>#N/A</v>
      </c>
      <c r="Y28" s="108">
        <f t="shared" si="8"/>
        <v>0</v>
      </c>
      <c r="Z28" s="109">
        <f t="shared" si="9"/>
        <v>0</v>
      </c>
      <c r="AA28" s="110">
        <f t="shared" si="10"/>
        <v>0</v>
      </c>
      <c r="AD28" s="86">
        <f>Prioritize!H26</f>
        <v>0</v>
      </c>
      <c r="AE28" s="86">
        <f>Prioritize!I26</f>
        <v>0</v>
      </c>
      <c r="AF28" s="86">
        <f>Prioritize!J26</f>
        <v>0</v>
      </c>
      <c r="AG28" s="86">
        <f>Prioritize!K26</f>
        <v>0</v>
      </c>
      <c r="AI28" s="108" t="e">
        <f t="shared" si="11"/>
        <v>#N/A</v>
      </c>
      <c r="AJ28" s="108" t="e">
        <f t="shared" si="11"/>
        <v>#N/A</v>
      </c>
      <c r="AK28" s="108" t="e">
        <f t="shared" si="11"/>
        <v>#N/A</v>
      </c>
      <c r="AL28" s="108" t="e">
        <f t="shared" si="11"/>
        <v>#N/A</v>
      </c>
      <c r="AN28" s="108">
        <f t="shared" si="19"/>
        <v>0</v>
      </c>
      <c r="AO28" s="109">
        <f t="shared" si="13"/>
        <v>0</v>
      </c>
      <c r="AP28" s="110">
        <f t="shared" si="14"/>
        <v>0</v>
      </c>
      <c r="AR28" s="87">
        <f>Prioritize!AI26</f>
        <v>0</v>
      </c>
      <c r="AS28" s="108" t="e">
        <f t="shared" si="17"/>
        <v>#N/A</v>
      </c>
      <c r="AV28" s="86">
        <f>Prioritize!M26</f>
        <v>0</v>
      </c>
      <c r="AW28" s="108" t="e">
        <f t="shared" si="15"/>
        <v>#N/A</v>
      </c>
      <c r="AZ28" s="111" t="s">
        <v>192</v>
      </c>
      <c r="BA28" s="86">
        <f>Prioritize!L26</f>
        <v>0</v>
      </c>
      <c r="BB28" s="108" t="e">
        <f t="shared" si="16"/>
        <v>#N/A</v>
      </c>
    </row>
    <row r="29" spans="1:54" ht="16.5" customHeight="1" x14ac:dyDescent="0.3">
      <c r="A29" s="105" t="str">
        <f>Prioritize!A27</f>
        <v>IN026</v>
      </c>
      <c r="B29" s="105" t="str">
        <f>Prioritize!B27</f>
        <v>ABC</v>
      </c>
      <c r="C29" s="90"/>
      <c r="D29" s="106" t="e">
        <f t="shared" si="18"/>
        <v>#N/A</v>
      </c>
      <c r="E29" s="106" t="e">
        <f t="shared" si="1"/>
        <v>#N/A</v>
      </c>
      <c r="F29" s="90"/>
      <c r="G29" s="107">
        <f t="shared" si="2"/>
        <v>0</v>
      </c>
      <c r="H29" s="107">
        <f t="shared" si="3"/>
        <v>0</v>
      </c>
      <c r="I29" s="107" t="e">
        <f t="shared" si="4"/>
        <v>#N/A</v>
      </c>
      <c r="J29" s="107" t="e">
        <f t="shared" si="5"/>
        <v>#N/A</v>
      </c>
      <c r="K29" s="107" t="e">
        <f t="shared" si="6"/>
        <v>#N/A</v>
      </c>
      <c r="N29" s="85">
        <f>Prioritize!D27</f>
        <v>0</v>
      </c>
      <c r="O29" s="85">
        <f>Prioritize!E27</f>
        <v>0</v>
      </c>
      <c r="P29" s="85">
        <f>Prioritize!F27</f>
        <v>0</v>
      </c>
      <c r="Q29" s="85">
        <f>Prioritize!G27</f>
        <v>0</v>
      </c>
      <c r="T29" s="108" t="e">
        <f t="shared" si="7"/>
        <v>#N/A</v>
      </c>
      <c r="U29" s="108" t="e">
        <f t="shared" si="7"/>
        <v>#N/A</v>
      </c>
      <c r="V29" s="108" t="e">
        <f t="shared" si="7"/>
        <v>#N/A</v>
      </c>
      <c r="W29" s="108" t="e">
        <f t="shared" si="7"/>
        <v>#N/A</v>
      </c>
      <c r="Y29" s="108">
        <f t="shared" si="8"/>
        <v>0</v>
      </c>
      <c r="Z29" s="109">
        <f t="shared" si="9"/>
        <v>0</v>
      </c>
      <c r="AA29" s="110">
        <f t="shared" si="10"/>
        <v>0</v>
      </c>
      <c r="AD29" s="86">
        <f>Prioritize!H27</f>
        <v>0</v>
      </c>
      <c r="AE29" s="86">
        <f>Prioritize!I27</f>
        <v>0</v>
      </c>
      <c r="AF29" s="86">
        <f>Prioritize!J27</f>
        <v>0</v>
      </c>
      <c r="AG29" s="86">
        <f>Prioritize!K27</f>
        <v>0</v>
      </c>
      <c r="AI29" s="108" t="e">
        <f t="shared" si="11"/>
        <v>#N/A</v>
      </c>
      <c r="AJ29" s="108" t="e">
        <f t="shared" si="11"/>
        <v>#N/A</v>
      </c>
      <c r="AK29" s="108" t="e">
        <f t="shared" si="11"/>
        <v>#N/A</v>
      </c>
      <c r="AL29" s="108" t="e">
        <f t="shared" si="11"/>
        <v>#N/A</v>
      </c>
      <c r="AN29" s="108">
        <f t="shared" si="19"/>
        <v>0</v>
      </c>
      <c r="AO29" s="109">
        <f t="shared" si="13"/>
        <v>0</v>
      </c>
      <c r="AP29" s="110">
        <f t="shared" si="14"/>
        <v>0</v>
      </c>
      <c r="AR29" s="87">
        <f>Prioritize!AI27</f>
        <v>0</v>
      </c>
      <c r="AS29" s="108" t="e">
        <f t="shared" si="17"/>
        <v>#N/A</v>
      </c>
      <c r="AV29" s="86">
        <f>Prioritize!M27</f>
        <v>0</v>
      </c>
      <c r="AW29" s="108" t="e">
        <f t="shared" si="15"/>
        <v>#N/A</v>
      </c>
      <c r="AZ29" s="111" t="s">
        <v>192</v>
      </c>
      <c r="BA29" s="86">
        <f>Prioritize!L27</f>
        <v>0</v>
      </c>
      <c r="BB29" s="108" t="e">
        <f t="shared" si="16"/>
        <v>#N/A</v>
      </c>
    </row>
    <row r="30" spans="1:54" ht="16.5" customHeight="1" x14ac:dyDescent="0.3">
      <c r="A30" s="105" t="str">
        <f>Prioritize!A28</f>
        <v>IN027</v>
      </c>
      <c r="B30" s="105" t="str">
        <f>Prioritize!B28</f>
        <v>ABC</v>
      </c>
      <c r="C30" s="90"/>
      <c r="D30" s="106" t="e">
        <f t="shared" si="18"/>
        <v>#N/A</v>
      </c>
      <c r="E30" s="106" t="e">
        <f t="shared" si="1"/>
        <v>#N/A</v>
      </c>
      <c r="F30" s="90"/>
      <c r="G30" s="107">
        <f t="shared" si="2"/>
        <v>0</v>
      </c>
      <c r="H30" s="107">
        <f t="shared" si="3"/>
        <v>0</v>
      </c>
      <c r="I30" s="107" t="e">
        <f t="shared" si="4"/>
        <v>#N/A</v>
      </c>
      <c r="J30" s="107" t="e">
        <f t="shared" si="5"/>
        <v>#N/A</v>
      </c>
      <c r="K30" s="107" t="e">
        <f t="shared" si="6"/>
        <v>#N/A</v>
      </c>
      <c r="N30" s="85">
        <f>Prioritize!D28</f>
        <v>0</v>
      </c>
      <c r="O30" s="85">
        <f>Prioritize!E28</f>
        <v>0</v>
      </c>
      <c r="P30" s="85">
        <f>Prioritize!F28</f>
        <v>0</v>
      </c>
      <c r="Q30" s="85">
        <f>Prioritize!G28</f>
        <v>0</v>
      </c>
      <c r="T30" s="108" t="e">
        <f t="shared" si="7"/>
        <v>#N/A</v>
      </c>
      <c r="U30" s="108" t="e">
        <f t="shared" si="7"/>
        <v>#N/A</v>
      </c>
      <c r="V30" s="108" t="e">
        <f t="shared" si="7"/>
        <v>#N/A</v>
      </c>
      <c r="W30" s="108" t="e">
        <f t="shared" si="7"/>
        <v>#N/A</v>
      </c>
      <c r="Y30" s="108">
        <f t="shared" si="8"/>
        <v>0</v>
      </c>
      <c r="Z30" s="109">
        <f t="shared" si="9"/>
        <v>0</v>
      </c>
      <c r="AA30" s="110">
        <f t="shared" si="10"/>
        <v>0</v>
      </c>
      <c r="AD30" s="86">
        <f>Prioritize!H28</f>
        <v>0</v>
      </c>
      <c r="AE30" s="86">
        <f>Prioritize!I28</f>
        <v>0</v>
      </c>
      <c r="AF30" s="86">
        <f>Prioritize!J28</f>
        <v>0</v>
      </c>
      <c r="AG30" s="86">
        <f>Prioritize!K28</f>
        <v>0</v>
      </c>
      <c r="AI30" s="108" t="e">
        <f t="shared" si="11"/>
        <v>#N/A</v>
      </c>
      <c r="AJ30" s="108" t="e">
        <f t="shared" si="11"/>
        <v>#N/A</v>
      </c>
      <c r="AK30" s="108" t="e">
        <f t="shared" si="11"/>
        <v>#N/A</v>
      </c>
      <c r="AL30" s="108" t="e">
        <f t="shared" si="11"/>
        <v>#N/A</v>
      </c>
      <c r="AN30" s="108">
        <f t="shared" si="19"/>
        <v>0</v>
      </c>
      <c r="AO30" s="109">
        <f t="shared" si="13"/>
        <v>0</v>
      </c>
      <c r="AP30" s="110">
        <f t="shared" si="14"/>
        <v>0</v>
      </c>
      <c r="AR30" s="87">
        <f>Prioritize!AI28</f>
        <v>0</v>
      </c>
      <c r="AS30" s="108" t="e">
        <f t="shared" si="17"/>
        <v>#N/A</v>
      </c>
      <c r="AV30" s="86">
        <f>Prioritize!M28</f>
        <v>0</v>
      </c>
      <c r="AW30" s="108" t="e">
        <f t="shared" si="15"/>
        <v>#N/A</v>
      </c>
      <c r="AZ30" s="111" t="s">
        <v>194</v>
      </c>
      <c r="BA30" s="86">
        <f>Prioritize!L28</f>
        <v>0</v>
      </c>
      <c r="BB30" s="108" t="e">
        <f t="shared" si="16"/>
        <v>#N/A</v>
      </c>
    </row>
    <row r="31" spans="1:54" ht="16.5" customHeight="1" x14ac:dyDescent="0.3">
      <c r="A31" s="105" t="str">
        <f>Prioritize!A29</f>
        <v>IN028</v>
      </c>
      <c r="B31" s="105" t="str">
        <f>Prioritize!B29</f>
        <v>ABC</v>
      </c>
      <c r="C31" s="90"/>
      <c r="D31" s="106" t="e">
        <f t="shared" si="18"/>
        <v>#N/A</v>
      </c>
      <c r="E31" s="106" t="e">
        <f t="shared" si="1"/>
        <v>#N/A</v>
      </c>
      <c r="F31" s="90"/>
      <c r="G31" s="107">
        <f t="shared" si="2"/>
        <v>0</v>
      </c>
      <c r="H31" s="107">
        <f t="shared" si="3"/>
        <v>0</v>
      </c>
      <c r="I31" s="107" t="e">
        <f t="shared" si="4"/>
        <v>#N/A</v>
      </c>
      <c r="J31" s="107" t="e">
        <f t="shared" si="5"/>
        <v>#N/A</v>
      </c>
      <c r="K31" s="107" t="e">
        <f t="shared" si="6"/>
        <v>#N/A</v>
      </c>
      <c r="N31" s="85">
        <f>Prioritize!D29</f>
        <v>0</v>
      </c>
      <c r="O31" s="85">
        <f>Prioritize!E29</f>
        <v>0</v>
      </c>
      <c r="P31" s="85">
        <f>Prioritize!F29</f>
        <v>0</v>
      </c>
      <c r="Q31" s="85">
        <f>Prioritize!G29</f>
        <v>0</v>
      </c>
      <c r="T31" s="108" t="e">
        <f t="shared" si="7"/>
        <v>#N/A</v>
      </c>
      <c r="U31" s="108" t="e">
        <f t="shared" si="7"/>
        <v>#N/A</v>
      </c>
      <c r="V31" s="108" t="e">
        <f t="shared" si="7"/>
        <v>#N/A</v>
      </c>
      <c r="W31" s="108" t="e">
        <f t="shared" si="7"/>
        <v>#N/A</v>
      </c>
      <c r="Y31" s="108">
        <f t="shared" si="8"/>
        <v>0</v>
      </c>
      <c r="Z31" s="109">
        <f t="shared" si="9"/>
        <v>0</v>
      </c>
      <c r="AA31" s="110">
        <f t="shared" si="10"/>
        <v>0</v>
      </c>
      <c r="AD31" s="86">
        <f>Prioritize!H29</f>
        <v>0</v>
      </c>
      <c r="AE31" s="86">
        <f>Prioritize!I29</f>
        <v>0</v>
      </c>
      <c r="AF31" s="86">
        <f>Prioritize!J29</f>
        <v>0</v>
      </c>
      <c r="AG31" s="86">
        <f>Prioritize!K29</f>
        <v>0</v>
      </c>
      <c r="AI31" s="108" t="e">
        <f t="shared" si="11"/>
        <v>#N/A</v>
      </c>
      <c r="AJ31" s="108" t="e">
        <f t="shared" si="11"/>
        <v>#N/A</v>
      </c>
      <c r="AK31" s="108" t="e">
        <f t="shared" si="11"/>
        <v>#N/A</v>
      </c>
      <c r="AL31" s="108" t="e">
        <f t="shared" si="11"/>
        <v>#N/A</v>
      </c>
      <c r="AN31" s="108">
        <f t="shared" si="19"/>
        <v>0</v>
      </c>
      <c r="AO31" s="109">
        <f t="shared" si="13"/>
        <v>0</v>
      </c>
      <c r="AP31" s="110">
        <f t="shared" si="14"/>
        <v>0</v>
      </c>
      <c r="AR31" s="87">
        <f>Prioritize!AI29</f>
        <v>0</v>
      </c>
      <c r="AS31" s="108" t="e">
        <f t="shared" si="17"/>
        <v>#N/A</v>
      </c>
      <c r="AV31" s="86">
        <f>Prioritize!M29</f>
        <v>0</v>
      </c>
      <c r="AW31" s="108" t="e">
        <f t="shared" si="15"/>
        <v>#N/A</v>
      </c>
      <c r="AZ31" s="111" t="s">
        <v>193</v>
      </c>
      <c r="BA31" s="86">
        <f>Prioritize!L29</f>
        <v>0</v>
      </c>
      <c r="BB31" s="108" t="e">
        <f t="shared" si="16"/>
        <v>#N/A</v>
      </c>
    </row>
    <row r="32" spans="1:54" ht="16.5" customHeight="1" x14ac:dyDescent="0.3">
      <c r="A32" s="105" t="str">
        <f>Prioritize!A30</f>
        <v>IN029</v>
      </c>
      <c r="B32" s="105" t="str">
        <f>Prioritize!B30</f>
        <v>ABC</v>
      </c>
      <c r="C32" s="90"/>
      <c r="D32" s="106" t="e">
        <f t="shared" si="18"/>
        <v>#N/A</v>
      </c>
      <c r="E32" s="106" t="e">
        <f t="shared" si="1"/>
        <v>#N/A</v>
      </c>
      <c r="F32" s="90"/>
      <c r="G32" s="107">
        <f t="shared" si="2"/>
        <v>0</v>
      </c>
      <c r="H32" s="107">
        <f t="shared" si="3"/>
        <v>0</v>
      </c>
      <c r="I32" s="107" t="e">
        <f t="shared" si="4"/>
        <v>#N/A</v>
      </c>
      <c r="J32" s="107" t="e">
        <f t="shared" si="5"/>
        <v>#N/A</v>
      </c>
      <c r="K32" s="107" t="e">
        <f t="shared" si="6"/>
        <v>#N/A</v>
      </c>
      <c r="N32" s="85">
        <f>Prioritize!D30</f>
        <v>0</v>
      </c>
      <c r="O32" s="85">
        <f>Prioritize!E30</f>
        <v>0</v>
      </c>
      <c r="P32" s="85">
        <f>Prioritize!F30</f>
        <v>0</v>
      </c>
      <c r="Q32" s="85">
        <f>Prioritize!G30</f>
        <v>0</v>
      </c>
      <c r="T32" s="108" t="e">
        <f t="shared" si="7"/>
        <v>#N/A</v>
      </c>
      <c r="U32" s="108" t="e">
        <f t="shared" si="7"/>
        <v>#N/A</v>
      </c>
      <c r="V32" s="108" t="e">
        <f t="shared" si="7"/>
        <v>#N/A</v>
      </c>
      <c r="W32" s="108" t="e">
        <f t="shared" si="7"/>
        <v>#N/A</v>
      </c>
      <c r="Y32" s="108">
        <f t="shared" si="8"/>
        <v>0</v>
      </c>
      <c r="Z32" s="109">
        <f t="shared" si="9"/>
        <v>0</v>
      </c>
      <c r="AA32" s="110">
        <f t="shared" si="10"/>
        <v>0</v>
      </c>
      <c r="AD32" s="86">
        <f>Prioritize!H30</f>
        <v>0</v>
      </c>
      <c r="AE32" s="86">
        <f>Prioritize!I30</f>
        <v>0</v>
      </c>
      <c r="AF32" s="86">
        <f>Prioritize!J30</f>
        <v>0</v>
      </c>
      <c r="AG32" s="86">
        <f>Prioritize!K30</f>
        <v>0</v>
      </c>
      <c r="AI32" s="108" t="e">
        <f t="shared" si="11"/>
        <v>#N/A</v>
      </c>
      <c r="AJ32" s="108" t="e">
        <f t="shared" si="11"/>
        <v>#N/A</v>
      </c>
      <c r="AK32" s="108" t="e">
        <f t="shared" si="11"/>
        <v>#N/A</v>
      </c>
      <c r="AL32" s="108" t="e">
        <f t="shared" si="11"/>
        <v>#N/A</v>
      </c>
      <c r="AN32" s="108">
        <f t="shared" si="19"/>
        <v>0</v>
      </c>
      <c r="AO32" s="109">
        <f t="shared" si="13"/>
        <v>0</v>
      </c>
      <c r="AP32" s="110">
        <f t="shared" si="14"/>
        <v>0</v>
      </c>
      <c r="AR32" s="87">
        <f>Prioritize!AI30</f>
        <v>0</v>
      </c>
      <c r="AS32" s="108" t="e">
        <f t="shared" si="17"/>
        <v>#N/A</v>
      </c>
      <c r="AV32" s="86">
        <f>Prioritize!M30</f>
        <v>0</v>
      </c>
      <c r="AW32" s="108" t="e">
        <f t="shared" si="15"/>
        <v>#N/A</v>
      </c>
      <c r="AZ32" s="111" t="s">
        <v>193</v>
      </c>
      <c r="BA32" s="86">
        <f>Prioritize!L30</f>
        <v>0</v>
      </c>
      <c r="BB32" s="108" t="e">
        <f t="shared" si="16"/>
        <v>#N/A</v>
      </c>
    </row>
    <row r="33" spans="1:54" ht="16.5" customHeight="1" x14ac:dyDescent="0.3">
      <c r="A33" s="105" t="str">
        <f>Prioritize!A31</f>
        <v>IN030</v>
      </c>
      <c r="B33" s="105" t="str">
        <f>Prioritize!B31</f>
        <v>ABC</v>
      </c>
      <c r="C33" s="90"/>
      <c r="D33" s="106" t="e">
        <f t="shared" si="18"/>
        <v>#N/A</v>
      </c>
      <c r="E33" s="106" t="e">
        <f t="shared" si="1"/>
        <v>#N/A</v>
      </c>
      <c r="F33" s="90"/>
      <c r="G33" s="107">
        <f t="shared" si="2"/>
        <v>0</v>
      </c>
      <c r="H33" s="107">
        <f t="shared" si="3"/>
        <v>0</v>
      </c>
      <c r="I33" s="107" t="e">
        <f t="shared" si="4"/>
        <v>#N/A</v>
      </c>
      <c r="J33" s="107" t="e">
        <f t="shared" si="5"/>
        <v>#N/A</v>
      </c>
      <c r="K33" s="107" t="e">
        <f t="shared" si="6"/>
        <v>#N/A</v>
      </c>
      <c r="N33" s="85">
        <f>Prioritize!D31</f>
        <v>0</v>
      </c>
      <c r="O33" s="85">
        <f>Prioritize!E31</f>
        <v>0</v>
      </c>
      <c r="P33" s="85">
        <f>Prioritize!F31</f>
        <v>0</v>
      </c>
      <c r="Q33" s="85">
        <f>Prioritize!G31</f>
        <v>0</v>
      </c>
      <c r="T33" s="108" t="e">
        <f t="shared" si="7"/>
        <v>#N/A</v>
      </c>
      <c r="U33" s="108" t="e">
        <f t="shared" si="7"/>
        <v>#N/A</v>
      </c>
      <c r="V33" s="108" t="e">
        <f t="shared" si="7"/>
        <v>#N/A</v>
      </c>
      <c r="W33" s="108" t="e">
        <f t="shared" si="7"/>
        <v>#N/A</v>
      </c>
      <c r="Y33" s="108">
        <f t="shared" si="8"/>
        <v>0</v>
      </c>
      <c r="Z33" s="109">
        <f t="shared" si="9"/>
        <v>0</v>
      </c>
      <c r="AA33" s="110">
        <f t="shared" si="10"/>
        <v>0</v>
      </c>
      <c r="AD33" s="86">
        <f>Prioritize!H31</f>
        <v>0</v>
      </c>
      <c r="AE33" s="86">
        <f>Prioritize!I31</f>
        <v>0</v>
      </c>
      <c r="AF33" s="86">
        <f>Prioritize!J31</f>
        <v>0</v>
      </c>
      <c r="AG33" s="86">
        <f>Prioritize!K31</f>
        <v>0</v>
      </c>
      <c r="AI33" s="108" t="e">
        <f t="shared" si="11"/>
        <v>#N/A</v>
      </c>
      <c r="AJ33" s="108" t="e">
        <f t="shared" si="11"/>
        <v>#N/A</v>
      </c>
      <c r="AK33" s="108" t="e">
        <f t="shared" si="11"/>
        <v>#N/A</v>
      </c>
      <c r="AL33" s="108" t="e">
        <f t="shared" si="11"/>
        <v>#N/A</v>
      </c>
      <c r="AN33" s="108">
        <f t="shared" si="19"/>
        <v>0</v>
      </c>
      <c r="AO33" s="109">
        <f t="shared" si="13"/>
        <v>0</v>
      </c>
      <c r="AP33" s="110">
        <f t="shared" si="14"/>
        <v>0</v>
      </c>
      <c r="AR33" s="87">
        <f>Prioritize!AI31</f>
        <v>0</v>
      </c>
      <c r="AS33" s="108" t="e">
        <f t="shared" si="17"/>
        <v>#N/A</v>
      </c>
      <c r="AV33" s="86">
        <f>Prioritize!M31</f>
        <v>0</v>
      </c>
      <c r="AW33" s="108" t="e">
        <f t="shared" si="15"/>
        <v>#N/A</v>
      </c>
      <c r="AZ33" s="111" t="s">
        <v>193</v>
      </c>
      <c r="BA33" s="86">
        <f>Prioritize!L31</f>
        <v>0</v>
      </c>
      <c r="BB33" s="108" t="e">
        <f t="shared" si="16"/>
        <v>#N/A</v>
      </c>
    </row>
    <row r="34" spans="1:54" ht="16.5" customHeight="1" x14ac:dyDescent="0.3">
      <c r="A34" s="105" t="str">
        <f>Prioritize!A32</f>
        <v>IN031</v>
      </c>
      <c r="B34" s="105" t="str">
        <f>Prioritize!B32</f>
        <v>ABC</v>
      </c>
      <c r="C34" s="90"/>
      <c r="D34" s="106" t="e">
        <f t="shared" si="18"/>
        <v>#N/A</v>
      </c>
      <c r="E34" s="106" t="e">
        <f t="shared" si="1"/>
        <v>#N/A</v>
      </c>
      <c r="F34" s="90"/>
      <c r="G34" s="107">
        <f t="shared" si="2"/>
        <v>0</v>
      </c>
      <c r="H34" s="107">
        <f t="shared" si="3"/>
        <v>0</v>
      </c>
      <c r="I34" s="107" t="e">
        <f t="shared" si="4"/>
        <v>#N/A</v>
      </c>
      <c r="J34" s="107" t="e">
        <f t="shared" si="5"/>
        <v>#N/A</v>
      </c>
      <c r="K34" s="107" t="e">
        <f t="shared" si="6"/>
        <v>#N/A</v>
      </c>
      <c r="N34" s="85">
        <f>Prioritize!D32</f>
        <v>0</v>
      </c>
      <c r="O34" s="85">
        <f>Prioritize!E32</f>
        <v>0</v>
      </c>
      <c r="P34" s="85">
        <f>Prioritize!F32</f>
        <v>0</v>
      </c>
      <c r="Q34" s="85">
        <f>Prioritize!G32</f>
        <v>0</v>
      </c>
      <c r="T34" s="108" t="e">
        <f t="shared" si="7"/>
        <v>#N/A</v>
      </c>
      <c r="U34" s="108" t="e">
        <f t="shared" si="7"/>
        <v>#N/A</v>
      </c>
      <c r="V34" s="108" t="e">
        <f t="shared" si="7"/>
        <v>#N/A</v>
      </c>
      <c r="W34" s="108" t="e">
        <f t="shared" si="7"/>
        <v>#N/A</v>
      </c>
      <c r="Y34" s="108">
        <f t="shared" si="8"/>
        <v>0</v>
      </c>
      <c r="Z34" s="109">
        <f t="shared" si="9"/>
        <v>0</v>
      </c>
      <c r="AA34" s="110">
        <f t="shared" si="10"/>
        <v>0</v>
      </c>
      <c r="AD34" s="86">
        <f>Prioritize!H32</f>
        <v>0</v>
      </c>
      <c r="AE34" s="86">
        <f>Prioritize!I32</f>
        <v>0</v>
      </c>
      <c r="AF34" s="86">
        <f>Prioritize!J32</f>
        <v>0</v>
      </c>
      <c r="AG34" s="86">
        <f>Prioritize!K32</f>
        <v>0</v>
      </c>
      <c r="AI34" s="108" t="e">
        <f t="shared" si="11"/>
        <v>#N/A</v>
      </c>
      <c r="AJ34" s="108" t="e">
        <f t="shared" si="11"/>
        <v>#N/A</v>
      </c>
      <c r="AK34" s="108" t="e">
        <f t="shared" si="11"/>
        <v>#N/A</v>
      </c>
      <c r="AL34" s="108" t="e">
        <f t="shared" si="11"/>
        <v>#N/A</v>
      </c>
      <c r="AN34" s="108">
        <f t="shared" si="19"/>
        <v>0</v>
      </c>
      <c r="AO34" s="109">
        <f t="shared" si="13"/>
        <v>0</v>
      </c>
      <c r="AP34" s="110">
        <f t="shared" si="14"/>
        <v>0</v>
      </c>
      <c r="AR34" s="87">
        <f>Prioritize!AI32</f>
        <v>0</v>
      </c>
      <c r="AS34" s="108" t="e">
        <f t="shared" si="17"/>
        <v>#N/A</v>
      </c>
      <c r="AV34" s="86">
        <f>Prioritize!M32</f>
        <v>0</v>
      </c>
      <c r="AW34" s="108" t="e">
        <f t="shared" si="15"/>
        <v>#N/A</v>
      </c>
      <c r="AZ34" s="111" t="s">
        <v>192</v>
      </c>
      <c r="BA34" s="86">
        <f>Prioritize!L32</f>
        <v>0</v>
      </c>
      <c r="BB34" s="108" t="e">
        <f t="shared" si="16"/>
        <v>#N/A</v>
      </c>
    </row>
    <row r="35" spans="1:54" ht="13.8" x14ac:dyDescent="0.3">
      <c r="A35" s="105" t="str">
        <f>Prioritize!A33</f>
        <v>IN032</v>
      </c>
      <c r="B35" s="105" t="str">
        <f>Prioritize!B33</f>
        <v>ABC</v>
      </c>
      <c r="C35" s="90"/>
      <c r="D35" s="106" t="e">
        <f t="shared" si="18"/>
        <v>#N/A</v>
      </c>
      <c r="E35" s="106" t="e">
        <f t="shared" si="1"/>
        <v>#N/A</v>
      </c>
      <c r="F35" s="90"/>
      <c r="G35" s="107">
        <f t="shared" si="2"/>
        <v>0</v>
      </c>
      <c r="H35" s="107">
        <f t="shared" si="3"/>
        <v>0</v>
      </c>
      <c r="I35" s="107" t="e">
        <f t="shared" si="4"/>
        <v>#N/A</v>
      </c>
      <c r="J35" s="107" t="e">
        <f t="shared" si="5"/>
        <v>#N/A</v>
      </c>
      <c r="K35" s="107" t="e">
        <f t="shared" si="6"/>
        <v>#N/A</v>
      </c>
      <c r="N35" s="85">
        <f>Prioritize!D33</f>
        <v>0</v>
      </c>
      <c r="O35" s="85">
        <f>Prioritize!E33</f>
        <v>0</v>
      </c>
      <c r="P35" s="85">
        <f>Prioritize!F33</f>
        <v>0</v>
      </c>
      <c r="Q35" s="85">
        <f>Prioritize!G33</f>
        <v>0</v>
      </c>
      <c r="T35" s="108" t="e">
        <f t="shared" si="7"/>
        <v>#N/A</v>
      </c>
      <c r="U35" s="108" t="e">
        <f t="shared" si="7"/>
        <v>#N/A</v>
      </c>
      <c r="V35" s="108" t="e">
        <f t="shared" si="7"/>
        <v>#N/A</v>
      </c>
      <c r="W35" s="108" t="e">
        <f t="shared" si="7"/>
        <v>#N/A</v>
      </c>
      <c r="Y35" s="108">
        <f t="shared" si="8"/>
        <v>0</v>
      </c>
      <c r="Z35" s="109">
        <f t="shared" si="9"/>
        <v>0</v>
      </c>
      <c r="AA35" s="110">
        <f t="shared" si="10"/>
        <v>0</v>
      </c>
      <c r="AD35" s="86">
        <f>Prioritize!H33</f>
        <v>0</v>
      </c>
      <c r="AE35" s="86">
        <f>Prioritize!I33</f>
        <v>0</v>
      </c>
      <c r="AF35" s="86">
        <f>Prioritize!J33</f>
        <v>0</v>
      </c>
      <c r="AG35" s="86">
        <f>Prioritize!K33</f>
        <v>0</v>
      </c>
      <c r="AI35" s="108" t="e">
        <f t="shared" si="11"/>
        <v>#N/A</v>
      </c>
      <c r="AJ35" s="108" t="e">
        <f t="shared" si="11"/>
        <v>#N/A</v>
      </c>
      <c r="AK35" s="108" t="e">
        <f t="shared" si="11"/>
        <v>#N/A</v>
      </c>
      <c r="AL35" s="108" t="e">
        <f t="shared" si="11"/>
        <v>#N/A</v>
      </c>
      <c r="AN35" s="108">
        <f t="shared" si="19"/>
        <v>0</v>
      </c>
      <c r="AO35" s="109">
        <f t="shared" si="13"/>
        <v>0</v>
      </c>
      <c r="AP35" s="110">
        <f t="shared" si="14"/>
        <v>0</v>
      </c>
      <c r="AR35" s="87">
        <f>Prioritize!AI33</f>
        <v>0</v>
      </c>
      <c r="AS35" s="108" t="e">
        <f t="shared" si="17"/>
        <v>#N/A</v>
      </c>
      <c r="AV35" s="86">
        <f>Prioritize!M33</f>
        <v>0</v>
      </c>
      <c r="AW35" s="108" t="e">
        <f t="shared" si="15"/>
        <v>#N/A</v>
      </c>
      <c r="AZ35" s="111" t="s">
        <v>192</v>
      </c>
      <c r="BA35" s="86">
        <f>Prioritize!L33</f>
        <v>0</v>
      </c>
      <c r="BB35" s="108" t="e">
        <f t="shared" si="16"/>
        <v>#N/A</v>
      </c>
    </row>
    <row r="36" spans="1:54" customFormat="1" ht="14.4" x14ac:dyDescent="0.3"/>
    <row r="37" spans="1:54" customFormat="1" ht="14.4" x14ac:dyDescent="0.3"/>
    <row r="38" spans="1:54" customFormat="1" ht="14.4" x14ac:dyDescent="0.3"/>
    <row r="39" spans="1:54" customFormat="1" ht="14.4" x14ac:dyDescent="0.3"/>
    <row r="40" spans="1:54" customFormat="1" ht="14.4" x14ac:dyDescent="0.3"/>
    <row r="41" spans="1:54" customFormat="1" ht="14.4" x14ac:dyDescent="0.3"/>
    <row r="42" spans="1:54" customFormat="1" ht="14.4" x14ac:dyDescent="0.3"/>
    <row r="43" spans="1:54" customFormat="1" ht="14.4" x14ac:dyDescent="0.3"/>
    <row r="44" spans="1:54" customFormat="1" ht="14.4" x14ac:dyDescent="0.3"/>
    <row r="45" spans="1:54" customFormat="1" ht="14.4" x14ac:dyDescent="0.3"/>
    <row r="46" spans="1:54" customFormat="1" ht="14.4" x14ac:dyDescent="0.3"/>
    <row r="47" spans="1:54" customFormat="1" ht="14.4" hidden="1" x14ac:dyDescent="0.3"/>
    <row r="48" spans="1:54" customFormat="1" ht="14.4" hidden="1" x14ac:dyDescent="0.3"/>
    <row r="49" spans="2:54" ht="13.8" hidden="1" x14ac:dyDescent="0.3">
      <c r="B49" s="112"/>
      <c r="C49" s="90"/>
      <c r="D49" s="113"/>
      <c r="E49" s="113"/>
      <c r="F49" s="90"/>
      <c r="G49" s="114"/>
      <c r="H49" s="114"/>
      <c r="I49" s="114"/>
      <c r="J49" s="114"/>
      <c r="K49" s="114"/>
      <c r="N49" s="115"/>
      <c r="O49" s="115"/>
      <c r="P49" s="115"/>
      <c r="Q49" s="115"/>
      <c r="T49" s="116"/>
      <c r="U49" s="116"/>
      <c r="V49" s="116"/>
      <c r="W49" s="116"/>
      <c r="Y49" s="116"/>
      <c r="Z49" s="117"/>
      <c r="AA49" s="118"/>
      <c r="AC49" s="3" t="s">
        <v>166</v>
      </c>
      <c r="AD49" s="119">
        <f>COUNTIF(AD4:AD35,AC49)</f>
        <v>0</v>
      </c>
      <c r="AE49" s="119">
        <f>COUNTIF(AE4:AE35,AC49)</f>
        <v>0</v>
      </c>
      <c r="AF49" s="119">
        <f>COUNTIF(AF4:AF35,AC49)</f>
        <v>0</v>
      </c>
      <c r="AG49" s="119">
        <f>COUNTIF(AG4:AG35,AC49)</f>
        <v>0</v>
      </c>
      <c r="AI49" s="116"/>
      <c r="AJ49" s="116"/>
      <c r="AK49" s="116"/>
      <c r="AL49" s="116"/>
      <c r="AN49" s="116"/>
      <c r="AO49" s="117"/>
      <c r="AP49" s="118"/>
      <c r="AR49" s="120"/>
      <c r="AS49" s="118"/>
      <c r="AU49" s="3" t="s">
        <v>166</v>
      </c>
      <c r="AV49" s="119">
        <f>COUNTIF(AV4:AV35,AU49)</f>
        <v>0</v>
      </c>
      <c r="AW49" s="116"/>
      <c r="BB49" s="116"/>
    </row>
    <row r="50" spans="2:54" ht="13.8" hidden="1" x14ac:dyDescent="0.3">
      <c r="B50" s="112"/>
      <c r="C50" s="90"/>
      <c r="D50" s="113" t="e">
        <f>MIN(D4:D35)</f>
        <v>#N/A</v>
      </c>
      <c r="E50" s="113" t="s">
        <v>167</v>
      </c>
      <c r="F50" s="90"/>
      <c r="G50" s="114"/>
      <c r="H50" s="114"/>
      <c r="I50" s="114"/>
      <c r="J50" s="114"/>
      <c r="K50" s="114"/>
      <c r="N50" s="5"/>
      <c r="O50" s="5"/>
      <c r="P50" s="5"/>
      <c r="Q50" s="5"/>
      <c r="T50" s="116"/>
      <c r="U50" s="116"/>
      <c r="V50" s="116"/>
      <c r="W50" s="116"/>
      <c r="Y50" s="116"/>
      <c r="Z50" s="117"/>
      <c r="AA50" s="118"/>
      <c r="AC50" s="3" t="s">
        <v>168</v>
      </c>
      <c r="AD50" s="119">
        <f>COUNTIF(AD4:AD35,AC50)</f>
        <v>0</v>
      </c>
      <c r="AE50" s="119">
        <f>COUNTIF(AE5:AE49,AC50)</f>
        <v>0</v>
      </c>
      <c r="AF50" s="119">
        <f>COUNTIF(AF5:AF49,AC50)</f>
        <v>0</v>
      </c>
      <c r="AG50" s="119">
        <f>COUNTIF(AG5:AG49,AC50)</f>
        <v>0</v>
      </c>
      <c r="AI50" s="116"/>
      <c r="AJ50" s="116"/>
      <c r="AK50" s="116"/>
      <c r="AL50" s="116"/>
      <c r="AN50" s="116"/>
      <c r="AO50" s="117"/>
      <c r="AP50" s="118"/>
      <c r="AR50" s="121"/>
      <c r="AS50" s="118"/>
      <c r="AU50" s="3" t="s">
        <v>168</v>
      </c>
      <c r="AV50" s="119">
        <f>COUNTIF(AV4:AV35,AU50)</f>
        <v>0</v>
      </c>
      <c r="AW50" s="116"/>
      <c r="BB50" s="116"/>
    </row>
    <row r="51" spans="2:54" ht="13.8" hidden="1" x14ac:dyDescent="0.3">
      <c r="B51" s="112"/>
      <c r="C51" s="90"/>
      <c r="D51" s="113" t="e">
        <f>MAX(D4:D35)</f>
        <v>#N/A</v>
      </c>
      <c r="E51" s="113" t="s">
        <v>166</v>
      </c>
      <c r="F51" s="90"/>
      <c r="G51" s="114"/>
      <c r="H51" s="114"/>
      <c r="I51" s="114"/>
      <c r="J51" s="114"/>
      <c r="K51" s="114"/>
      <c r="N51" s="5"/>
      <c r="O51" s="5"/>
      <c r="P51" s="5"/>
      <c r="Q51" s="5"/>
      <c r="T51" s="116"/>
      <c r="U51" s="116"/>
      <c r="V51" s="116"/>
      <c r="W51" s="116"/>
      <c r="Y51" s="116"/>
      <c r="Z51" s="117"/>
      <c r="AA51" s="118"/>
      <c r="AC51" s="3" t="s">
        <v>167</v>
      </c>
      <c r="AD51" s="119">
        <f>COUNTIF(AD4:AD35,AC51)</f>
        <v>0</v>
      </c>
      <c r="AE51" s="119">
        <f>COUNTIF(AE6:AE50,AC51)</f>
        <v>0</v>
      </c>
      <c r="AF51" s="119">
        <f>COUNTIF(AF6:AF50,AC51)</f>
        <v>0</v>
      </c>
      <c r="AG51" s="119">
        <f>COUNTIF(AG6:AG50,AC51)</f>
        <v>0</v>
      </c>
      <c r="AI51" s="116"/>
      <c r="AJ51" s="116"/>
      <c r="AK51" s="116"/>
      <c r="AL51" s="116"/>
      <c r="AN51" s="116"/>
      <c r="AO51" s="117"/>
      <c r="AP51" s="118"/>
      <c r="AR51" s="121"/>
      <c r="AS51" s="118"/>
      <c r="AU51" s="3" t="s">
        <v>167</v>
      </c>
      <c r="AV51" s="119">
        <f>COUNTIF(AV4:AV35,AU51)</f>
        <v>0</v>
      </c>
      <c r="AW51" s="116"/>
      <c r="BB51" s="116"/>
    </row>
    <row r="52" spans="2:54" ht="13.8" hidden="1" x14ac:dyDescent="0.3">
      <c r="B52" s="112"/>
      <c r="C52" s="90"/>
      <c r="D52" s="113" t="e">
        <f>MEDIAN(D4:D35)</f>
        <v>#N/A</v>
      </c>
      <c r="E52" s="113" t="s">
        <v>195</v>
      </c>
      <c r="F52" s="90"/>
      <c r="G52" s="114"/>
      <c r="H52" s="114"/>
      <c r="I52" s="114"/>
      <c r="J52" s="114"/>
      <c r="K52" s="114"/>
      <c r="N52" s="5"/>
      <c r="O52" s="5"/>
      <c r="P52" s="5"/>
      <c r="Q52" s="5"/>
      <c r="T52" s="116"/>
      <c r="U52" s="116"/>
      <c r="V52" s="116"/>
      <c r="W52" s="116"/>
      <c r="Y52" s="116"/>
      <c r="Z52" s="117"/>
      <c r="AA52" s="118"/>
      <c r="AI52" s="116"/>
      <c r="AJ52" s="116"/>
      <c r="AK52" s="116"/>
      <c r="AL52" s="116"/>
      <c r="AN52" s="116"/>
      <c r="AO52" s="117"/>
      <c r="AP52" s="118"/>
      <c r="AR52" s="121"/>
      <c r="AS52" s="118"/>
      <c r="AW52" s="116"/>
      <c r="BB52" s="116"/>
    </row>
    <row r="53" spans="2:54" ht="13.8" hidden="1" x14ac:dyDescent="0.3">
      <c r="C53" s="90"/>
      <c r="D53" s="113" t="e">
        <f>AVERAGE(D4:D35)</f>
        <v>#N/A</v>
      </c>
      <c r="E53" s="90" t="s">
        <v>196</v>
      </c>
      <c r="F53" s="90"/>
      <c r="N53" s="122" t="s">
        <v>197</v>
      </c>
      <c r="O53" s="5"/>
      <c r="P53" s="5"/>
      <c r="Q53" s="5"/>
    </row>
    <row r="54" spans="2:54" ht="13.8" hidden="1" x14ac:dyDescent="0.3">
      <c r="C54" s="90"/>
      <c r="D54" s="113" t="e">
        <f>QUARTILE(D4:D35,1)</f>
        <v>#N/A</v>
      </c>
      <c r="E54" s="90" t="s">
        <v>198</v>
      </c>
      <c r="F54" s="90"/>
      <c r="N54" s="123">
        <v>1</v>
      </c>
      <c r="O54" s="123">
        <v>1</v>
      </c>
      <c r="P54" s="123">
        <v>1</v>
      </c>
      <c r="Q54" s="123">
        <v>1</v>
      </c>
    </row>
    <row r="55" spans="2:54" ht="69" hidden="1" x14ac:dyDescent="0.3">
      <c r="C55" s="90"/>
      <c r="D55" s="113" t="e">
        <f>QUARTILE(D4:D35,2)</f>
        <v>#N/A</v>
      </c>
      <c r="E55" s="90" t="s">
        <v>199</v>
      </c>
      <c r="F55" s="90"/>
      <c r="N55" s="124" t="s">
        <v>200</v>
      </c>
      <c r="O55" s="125" t="s">
        <v>201</v>
      </c>
      <c r="P55" s="124"/>
      <c r="T55" s="126"/>
      <c r="U55" s="126"/>
      <c r="V55" s="126"/>
      <c r="W55" s="126"/>
      <c r="Y55" s="126"/>
      <c r="Z55" s="165"/>
      <c r="AA55" s="165"/>
      <c r="AD55" s="127" t="s">
        <v>202</v>
      </c>
      <c r="AE55" s="127" t="s">
        <v>203</v>
      </c>
      <c r="AF55" s="128"/>
      <c r="AR55" s="129" t="s">
        <v>204</v>
      </c>
      <c r="AS55" s="130" t="s">
        <v>205</v>
      </c>
      <c r="AT55" s="130" t="s">
        <v>151</v>
      </c>
      <c r="AV55" s="127" t="s">
        <v>206</v>
      </c>
      <c r="AW55" s="127" t="s">
        <v>151</v>
      </c>
      <c r="AZ55" s="127"/>
      <c r="BA55" s="127" t="s">
        <v>207</v>
      </c>
      <c r="BB55" s="127" t="s">
        <v>151</v>
      </c>
    </row>
    <row r="56" spans="2:54" ht="13.8" hidden="1" x14ac:dyDescent="0.3">
      <c r="C56" s="90"/>
      <c r="D56" s="113" t="e">
        <f>QUARTILE(D4:D35,3)</f>
        <v>#N/A</v>
      </c>
      <c r="E56" s="90" t="s">
        <v>208</v>
      </c>
      <c r="F56" s="90"/>
      <c r="N56" s="131" t="s">
        <v>166</v>
      </c>
      <c r="O56" s="132">
        <v>5</v>
      </c>
      <c r="P56" s="132"/>
      <c r="T56" s="133"/>
      <c r="U56" s="133"/>
      <c r="V56" s="133"/>
      <c r="W56" s="133"/>
      <c r="Y56" s="133"/>
      <c r="Z56" s="134"/>
      <c r="AA56" s="134"/>
      <c r="AD56" s="135" t="s">
        <v>166</v>
      </c>
      <c r="AE56" s="132">
        <v>1</v>
      </c>
      <c r="AF56" s="136"/>
      <c r="AR56" s="137">
        <v>0</v>
      </c>
      <c r="AS56" s="138">
        <v>0.25</v>
      </c>
      <c r="AT56" s="132">
        <v>10</v>
      </c>
      <c r="AV56" s="132" t="s">
        <v>167</v>
      </c>
      <c r="AW56" s="132">
        <v>7.5</v>
      </c>
      <c r="AZ56" s="132"/>
      <c r="BA56" s="132" t="s">
        <v>167</v>
      </c>
      <c r="BB56" s="132">
        <v>10</v>
      </c>
    </row>
    <row r="57" spans="2:54" ht="13.8" hidden="1" x14ac:dyDescent="0.3">
      <c r="C57" s="90"/>
      <c r="F57" s="90"/>
      <c r="N57" s="131" t="s">
        <v>167</v>
      </c>
      <c r="O57" s="132">
        <v>1</v>
      </c>
      <c r="P57" s="132"/>
      <c r="T57" s="139"/>
      <c r="U57" s="139"/>
      <c r="V57" s="139"/>
      <c r="W57" s="139"/>
      <c r="Y57" s="139"/>
      <c r="Z57" s="117"/>
      <c r="AA57" s="140"/>
      <c r="AD57" s="135" t="s">
        <v>168</v>
      </c>
      <c r="AE57" s="132">
        <v>3</v>
      </c>
      <c r="AF57" s="136"/>
      <c r="AR57" s="137">
        <v>0.25</v>
      </c>
      <c r="AS57" s="138">
        <v>0.5</v>
      </c>
      <c r="AT57" s="132">
        <v>8</v>
      </c>
      <c r="AV57" s="132" t="s">
        <v>168</v>
      </c>
      <c r="AW57" s="132">
        <v>5</v>
      </c>
      <c r="AZ57" s="132"/>
      <c r="BA57" s="132" t="s">
        <v>168</v>
      </c>
      <c r="BB57" s="132">
        <v>7</v>
      </c>
    </row>
    <row r="58" spans="2:54" ht="13.8" hidden="1" x14ac:dyDescent="0.3">
      <c r="C58" s="90"/>
      <c r="D58" s="90" t="s">
        <v>209</v>
      </c>
      <c r="E58" s="119">
        <f>COUNTIF(E4:E35,"High")</f>
        <v>0</v>
      </c>
      <c r="F58" s="90"/>
      <c r="N58" s="131" t="s">
        <v>168</v>
      </c>
      <c r="O58" s="132">
        <v>3</v>
      </c>
      <c r="P58" s="132"/>
      <c r="T58" s="139"/>
      <c r="U58" s="139"/>
      <c r="V58" s="139"/>
      <c r="W58" s="139"/>
      <c r="Y58" s="139"/>
      <c r="Z58" s="117"/>
      <c r="AA58" s="140"/>
      <c r="AD58" s="135" t="s">
        <v>167</v>
      </c>
      <c r="AE58" s="132">
        <v>5</v>
      </c>
      <c r="AF58" s="136"/>
      <c r="AR58" s="137">
        <v>0.5</v>
      </c>
      <c r="AS58" s="138">
        <v>0.75</v>
      </c>
      <c r="AT58" s="132">
        <v>6</v>
      </c>
      <c r="AV58" s="132" t="s">
        <v>166</v>
      </c>
      <c r="AW58" s="132">
        <v>2.5</v>
      </c>
      <c r="AZ58" s="132"/>
      <c r="BA58" s="132" t="s">
        <v>166</v>
      </c>
      <c r="BB58" s="132">
        <v>5</v>
      </c>
    </row>
    <row r="59" spans="2:54" ht="13.8" hidden="1" x14ac:dyDescent="0.3">
      <c r="C59" s="90"/>
      <c r="D59" s="90" t="s">
        <v>210</v>
      </c>
      <c r="E59" s="119">
        <f>COUNTIF(E4:E35,"Medium")</f>
        <v>0</v>
      </c>
      <c r="F59" s="90"/>
      <c r="N59" s="131" t="s">
        <v>211</v>
      </c>
      <c r="O59" s="132">
        <v>0</v>
      </c>
      <c r="P59" s="132"/>
      <c r="T59" s="139"/>
      <c r="U59" s="139"/>
      <c r="V59" s="139"/>
      <c r="W59" s="139"/>
      <c r="Y59" s="139"/>
      <c r="Z59" s="117"/>
      <c r="AA59" s="140"/>
      <c r="AR59" s="137">
        <v>0.75</v>
      </c>
      <c r="AS59" s="138">
        <v>1</v>
      </c>
      <c r="AT59" s="132">
        <v>4</v>
      </c>
      <c r="AV59" s="132"/>
      <c r="AW59" s="132"/>
      <c r="AZ59" s="132"/>
      <c r="BA59" s="132"/>
      <c r="BB59" s="132">
        <v>0</v>
      </c>
    </row>
    <row r="60" spans="2:54" ht="27.6" hidden="1" x14ac:dyDescent="0.3">
      <c r="C60" s="90"/>
      <c r="D60" s="90" t="s">
        <v>212</v>
      </c>
      <c r="E60" s="119">
        <f>COUNTIF(E4:E35,"Low")</f>
        <v>0</v>
      </c>
      <c r="F60" s="90"/>
      <c r="N60" s="141"/>
      <c r="O60" s="90"/>
      <c r="T60" s="139"/>
      <c r="U60" s="139"/>
      <c r="V60" s="139"/>
      <c r="W60" s="139"/>
      <c r="Y60" s="139"/>
      <c r="Z60" s="117"/>
      <c r="AA60" s="140"/>
      <c r="AD60" s="127" t="s">
        <v>213</v>
      </c>
      <c r="AE60" s="132">
        <f>MAX(AE55:AE58)</f>
        <v>5</v>
      </c>
      <c r="AF60" s="136"/>
      <c r="AR60" s="137">
        <v>1</v>
      </c>
      <c r="AS60" s="138">
        <v>2</v>
      </c>
      <c r="AT60" s="132">
        <v>2</v>
      </c>
    </row>
    <row r="61" spans="2:54" ht="27.6" hidden="1" x14ac:dyDescent="0.3">
      <c r="N61" s="130" t="s">
        <v>213</v>
      </c>
      <c r="O61" s="142">
        <f>MAX(O56:O59)</f>
        <v>5</v>
      </c>
      <c r="P61" s="143">
        <f>MAX(P56:P59)</f>
        <v>0</v>
      </c>
      <c r="T61" s="139"/>
      <c r="U61" s="139"/>
      <c r="V61" s="139"/>
      <c r="W61" s="139"/>
      <c r="Y61" s="139"/>
      <c r="Z61" s="117"/>
      <c r="AA61" s="140"/>
      <c r="AD61" s="127" t="s">
        <v>214</v>
      </c>
      <c r="AE61" s="132">
        <v>4</v>
      </c>
      <c r="AF61" s="136"/>
      <c r="AR61" s="144">
        <v>2</v>
      </c>
      <c r="AS61" s="145">
        <v>50</v>
      </c>
      <c r="AT61" s="132">
        <v>1</v>
      </c>
      <c r="AU61" s="136"/>
      <c r="AZ61" s="119" t="s">
        <v>192</v>
      </c>
      <c r="BA61" s="119">
        <f>COUNTIF(AZ4:AZ35,"2016-17")</f>
        <v>20</v>
      </c>
    </row>
    <row r="62" spans="2:54" ht="27.6" hidden="1" x14ac:dyDescent="0.3">
      <c r="N62" s="130" t="s">
        <v>215</v>
      </c>
      <c r="O62" s="143">
        <f>COUNTA($T$2:$W$2)</f>
        <v>4</v>
      </c>
      <c r="P62" s="143">
        <f>COUNTA($T$2:$W$2)</f>
        <v>4</v>
      </c>
      <c r="T62" s="139"/>
      <c r="U62" s="139"/>
      <c r="V62" s="139"/>
      <c r="W62" s="139"/>
      <c r="Y62" s="139"/>
      <c r="Z62" s="117"/>
      <c r="AA62" s="140"/>
      <c r="AD62" s="127" t="s">
        <v>216</v>
      </c>
      <c r="AE62" s="132">
        <f>AE61*AE60</f>
        <v>20</v>
      </c>
      <c r="AF62" s="136"/>
      <c r="AZ62" s="119" t="s">
        <v>193</v>
      </c>
      <c r="BA62" s="119">
        <f>COUNTIF(AZ4:AZ35,"2018-19")</f>
        <v>11</v>
      </c>
    </row>
    <row r="63" spans="2:54" ht="27.6" hidden="1" x14ac:dyDescent="0.3">
      <c r="N63" s="130" t="s">
        <v>216</v>
      </c>
      <c r="O63" s="143">
        <f>O62*O61</f>
        <v>20</v>
      </c>
      <c r="P63" s="145">
        <f>SUM(N$54:Q$54)*P$61</f>
        <v>0</v>
      </c>
      <c r="T63" s="139"/>
      <c r="U63" s="139"/>
      <c r="V63" s="139"/>
      <c r="W63" s="139"/>
      <c r="Y63" s="139"/>
      <c r="Z63" s="117"/>
      <c r="AA63" s="140"/>
      <c r="AZ63" s="119" t="s">
        <v>194</v>
      </c>
      <c r="BA63" s="119">
        <f>COUNTIF(AZ4:AZ35,"2020-21")</f>
        <v>1</v>
      </c>
    </row>
    <row r="64" spans="2:54" ht="13.8" hidden="1" x14ac:dyDescent="0.3">
      <c r="T64" s="139"/>
      <c r="U64" s="139"/>
      <c r="V64" s="139"/>
      <c r="W64" s="139"/>
      <c r="Y64" s="139"/>
      <c r="Z64" s="117"/>
      <c r="AA64" s="140"/>
    </row>
    <row r="65" spans="20:27" ht="13.8" hidden="1" x14ac:dyDescent="0.3">
      <c r="T65" s="139"/>
      <c r="U65" s="139"/>
      <c r="V65" s="139"/>
      <c r="W65" s="139"/>
      <c r="Y65" s="139"/>
      <c r="Z65" s="117"/>
      <c r="AA65" s="140"/>
    </row>
    <row r="66" spans="20:27" ht="13.8" hidden="1" x14ac:dyDescent="0.3">
      <c r="T66" s="139"/>
      <c r="U66" s="139"/>
      <c r="V66" s="139"/>
      <c r="W66" s="139"/>
      <c r="Y66" s="139"/>
      <c r="Z66" s="117"/>
      <c r="AA66" s="140"/>
    </row>
    <row r="67" spans="20:27" ht="13.8" hidden="1" x14ac:dyDescent="0.3">
      <c r="T67" s="139"/>
      <c r="U67" s="139"/>
      <c r="V67" s="139"/>
      <c r="W67" s="139"/>
      <c r="Y67" s="139"/>
      <c r="Z67" s="117"/>
      <c r="AA67" s="140"/>
    </row>
    <row r="68" spans="20:27" ht="13.8" hidden="1" x14ac:dyDescent="0.3">
      <c r="T68" s="139"/>
      <c r="U68" s="139"/>
      <c r="V68" s="139"/>
      <c r="W68" s="139"/>
      <c r="Y68" s="139"/>
      <c r="Z68" s="117"/>
      <c r="AA68" s="140"/>
    </row>
    <row r="69" spans="20:27" ht="13.8" hidden="1" x14ac:dyDescent="0.3">
      <c r="T69" s="139"/>
      <c r="U69" s="139"/>
      <c r="V69" s="139"/>
      <c r="W69" s="139"/>
      <c r="Y69" s="139"/>
      <c r="Z69" s="117"/>
      <c r="AA69" s="140"/>
    </row>
    <row r="70" spans="20:27" ht="13.8" hidden="1" x14ac:dyDescent="0.3">
      <c r="T70" s="139"/>
      <c r="U70" s="139"/>
      <c r="V70" s="139"/>
      <c r="W70" s="139"/>
      <c r="Y70" s="139"/>
      <c r="Z70" s="117"/>
      <c r="AA70" s="140"/>
    </row>
    <row r="71" spans="20:27" ht="13.8" x14ac:dyDescent="0.3"/>
    <row r="72" spans="20:27" ht="13.8" x14ac:dyDescent="0.3"/>
    <row r="73" spans="20:27" ht="13.8" x14ac:dyDescent="0.3"/>
    <row r="74" spans="20:27" ht="13.8" x14ac:dyDescent="0.3"/>
    <row r="75" spans="20:27" ht="13.8" x14ac:dyDescent="0.3"/>
    <row r="76" spans="20:27" ht="13.8" x14ac:dyDescent="0.3"/>
    <row r="77" spans="20:27" ht="13.8" x14ac:dyDescent="0.3"/>
    <row r="78" spans="20:27" ht="13.8" x14ac:dyDescent="0.3"/>
    <row r="79" spans="20:27" ht="13.8" x14ac:dyDescent="0.3"/>
    <row r="80" spans="20:27" ht="13.8" x14ac:dyDescent="0.3"/>
    <row r="81" ht="13.8" x14ac:dyDescent="0.3"/>
    <row r="82" ht="13.8" x14ac:dyDescent="0.3"/>
    <row r="83" ht="13.8" x14ac:dyDescent="0.3"/>
    <row r="84" ht="13.8" x14ac:dyDescent="0.3"/>
    <row r="85" ht="13.8" x14ac:dyDescent="0.3"/>
    <row r="86" ht="13.8" x14ac:dyDescent="0.3"/>
    <row r="87" ht="13.8" x14ac:dyDescent="0.3"/>
    <row r="88" ht="13.8" x14ac:dyDescent="0.3"/>
    <row r="89" ht="13.8" x14ac:dyDescent="0.3"/>
    <row r="90" ht="13.8" x14ac:dyDescent="0.3"/>
    <row r="91" ht="13.8" x14ac:dyDescent="0.3"/>
    <row r="92" ht="13.8" x14ac:dyDescent="0.3"/>
    <row r="93" ht="13.8" x14ac:dyDescent="0.3"/>
    <row r="94" ht="13.8" x14ac:dyDescent="0.3"/>
    <row r="95" ht="13.8" x14ac:dyDescent="0.3"/>
    <row r="96" ht="13.8" x14ac:dyDescent="0.3"/>
    <row r="97" ht="13.8" x14ac:dyDescent="0.3"/>
    <row r="98" ht="13.8" x14ac:dyDescent="0.3"/>
    <row r="99" ht="13.8" x14ac:dyDescent="0.3"/>
    <row r="100" ht="13.8" x14ac:dyDescent="0.3"/>
    <row r="101" ht="13.8" x14ac:dyDescent="0.3"/>
    <row r="102" ht="13.8" x14ac:dyDescent="0.3"/>
    <row r="103" ht="13.8" x14ac:dyDescent="0.3"/>
    <row r="104" ht="13.8" x14ac:dyDescent="0.3"/>
    <row r="105" ht="13.8" x14ac:dyDescent="0.3"/>
    <row r="106" ht="13.8" x14ac:dyDescent="0.3"/>
    <row r="107" ht="13.8" x14ac:dyDescent="0.3"/>
    <row r="108" ht="13.8" x14ac:dyDescent="0.3"/>
    <row r="109" ht="13.8" x14ac:dyDescent="0.3"/>
    <row r="110" ht="13.8" x14ac:dyDescent="0.3"/>
    <row r="111" ht="13.8" x14ac:dyDescent="0.3"/>
    <row r="112" ht="13.8" x14ac:dyDescent="0.3"/>
    <row r="113" ht="13.8" x14ac:dyDescent="0.3"/>
    <row r="114" ht="13.8" x14ac:dyDescent="0.3"/>
    <row r="115" ht="13.8" x14ac:dyDescent="0.3"/>
    <row r="116" ht="13.8" x14ac:dyDescent="0.3"/>
    <row r="117" ht="13.8" x14ac:dyDescent="0.3"/>
    <row r="118" ht="13.8" x14ac:dyDescent="0.3"/>
    <row r="119" ht="13.8" x14ac:dyDescent="0.3"/>
    <row r="120" ht="13.8" x14ac:dyDescent="0.3"/>
    <row r="121" ht="13.8" x14ac:dyDescent="0.3"/>
    <row r="122" ht="13.8" x14ac:dyDescent="0.3"/>
    <row r="123" ht="13.8" x14ac:dyDescent="0.3"/>
    <row r="124" ht="13.8" x14ac:dyDescent="0.3"/>
    <row r="125" ht="13.8" x14ac:dyDescent="0.3"/>
    <row r="126" ht="13.8" x14ac:dyDescent="0.3"/>
    <row r="127" ht="13.8" x14ac:dyDescent="0.3"/>
    <row r="128" ht="13.8" x14ac:dyDescent="0.3"/>
    <row r="129" ht="13.8" x14ac:dyDescent="0.3"/>
    <row r="130" ht="13.8" x14ac:dyDescent="0.3"/>
    <row r="131" ht="13.8" x14ac:dyDescent="0.3"/>
    <row r="132" ht="13.8" x14ac:dyDescent="0.3"/>
    <row r="133" ht="13.8" x14ac:dyDescent="0.3"/>
    <row r="134" ht="13.8" x14ac:dyDescent="0.3"/>
    <row r="135" ht="13.8" x14ac:dyDescent="0.3"/>
    <row r="136" ht="13.8" x14ac:dyDescent="0.3"/>
    <row r="137" ht="13.8" x14ac:dyDescent="0.3"/>
    <row r="138" ht="13.8" x14ac:dyDescent="0.3"/>
    <row r="139" ht="13.8" x14ac:dyDescent="0.3"/>
    <row r="140" ht="13.8" x14ac:dyDescent="0.3"/>
    <row r="141" ht="13.8" x14ac:dyDescent="0.3"/>
    <row r="142" ht="13.8" x14ac:dyDescent="0.3"/>
    <row r="143" ht="13.8" x14ac:dyDescent="0.3"/>
    <row r="144" ht="13.8" x14ac:dyDescent="0.3"/>
    <row r="145" ht="13.8" x14ac:dyDescent="0.3"/>
    <row r="146" ht="13.8" x14ac:dyDescent="0.3"/>
    <row r="147" ht="13.8" x14ac:dyDescent="0.3"/>
    <row r="148" ht="13.8" x14ac:dyDescent="0.3"/>
    <row r="149" ht="13.8" x14ac:dyDescent="0.3"/>
    <row r="150" ht="13.8" x14ac:dyDescent="0.3"/>
    <row r="151" ht="13.8" x14ac:dyDescent="0.3"/>
    <row r="152" ht="13.8" x14ac:dyDescent="0.3"/>
    <row r="153" ht="13.8" x14ac:dyDescent="0.3"/>
    <row r="154" ht="13.8" x14ac:dyDescent="0.3"/>
    <row r="155" ht="13.8" x14ac:dyDescent="0.3"/>
    <row r="156" ht="13.8" x14ac:dyDescent="0.3"/>
    <row r="157" ht="13.8" x14ac:dyDescent="0.3"/>
    <row r="158" ht="13.8" x14ac:dyDescent="0.3"/>
    <row r="159" ht="13.8" x14ac:dyDescent="0.3"/>
    <row r="160" ht="13.8" x14ac:dyDescent="0.3"/>
    <row r="161" ht="13.8" x14ac:dyDescent="0.3"/>
    <row r="162" ht="13.8" x14ac:dyDescent="0.3"/>
    <row r="163" ht="13.8" x14ac:dyDescent="0.3"/>
    <row r="164" ht="13.8" x14ac:dyDescent="0.3"/>
    <row r="165" ht="13.8" x14ac:dyDescent="0.3"/>
    <row r="166" ht="13.8" x14ac:dyDescent="0.3"/>
    <row r="167" ht="13.8" x14ac:dyDescent="0.3"/>
    <row r="168" ht="13.8" x14ac:dyDescent="0.3"/>
    <row r="169" ht="13.8" x14ac:dyDescent="0.3"/>
    <row r="170" ht="13.8" x14ac:dyDescent="0.3"/>
    <row r="171" ht="13.8" x14ac:dyDescent="0.3"/>
    <row r="172" ht="13.8" x14ac:dyDescent="0.3"/>
    <row r="173" ht="13.8" x14ac:dyDescent="0.3"/>
    <row r="174" ht="13.8" x14ac:dyDescent="0.3"/>
    <row r="175" ht="13.8" x14ac:dyDescent="0.3"/>
    <row r="176" ht="13.8" x14ac:dyDescent="0.3"/>
    <row r="177" ht="13.8" x14ac:dyDescent="0.3"/>
    <row r="178" ht="13.8" x14ac:dyDescent="0.3"/>
    <row r="179" ht="13.8" x14ac:dyDescent="0.3"/>
    <row r="180" ht="13.8" x14ac:dyDescent="0.3"/>
    <row r="181" ht="13.8" x14ac:dyDescent="0.3"/>
    <row r="182" ht="13.8" x14ac:dyDescent="0.3"/>
    <row r="183" ht="13.8" x14ac:dyDescent="0.3"/>
    <row r="184" ht="13.8" x14ac:dyDescent="0.3"/>
    <row r="185" ht="13.8" x14ac:dyDescent="0.3"/>
    <row r="186" ht="13.8" x14ac:dyDescent="0.3"/>
    <row r="187" ht="13.8" x14ac:dyDescent="0.3"/>
    <row r="188" ht="13.8" x14ac:dyDescent="0.3"/>
    <row r="189" ht="13.8" x14ac:dyDescent="0.3"/>
    <row r="190" ht="13.8" x14ac:dyDescent="0.3"/>
    <row r="191" ht="13.8" x14ac:dyDescent="0.3"/>
    <row r="192" ht="13.8" x14ac:dyDescent="0.3"/>
    <row r="193" ht="13.8" x14ac:dyDescent="0.3"/>
    <row r="194" ht="13.8" x14ac:dyDescent="0.3"/>
    <row r="195" ht="13.8" x14ac:dyDescent="0.3"/>
    <row r="196" ht="13.8" x14ac:dyDescent="0.3"/>
    <row r="197" ht="13.8" x14ac:dyDescent="0.3"/>
    <row r="198" ht="13.8" x14ac:dyDescent="0.3"/>
    <row r="199" ht="13.8" x14ac:dyDescent="0.3"/>
    <row r="200" ht="13.8" x14ac:dyDescent="0.3"/>
  </sheetData>
  <autoFilter ref="AZ2:BB2" xr:uid="{00000000-0009-0000-0000-000004000000}"/>
  <mergeCells count="13">
    <mergeCell ref="AV1:AW1"/>
    <mergeCell ref="AZ1:BB1"/>
    <mergeCell ref="A1:B1"/>
    <mergeCell ref="D1:E1"/>
    <mergeCell ref="G1:K1"/>
    <mergeCell ref="N1:Q1"/>
    <mergeCell ref="T1:W1"/>
    <mergeCell ref="Y1:AA1"/>
    <mergeCell ref="Z55:AA55"/>
    <mergeCell ref="AD1:AG1"/>
    <mergeCell ref="AI1:AL1"/>
    <mergeCell ref="AN1:AP1"/>
    <mergeCell ref="AR1:AS1"/>
  </mergeCells>
  <conditionalFormatting sqref="E4">
    <cfRule type="containsText" dxfId="9" priority="11" operator="containsText" text="Medium">
      <formula>NOT(ISERROR(SEARCH("Medium",E4)))</formula>
    </cfRule>
    <cfRule type="containsText" dxfId="8" priority="12" operator="containsText" text="High">
      <formula>NOT(ISERROR(SEARCH("High",E4)))</formula>
    </cfRule>
  </conditionalFormatting>
  <conditionalFormatting sqref="E4:E35">
    <cfRule type="containsText" dxfId="7" priority="2" operator="containsText" text="Low">
      <formula>NOT(ISERROR(SEARCH("Low",E4)))</formula>
    </cfRule>
    <cfRule type="containsText" dxfId="6" priority="3" operator="containsText" text="Medium">
      <formula>NOT(ISERROR(SEARCH("Medium",E4)))</formula>
    </cfRule>
    <cfRule type="dataBar" priority="4">
      <dataBar>
        <cfvo type="min"/>
        <cfvo type="max"/>
        <color rgb="FF63C384"/>
      </dataBar>
      <extLst>
        <ext xmlns:x14="http://schemas.microsoft.com/office/spreadsheetml/2009/9/main" uri="{B025F937-C7B1-47D3-B67F-A62EFF666E3E}">
          <x14:id>{A4E62492-F8E8-4EB7-ACC2-FB1DAC309B5F}</x14:id>
        </ext>
      </extLst>
    </cfRule>
    <cfRule type="containsText" dxfId="5" priority="9" operator="containsText" text="Medium">
      <formula>NOT(ISERROR(SEARCH("Medium",E4)))</formula>
    </cfRule>
    <cfRule type="containsText" dxfId="4" priority="10" operator="containsText" text="High">
      <formula>NOT(ISERROR(SEARCH("High",E4)))</formula>
    </cfRule>
  </conditionalFormatting>
  <conditionalFormatting sqref="E5:E35">
    <cfRule type="containsText" dxfId="3" priority="5" operator="containsText" text="Medium">
      <formula>NOT(ISERROR(SEARCH("Medium",E5)))</formula>
    </cfRule>
    <cfRule type="containsText" dxfId="2" priority="6" operator="containsText" text="High">
      <formula>NOT(ISERROR(SEARCH("High",E5)))</formula>
    </cfRule>
    <cfRule type="containsText" dxfId="1" priority="7" operator="containsText" text="Medium">
      <formula>NOT(ISERROR(SEARCH("Medium",E5)))</formula>
    </cfRule>
    <cfRule type="containsText" dxfId="0" priority="8" operator="containsText" text="High">
      <formula>NOT(ISERROR(SEARCH("High",E5)))</formula>
    </cfRule>
  </conditionalFormatting>
  <conditionalFormatting sqref="G4:G26">
    <cfRule type="iconSet" priority="14">
      <iconSet>
        <cfvo type="percent" val="0"/>
        <cfvo type="num" val="2"/>
        <cfvo type="num" val="2.7"/>
      </iconSet>
    </cfRule>
  </conditionalFormatting>
  <conditionalFormatting sqref="G27:G35">
    <cfRule type="iconSet" priority="19">
      <iconSet>
        <cfvo type="percent" val="0"/>
        <cfvo type="num" val="2"/>
        <cfvo type="num" val="2.7"/>
      </iconSet>
    </cfRule>
  </conditionalFormatting>
  <conditionalFormatting sqref="G49:K52">
    <cfRule type="iconSet" priority="13">
      <iconSet>
        <cfvo type="percent" val="0"/>
        <cfvo type="num" val="0.4"/>
        <cfvo type="num" val="0.7"/>
      </iconSet>
    </cfRule>
  </conditionalFormatting>
  <conditionalFormatting sqref="H4:H26">
    <cfRule type="iconSet" priority="15">
      <iconSet>
        <cfvo type="percent" val="0"/>
        <cfvo type="num" val="0.8"/>
        <cfvo type="num" val="1.2"/>
      </iconSet>
    </cfRule>
  </conditionalFormatting>
  <conditionalFormatting sqref="H4:H35">
    <cfRule type="iconSet" priority="1">
      <iconSet>
        <cfvo type="percent" val="0"/>
        <cfvo type="percent" val="33"/>
        <cfvo type="percent" val="67"/>
      </iconSet>
    </cfRule>
  </conditionalFormatting>
  <conditionalFormatting sqref="H27:H35">
    <cfRule type="iconSet" priority="20">
      <iconSet>
        <cfvo type="percent" val="0"/>
        <cfvo type="num" val="0.8"/>
        <cfvo type="num" val="1.2"/>
      </iconSet>
    </cfRule>
  </conditionalFormatting>
  <conditionalFormatting sqref="I4:I26">
    <cfRule type="iconSet" priority="16">
      <iconSet>
        <cfvo type="percent" val="0"/>
        <cfvo type="num" val="0.3"/>
        <cfvo type="num" val="0.7"/>
      </iconSet>
    </cfRule>
  </conditionalFormatting>
  <conditionalFormatting sqref="I27:I35">
    <cfRule type="iconSet" priority="21">
      <iconSet>
        <cfvo type="percent" val="0"/>
        <cfvo type="num" val="0.3"/>
        <cfvo type="num" val="0.7"/>
      </iconSet>
    </cfRule>
  </conditionalFormatting>
  <conditionalFormatting sqref="J4:J26">
    <cfRule type="iconSet" priority="17">
      <iconSet>
        <cfvo type="percent" val="0"/>
        <cfvo type="num" val="0.7"/>
        <cfvo type="num" val="1.3"/>
      </iconSet>
    </cfRule>
  </conditionalFormatting>
  <conditionalFormatting sqref="J27:J35">
    <cfRule type="iconSet" priority="22">
      <iconSet>
        <cfvo type="percent" val="0"/>
        <cfvo type="num" val="0.7"/>
        <cfvo type="num" val="1.3"/>
      </iconSet>
    </cfRule>
  </conditionalFormatting>
  <conditionalFormatting sqref="K4:K26">
    <cfRule type="iconSet" priority="18">
      <iconSet>
        <cfvo type="percent" val="0"/>
        <cfvo type="num" val="0.7"/>
        <cfvo type="num" val="1.3"/>
      </iconSet>
    </cfRule>
  </conditionalFormatting>
  <conditionalFormatting sqref="K27:K35">
    <cfRule type="iconSet" priority="23">
      <iconSet>
        <cfvo type="percent" val="0"/>
        <cfvo type="num" val="0.7"/>
        <cfvo type="num" val="1.3"/>
      </iconSet>
    </cfRule>
  </conditionalFormatting>
  <dataValidations count="4">
    <dataValidation type="list" allowBlank="1" showInputMessage="1" showErrorMessage="1" sqref="AU49:AU51 AB4:AC52 AQ4:AQ52 AH4:AH52 L4:S52" xr:uid="{1A79C5F4-4344-4C2A-A5B8-4B7F3BED3CBE}">
      <formula1>$N$56:$N$59</formula1>
    </dataValidation>
    <dataValidation type="list" allowBlank="1" showInputMessage="1" showErrorMessage="1" sqref="BA4:BA48" xr:uid="{4E6B01E1-5F6D-48A2-A6E3-F6E1FB382CC9}">
      <formula1>$BA$56:$BA$59</formula1>
    </dataValidation>
    <dataValidation type="list" allowBlank="1" showInputMessage="1" showErrorMessage="1" sqref="BA49:BA52" xr:uid="{7B44AA1B-2201-4ACE-9C6D-702DB53D7A9E}">
      <formula1>$BA$56:$BA$58</formula1>
    </dataValidation>
    <dataValidation type="list" allowBlank="1" showInputMessage="1" showErrorMessage="1" sqref="AR36:AR48 AD4:AG48 AV52 AV4:AV48" xr:uid="{96E0E454-BDB7-4D9D-8994-A342ADAF3689}">
      <formula1>$AD$56:$AD$58</formula1>
    </dataValidation>
  </dataValidations>
  <pageMargins left="0.31496062992125984" right="0.70866141732283472" top="0.70866141732283472" bottom="0.74803149606299213" header="0.19685039370078741" footer="0.31496062992125984"/>
  <pageSetup paperSize="9" scale="28" pageOrder="overThenDown" orientation="landscape" r:id="rId1"/>
  <headerFooter>
    <oddHeader xml:space="preserve">&amp;C&amp;8Prioritization worksheet
</oddHeader>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A4E62492-F8E8-4EB7-ACC2-FB1DAC309B5F}">
            <x14:dataBar minLength="0" maxLength="100" border="1" negativeBarBorderColorSameAsPositive="0">
              <x14:cfvo type="autoMin"/>
              <x14:cfvo type="autoMax"/>
              <x14:borderColor rgb="FF63C384"/>
              <x14:negativeFillColor rgb="FFFF0000"/>
              <x14:negativeBorderColor rgb="FFFF0000"/>
              <x14:axisColor rgb="FF000000"/>
            </x14:dataBar>
          </x14:cfRule>
          <xm:sqref>E4:E35</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04ED-448B-40C4-8A0B-935EDAC971E3}">
  <dimension ref="A1"/>
  <sheetViews>
    <sheetView showGridLines="0" zoomScale="85" workbookViewId="0">
      <selection activeCell="U22" sqref="U22"/>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7C3B0-5B16-4A6F-A634-50746B82C42F}">
  <dimension ref="A1:C21"/>
  <sheetViews>
    <sheetView workbookViewId="0">
      <selection activeCell="D13" sqref="D13"/>
    </sheetView>
  </sheetViews>
  <sheetFormatPr defaultRowHeight="14.4" x14ac:dyDescent="0.3"/>
  <cols>
    <col min="2" max="2" width="18.77734375" customWidth="1"/>
    <col min="3" max="3" width="62.6640625" customWidth="1"/>
  </cols>
  <sheetData>
    <row r="1" spans="1:3" x14ac:dyDescent="0.3">
      <c r="A1" s="152" t="s">
        <v>227</v>
      </c>
      <c r="B1" s="152" t="s">
        <v>228</v>
      </c>
      <c r="C1" s="152" t="s">
        <v>229</v>
      </c>
    </row>
    <row r="2" spans="1:3" x14ac:dyDescent="0.3">
      <c r="A2" s="154">
        <v>1</v>
      </c>
      <c r="B2" s="153" t="s">
        <v>230</v>
      </c>
      <c r="C2" s="153" t="s">
        <v>264</v>
      </c>
    </row>
    <row r="3" spans="1:3" x14ac:dyDescent="0.3">
      <c r="A3" s="154">
        <v>2</v>
      </c>
      <c r="B3" s="153" t="s">
        <v>231</v>
      </c>
      <c r="C3" s="153" t="s">
        <v>265</v>
      </c>
    </row>
    <row r="4" spans="1:3" x14ac:dyDescent="0.3">
      <c r="A4" s="154">
        <v>3</v>
      </c>
      <c r="B4" s="153" t="s">
        <v>232</v>
      </c>
      <c r="C4" s="153" t="s">
        <v>266</v>
      </c>
    </row>
    <row r="5" spans="1:3" ht="41.4" x14ac:dyDescent="0.3">
      <c r="A5" s="154">
        <v>4</v>
      </c>
      <c r="B5" s="153" t="s">
        <v>233</v>
      </c>
      <c r="C5" s="153" t="s">
        <v>234</v>
      </c>
    </row>
    <row r="6" spans="1:3" x14ac:dyDescent="0.3">
      <c r="A6" s="154">
        <v>5</v>
      </c>
      <c r="B6" s="153" t="s">
        <v>235</v>
      </c>
      <c r="C6" s="153" t="s">
        <v>236</v>
      </c>
    </row>
    <row r="7" spans="1:3" x14ac:dyDescent="0.3">
      <c r="A7" s="154">
        <v>6</v>
      </c>
      <c r="B7" s="153" t="s">
        <v>237</v>
      </c>
      <c r="C7" s="153" t="s">
        <v>238</v>
      </c>
    </row>
    <row r="8" spans="1:3" x14ac:dyDescent="0.3">
      <c r="A8" s="154">
        <v>7</v>
      </c>
      <c r="B8" s="153" t="s">
        <v>239</v>
      </c>
      <c r="C8" s="153" t="s">
        <v>240</v>
      </c>
    </row>
    <row r="9" spans="1:3" ht="27.6" x14ac:dyDescent="0.3">
      <c r="A9" s="154">
        <v>8</v>
      </c>
      <c r="B9" s="153" t="s">
        <v>241</v>
      </c>
      <c r="C9" s="153" t="s">
        <v>267</v>
      </c>
    </row>
    <row r="10" spans="1:3" ht="27.6" x14ac:dyDescent="0.3">
      <c r="A10" s="154">
        <v>9</v>
      </c>
      <c r="B10" s="153" t="s">
        <v>242</v>
      </c>
      <c r="C10" s="153" t="s">
        <v>243</v>
      </c>
    </row>
    <row r="11" spans="1:3" x14ac:dyDescent="0.3">
      <c r="A11" s="154">
        <v>10</v>
      </c>
      <c r="B11" s="153" t="s">
        <v>244</v>
      </c>
      <c r="C11" s="153" t="s">
        <v>245</v>
      </c>
    </row>
    <row r="12" spans="1:3" x14ac:dyDescent="0.3">
      <c r="A12" s="154">
        <v>11</v>
      </c>
      <c r="B12" s="153" t="s">
        <v>246</v>
      </c>
      <c r="C12" s="153" t="s">
        <v>247</v>
      </c>
    </row>
    <row r="13" spans="1:3" ht="27.6" x14ac:dyDescent="0.3">
      <c r="A13" s="154">
        <v>12</v>
      </c>
      <c r="B13" s="153" t="s">
        <v>248</v>
      </c>
      <c r="C13" s="153" t="s">
        <v>268</v>
      </c>
    </row>
    <row r="14" spans="1:3" x14ac:dyDescent="0.3">
      <c r="A14" s="154">
        <v>13</v>
      </c>
      <c r="B14" s="153" t="s">
        <v>249</v>
      </c>
      <c r="C14" s="153" t="s">
        <v>269</v>
      </c>
    </row>
    <row r="15" spans="1:3" ht="27.6" x14ac:dyDescent="0.3">
      <c r="A15" s="154">
        <v>14</v>
      </c>
      <c r="B15" s="153" t="s">
        <v>250</v>
      </c>
      <c r="C15" s="153" t="s">
        <v>251</v>
      </c>
    </row>
    <row r="16" spans="1:3" x14ac:dyDescent="0.3">
      <c r="A16" s="154">
        <v>15</v>
      </c>
      <c r="B16" s="153" t="s">
        <v>252</v>
      </c>
      <c r="C16" s="153" t="s">
        <v>253</v>
      </c>
    </row>
    <row r="17" spans="1:3" x14ac:dyDescent="0.3">
      <c r="A17" s="154">
        <v>16</v>
      </c>
      <c r="B17" s="153" t="s">
        <v>254</v>
      </c>
      <c r="C17" s="153" t="s">
        <v>255</v>
      </c>
    </row>
    <row r="18" spans="1:3" x14ac:dyDescent="0.3">
      <c r="A18" s="154">
        <v>17</v>
      </c>
      <c r="B18" s="153" t="s">
        <v>256</v>
      </c>
      <c r="C18" s="153" t="s">
        <v>257</v>
      </c>
    </row>
    <row r="19" spans="1:3" x14ac:dyDescent="0.3">
      <c r="A19" s="154">
        <v>18</v>
      </c>
      <c r="B19" s="153" t="s">
        <v>258</v>
      </c>
      <c r="C19" s="153" t="s">
        <v>259</v>
      </c>
    </row>
    <row r="20" spans="1:3" x14ac:dyDescent="0.3">
      <c r="A20" s="154">
        <v>19</v>
      </c>
      <c r="B20" s="153" t="s">
        <v>260</v>
      </c>
      <c r="C20" s="153" t="s">
        <v>261</v>
      </c>
    </row>
    <row r="21" spans="1:3" x14ac:dyDescent="0.3">
      <c r="A21" s="154">
        <v>20</v>
      </c>
      <c r="B21" s="153" t="s">
        <v>262</v>
      </c>
      <c r="C21" s="153" t="s">
        <v>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1642-277F-42A3-B432-86BDBB0DEFA4}">
  <dimension ref="B2:C9"/>
  <sheetViews>
    <sheetView showGridLines="0" showWhiteSpace="0" zoomScale="70" zoomScaleNormal="100" zoomScalePageLayoutView="70" workbookViewId="0">
      <selection activeCell="P15" sqref="P15"/>
    </sheetView>
  </sheetViews>
  <sheetFormatPr defaultRowHeight="14.4" x14ac:dyDescent="0.3"/>
  <cols>
    <col min="1" max="1" width="3.6640625" customWidth="1"/>
    <col min="2" max="2" width="5.21875" customWidth="1"/>
    <col min="3" max="3" width="69.21875" style="1" customWidth="1"/>
  </cols>
  <sheetData>
    <row r="2" spans="2:3" x14ac:dyDescent="0.3">
      <c r="B2" s="18" t="s">
        <v>24</v>
      </c>
    </row>
    <row r="4" spans="2:3" x14ac:dyDescent="0.3">
      <c r="B4" s="20" t="s">
        <v>25</v>
      </c>
      <c r="C4" s="20" t="s">
        <v>12</v>
      </c>
    </row>
    <row r="5" spans="2:3" ht="41.4" x14ac:dyDescent="0.3">
      <c r="B5" s="21">
        <v>1</v>
      </c>
      <c r="C5" s="22" t="s">
        <v>26</v>
      </c>
    </row>
    <row r="6" spans="2:3" ht="138" x14ac:dyDescent="0.3">
      <c r="B6" s="21">
        <v>2</v>
      </c>
      <c r="C6" s="22" t="s">
        <v>29</v>
      </c>
    </row>
    <row r="7" spans="2:3" ht="27.6" x14ac:dyDescent="0.3">
      <c r="B7" s="19">
        <v>3</v>
      </c>
      <c r="C7" s="22" t="s">
        <v>27</v>
      </c>
    </row>
    <row r="8" spans="2:3" ht="41.4" x14ac:dyDescent="0.3">
      <c r="B8" s="19">
        <v>4</v>
      </c>
      <c r="C8" s="22" t="s">
        <v>28</v>
      </c>
    </row>
    <row r="9" spans="2:3" ht="82.8" x14ac:dyDescent="0.3">
      <c r="B9" s="19">
        <v>5</v>
      </c>
      <c r="C9" s="22" t="s">
        <v>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0FF5-AA01-45D5-869A-1C9A5D3D0D4C}">
  <dimension ref="B2:C45"/>
  <sheetViews>
    <sheetView showGridLines="0" zoomScale="70" zoomScaleNormal="70" zoomScaleSheetLayoutView="76" workbookViewId="0">
      <selection activeCell="C7" sqref="C7"/>
    </sheetView>
  </sheetViews>
  <sheetFormatPr defaultRowHeight="14.4" x14ac:dyDescent="0.3"/>
  <cols>
    <col min="1" max="1" width="4.77734375" customWidth="1"/>
    <col min="2" max="2" width="36.6640625" customWidth="1"/>
    <col min="3" max="3" width="73.6640625" customWidth="1"/>
  </cols>
  <sheetData>
    <row r="2" spans="2:3" x14ac:dyDescent="0.3">
      <c r="B2" s="18" t="s">
        <v>62</v>
      </c>
    </row>
    <row r="4" spans="2:3" x14ac:dyDescent="0.3">
      <c r="B4" s="160" t="s">
        <v>101</v>
      </c>
      <c r="C4" s="160"/>
    </row>
    <row r="5" spans="2:3" ht="142.5" customHeight="1" x14ac:dyDescent="0.3">
      <c r="B5" s="161" t="s">
        <v>83</v>
      </c>
      <c r="C5" s="162"/>
    </row>
    <row r="6" spans="2:3" x14ac:dyDescent="0.3">
      <c r="B6" s="33" t="s">
        <v>4</v>
      </c>
      <c r="C6" s="29" t="s">
        <v>73</v>
      </c>
    </row>
    <row r="7" spans="2:3" ht="57.6" x14ac:dyDescent="0.3">
      <c r="B7" s="34" t="s">
        <v>30</v>
      </c>
      <c r="C7" s="28" t="s">
        <v>218</v>
      </c>
    </row>
    <row r="8" spans="2:3" x14ac:dyDescent="0.3">
      <c r="B8" s="34" t="s">
        <v>14</v>
      </c>
      <c r="C8" s="27" t="s">
        <v>71</v>
      </c>
    </row>
    <row r="9" spans="2:3" x14ac:dyDescent="0.3">
      <c r="B9" s="34" t="s">
        <v>5</v>
      </c>
      <c r="C9" s="27" t="s">
        <v>72</v>
      </c>
    </row>
    <row r="10" spans="2:3" x14ac:dyDescent="0.3">
      <c r="B10" s="34" t="s">
        <v>12</v>
      </c>
      <c r="C10" s="27" t="s">
        <v>74</v>
      </c>
    </row>
    <row r="12" spans="2:3" x14ac:dyDescent="0.3">
      <c r="B12" s="26" t="s">
        <v>100</v>
      </c>
      <c r="C12" s="26"/>
    </row>
    <row r="13" spans="2:3" ht="57" customHeight="1" x14ac:dyDescent="0.3">
      <c r="B13" s="155" t="s">
        <v>84</v>
      </c>
      <c r="C13" s="156"/>
    </row>
    <row r="14" spans="2:3" x14ac:dyDescent="0.3">
      <c r="B14" s="32" t="s">
        <v>7</v>
      </c>
      <c r="C14" s="157" t="s">
        <v>76</v>
      </c>
    </row>
    <row r="15" spans="2:3" x14ac:dyDescent="0.3">
      <c r="B15" s="32" t="s">
        <v>15</v>
      </c>
      <c r="C15" s="158"/>
    </row>
    <row r="16" spans="2:3" x14ac:dyDescent="0.3">
      <c r="B16" s="32" t="s">
        <v>75</v>
      </c>
      <c r="C16" s="158"/>
    </row>
    <row r="17" spans="2:3" x14ac:dyDescent="0.3">
      <c r="B17" s="32" t="s">
        <v>17</v>
      </c>
      <c r="C17" s="158"/>
    </row>
    <row r="18" spans="2:3" x14ac:dyDescent="0.3">
      <c r="B18" s="32" t="s">
        <v>16</v>
      </c>
      <c r="C18" s="159"/>
    </row>
    <row r="20" spans="2:3" x14ac:dyDescent="0.3">
      <c r="B20" s="26" t="s">
        <v>102</v>
      </c>
      <c r="C20" s="26"/>
    </row>
    <row r="21" spans="2:3" ht="56.55" customHeight="1" x14ac:dyDescent="0.3">
      <c r="B21" s="155" t="s">
        <v>85</v>
      </c>
      <c r="C21" s="156"/>
    </row>
    <row r="22" spans="2:3" x14ac:dyDescent="0.3">
      <c r="B22" s="32" t="s">
        <v>9</v>
      </c>
      <c r="C22" s="28" t="s">
        <v>77</v>
      </c>
    </row>
    <row r="23" spans="2:3" ht="28.8" x14ac:dyDescent="0.3">
      <c r="B23" s="32" t="s">
        <v>21</v>
      </c>
      <c r="C23" s="28" t="s">
        <v>78</v>
      </c>
    </row>
    <row r="24" spans="2:3" ht="28.8" x14ac:dyDescent="0.3">
      <c r="B24" s="32" t="s">
        <v>22</v>
      </c>
      <c r="C24" s="28" t="s">
        <v>79</v>
      </c>
    </row>
    <row r="25" spans="2:3" ht="28.8" x14ac:dyDescent="0.3">
      <c r="B25" s="32" t="s">
        <v>18</v>
      </c>
      <c r="C25" s="28" t="s">
        <v>80</v>
      </c>
    </row>
    <row r="26" spans="2:3" ht="28.8" x14ac:dyDescent="0.3">
      <c r="B26" s="32" t="s">
        <v>20</v>
      </c>
      <c r="C26" s="28" t="s">
        <v>81</v>
      </c>
    </row>
    <row r="27" spans="2:3" ht="28.8" x14ac:dyDescent="0.3">
      <c r="B27" s="32" t="s">
        <v>19</v>
      </c>
      <c r="C27" s="28" t="s">
        <v>82</v>
      </c>
    </row>
    <row r="29" spans="2:3" ht="23.55" customHeight="1" x14ac:dyDescent="0.3"/>
    <row r="30" spans="2:3" x14ac:dyDescent="0.3">
      <c r="B30" s="26" t="s">
        <v>103</v>
      </c>
      <c r="C30" s="26"/>
    </row>
    <row r="31" spans="2:3" ht="106.05" customHeight="1" x14ac:dyDescent="0.3">
      <c r="B31" s="155" t="s">
        <v>86</v>
      </c>
      <c r="C31" s="156"/>
    </row>
    <row r="32" spans="2:3" x14ac:dyDescent="0.3">
      <c r="B32" s="36" t="s">
        <v>63</v>
      </c>
      <c r="C32" s="27"/>
    </row>
    <row r="33" spans="2:3" ht="72" x14ac:dyDescent="0.3">
      <c r="B33" s="31" t="s">
        <v>10</v>
      </c>
      <c r="C33" s="28" t="s">
        <v>87</v>
      </c>
    </row>
    <row r="34" spans="2:3" ht="72" x14ac:dyDescent="0.3">
      <c r="B34" s="31" t="s">
        <v>97</v>
      </c>
      <c r="C34" s="28" t="s">
        <v>104</v>
      </c>
    </row>
    <row r="35" spans="2:3" ht="72" x14ac:dyDescent="0.3">
      <c r="B35" s="31" t="s">
        <v>11</v>
      </c>
      <c r="C35" s="28" t="s">
        <v>88</v>
      </c>
    </row>
    <row r="36" spans="2:3" ht="86.4" x14ac:dyDescent="0.3">
      <c r="B36" s="31" t="s">
        <v>23</v>
      </c>
      <c r="C36" s="28" t="s">
        <v>89</v>
      </c>
    </row>
    <row r="37" spans="2:3" x14ac:dyDescent="0.3">
      <c r="B37" s="36" t="s">
        <v>64</v>
      </c>
      <c r="C37" s="27"/>
    </row>
    <row r="38" spans="2:3" ht="86.4" x14ac:dyDescent="0.3">
      <c r="B38" s="31" t="s">
        <v>0</v>
      </c>
      <c r="C38" s="28" t="s">
        <v>90</v>
      </c>
    </row>
    <row r="39" spans="2:3" ht="57.6" x14ac:dyDescent="0.3">
      <c r="B39" s="31" t="s">
        <v>1</v>
      </c>
      <c r="C39" s="28" t="s">
        <v>91</v>
      </c>
    </row>
    <row r="40" spans="2:3" ht="57.6" x14ac:dyDescent="0.3">
      <c r="B40" s="31" t="s">
        <v>8</v>
      </c>
      <c r="C40" s="28" t="s">
        <v>92</v>
      </c>
    </row>
    <row r="41" spans="2:3" ht="100.8" x14ac:dyDescent="0.3">
      <c r="B41" s="31" t="s">
        <v>2</v>
      </c>
      <c r="C41" s="28" t="s">
        <v>129</v>
      </c>
    </row>
    <row r="42" spans="2:3" ht="72" x14ac:dyDescent="0.3">
      <c r="B42" s="35" t="s">
        <v>67</v>
      </c>
      <c r="C42" s="28" t="s">
        <v>94</v>
      </c>
    </row>
    <row r="43" spans="2:3" ht="43.2" x14ac:dyDescent="0.3">
      <c r="B43" s="35" t="s">
        <v>66</v>
      </c>
      <c r="C43" s="28" t="s">
        <v>95</v>
      </c>
    </row>
    <row r="44" spans="2:3" ht="43.2" x14ac:dyDescent="0.3">
      <c r="B44" s="36" t="s">
        <v>65</v>
      </c>
      <c r="C44" s="28" t="s">
        <v>93</v>
      </c>
    </row>
    <row r="45" spans="2:3" x14ac:dyDescent="0.3">
      <c r="B45" s="30"/>
      <c r="C45" s="30"/>
    </row>
  </sheetData>
  <mergeCells count="6">
    <mergeCell ref="B31:C31"/>
    <mergeCell ref="C14:C18"/>
    <mergeCell ref="B4:C4"/>
    <mergeCell ref="B5:C5"/>
    <mergeCell ref="B13:C13"/>
    <mergeCell ref="B21:C21"/>
  </mergeCells>
  <pageMargins left="0.7" right="0.7" top="0.75" bottom="0.75" header="0.3" footer="0.3"/>
  <pageSetup scale="74" orientation="portrait" r:id="rId1"/>
  <rowBreaks count="1" manualBreakCount="1">
    <brk id="28" max="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8EAC-6687-4B42-A060-3886E6FCF20F}">
  <dimension ref="B1:G38"/>
  <sheetViews>
    <sheetView showGridLines="0" zoomScale="96" zoomScaleNormal="150" zoomScalePageLayoutView="80" workbookViewId="0">
      <selection activeCell="E2" sqref="E2"/>
    </sheetView>
  </sheetViews>
  <sheetFormatPr defaultRowHeight="14.4" x14ac:dyDescent="0.3"/>
  <cols>
    <col min="1" max="1" width="4.6640625" customWidth="1"/>
    <col min="3" max="3" width="38.109375" bestFit="1" customWidth="1"/>
    <col min="4" max="4" width="46.6640625" customWidth="1"/>
    <col min="5" max="5" width="21.33203125" customWidth="1"/>
    <col min="6" max="6" width="27.77734375" bestFit="1" customWidth="1"/>
    <col min="7" max="7" width="61.44140625" bestFit="1" customWidth="1"/>
  </cols>
  <sheetData>
    <row r="1" spans="2:7" x14ac:dyDescent="0.3">
      <c r="B1" s="16" t="s">
        <v>3</v>
      </c>
      <c r="C1" s="16" t="s">
        <v>98</v>
      </c>
      <c r="D1" s="16" t="s">
        <v>30</v>
      </c>
      <c r="E1" s="15" t="s">
        <v>99</v>
      </c>
      <c r="F1" s="15" t="s">
        <v>5</v>
      </c>
      <c r="G1" s="15" t="s">
        <v>12</v>
      </c>
    </row>
    <row r="2" spans="2:7" x14ac:dyDescent="0.3">
      <c r="B2" s="17" t="s">
        <v>13</v>
      </c>
      <c r="C2" s="17" t="s">
        <v>217</v>
      </c>
      <c r="D2" s="17" t="s">
        <v>219</v>
      </c>
      <c r="E2" s="17" t="s">
        <v>226</v>
      </c>
      <c r="F2" s="17"/>
      <c r="G2" s="17"/>
    </row>
    <row r="3" spans="2:7" x14ac:dyDescent="0.3">
      <c r="B3" s="17" t="s">
        <v>31</v>
      </c>
      <c r="C3" s="17" t="s">
        <v>217</v>
      </c>
      <c r="D3" s="17" t="s">
        <v>220</v>
      </c>
      <c r="E3" s="17"/>
      <c r="F3" s="17"/>
      <c r="G3" s="17"/>
    </row>
    <row r="4" spans="2:7" x14ac:dyDescent="0.3">
      <c r="B4" s="17" t="s">
        <v>32</v>
      </c>
      <c r="C4" s="17" t="s">
        <v>217</v>
      </c>
      <c r="D4" s="17" t="s">
        <v>221</v>
      </c>
      <c r="E4" s="17"/>
      <c r="F4" s="17"/>
      <c r="G4" s="17"/>
    </row>
    <row r="5" spans="2:7" x14ac:dyDescent="0.3">
      <c r="B5" s="17" t="s">
        <v>33</v>
      </c>
      <c r="C5" s="17" t="s">
        <v>217</v>
      </c>
      <c r="D5" s="17"/>
      <c r="E5" s="17"/>
      <c r="F5" s="17"/>
      <c r="G5" s="17"/>
    </row>
    <row r="6" spans="2:7" x14ac:dyDescent="0.3">
      <c r="B6" s="17" t="s">
        <v>35</v>
      </c>
      <c r="C6" s="17" t="s">
        <v>217</v>
      </c>
      <c r="D6" s="17"/>
      <c r="E6" s="17"/>
      <c r="F6" s="17"/>
      <c r="G6" s="17"/>
    </row>
    <row r="7" spans="2:7" x14ac:dyDescent="0.3">
      <c r="B7" s="17" t="s">
        <v>36</v>
      </c>
      <c r="C7" s="17" t="s">
        <v>217</v>
      </c>
      <c r="D7" s="17"/>
      <c r="E7" s="17"/>
      <c r="F7" s="17"/>
      <c r="G7" s="17"/>
    </row>
    <row r="8" spans="2:7" x14ac:dyDescent="0.3">
      <c r="B8" s="17" t="s">
        <v>37</v>
      </c>
      <c r="C8" s="17" t="s">
        <v>217</v>
      </c>
      <c r="D8" s="17"/>
      <c r="E8" s="17"/>
      <c r="F8" s="17"/>
      <c r="G8" s="17"/>
    </row>
    <row r="9" spans="2:7" x14ac:dyDescent="0.3">
      <c r="B9" s="17" t="s">
        <v>38</v>
      </c>
      <c r="C9" s="17" t="s">
        <v>217</v>
      </c>
      <c r="D9" s="17"/>
      <c r="E9" s="17"/>
      <c r="F9" s="17"/>
      <c r="G9" s="37"/>
    </row>
    <row r="10" spans="2:7" x14ac:dyDescent="0.3">
      <c r="B10" s="17" t="s">
        <v>39</v>
      </c>
      <c r="C10" s="17" t="s">
        <v>217</v>
      </c>
      <c r="D10" s="17"/>
      <c r="E10" s="17"/>
      <c r="F10" s="17"/>
      <c r="G10" s="17"/>
    </row>
    <row r="11" spans="2:7" x14ac:dyDescent="0.3">
      <c r="B11" s="17" t="s">
        <v>40</v>
      </c>
      <c r="C11" s="17" t="s">
        <v>217</v>
      </c>
      <c r="D11" s="17"/>
      <c r="E11" s="17"/>
      <c r="F11" s="17"/>
      <c r="G11" s="17"/>
    </row>
    <row r="12" spans="2:7" x14ac:dyDescent="0.3">
      <c r="B12" s="17" t="s">
        <v>41</v>
      </c>
      <c r="C12" s="17" t="s">
        <v>217</v>
      </c>
      <c r="D12" s="17"/>
      <c r="E12" s="17"/>
      <c r="F12" s="17"/>
      <c r="G12" s="17"/>
    </row>
    <row r="13" spans="2:7" x14ac:dyDescent="0.3">
      <c r="B13" s="17" t="s">
        <v>42</v>
      </c>
      <c r="C13" s="17" t="s">
        <v>217</v>
      </c>
      <c r="D13" s="17"/>
      <c r="E13" s="17"/>
      <c r="F13" s="17"/>
      <c r="G13" s="17"/>
    </row>
    <row r="14" spans="2:7" x14ac:dyDescent="0.3">
      <c r="B14" s="17" t="s">
        <v>43</v>
      </c>
      <c r="C14" s="17" t="s">
        <v>217</v>
      </c>
      <c r="D14" s="17"/>
      <c r="E14" s="17"/>
      <c r="F14" s="17"/>
      <c r="G14" s="17"/>
    </row>
    <row r="15" spans="2:7" x14ac:dyDescent="0.3">
      <c r="B15" s="17" t="s">
        <v>44</v>
      </c>
      <c r="C15" s="17" t="s">
        <v>217</v>
      </c>
      <c r="D15" s="17"/>
      <c r="E15" s="17"/>
      <c r="F15" s="17"/>
      <c r="G15" s="17"/>
    </row>
    <row r="16" spans="2:7" x14ac:dyDescent="0.3">
      <c r="B16" s="17" t="s">
        <v>45</v>
      </c>
      <c r="C16" s="17" t="s">
        <v>217</v>
      </c>
      <c r="D16" s="17"/>
      <c r="E16" s="17"/>
      <c r="F16" s="17"/>
      <c r="G16" s="17"/>
    </row>
    <row r="17" spans="2:7" x14ac:dyDescent="0.3">
      <c r="B17" s="17" t="s">
        <v>46</v>
      </c>
      <c r="C17" s="17" t="s">
        <v>217</v>
      </c>
      <c r="D17" s="17"/>
      <c r="E17" s="17"/>
      <c r="F17" s="17"/>
      <c r="G17" s="17"/>
    </row>
    <row r="18" spans="2:7" x14ac:dyDescent="0.3">
      <c r="B18" s="17" t="s">
        <v>47</v>
      </c>
      <c r="C18" s="17" t="s">
        <v>217</v>
      </c>
      <c r="D18" s="17"/>
      <c r="E18" s="17"/>
      <c r="F18" s="17"/>
      <c r="G18" s="17"/>
    </row>
    <row r="19" spans="2:7" x14ac:dyDescent="0.3">
      <c r="B19" s="17" t="s">
        <v>48</v>
      </c>
      <c r="C19" s="17" t="s">
        <v>217</v>
      </c>
      <c r="D19" s="17"/>
      <c r="E19" s="17"/>
      <c r="F19" s="17"/>
      <c r="G19" s="17"/>
    </row>
    <row r="20" spans="2:7" x14ac:dyDescent="0.3">
      <c r="B20" s="17" t="s">
        <v>49</v>
      </c>
      <c r="C20" s="17" t="s">
        <v>217</v>
      </c>
      <c r="D20" s="17"/>
      <c r="E20" s="38"/>
      <c r="F20" s="17"/>
      <c r="G20" s="17"/>
    </row>
    <row r="21" spans="2:7" x14ac:dyDescent="0.3">
      <c r="B21" s="17" t="s">
        <v>50</v>
      </c>
      <c r="C21" s="17" t="s">
        <v>217</v>
      </c>
      <c r="D21" s="17"/>
      <c r="E21" s="38"/>
      <c r="F21" s="17"/>
      <c r="G21" s="17"/>
    </row>
    <row r="22" spans="2:7" x14ac:dyDescent="0.3">
      <c r="B22" s="17" t="s">
        <v>51</v>
      </c>
      <c r="C22" s="17" t="s">
        <v>217</v>
      </c>
      <c r="D22" s="17"/>
      <c r="E22" s="17"/>
      <c r="F22" s="17"/>
      <c r="G22" s="17"/>
    </row>
    <row r="23" spans="2:7" x14ac:dyDescent="0.3">
      <c r="B23" s="17" t="s">
        <v>52</v>
      </c>
      <c r="C23" s="17" t="s">
        <v>217</v>
      </c>
      <c r="D23" s="17"/>
      <c r="E23" s="17"/>
      <c r="F23" s="17"/>
      <c r="G23" s="17"/>
    </row>
    <row r="24" spans="2:7" x14ac:dyDescent="0.3">
      <c r="B24" s="17" t="s">
        <v>53</v>
      </c>
      <c r="C24" s="17" t="s">
        <v>217</v>
      </c>
      <c r="D24" s="17"/>
      <c r="E24" s="17"/>
      <c r="F24" s="17"/>
      <c r="G24" s="17"/>
    </row>
    <row r="25" spans="2:7" x14ac:dyDescent="0.3">
      <c r="B25" s="17" t="s">
        <v>54</v>
      </c>
      <c r="C25" s="17" t="s">
        <v>217</v>
      </c>
      <c r="D25" s="17"/>
      <c r="E25" s="17"/>
      <c r="F25" s="17"/>
      <c r="G25" s="17"/>
    </row>
    <row r="26" spans="2:7" x14ac:dyDescent="0.3">
      <c r="B26" s="17" t="s">
        <v>55</v>
      </c>
      <c r="C26" s="17" t="s">
        <v>217</v>
      </c>
      <c r="D26" s="17"/>
      <c r="E26" s="38"/>
      <c r="F26" s="17"/>
      <c r="G26" s="17"/>
    </row>
    <row r="27" spans="2:7" x14ac:dyDescent="0.3">
      <c r="B27" s="17" t="s">
        <v>56</v>
      </c>
      <c r="C27" s="17" t="s">
        <v>217</v>
      </c>
      <c r="D27" s="17"/>
      <c r="E27" s="17"/>
      <c r="F27" s="17"/>
      <c r="G27" s="17"/>
    </row>
    <row r="28" spans="2:7" x14ac:dyDescent="0.3">
      <c r="B28" s="17" t="s">
        <v>57</v>
      </c>
      <c r="C28" s="17" t="s">
        <v>217</v>
      </c>
      <c r="D28" s="17"/>
      <c r="E28" s="17"/>
      <c r="F28" s="17"/>
      <c r="G28" s="17"/>
    </row>
    <row r="29" spans="2:7" x14ac:dyDescent="0.3">
      <c r="B29" s="17" t="s">
        <v>58</v>
      </c>
      <c r="C29" s="17" t="s">
        <v>217</v>
      </c>
      <c r="D29" s="17"/>
      <c r="E29" s="17"/>
      <c r="F29" s="17"/>
      <c r="G29" s="17"/>
    </row>
    <row r="30" spans="2:7" x14ac:dyDescent="0.3">
      <c r="B30" s="17" t="s">
        <v>59</v>
      </c>
      <c r="C30" s="17" t="s">
        <v>217</v>
      </c>
      <c r="D30" s="17"/>
      <c r="E30" s="17"/>
      <c r="F30" s="17"/>
      <c r="G30" s="17"/>
    </row>
    <row r="31" spans="2:7" x14ac:dyDescent="0.3">
      <c r="B31" s="17" t="s">
        <v>60</v>
      </c>
      <c r="C31" s="17" t="s">
        <v>217</v>
      </c>
      <c r="D31" s="17"/>
      <c r="E31" s="17"/>
      <c r="F31" s="17"/>
      <c r="G31" s="17"/>
    </row>
    <row r="32" spans="2:7" x14ac:dyDescent="0.3">
      <c r="B32" s="17" t="s">
        <v>61</v>
      </c>
      <c r="C32" s="17" t="s">
        <v>217</v>
      </c>
      <c r="D32" s="17"/>
      <c r="E32" s="17"/>
      <c r="F32" s="17"/>
      <c r="G32" s="17"/>
    </row>
    <row r="33" spans="2:7" x14ac:dyDescent="0.3">
      <c r="B33" s="17" t="s">
        <v>69</v>
      </c>
      <c r="C33" s="17" t="s">
        <v>217</v>
      </c>
      <c r="D33" s="17"/>
      <c r="E33" s="17"/>
      <c r="F33" s="17"/>
      <c r="G33" s="37"/>
    </row>
    <row r="34" spans="2:7" x14ac:dyDescent="0.3">
      <c r="B34" s="17" t="s">
        <v>105</v>
      </c>
      <c r="C34" s="17" t="s">
        <v>217</v>
      </c>
      <c r="D34" s="37"/>
      <c r="E34" s="37"/>
      <c r="F34" s="37"/>
      <c r="G34" s="37"/>
    </row>
    <row r="35" spans="2:7" x14ac:dyDescent="0.3">
      <c r="B35" s="17" t="s">
        <v>106</v>
      </c>
      <c r="C35" s="17" t="s">
        <v>217</v>
      </c>
      <c r="D35" s="38"/>
      <c r="E35" s="38"/>
      <c r="F35" s="38"/>
      <c r="G35" s="38"/>
    </row>
    <row r="36" spans="2:7" x14ac:dyDescent="0.3">
      <c r="B36" s="17" t="s">
        <v>107</v>
      </c>
      <c r="C36" s="17" t="s">
        <v>217</v>
      </c>
      <c r="D36" s="38"/>
      <c r="E36" s="38"/>
      <c r="F36" s="38"/>
      <c r="G36" s="38"/>
    </row>
    <row r="37" spans="2:7" x14ac:dyDescent="0.3">
      <c r="B37" s="39" t="s">
        <v>108</v>
      </c>
      <c r="C37" s="17" t="s">
        <v>217</v>
      </c>
      <c r="D37" s="40"/>
      <c r="E37" s="40"/>
      <c r="F37" s="40"/>
      <c r="G37" s="41"/>
    </row>
    <row r="38" spans="2:7" x14ac:dyDescent="0.3">
      <c r="B38" s="5" t="s">
        <v>109</v>
      </c>
      <c r="C38" s="17" t="s">
        <v>217</v>
      </c>
      <c r="D38" s="42"/>
      <c r="E38" s="2"/>
      <c r="F38" s="2"/>
      <c r="G38" s="42"/>
    </row>
  </sheetData>
  <phoneticPr fontId="36" type="noConversion"/>
  <pageMargins left="0.7" right="0.7" top="0.75" bottom="0.75" header="0.3" footer="0.3"/>
  <pageSetup orientation="portrait" r:id="rId1"/>
  <headerFooter>
    <oddHeader>&amp;CInitiatives</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65"/>
  <sheetViews>
    <sheetView showGridLines="0" zoomScale="67" zoomScaleNormal="100" zoomScaleSheetLayoutView="90" zoomScalePageLayoutView="55" workbookViewId="0">
      <pane ySplit="1" topLeftCell="A2" activePane="bottomLeft" state="frozen"/>
      <selection activeCell="B1" sqref="B1"/>
      <selection pane="bottomLeft" activeCell="D3" sqref="D3"/>
    </sheetView>
  </sheetViews>
  <sheetFormatPr defaultColWidth="9.33203125" defaultRowHeight="16.5" customHeight="1" x14ac:dyDescent="0.3"/>
  <cols>
    <col min="1" max="1" width="5.88671875" style="3" customWidth="1"/>
    <col min="2" max="2" width="9.109375" style="3" customWidth="1"/>
    <col min="3" max="3" width="73.33203125" style="3" customWidth="1"/>
    <col min="4" max="4" width="16.21875" style="3" customWidth="1"/>
    <col min="5" max="5" width="21" style="3" customWidth="1"/>
    <col min="6" max="6" width="25.77734375" style="3" customWidth="1"/>
    <col min="7" max="16384" width="9.33203125" style="3"/>
  </cols>
  <sheetData>
    <row r="1" spans="2:6" s="4" customFormat="1" ht="43.5" customHeight="1" x14ac:dyDescent="0.3">
      <c r="B1" s="16" t="s">
        <v>3</v>
      </c>
      <c r="C1" s="16" t="s">
        <v>98</v>
      </c>
      <c r="D1" s="7" t="s">
        <v>126</v>
      </c>
      <c r="E1" s="7" t="s">
        <v>145</v>
      </c>
      <c r="F1" s="7" t="s">
        <v>146</v>
      </c>
    </row>
    <row r="2" spans="2:6" ht="16.5" customHeight="1" x14ac:dyDescent="0.3">
      <c r="B2" s="6" t="str">
        <f>Ideate!B2</f>
        <v>IN001</v>
      </c>
      <c r="C2" s="14" t="str">
        <f>Ideate!C2</f>
        <v>ABC</v>
      </c>
      <c r="D2" s="23">
        <v>1</v>
      </c>
      <c r="E2" s="23">
        <v>0</v>
      </c>
      <c r="F2" s="23">
        <v>1</v>
      </c>
    </row>
    <row r="3" spans="2:6" ht="16.5" customHeight="1" x14ac:dyDescent="0.3">
      <c r="B3" s="6" t="str">
        <f>Ideate!B3</f>
        <v>IN002</v>
      </c>
      <c r="C3" s="14" t="str">
        <f>Ideate!C3</f>
        <v>ABC</v>
      </c>
      <c r="D3" s="23"/>
      <c r="E3" s="23"/>
      <c r="F3" s="23"/>
    </row>
    <row r="4" spans="2:6" ht="16.5" customHeight="1" x14ac:dyDescent="0.3">
      <c r="B4" s="6" t="str">
        <f>Ideate!B4</f>
        <v>IN003</v>
      </c>
      <c r="C4" s="14" t="str">
        <f>Ideate!C4</f>
        <v>ABC</v>
      </c>
      <c r="D4" s="23"/>
      <c r="E4" s="23"/>
      <c r="F4" s="23"/>
    </row>
    <row r="5" spans="2:6" ht="16.5" customHeight="1" x14ac:dyDescent="0.3">
      <c r="B5" s="6" t="str">
        <f>Ideate!B5</f>
        <v>IN004</v>
      </c>
      <c r="C5" s="14" t="str">
        <f>Ideate!C5</f>
        <v>ABC</v>
      </c>
      <c r="D5" s="23"/>
      <c r="E5" s="23"/>
      <c r="F5" s="23"/>
    </row>
    <row r="6" spans="2:6" ht="16.5" customHeight="1" x14ac:dyDescent="0.3">
      <c r="B6" s="6" t="str">
        <f>Ideate!B6</f>
        <v>IN005</v>
      </c>
      <c r="C6" s="14" t="str">
        <f>Ideate!C6</f>
        <v>ABC</v>
      </c>
      <c r="D6" s="23"/>
      <c r="E6" s="23"/>
      <c r="F6" s="23"/>
    </row>
    <row r="7" spans="2:6" ht="16.5" customHeight="1" x14ac:dyDescent="0.3">
      <c r="B7" s="6" t="str">
        <f>Ideate!B7</f>
        <v>IN006</v>
      </c>
      <c r="C7" s="14" t="str">
        <f>Ideate!C7</f>
        <v>ABC</v>
      </c>
      <c r="D7" s="23"/>
      <c r="E7" s="23"/>
      <c r="F7" s="23"/>
    </row>
    <row r="8" spans="2:6" ht="16.5" customHeight="1" x14ac:dyDescent="0.3">
      <c r="B8" s="6" t="str">
        <f>Ideate!B8</f>
        <v>IN007</v>
      </c>
      <c r="C8" s="14" t="str">
        <f>Ideate!C8</f>
        <v>ABC</v>
      </c>
      <c r="D8" s="24"/>
      <c r="E8" s="24"/>
      <c r="F8" s="23"/>
    </row>
    <row r="9" spans="2:6" ht="16.5" customHeight="1" x14ac:dyDescent="0.3">
      <c r="B9" s="6" t="str">
        <f>Ideate!B9</f>
        <v>IN008</v>
      </c>
      <c r="C9" s="14" t="str">
        <f>Ideate!C9</f>
        <v>ABC</v>
      </c>
      <c r="D9" s="24"/>
      <c r="E9" s="23"/>
      <c r="F9" s="23"/>
    </row>
    <row r="10" spans="2:6" ht="16.5" customHeight="1" x14ac:dyDescent="0.3">
      <c r="B10" s="6" t="str">
        <f>Ideate!B10</f>
        <v>IN009</v>
      </c>
      <c r="C10" s="14" t="str">
        <f>Ideate!C10</f>
        <v>ABC</v>
      </c>
      <c r="D10" s="24"/>
      <c r="E10" s="23"/>
      <c r="F10" s="23"/>
    </row>
    <row r="11" spans="2:6" ht="16.5" customHeight="1" x14ac:dyDescent="0.3">
      <c r="B11" s="6" t="str">
        <f>Ideate!B11</f>
        <v>IN010</v>
      </c>
      <c r="C11" s="14" t="str">
        <f>Ideate!C11</f>
        <v>ABC</v>
      </c>
      <c r="D11" s="23"/>
      <c r="E11" s="23"/>
      <c r="F11" s="23"/>
    </row>
    <row r="12" spans="2:6" ht="16.5" customHeight="1" x14ac:dyDescent="0.3">
      <c r="B12" s="6" t="str">
        <f>Ideate!B12</f>
        <v>IN011</v>
      </c>
      <c r="C12" s="14" t="str">
        <f>Ideate!C12</f>
        <v>ABC</v>
      </c>
      <c r="D12" s="23"/>
      <c r="E12" s="24"/>
      <c r="F12" s="23"/>
    </row>
    <row r="13" spans="2:6" ht="16.5" customHeight="1" x14ac:dyDescent="0.3">
      <c r="B13" s="6" t="str">
        <f>Ideate!B13</f>
        <v>IN012</v>
      </c>
      <c r="C13" s="14" t="str">
        <f>Ideate!C13</f>
        <v>ABC</v>
      </c>
      <c r="D13" s="23"/>
      <c r="E13" s="23"/>
      <c r="F13" s="25"/>
    </row>
    <row r="14" spans="2:6" ht="16.5" customHeight="1" x14ac:dyDescent="0.3">
      <c r="B14" s="6" t="str">
        <f>Ideate!B14</f>
        <v>IN013</v>
      </c>
      <c r="C14" s="14" t="str">
        <f>Ideate!C14</f>
        <v>ABC</v>
      </c>
      <c r="D14" s="23"/>
      <c r="E14" s="24"/>
      <c r="F14" s="24"/>
    </row>
    <row r="15" spans="2:6" ht="16.5" customHeight="1" x14ac:dyDescent="0.3">
      <c r="B15" s="6" t="str">
        <f>Ideate!B15</f>
        <v>IN014</v>
      </c>
      <c r="C15" s="14" t="str">
        <f>Ideate!C15</f>
        <v>ABC</v>
      </c>
      <c r="D15" s="24"/>
      <c r="E15" s="24"/>
      <c r="F15" s="24"/>
    </row>
    <row r="16" spans="2:6" ht="16.5" customHeight="1" x14ac:dyDescent="0.3">
      <c r="B16" s="6" t="str">
        <f>Ideate!B16</f>
        <v>IN015</v>
      </c>
      <c r="C16" s="14" t="str">
        <f>Ideate!C16</f>
        <v>ABC</v>
      </c>
      <c r="D16" s="23"/>
      <c r="E16" s="24"/>
      <c r="F16" s="23"/>
    </row>
    <row r="17" spans="2:6" ht="16.5" customHeight="1" x14ac:dyDescent="0.3">
      <c r="B17" s="6" t="str">
        <f>Ideate!B17</f>
        <v>IN016</v>
      </c>
      <c r="C17" s="14" t="str">
        <f>Ideate!C17</f>
        <v>ABC</v>
      </c>
      <c r="D17" s="23"/>
      <c r="E17" s="23"/>
      <c r="F17" s="23"/>
    </row>
    <row r="18" spans="2:6" ht="16.5" customHeight="1" x14ac:dyDescent="0.3">
      <c r="B18" s="6" t="str">
        <f>Ideate!B18</f>
        <v>IN017</v>
      </c>
      <c r="C18" s="14" t="str">
        <f>Ideate!C18</f>
        <v>ABC</v>
      </c>
      <c r="D18" s="23"/>
      <c r="E18" s="23"/>
      <c r="F18" s="24"/>
    </row>
    <row r="19" spans="2:6" ht="16.5" customHeight="1" x14ac:dyDescent="0.3">
      <c r="B19" s="6" t="str">
        <f>Ideate!B19</f>
        <v>IN018</v>
      </c>
      <c r="C19" s="14" t="str">
        <f>Ideate!C19</f>
        <v>ABC</v>
      </c>
      <c r="D19" s="23"/>
      <c r="E19" s="23"/>
      <c r="F19" s="23"/>
    </row>
    <row r="20" spans="2:6" ht="16.5" customHeight="1" x14ac:dyDescent="0.3">
      <c r="B20" s="6" t="str">
        <f>Ideate!B20</f>
        <v>IN019</v>
      </c>
      <c r="C20" s="14" t="str">
        <f>Ideate!C20</f>
        <v>ABC</v>
      </c>
      <c r="D20" s="23"/>
      <c r="E20" s="23"/>
      <c r="F20" s="23"/>
    </row>
    <row r="21" spans="2:6" ht="16.5" customHeight="1" x14ac:dyDescent="0.3">
      <c r="B21" s="6" t="str">
        <f>Ideate!B21</f>
        <v>IN020</v>
      </c>
      <c r="C21" s="14" t="str">
        <f>Ideate!C21</f>
        <v>ABC</v>
      </c>
      <c r="D21" s="23"/>
      <c r="E21" s="23"/>
      <c r="F21" s="23"/>
    </row>
    <row r="22" spans="2:6" ht="16.5" customHeight="1" x14ac:dyDescent="0.3">
      <c r="B22" s="6" t="str">
        <f>Ideate!B22</f>
        <v>IN021</v>
      </c>
      <c r="C22" s="14" t="str">
        <f>Ideate!C22</f>
        <v>ABC</v>
      </c>
      <c r="D22" s="23"/>
      <c r="E22" s="24"/>
      <c r="F22" s="23"/>
    </row>
    <row r="23" spans="2:6" ht="16.5" customHeight="1" x14ac:dyDescent="0.3">
      <c r="B23" s="6" t="str">
        <f>Ideate!B23</f>
        <v>IN022</v>
      </c>
      <c r="C23" s="14" t="str">
        <f>Ideate!C23</f>
        <v>ABC</v>
      </c>
      <c r="D23" s="23"/>
      <c r="E23" s="24"/>
      <c r="F23" s="24"/>
    </row>
    <row r="24" spans="2:6" ht="16.5" customHeight="1" x14ac:dyDescent="0.3">
      <c r="B24" s="6" t="str">
        <f>Ideate!B24</f>
        <v>IN023</v>
      </c>
      <c r="C24" s="14" t="str">
        <f>Ideate!C24</f>
        <v>ABC</v>
      </c>
      <c r="D24" s="24"/>
      <c r="E24" s="24"/>
      <c r="F24" s="23"/>
    </row>
    <row r="25" spans="2:6" ht="18.75" customHeight="1" x14ac:dyDescent="0.3">
      <c r="B25" s="6" t="str">
        <f>Ideate!B25</f>
        <v>IN024</v>
      </c>
      <c r="C25" s="14" t="str">
        <f>Ideate!C25</f>
        <v>ABC</v>
      </c>
      <c r="D25" s="23"/>
      <c r="E25" s="23"/>
      <c r="F25" s="23"/>
    </row>
    <row r="26" spans="2:6" ht="16.5" customHeight="1" x14ac:dyDescent="0.3">
      <c r="B26" s="6" t="str">
        <f>Ideate!B26</f>
        <v>IN025</v>
      </c>
      <c r="C26" s="14" t="str">
        <f>Ideate!C26</f>
        <v>ABC</v>
      </c>
      <c r="D26" s="23"/>
      <c r="E26" s="23"/>
      <c r="F26" s="23"/>
    </row>
    <row r="27" spans="2:6" ht="16.5" customHeight="1" x14ac:dyDescent="0.3">
      <c r="B27" s="6" t="str">
        <f>Ideate!B27</f>
        <v>IN026</v>
      </c>
      <c r="C27" s="14" t="str">
        <f>Ideate!C27</f>
        <v>ABC</v>
      </c>
      <c r="D27" s="23"/>
      <c r="E27" s="23"/>
      <c r="F27" s="23"/>
    </row>
    <row r="28" spans="2:6" ht="16.5" customHeight="1" x14ac:dyDescent="0.3">
      <c r="B28" s="6" t="str">
        <f>Ideate!B28</f>
        <v>IN027</v>
      </c>
      <c r="C28" s="14" t="str">
        <f>Ideate!C28</f>
        <v>ABC</v>
      </c>
      <c r="D28" s="23"/>
      <c r="E28" s="23"/>
      <c r="F28" s="23"/>
    </row>
    <row r="29" spans="2:6" ht="16.5" customHeight="1" x14ac:dyDescent="0.3">
      <c r="B29" s="6" t="str">
        <f>Ideate!B29</f>
        <v>IN028</v>
      </c>
      <c r="C29" s="14" t="str">
        <f>Ideate!C29</f>
        <v>ABC</v>
      </c>
      <c r="D29" s="23"/>
      <c r="E29" s="23"/>
      <c r="F29" s="23"/>
    </row>
    <row r="30" spans="2:6" ht="16.5" customHeight="1" x14ac:dyDescent="0.3">
      <c r="B30" s="6" t="str">
        <f>Ideate!B30</f>
        <v>IN029</v>
      </c>
      <c r="C30" s="14" t="str">
        <f>Ideate!C30</f>
        <v>ABC</v>
      </c>
      <c r="D30" s="23"/>
      <c r="E30" s="23"/>
      <c r="F30" s="23"/>
    </row>
    <row r="31" spans="2:6" ht="16.5" customHeight="1" x14ac:dyDescent="0.3">
      <c r="B31" s="6" t="str">
        <f>Ideate!B31</f>
        <v>IN030</v>
      </c>
      <c r="C31" s="14" t="str">
        <f>Ideate!C31</f>
        <v>ABC</v>
      </c>
      <c r="D31" s="23"/>
      <c r="E31" s="23"/>
      <c r="F31" s="23"/>
    </row>
    <row r="32" spans="2:6" ht="16.5" customHeight="1" x14ac:dyDescent="0.3">
      <c r="B32" s="6" t="str">
        <f>Ideate!B32</f>
        <v>IN031</v>
      </c>
      <c r="C32" s="14" t="str">
        <f>Ideate!C32</f>
        <v>ABC</v>
      </c>
      <c r="D32" s="23"/>
      <c r="E32" s="23"/>
      <c r="F32" s="23"/>
    </row>
    <row r="33" spans="2:6" ht="16.5" customHeight="1" x14ac:dyDescent="0.3">
      <c r="B33" s="6" t="str">
        <f>Ideate!B33</f>
        <v>IN032</v>
      </c>
      <c r="C33" s="14" t="str">
        <f>Ideate!C33</f>
        <v>ABC</v>
      </c>
      <c r="D33" s="23"/>
      <c r="E33" s="23"/>
      <c r="F33" s="23"/>
    </row>
    <row r="34" spans="2:6" ht="16.5" customHeight="1" x14ac:dyDescent="0.3">
      <c r="B34" s="6" t="str">
        <f>Ideate!B34</f>
        <v>IN033</v>
      </c>
      <c r="C34" s="14" t="str">
        <f>Ideate!C34</f>
        <v>ABC</v>
      </c>
      <c r="D34" s="23"/>
      <c r="E34" s="23"/>
      <c r="F34" s="10"/>
    </row>
    <row r="35" spans="2:6" ht="16.5" customHeight="1" x14ac:dyDescent="0.3">
      <c r="B35" s="6" t="str">
        <f>Ideate!B35</f>
        <v>IN034</v>
      </c>
      <c r="C35" s="14" t="str">
        <f>Ideate!C35</f>
        <v>ABC</v>
      </c>
      <c r="D35" s="23"/>
      <c r="E35" s="23"/>
      <c r="F35" s="10"/>
    </row>
    <row r="36" spans="2:6" ht="16.5" customHeight="1" x14ac:dyDescent="0.3">
      <c r="B36" s="6" t="str">
        <f>Ideate!B36</f>
        <v>IN035</v>
      </c>
      <c r="C36" s="14" t="str">
        <f>Ideate!C36</f>
        <v>ABC</v>
      </c>
      <c r="D36" s="23"/>
      <c r="E36" s="23"/>
      <c r="F36" s="10"/>
    </row>
    <row r="37" spans="2:6" ht="16.5" customHeight="1" x14ac:dyDescent="0.3">
      <c r="B37" s="6" t="str">
        <f>Ideate!B37</f>
        <v>IN036</v>
      </c>
      <c r="C37" s="14" t="str">
        <f>Ideate!C37</f>
        <v>ABC</v>
      </c>
      <c r="D37" s="23"/>
      <c r="E37" s="23"/>
      <c r="F37" s="10"/>
    </row>
    <row r="38" spans="2:6" ht="16.5" customHeight="1" x14ac:dyDescent="0.3">
      <c r="B38" s="6" t="str">
        <f>Ideate!B38</f>
        <v>IN037</v>
      </c>
      <c r="C38" s="14" t="str">
        <f>Ideate!C38</f>
        <v>ABC</v>
      </c>
      <c r="D38" s="23"/>
      <c r="E38" s="23"/>
      <c r="F38" s="10"/>
    </row>
    <row r="39" spans="2:6" ht="16.5" customHeight="1" x14ac:dyDescent="0.3">
      <c r="F39"/>
    </row>
    <row r="40" spans="2:6" ht="16.5" customHeight="1" x14ac:dyDescent="0.3">
      <c r="F40"/>
    </row>
    <row r="41" spans="2:6" ht="16.5" customHeight="1" x14ac:dyDescent="0.3">
      <c r="F41"/>
    </row>
    <row r="55" spans="3:3" ht="16.5" customHeight="1" x14ac:dyDescent="0.3">
      <c r="C55"/>
    </row>
    <row r="56" spans="3:3" ht="16.5" customHeight="1" x14ac:dyDescent="0.3">
      <c r="C56"/>
    </row>
    <row r="57" spans="3:3" ht="16.5" customHeight="1" x14ac:dyDescent="0.3">
      <c r="C57"/>
    </row>
    <row r="58" spans="3:3" ht="16.5" customHeight="1" x14ac:dyDescent="0.3">
      <c r="C58"/>
    </row>
    <row r="59" spans="3:3" ht="16.5" customHeight="1" x14ac:dyDescent="0.3">
      <c r="C59"/>
    </row>
    <row r="60" spans="3:3" ht="16.5" customHeight="1" x14ac:dyDescent="0.3">
      <c r="C60"/>
    </row>
    <row r="61" spans="3:3" ht="16.5" customHeight="1" x14ac:dyDescent="0.3">
      <c r="C61"/>
    </row>
    <row r="62" spans="3:3" ht="16.5" customHeight="1" x14ac:dyDescent="0.3">
      <c r="C62"/>
    </row>
    <row r="63" spans="3:3" ht="16.5" customHeight="1" x14ac:dyDescent="0.3">
      <c r="C63"/>
    </row>
    <row r="64" spans="3:3" ht="16.5" customHeight="1" x14ac:dyDescent="0.3">
      <c r="C64"/>
    </row>
    <row r="65" spans="3:3" ht="16.5" customHeight="1" x14ac:dyDescent="0.3">
      <c r="C65"/>
    </row>
  </sheetData>
  <autoFilter ref="C1:E25" xr:uid="{00000000-0009-0000-0000-000001000000}"/>
  <conditionalFormatting sqref="D2:F38">
    <cfRule type="containsText" dxfId="49" priority="1" operator="containsText" text="1">
      <formula>NOT(ISERROR(SEARCH("1",D2)))</formula>
    </cfRule>
  </conditionalFormatting>
  <pageMargins left="0.31496062992125984" right="0.70866141732283472" top="0.71614583333333337" bottom="0.74803149606299213" header="0.19685039370078741" footer="0.31496062992125984"/>
  <pageSetup paperSize="9" scale="65" pageOrder="overThenDown" orientation="landscape" r:id="rId1"/>
  <headerFooter>
    <oddHeader xml:space="preserve">&amp;LICT strategic themes
</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08"/>
  <sheetViews>
    <sheetView showGridLines="0" zoomScale="70" zoomScaleNormal="70" zoomScaleSheetLayoutView="70" zoomScalePageLayoutView="55" workbookViewId="0">
      <selection activeCell="F14" sqref="F14"/>
    </sheetView>
  </sheetViews>
  <sheetFormatPr defaultColWidth="9.33203125" defaultRowHeight="16.5" customHeight="1" x14ac:dyDescent="0.3"/>
  <cols>
    <col min="1" max="1" width="9.33203125" style="3" customWidth="1"/>
    <col min="2" max="2" width="42" style="3" customWidth="1"/>
    <col min="3" max="3" width="24.21875" style="8" bestFit="1" customWidth="1"/>
    <col min="4" max="4" width="13.77734375" style="8" customWidth="1"/>
    <col min="5" max="5" width="16.33203125" style="8" customWidth="1"/>
    <col min="6" max="6" width="20.5546875" style="8" customWidth="1"/>
    <col min="7" max="7" width="9.33203125" style="3"/>
    <col min="8" max="8" width="14.88671875" style="3" bestFit="1" customWidth="1"/>
    <col min="9" max="9" width="13.88671875" style="8" customWidth="1"/>
    <col min="10" max="10" width="20.5546875" style="8" customWidth="1"/>
    <col min="11" max="11" width="17.6640625" style="8" customWidth="1"/>
    <col min="12" max="12" width="18.109375" style="3" customWidth="1"/>
    <col min="13" max="16384" width="9.33203125" style="3"/>
  </cols>
  <sheetData>
    <row r="1" spans="1:12" s="4" customFormat="1" ht="43.5" customHeight="1" x14ac:dyDescent="0.3">
      <c r="A1" s="16" t="s">
        <v>3</v>
      </c>
      <c r="B1" s="16" t="s">
        <v>98</v>
      </c>
      <c r="C1" s="15" t="s">
        <v>99</v>
      </c>
      <c r="D1" s="7" t="s">
        <v>9</v>
      </c>
      <c r="E1" s="7" t="s">
        <v>70</v>
      </c>
      <c r="F1" s="7" t="s">
        <v>18</v>
      </c>
      <c r="G1" s="7" t="s">
        <v>19</v>
      </c>
      <c r="H1" s="7" t="s">
        <v>110</v>
      </c>
      <c r="I1" s="7" t="s">
        <v>68</v>
      </c>
      <c r="J1" s="7" t="s">
        <v>144</v>
      </c>
      <c r="K1" s="7" t="s">
        <v>21</v>
      </c>
      <c r="L1" s="7" t="s">
        <v>225</v>
      </c>
    </row>
    <row r="2" spans="1:12" ht="16.5" customHeight="1" x14ac:dyDescent="0.3">
      <c r="A2" s="6" t="str">
        <f>Ideate!B2</f>
        <v>IN001</v>
      </c>
      <c r="B2" s="6" t="str">
        <f>Ideate!C2</f>
        <v>ABC</v>
      </c>
      <c r="C2" s="51" t="str">
        <f>Ideate!E2</f>
        <v>XYZ</v>
      </c>
      <c r="D2" s="23">
        <v>1</v>
      </c>
      <c r="E2" s="23">
        <v>1</v>
      </c>
      <c r="F2" s="23">
        <v>1</v>
      </c>
      <c r="G2" s="23">
        <v>1</v>
      </c>
      <c r="H2" s="23">
        <v>1</v>
      </c>
      <c r="I2" s="12" t="s">
        <v>222</v>
      </c>
      <c r="J2" s="12"/>
      <c r="K2" s="12"/>
      <c r="L2" s="5"/>
    </row>
    <row r="3" spans="1:12" ht="16.5" customHeight="1" x14ac:dyDescent="0.3">
      <c r="A3" s="6" t="str">
        <f>Ideate!B3</f>
        <v>IN002</v>
      </c>
      <c r="B3" s="6" t="str">
        <f>Ideate!C3</f>
        <v>ABC</v>
      </c>
      <c r="C3" s="51">
        <f>Ideate!E3</f>
        <v>0</v>
      </c>
      <c r="D3" s="12"/>
      <c r="E3" s="23"/>
      <c r="F3" s="23"/>
      <c r="G3" s="23"/>
      <c r="H3" s="43"/>
      <c r="I3" s="12" t="s">
        <v>223</v>
      </c>
      <c r="J3" s="23"/>
      <c r="K3" s="23"/>
      <c r="L3" s="5"/>
    </row>
    <row r="4" spans="1:12" ht="16.5" customHeight="1" x14ac:dyDescent="0.3">
      <c r="A4" s="6" t="str">
        <f>Ideate!B4</f>
        <v>IN003</v>
      </c>
      <c r="B4" s="6" t="str">
        <f>Ideate!C4</f>
        <v>ABC</v>
      </c>
      <c r="C4" s="51">
        <f>Ideate!E4</f>
        <v>0</v>
      </c>
      <c r="D4" s="23"/>
      <c r="E4" s="23"/>
      <c r="F4" s="12"/>
      <c r="G4" s="23"/>
      <c r="H4" s="43"/>
      <c r="I4" s="12" t="s">
        <v>224</v>
      </c>
      <c r="J4" s="23"/>
      <c r="K4" s="23"/>
      <c r="L4" s="5"/>
    </row>
    <row r="5" spans="1:12" ht="16.5" customHeight="1" x14ac:dyDescent="0.3">
      <c r="A5" s="6" t="str">
        <f>Ideate!B5</f>
        <v>IN004</v>
      </c>
      <c r="B5" s="6" t="str">
        <f>Ideate!C5</f>
        <v>ABC</v>
      </c>
      <c r="C5" s="51">
        <f>Ideate!E5</f>
        <v>0</v>
      </c>
      <c r="D5" s="23"/>
      <c r="E5" s="23"/>
      <c r="F5" s="23"/>
      <c r="G5" s="23"/>
      <c r="H5" s="23"/>
      <c r="I5" s="23"/>
      <c r="J5" s="12"/>
      <c r="K5" s="23"/>
      <c r="L5" s="5"/>
    </row>
    <row r="6" spans="1:12" ht="16.5" customHeight="1" x14ac:dyDescent="0.3">
      <c r="A6" s="6" t="str">
        <f>Ideate!B6</f>
        <v>IN005</v>
      </c>
      <c r="B6" s="6" t="str">
        <f>Ideate!C6</f>
        <v>ABC</v>
      </c>
      <c r="C6" s="51">
        <f>Ideate!E6</f>
        <v>0</v>
      </c>
      <c r="D6" s="23"/>
      <c r="E6" s="23"/>
      <c r="F6" s="23"/>
      <c r="G6" s="23"/>
      <c r="H6" s="43"/>
      <c r="I6" s="11"/>
      <c r="J6" s="23"/>
      <c r="K6" s="23"/>
      <c r="L6" s="5"/>
    </row>
    <row r="7" spans="1:12" ht="16.5" customHeight="1" x14ac:dyDescent="0.3">
      <c r="A7" s="6" t="str">
        <f>Ideate!B7</f>
        <v>IN006</v>
      </c>
      <c r="B7" s="6" t="str">
        <f>Ideate!C7</f>
        <v>ABC</v>
      </c>
      <c r="C7" s="51">
        <f>Ideate!E7</f>
        <v>0</v>
      </c>
      <c r="D7" s="23"/>
      <c r="E7" s="23"/>
      <c r="F7" s="23"/>
      <c r="G7" s="23"/>
      <c r="H7" s="43"/>
      <c r="I7" s="11"/>
      <c r="J7" s="23"/>
      <c r="K7" s="23"/>
      <c r="L7" s="5"/>
    </row>
    <row r="8" spans="1:12" ht="16.5" customHeight="1" x14ac:dyDescent="0.3">
      <c r="A8" s="6" t="str">
        <f>Ideate!B8</f>
        <v>IN007</v>
      </c>
      <c r="B8" s="6" t="str">
        <f>Ideate!C8</f>
        <v>ABC</v>
      </c>
      <c r="C8" s="51">
        <f>Ideate!E8</f>
        <v>0</v>
      </c>
      <c r="D8" s="23"/>
      <c r="E8" s="11"/>
      <c r="F8" s="11"/>
      <c r="G8" s="23"/>
      <c r="H8" s="23"/>
      <c r="I8" s="11"/>
      <c r="J8" s="11"/>
      <c r="K8" s="11"/>
      <c r="L8" s="5"/>
    </row>
    <row r="9" spans="1:12" ht="16.5" customHeight="1" x14ac:dyDescent="0.3">
      <c r="A9" s="6" t="str">
        <f>Ideate!B9</f>
        <v>IN008</v>
      </c>
      <c r="B9" s="6" t="str">
        <f>Ideate!C9</f>
        <v>ABC</v>
      </c>
      <c r="C9" s="51">
        <f>Ideate!E9</f>
        <v>0</v>
      </c>
      <c r="D9" s="23"/>
      <c r="E9" s="23"/>
      <c r="F9" s="11"/>
      <c r="G9" s="23"/>
      <c r="H9" s="23"/>
      <c r="I9" s="11"/>
      <c r="J9" s="11"/>
      <c r="K9" s="11"/>
      <c r="L9" s="5"/>
    </row>
    <row r="10" spans="1:12" ht="16.5" customHeight="1" x14ac:dyDescent="0.3">
      <c r="A10" s="6" t="str">
        <f>Ideate!B10</f>
        <v>IN009</v>
      </c>
      <c r="B10" s="6" t="str">
        <f>Ideate!C10</f>
        <v>ABC</v>
      </c>
      <c r="C10" s="51">
        <f>Ideate!E10</f>
        <v>0</v>
      </c>
      <c r="D10" s="23"/>
      <c r="E10" s="11"/>
      <c r="F10" s="11"/>
      <c r="G10" s="11"/>
      <c r="H10" s="23"/>
      <c r="I10" s="11"/>
      <c r="J10" s="11"/>
      <c r="K10" s="11"/>
      <c r="L10" s="5"/>
    </row>
    <row r="11" spans="1:12" ht="16.5" customHeight="1" x14ac:dyDescent="0.3">
      <c r="A11" s="6" t="str">
        <f>Ideate!B11</f>
        <v>IN010</v>
      </c>
      <c r="B11" s="6" t="str">
        <f>Ideate!C11</f>
        <v>ABC</v>
      </c>
      <c r="C11" s="51">
        <f>Ideate!E11</f>
        <v>0</v>
      </c>
      <c r="D11" s="23"/>
      <c r="E11" s="23"/>
      <c r="F11" s="11"/>
      <c r="G11" s="11"/>
      <c r="H11" s="23"/>
      <c r="I11" s="11"/>
      <c r="J11" s="23"/>
      <c r="K11" s="11"/>
      <c r="L11" s="5"/>
    </row>
    <row r="12" spans="1:12" ht="16.5" customHeight="1" x14ac:dyDescent="0.3">
      <c r="A12" s="6" t="str">
        <f>Ideate!B12</f>
        <v>IN011</v>
      </c>
      <c r="B12" s="6" t="str">
        <f>Ideate!C12</f>
        <v>ABC</v>
      </c>
      <c r="C12" s="51">
        <f>Ideate!E12</f>
        <v>0</v>
      </c>
      <c r="D12" s="23"/>
      <c r="E12" s="11"/>
      <c r="F12" s="12"/>
      <c r="G12" s="23"/>
      <c r="H12" s="23"/>
      <c r="I12" s="11"/>
      <c r="J12" s="23"/>
      <c r="K12" s="11"/>
      <c r="L12" s="5"/>
    </row>
    <row r="13" spans="1:12" ht="16.5" customHeight="1" x14ac:dyDescent="0.3">
      <c r="A13" s="6" t="str">
        <f>Ideate!B13</f>
        <v>IN012</v>
      </c>
      <c r="B13" s="6" t="str">
        <f>Ideate!C13</f>
        <v>ABC</v>
      </c>
      <c r="C13" s="51">
        <f>Ideate!E13</f>
        <v>0</v>
      </c>
      <c r="D13" s="23"/>
      <c r="E13" s="23"/>
      <c r="F13" s="23"/>
      <c r="G13" s="23"/>
      <c r="H13" s="43"/>
      <c r="I13" s="13"/>
      <c r="J13" s="23"/>
      <c r="K13" s="23"/>
      <c r="L13" s="5"/>
    </row>
    <row r="14" spans="1:12" ht="16.5" customHeight="1" x14ac:dyDescent="0.3">
      <c r="A14" s="6" t="str">
        <f>Ideate!B14</f>
        <v>IN013</v>
      </c>
      <c r="B14" s="6" t="str">
        <f>Ideate!C14</f>
        <v>ABC</v>
      </c>
      <c r="C14" s="51">
        <f>Ideate!E14</f>
        <v>0</v>
      </c>
      <c r="D14" s="23"/>
      <c r="E14" s="23"/>
      <c r="F14" s="23"/>
      <c r="G14" s="23"/>
      <c r="H14" s="43"/>
      <c r="I14" s="11"/>
      <c r="J14" s="23"/>
      <c r="K14" s="11"/>
      <c r="L14" s="5"/>
    </row>
    <row r="15" spans="1:12" ht="16.5" customHeight="1" x14ac:dyDescent="0.3">
      <c r="A15" s="6" t="str">
        <f>Ideate!B15</f>
        <v>IN014</v>
      </c>
      <c r="B15" s="6" t="str">
        <f>Ideate!C15</f>
        <v>ABC</v>
      </c>
      <c r="C15" s="51">
        <f>Ideate!E15</f>
        <v>0</v>
      </c>
      <c r="D15" s="23"/>
      <c r="E15" s="23"/>
      <c r="F15" s="11"/>
      <c r="G15" s="23"/>
      <c r="H15" s="23"/>
      <c r="I15" s="23"/>
      <c r="J15" s="11"/>
      <c r="K15" s="23"/>
      <c r="L15" s="5"/>
    </row>
    <row r="16" spans="1:12" ht="16.5" customHeight="1" x14ac:dyDescent="0.3">
      <c r="A16" s="6" t="str">
        <f>Ideate!B16</f>
        <v>IN015</v>
      </c>
      <c r="B16" s="6" t="str">
        <f>Ideate!C16</f>
        <v>ABC</v>
      </c>
      <c r="C16" s="51">
        <f>Ideate!E16</f>
        <v>0</v>
      </c>
      <c r="D16" s="23"/>
      <c r="E16" s="11"/>
      <c r="F16" s="11"/>
      <c r="G16" s="23"/>
      <c r="H16" s="23"/>
      <c r="I16" s="23"/>
      <c r="J16" s="11"/>
      <c r="K16" s="11"/>
      <c r="L16" s="5"/>
    </row>
    <row r="17" spans="1:12" ht="16.5" customHeight="1" x14ac:dyDescent="0.3">
      <c r="A17" s="6" t="str">
        <f>Ideate!B17</f>
        <v>IN016</v>
      </c>
      <c r="B17" s="6" t="str">
        <f>Ideate!C17</f>
        <v>ABC</v>
      </c>
      <c r="C17" s="51">
        <f>Ideate!E17</f>
        <v>0</v>
      </c>
      <c r="D17" s="11"/>
      <c r="E17" s="23"/>
      <c r="F17" s="12"/>
      <c r="G17" s="23"/>
      <c r="H17" s="43"/>
      <c r="I17" s="23"/>
      <c r="J17" s="23"/>
      <c r="K17" s="23"/>
      <c r="L17" s="5"/>
    </row>
    <row r="18" spans="1:12" ht="16.5" customHeight="1" x14ac:dyDescent="0.3">
      <c r="A18" s="6" t="str">
        <f>Ideate!B18</f>
        <v>IN017</v>
      </c>
      <c r="B18" s="6" t="str">
        <f>Ideate!C18</f>
        <v>ABC</v>
      </c>
      <c r="C18" s="51">
        <f>Ideate!E18</f>
        <v>0</v>
      </c>
      <c r="D18" s="23"/>
      <c r="E18" s="23"/>
      <c r="F18" s="23"/>
      <c r="G18" s="23"/>
      <c r="H18" s="43"/>
      <c r="I18" s="23"/>
      <c r="J18" s="23"/>
      <c r="K18" s="23"/>
      <c r="L18" s="5"/>
    </row>
    <row r="19" spans="1:12" ht="16.5" customHeight="1" x14ac:dyDescent="0.3">
      <c r="A19" s="6" t="str">
        <f>Ideate!B19</f>
        <v>IN018</v>
      </c>
      <c r="B19" s="6" t="str">
        <f>Ideate!C19</f>
        <v>ABC</v>
      </c>
      <c r="C19" s="51">
        <f>Ideate!E19</f>
        <v>0</v>
      </c>
      <c r="D19" s="23"/>
      <c r="E19" s="23"/>
      <c r="F19" s="11"/>
      <c r="G19" s="23"/>
      <c r="H19" s="43"/>
      <c r="I19" s="11"/>
      <c r="J19" s="23"/>
      <c r="K19" s="11"/>
      <c r="L19" s="5"/>
    </row>
    <row r="20" spans="1:12" ht="16.5" customHeight="1" x14ac:dyDescent="0.3">
      <c r="A20" s="6" t="str">
        <f>Ideate!B20</f>
        <v>IN019</v>
      </c>
      <c r="B20" s="6" t="str">
        <f>Ideate!C20</f>
        <v>ABC</v>
      </c>
      <c r="C20" s="51">
        <f>Ideate!E20</f>
        <v>0</v>
      </c>
      <c r="D20" s="23"/>
      <c r="E20" s="23"/>
      <c r="F20" s="11"/>
      <c r="G20" s="23"/>
      <c r="H20" s="23"/>
      <c r="I20" s="11"/>
      <c r="J20" s="23"/>
      <c r="K20" s="11"/>
      <c r="L20" s="5"/>
    </row>
    <row r="21" spans="1:12" ht="16.5" customHeight="1" x14ac:dyDescent="0.3">
      <c r="A21" s="6" t="str">
        <f>Ideate!B21</f>
        <v>IN020</v>
      </c>
      <c r="B21" s="6" t="str">
        <f>Ideate!C21</f>
        <v>ABC</v>
      </c>
      <c r="C21" s="51">
        <f>Ideate!E21</f>
        <v>0</v>
      </c>
      <c r="D21" s="23"/>
      <c r="E21" s="23"/>
      <c r="F21" s="11"/>
      <c r="G21" s="11"/>
      <c r="H21" s="23"/>
      <c r="I21" s="11"/>
      <c r="J21" s="23"/>
      <c r="K21" s="11"/>
      <c r="L21" s="5"/>
    </row>
    <row r="22" spans="1:12" ht="16.5" customHeight="1" x14ac:dyDescent="0.3">
      <c r="A22" s="6" t="str">
        <f>Ideate!B22</f>
        <v>IN021</v>
      </c>
      <c r="B22" s="6" t="str">
        <f>Ideate!C22</f>
        <v>ABC</v>
      </c>
      <c r="C22" s="51">
        <f>Ideate!E22</f>
        <v>0</v>
      </c>
      <c r="D22" s="23"/>
      <c r="E22" s="23"/>
      <c r="F22" s="23"/>
      <c r="G22" s="23"/>
      <c r="H22" s="23"/>
      <c r="I22" s="11"/>
      <c r="J22" s="23"/>
      <c r="K22" s="23"/>
      <c r="L22" s="5"/>
    </row>
    <row r="23" spans="1:12" ht="16.5" customHeight="1" x14ac:dyDescent="0.3">
      <c r="A23" s="6" t="str">
        <f>Ideate!B23</f>
        <v>IN022</v>
      </c>
      <c r="B23" s="6" t="str">
        <f>Ideate!C23</f>
        <v>ABC</v>
      </c>
      <c r="C23" s="51">
        <f>Ideate!E23</f>
        <v>0</v>
      </c>
      <c r="D23" s="23"/>
      <c r="E23" s="23"/>
      <c r="F23" s="12"/>
      <c r="G23" s="23"/>
      <c r="H23" s="23"/>
      <c r="I23" s="11"/>
      <c r="J23" s="11"/>
      <c r="K23" s="23"/>
      <c r="L23" s="5"/>
    </row>
    <row r="24" spans="1:12" ht="16.5" customHeight="1" x14ac:dyDescent="0.3">
      <c r="A24" s="6" t="str">
        <f>Ideate!B24</f>
        <v>IN023</v>
      </c>
      <c r="B24" s="6" t="str">
        <f>Ideate!C24</f>
        <v>ABC</v>
      </c>
      <c r="C24" s="51">
        <f>Ideate!E24</f>
        <v>0</v>
      </c>
      <c r="D24" s="23"/>
      <c r="E24" s="23"/>
      <c r="F24" s="12"/>
      <c r="G24" s="23"/>
      <c r="H24" s="23"/>
      <c r="I24" s="11"/>
      <c r="J24" s="11"/>
      <c r="K24" s="11"/>
      <c r="L24" s="5"/>
    </row>
    <row r="25" spans="1:12" ht="18.75" customHeight="1" x14ac:dyDescent="0.3">
      <c r="A25" s="6" t="str">
        <f>Ideate!B25</f>
        <v>IN024</v>
      </c>
      <c r="B25" s="6" t="str">
        <f>Ideate!C25</f>
        <v>ABC</v>
      </c>
      <c r="C25" s="51">
        <f>Ideate!E25</f>
        <v>0</v>
      </c>
      <c r="D25" s="23"/>
      <c r="E25" s="11"/>
      <c r="F25" s="12"/>
      <c r="G25" s="11"/>
      <c r="H25" s="23"/>
      <c r="I25" s="11"/>
      <c r="J25" s="23"/>
      <c r="K25" s="11"/>
      <c r="L25" s="5"/>
    </row>
    <row r="26" spans="1:12" ht="16.5" customHeight="1" x14ac:dyDescent="0.3">
      <c r="A26" s="6" t="str">
        <f>Ideate!B26</f>
        <v>IN025</v>
      </c>
      <c r="B26" s="6" t="str">
        <f>Ideate!C26</f>
        <v>ABC</v>
      </c>
      <c r="C26" s="51">
        <f>Ideate!E26</f>
        <v>0</v>
      </c>
      <c r="D26" s="23"/>
      <c r="E26" s="11"/>
      <c r="F26" s="12"/>
      <c r="G26" s="10"/>
      <c r="H26" s="23"/>
      <c r="I26" s="10"/>
      <c r="J26" s="23"/>
      <c r="K26" s="10"/>
      <c r="L26" s="5"/>
    </row>
    <row r="27" spans="1:12" ht="16.5" customHeight="1" x14ac:dyDescent="0.3">
      <c r="A27" s="6" t="str">
        <f>Ideate!B27</f>
        <v>IN026</v>
      </c>
      <c r="B27" s="6" t="str">
        <f>Ideate!C27</f>
        <v>ABC</v>
      </c>
      <c r="C27" s="51">
        <f>Ideate!E27</f>
        <v>0</v>
      </c>
      <c r="D27" s="23"/>
      <c r="E27" s="11"/>
      <c r="F27" s="10"/>
      <c r="G27" s="10"/>
      <c r="H27" s="23"/>
      <c r="I27" s="10"/>
      <c r="J27" s="23"/>
      <c r="K27" s="10"/>
      <c r="L27" s="5"/>
    </row>
    <row r="28" spans="1:12" ht="16.5" customHeight="1" x14ac:dyDescent="0.3">
      <c r="A28" s="6" t="str">
        <f>Ideate!B28</f>
        <v>IN027</v>
      </c>
      <c r="B28" s="6" t="str">
        <f>Ideate!C28</f>
        <v>ABC</v>
      </c>
      <c r="C28" s="51">
        <f>Ideate!E28</f>
        <v>0</v>
      </c>
      <c r="D28" s="23"/>
      <c r="E28" s="23"/>
      <c r="F28" s="23"/>
      <c r="G28" s="23"/>
      <c r="H28" s="43"/>
      <c r="I28" s="10"/>
      <c r="J28" s="23"/>
      <c r="K28" s="23"/>
      <c r="L28" s="5"/>
    </row>
    <row r="29" spans="1:12" ht="16.5" customHeight="1" x14ac:dyDescent="0.3">
      <c r="A29" s="6" t="str">
        <f>Ideate!B29</f>
        <v>IN028</v>
      </c>
      <c r="B29" s="6" t="str">
        <f>Ideate!C29</f>
        <v>ABC</v>
      </c>
      <c r="C29" s="51">
        <f>Ideate!E29</f>
        <v>0</v>
      </c>
      <c r="D29" s="23"/>
      <c r="E29" s="11"/>
      <c r="F29" s="10"/>
      <c r="G29" s="23"/>
      <c r="H29" s="23"/>
      <c r="I29" s="10"/>
      <c r="J29" s="10"/>
      <c r="K29" s="10"/>
      <c r="L29" s="5"/>
    </row>
    <row r="30" spans="1:12" ht="16.5" customHeight="1" x14ac:dyDescent="0.3">
      <c r="A30" s="6" t="str">
        <f>Ideate!B30</f>
        <v>IN029</v>
      </c>
      <c r="B30" s="6" t="str">
        <f>Ideate!C30</f>
        <v>ABC</v>
      </c>
      <c r="C30" s="51">
        <f>Ideate!E30</f>
        <v>0</v>
      </c>
      <c r="D30" s="10"/>
      <c r="E30" s="23"/>
      <c r="F30" s="10"/>
      <c r="G30" s="10"/>
      <c r="H30" s="43"/>
      <c r="I30" s="10"/>
      <c r="J30" s="23"/>
      <c r="K30" s="10"/>
      <c r="L30" s="5"/>
    </row>
    <row r="31" spans="1:12" ht="16.5" customHeight="1" x14ac:dyDescent="0.3">
      <c r="A31" s="6" t="str">
        <f>Ideate!B31</f>
        <v>IN030</v>
      </c>
      <c r="B31" s="6" t="str">
        <f>Ideate!C31</f>
        <v>ABC</v>
      </c>
      <c r="C31" s="51">
        <f>Ideate!E31</f>
        <v>0</v>
      </c>
      <c r="D31" s="10"/>
      <c r="E31" s="23"/>
      <c r="F31" s="10"/>
      <c r="G31" s="10"/>
      <c r="H31" s="43"/>
      <c r="I31" s="10"/>
      <c r="J31" s="23"/>
      <c r="K31" s="10"/>
      <c r="L31" s="5"/>
    </row>
    <row r="32" spans="1:12" ht="16.5" customHeight="1" x14ac:dyDescent="0.3">
      <c r="A32" s="6" t="str">
        <f>Ideate!B32</f>
        <v>IN031</v>
      </c>
      <c r="B32" s="6" t="str">
        <f>Ideate!C32</f>
        <v>ABC</v>
      </c>
      <c r="C32" s="51">
        <f>Ideate!E32</f>
        <v>0</v>
      </c>
      <c r="D32" s="12"/>
      <c r="E32" s="23"/>
      <c r="F32" s="12"/>
      <c r="G32" s="23"/>
      <c r="H32" s="43"/>
      <c r="I32" s="23"/>
      <c r="J32" s="23"/>
      <c r="K32" s="12"/>
      <c r="L32" s="5"/>
    </row>
    <row r="33" spans="1:12" ht="16.5" customHeight="1" x14ac:dyDescent="0.3">
      <c r="A33" s="6" t="str">
        <f>Ideate!B33</f>
        <v>IN032</v>
      </c>
      <c r="B33" s="6" t="str">
        <f>Ideate!C33</f>
        <v>ABC</v>
      </c>
      <c r="C33" s="51">
        <f>Ideate!E33</f>
        <v>0</v>
      </c>
      <c r="D33" s="23"/>
      <c r="E33" s="23"/>
      <c r="F33" s="23"/>
      <c r="G33" s="23"/>
      <c r="H33" s="43"/>
      <c r="I33" s="10"/>
      <c r="J33" s="10"/>
      <c r="K33" s="23"/>
      <c r="L33" s="5"/>
    </row>
    <row r="34" spans="1:12" ht="16.5" customHeight="1" x14ac:dyDescent="0.3">
      <c r="A34" s="6" t="str">
        <f>Ideate!B34</f>
        <v>IN033</v>
      </c>
      <c r="B34" s="6" t="str">
        <f>Ideate!C34</f>
        <v>ABC</v>
      </c>
      <c r="C34" s="51">
        <f>Ideate!E34</f>
        <v>0</v>
      </c>
      <c r="D34" s="23"/>
      <c r="E34" s="23"/>
      <c r="F34" s="23"/>
      <c r="G34" s="23"/>
      <c r="H34" s="23"/>
      <c r="I34" s="10"/>
      <c r="J34" s="23"/>
      <c r="K34" s="23"/>
      <c r="L34" s="5"/>
    </row>
    <row r="35" spans="1:12" ht="16.5" customHeight="1" x14ac:dyDescent="0.3">
      <c r="A35" s="6" t="str">
        <f>Ideate!B35</f>
        <v>IN034</v>
      </c>
      <c r="B35" s="6" t="str">
        <f>Ideate!C35</f>
        <v>ABC</v>
      </c>
      <c r="C35" s="51">
        <f>Ideate!E35</f>
        <v>0</v>
      </c>
      <c r="D35" s="23"/>
      <c r="E35" s="23"/>
      <c r="F35" s="23"/>
      <c r="G35" s="23"/>
      <c r="H35" s="23"/>
      <c r="I35" s="10"/>
      <c r="J35" s="23"/>
      <c r="K35" s="23"/>
      <c r="L35" s="5"/>
    </row>
    <row r="36" spans="1:12" ht="16.5" customHeight="1" x14ac:dyDescent="0.3">
      <c r="A36" s="6" t="str">
        <f>Ideate!B36</f>
        <v>IN035</v>
      </c>
      <c r="B36" s="6" t="str">
        <f>Ideate!C36</f>
        <v>ABC</v>
      </c>
      <c r="C36" s="51">
        <f>Ideate!E36</f>
        <v>0</v>
      </c>
      <c r="D36" s="23"/>
      <c r="E36" s="23"/>
      <c r="F36" s="23"/>
      <c r="G36" s="23"/>
      <c r="H36" s="43"/>
      <c r="I36" s="10"/>
      <c r="J36" s="10"/>
      <c r="K36" s="23"/>
      <c r="L36" s="5"/>
    </row>
    <row r="37" spans="1:12" ht="16.5" customHeight="1" x14ac:dyDescent="0.3">
      <c r="A37" s="6" t="str">
        <f>Ideate!B37</f>
        <v>IN036</v>
      </c>
      <c r="B37" s="6" t="str">
        <f>Ideate!C37</f>
        <v>ABC</v>
      </c>
      <c r="C37" s="51">
        <f>Ideate!E37</f>
        <v>0</v>
      </c>
      <c r="D37" s="23"/>
      <c r="E37" s="23"/>
      <c r="F37" s="23"/>
      <c r="G37" s="23"/>
      <c r="H37" s="43"/>
      <c r="I37" s="10"/>
      <c r="J37" s="10"/>
      <c r="K37" s="23"/>
      <c r="L37" s="5"/>
    </row>
    <row r="38" spans="1:12" ht="16.5" customHeight="1" x14ac:dyDescent="0.3">
      <c r="A38" s="6" t="str">
        <f>Ideate!B38</f>
        <v>IN037</v>
      </c>
      <c r="B38" s="6" t="str">
        <f>Ideate!C38</f>
        <v>ABC</v>
      </c>
      <c r="C38" s="51">
        <f>Ideate!E38</f>
        <v>0</v>
      </c>
      <c r="D38" s="23"/>
      <c r="E38" s="23"/>
      <c r="F38" s="23"/>
      <c r="G38" s="23"/>
      <c r="H38" s="43"/>
      <c r="I38" s="10"/>
      <c r="J38" s="23"/>
      <c r="K38" s="23"/>
      <c r="L38" s="5"/>
    </row>
    <row r="39" spans="1:12" ht="16.5" customHeight="1" x14ac:dyDescent="0.3">
      <c r="C39" s="3"/>
      <c r="D39" s="3"/>
      <c r="E39" s="3"/>
      <c r="F39" s="3"/>
      <c r="I39" s="3"/>
      <c r="J39" s="3"/>
      <c r="K39" s="3"/>
    </row>
    <row r="40" spans="1:12" ht="16.5" customHeight="1" x14ac:dyDescent="0.3">
      <c r="C40" s="3"/>
      <c r="D40" s="3"/>
      <c r="E40" s="3"/>
      <c r="F40" s="3"/>
      <c r="I40" s="3"/>
      <c r="J40" s="3"/>
      <c r="K40" s="3"/>
    </row>
    <row r="41" spans="1:12" ht="16.5" customHeight="1" x14ac:dyDescent="0.3">
      <c r="C41" s="3"/>
      <c r="D41" s="3"/>
      <c r="E41" s="3"/>
      <c r="F41" s="3"/>
      <c r="I41" s="3"/>
      <c r="J41" s="3"/>
      <c r="K41" s="3"/>
    </row>
    <row r="42" spans="1:12" ht="16.5" customHeight="1" x14ac:dyDescent="0.3">
      <c r="C42" s="3"/>
      <c r="D42" s="3"/>
      <c r="E42" s="3"/>
      <c r="F42" s="3"/>
      <c r="I42" s="3"/>
      <c r="J42" s="3"/>
      <c r="K42" s="3"/>
    </row>
    <row r="43" spans="1:12" ht="16.5" customHeight="1" x14ac:dyDescent="0.3">
      <c r="C43" s="3"/>
      <c r="D43" s="3"/>
      <c r="E43" s="3"/>
      <c r="F43" s="3"/>
      <c r="I43" s="3"/>
      <c r="J43" s="3"/>
      <c r="K43" s="3"/>
    </row>
    <row r="44" spans="1:12" ht="16.5" customHeight="1" x14ac:dyDescent="0.3">
      <c r="C44" s="3"/>
      <c r="D44" s="3"/>
      <c r="E44" s="3"/>
      <c r="F44" s="3"/>
      <c r="I44" s="3"/>
      <c r="J44" s="3"/>
      <c r="K44" s="3"/>
    </row>
    <row r="45" spans="1:12" ht="16.5" customHeight="1" x14ac:dyDescent="0.3">
      <c r="C45" s="3"/>
      <c r="D45" s="3"/>
      <c r="E45" s="3"/>
      <c r="F45" s="3"/>
      <c r="I45" s="3"/>
      <c r="J45" s="3"/>
      <c r="K45" s="3"/>
    </row>
    <row r="46" spans="1:12" ht="16.5" customHeight="1" x14ac:dyDescent="0.3">
      <c r="C46" s="3"/>
      <c r="D46" s="3"/>
      <c r="E46" s="3"/>
      <c r="F46" s="3"/>
      <c r="I46" s="3"/>
      <c r="J46" s="3"/>
      <c r="K46" s="3"/>
    </row>
    <row r="47" spans="1:12" ht="16.5" customHeight="1" x14ac:dyDescent="0.3">
      <c r="C47" s="3"/>
      <c r="D47" s="3"/>
      <c r="E47" s="3"/>
      <c r="F47" s="3"/>
      <c r="I47" s="3"/>
      <c r="J47" s="3"/>
      <c r="K47" s="3"/>
    </row>
    <row r="48" spans="1:12" ht="16.5" customHeight="1" x14ac:dyDescent="0.3">
      <c r="C48" s="3"/>
      <c r="D48" s="3"/>
      <c r="E48" s="3"/>
      <c r="F48" s="3"/>
      <c r="I48" s="3"/>
      <c r="J48" s="3"/>
      <c r="K48" s="3"/>
    </row>
    <row r="49" spans="3:11" ht="16.5" customHeight="1" x14ac:dyDescent="0.3">
      <c r="C49" s="3"/>
      <c r="D49" s="3"/>
      <c r="E49" s="3"/>
      <c r="F49" s="3"/>
      <c r="I49" s="3"/>
      <c r="J49" s="3"/>
      <c r="K49" s="3"/>
    </row>
    <row r="50" spans="3:11" ht="16.5" customHeight="1" x14ac:dyDescent="0.3">
      <c r="C50" s="3"/>
      <c r="D50" s="3"/>
      <c r="E50" s="3"/>
      <c r="F50" s="3"/>
      <c r="I50" s="3"/>
      <c r="J50" s="3"/>
      <c r="K50" s="3"/>
    </row>
    <row r="51" spans="3:11" ht="16.5" customHeight="1" x14ac:dyDescent="0.3">
      <c r="C51" s="9"/>
      <c r="D51" s="9"/>
      <c r="E51" s="3"/>
      <c r="F51" s="3"/>
      <c r="I51" s="9"/>
      <c r="J51" s="3"/>
      <c r="K51" s="3"/>
    </row>
    <row r="52" spans="3:11" ht="16.5" customHeight="1" x14ac:dyDescent="0.3">
      <c r="C52" s="9"/>
      <c r="D52" s="9"/>
      <c r="E52" s="3"/>
      <c r="F52" s="3"/>
      <c r="I52" s="9"/>
      <c r="J52" s="3"/>
      <c r="K52" s="3"/>
    </row>
    <row r="53" spans="3:11" ht="16.5" customHeight="1" x14ac:dyDescent="0.3">
      <c r="C53" s="9"/>
      <c r="D53" s="9"/>
      <c r="E53" s="3"/>
      <c r="F53" s="9"/>
      <c r="I53" s="9"/>
      <c r="J53" s="9"/>
      <c r="K53" s="3"/>
    </row>
    <row r="54" spans="3:11" ht="16.5" customHeight="1" x14ac:dyDescent="0.3">
      <c r="C54" s="3"/>
      <c r="D54" s="3"/>
      <c r="E54" s="3"/>
      <c r="F54" s="9"/>
      <c r="I54" s="3"/>
      <c r="J54" s="9"/>
      <c r="K54" s="3"/>
    </row>
    <row r="55" spans="3:11" ht="16.5" customHeight="1" x14ac:dyDescent="0.3">
      <c r="C55" s="3"/>
      <c r="D55" s="3"/>
      <c r="E55" s="3"/>
      <c r="F55" s="3"/>
      <c r="I55" s="3"/>
      <c r="J55" s="3"/>
      <c r="K55" s="3"/>
    </row>
    <row r="56" spans="3:11" ht="16.5" customHeight="1" x14ac:dyDescent="0.3">
      <c r="C56" s="3"/>
      <c r="D56" s="3"/>
      <c r="E56" s="3"/>
      <c r="F56" s="3"/>
      <c r="I56" s="3"/>
      <c r="J56" s="3"/>
      <c r="K56" s="3"/>
    </row>
    <row r="57" spans="3:11" ht="16.5" customHeight="1" x14ac:dyDescent="0.3">
      <c r="C57" s="3"/>
      <c r="D57" s="3"/>
      <c r="E57" s="3"/>
      <c r="F57" s="3"/>
      <c r="I57" s="3"/>
      <c r="J57" s="3"/>
      <c r="K57" s="3"/>
    </row>
    <row r="58" spans="3:11" ht="16.5" customHeight="1" x14ac:dyDescent="0.3">
      <c r="C58" s="3"/>
      <c r="D58" s="3"/>
      <c r="E58" s="3"/>
      <c r="F58" s="3"/>
      <c r="I58" s="3"/>
      <c r="J58" s="3"/>
      <c r="K58" s="3"/>
    </row>
    <row r="59" spans="3:11" ht="16.5" customHeight="1" x14ac:dyDescent="0.3">
      <c r="C59" s="3"/>
      <c r="D59" s="3"/>
      <c r="E59" s="3"/>
      <c r="F59" s="3"/>
      <c r="I59" s="3"/>
      <c r="J59" s="3"/>
      <c r="K59" s="3"/>
    </row>
    <row r="60" spans="3:11" ht="16.5" customHeight="1" x14ac:dyDescent="0.3">
      <c r="C60" s="3"/>
      <c r="D60" s="3"/>
      <c r="E60" s="3"/>
      <c r="F60" s="3"/>
      <c r="I60" s="3"/>
      <c r="J60" s="3"/>
      <c r="K60" s="3"/>
    </row>
    <row r="61" spans="3:11" ht="16.5" customHeight="1" x14ac:dyDescent="0.3">
      <c r="C61" s="3"/>
      <c r="D61" s="3"/>
      <c r="E61" s="3"/>
      <c r="F61" s="3"/>
      <c r="I61" s="3"/>
      <c r="J61" s="3"/>
      <c r="K61" s="3"/>
    </row>
    <row r="62" spans="3:11" ht="16.5" customHeight="1" x14ac:dyDescent="0.3">
      <c r="C62" s="3"/>
      <c r="D62" s="3"/>
      <c r="E62" s="3"/>
      <c r="F62" s="3"/>
      <c r="I62" s="3"/>
      <c r="J62" s="3"/>
      <c r="K62" s="3"/>
    </row>
    <row r="63" spans="3:11" ht="16.5" customHeight="1" x14ac:dyDescent="0.3">
      <c r="C63" s="3"/>
      <c r="D63" s="3"/>
      <c r="E63" s="3"/>
      <c r="F63" s="3"/>
      <c r="I63" s="3"/>
      <c r="J63" s="3"/>
      <c r="K63" s="3"/>
    </row>
    <row r="64" spans="3:11" ht="16.5" customHeight="1" x14ac:dyDescent="0.3">
      <c r="C64" s="3"/>
      <c r="D64" s="3"/>
      <c r="E64" s="3"/>
      <c r="F64" s="3"/>
      <c r="I64" s="3"/>
      <c r="J64" s="3"/>
      <c r="K64" s="3"/>
    </row>
    <row r="65" spans="3:11" ht="16.5" customHeight="1" x14ac:dyDescent="0.3">
      <c r="C65" s="3"/>
      <c r="D65" s="3"/>
      <c r="E65" s="3"/>
      <c r="F65" s="3"/>
      <c r="I65" s="3"/>
      <c r="J65" s="3"/>
      <c r="K65" s="3"/>
    </row>
    <row r="66" spans="3:11" ht="16.5" customHeight="1" x14ac:dyDescent="0.3">
      <c r="C66" s="3"/>
      <c r="D66" s="3"/>
      <c r="E66" s="3"/>
      <c r="F66" s="3"/>
      <c r="I66" s="3"/>
      <c r="J66" s="3"/>
      <c r="K66" s="3"/>
    </row>
    <row r="67" spans="3:11" ht="16.5" customHeight="1" x14ac:dyDescent="0.3">
      <c r="C67" s="3"/>
      <c r="D67" s="3"/>
      <c r="E67" s="3"/>
      <c r="F67" s="3"/>
      <c r="I67" s="3"/>
      <c r="J67" s="3"/>
      <c r="K67" s="3"/>
    </row>
    <row r="68" spans="3:11" ht="16.5" customHeight="1" x14ac:dyDescent="0.3">
      <c r="C68" s="3"/>
      <c r="D68" s="3"/>
      <c r="E68" s="3"/>
      <c r="F68" s="3"/>
      <c r="I68" s="3"/>
      <c r="J68" s="3"/>
      <c r="K68" s="3"/>
    </row>
    <row r="69" spans="3:11" ht="16.5" customHeight="1" x14ac:dyDescent="0.3">
      <c r="C69" s="3"/>
      <c r="D69" s="3"/>
      <c r="E69" s="3"/>
      <c r="F69" s="3"/>
      <c r="I69" s="3"/>
      <c r="J69" s="3"/>
      <c r="K69" s="3"/>
    </row>
    <row r="70" spans="3:11" ht="16.5" customHeight="1" x14ac:dyDescent="0.3">
      <c r="C70" s="9"/>
      <c r="D70" s="9"/>
      <c r="E70" s="3"/>
      <c r="F70" s="3"/>
      <c r="I70" s="9"/>
      <c r="J70" s="3"/>
      <c r="K70" s="3"/>
    </row>
    <row r="71" spans="3:11" ht="16.5" customHeight="1" x14ac:dyDescent="0.3">
      <c r="C71" s="9"/>
      <c r="D71" s="9"/>
      <c r="E71" s="3"/>
      <c r="F71" s="3"/>
      <c r="I71" s="9"/>
      <c r="J71" s="3"/>
      <c r="K71" s="3"/>
    </row>
    <row r="72" spans="3:11" ht="16.5" customHeight="1" x14ac:dyDescent="0.3">
      <c r="C72" s="9"/>
      <c r="D72" s="9"/>
      <c r="E72" s="3"/>
      <c r="F72" s="3"/>
      <c r="I72" s="9"/>
      <c r="J72" s="9"/>
      <c r="K72" s="3"/>
    </row>
    <row r="73" spans="3:11" ht="16.5" customHeight="1" x14ac:dyDescent="0.3">
      <c r="C73" s="9"/>
      <c r="D73" s="9"/>
      <c r="E73" s="3"/>
      <c r="F73" s="3"/>
      <c r="I73" s="9"/>
      <c r="J73" s="9"/>
      <c r="K73" s="3"/>
    </row>
    <row r="74" spans="3:11" ht="16.5" customHeight="1" x14ac:dyDescent="0.3">
      <c r="C74" s="3"/>
      <c r="D74" s="3"/>
      <c r="E74" s="3"/>
      <c r="F74" s="3"/>
      <c r="I74" s="3"/>
      <c r="J74" s="3"/>
      <c r="K74" s="3"/>
    </row>
    <row r="75" spans="3:11" ht="16.5" customHeight="1" x14ac:dyDescent="0.3">
      <c r="C75" s="3"/>
      <c r="D75" s="3"/>
      <c r="E75" s="3"/>
      <c r="F75" s="3"/>
      <c r="I75" s="3"/>
      <c r="J75" s="3"/>
      <c r="K75" s="3"/>
    </row>
    <row r="76" spans="3:11" ht="16.5" customHeight="1" x14ac:dyDescent="0.3">
      <c r="C76" s="3"/>
      <c r="D76" s="3"/>
      <c r="E76" s="3"/>
      <c r="F76" s="3"/>
      <c r="I76" s="3"/>
      <c r="J76" s="3"/>
      <c r="K76" s="3"/>
    </row>
    <row r="77" spans="3:11" ht="16.5" customHeight="1" x14ac:dyDescent="0.3">
      <c r="C77" s="3"/>
      <c r="D77" s="3"/>
      <c r="E77" s="3"/>
      <c r="F77" s="3"/>
      <c r="I77" s="3"/>
      <c r="J77" s="3"/>
      <c r="K77" s="3"/>
    </row>
    <row r="78" spans="3:11" ht="16.5" customHeight="1" x14ac:dyDescent="0.3">
      <c r="C78" s="3"/>
      <c r="D78" s="3"/>
      <c r="E78" s="3"/>
      <c r="F78" s="3"/>
      <c r="I78" s="3"/>
      <c r="J78" s="3"/>
      <c r="K78" s="3"/>
    </row>
    <row r="79" spans="3:11" ht="16.5" customHeight="1" x14ac:dyDescent="0.3">
      <c r="C79" s="3"/>
      <c r="D79" s="3"/>
      <c r="E79" s="3"/>
      <c r="F79" s="3"/>
      <c r="I79" s="3"/>
      <c r="J79" s="3"/>
      <c r="K79" s="3"/>
    </row>
    <row r="80" spans="3:11" ht="16.5" customHeight="1" x14ac:dyDescent="0.3">
      <c r="C80" s="3"/>
      <c r="D80" s="3"/>
      <c r="E80" s="3"/>
      <c r="F80" s="3"/>
      <c r="I80" s="3"/>
      <c r="J80" s="3"/>
      <c r="K80" s="3"/>
    </row>
    <row r="81" spans="3:11" ht="16.5" customHeight="1" x14ac:dyDescent="0.3">
      <c r="C81" s="3"/>
      <c r="D81" s="3"/>
      <c r="E81" s="3"/>
      <c r="F81" s="3"/>
      <c r="I81" s="3"/>
      <c r="J81" s="3"/>
      <c r="K81" s="3"/>
    </row>
    <row r="82" spans="3:11" ht="16.5" customHeight="1" x14ac:dyDescent="0.3">
      <c r="C82" s="3"/>
      <c r="D82" s="3"/>
      <c r="E82" s="3"/>
      <c r="F82" s="3"/>
      <c r="I82" s="3"/>
      <c r="J82" s="3"/>
      <c r="K82" s="3"/>
    </row>
    <row r="83" spans="3:11" ht="16.5" customHeight="1" x14ac:dyDescent="0.3">
      <c r="C83" s="3"/>
      <c r="D83" s="3"/>
      <c r="E83" s="3"/>
      <c r="F83" s="3"/>
      <c r="I83" s="3"/>
      <c r="J83" s="3"/>
      <c r="K83" s="3"/>
    </row>
    <row r="84" spans="3:11" ht="16.5" customHeight="1" x14ac:dyDescent="0.3">
      <c r="C84" s="3"/>
      <c r="D84" s="3"/>
      <c r="E84" s="3"/>
      <c r="F84" s="3"/>
      <c r="I84" s="3"/>
      <c r="J84" s="3"/>
      <c r="K84" s="3"/>
    </row>
    <row r="85" spans="3:11" ht="16.5" customHeight="1" x14ac:dyDescent="0.3">
      <c r="C85" s="3"/>
      <c r="D85" s="3"/>
      <c r="E85" s="3"/>
      <c r="F85" s="3"/>
      <c r="I85" s="3"/>
      <c r="J85" s="3"/>
      <c r="K85" s="3"/>
    </row>
    <row r="86" spans="3:11" ht="16.5" customHeight="1" x14ac:dyDescent="0.3">
      <c r="C86" s="3"/>
      <c r="D86" s="3"/>
      <c r="E86" s="3"/>
      <c r="F86" s="3"/>
      <c r="I86" s="3"/>
      <c r="J86" s="3"/>
      <c r="K86" s="3"/>
    </row>
    <row r="87" spans="3:11" ht="16.5" customHeight="1" x14ac:dyDescent="0.3">
      <c r="C87" s="9"/>
      <c r="D87" s="9"/>
      <c r="E87" s="3"/>
      <c r="F87" s="3"/>
      <c r="I87" s="9"/>
      <c r="J87" s="3"/>
      <c r="K87" s="3"/>
    </row>
    <row r="88" spans="3:11" ht="16.5" customHeight="1" x14ac:dyDescent="0.3">
      <c r="C88" s="9"/>
      <c r="D88" s="9"/>
      <c r="E88" s="3"/>
      <c r="F88" s="3"/>
      <c r="I88" s="9"/>
      <c r="J88" s="3"/>
      <c r="K88" s="3"/>
    </row>
    <row r="89" spans="3:11" ht="16.5" customHeight="1" x14ac:dyDescent="0.3">
      <c r="C89" s="9"/>
      <c r="D89" s="9"/>
      <c r="E89" s="3"/>
      <c r="F89" s="3"/>
      <c r="I89" s="9"/>
      <c r="J89" s="9"/>
      <c r="K89" s="3"/>
    </row>
    <row r="90" spans="3:11" ht="16.5" customHeight="1" x14ac:dyDescent="0.3">
      <c r="C90" s="9"/>
      <c r="D90" s="9"/>
      <c r="E90" s="3"/>
      <c r="F90" s="3"/>
      <c r="I90" s="9"/>
      <c r="J90" s="9"/>
      <c r="K90" s="3"/>
    </row>
    <row r="91" spans="3:11" ht="16.5" customHeight="1" x14ac:dyDescent="0.3">
      <c r="C91" s="3"/>
      <c r="D91" s="3"/>
      <c r="E91" s="3"/>
      <c r="F91" s="3"/>
      <c r="I91" s="3"/>
      <c r="J91" s="3"/>
      <c r="K91" s="3"/>
    </row>
    <row r="92" spans="3:11" ht="16.5" customHeight="1" x14ac:dyDescent="0.3">
      <c r="C92" s="3"/>
      <c r="D92" s="3"/>
      <c r="E92" s="3"/>
      <c r="F92" s="3"/>
      <c r="I92" s="3"/>
      <c r="J92" s="3"/>
      <c r="K92" s="3"/>
    </row>
    <row r="93" spans="3:11" ht="16.5" customHeight="1" x14ac:dyDescent="0.3">
      <c r="C93" s="3"/>
      <c r="D93" s="3"/>
      <c r="E93" s="3"/>
      <c r="F93" s="3"/>
      <c r="I93" s="3"/>
      <c r="J93" s="3"/>
      <c r="K93" s="3"/>
    </row>
    <row r="94" spans="3:11" ht="16.5" customHeight="1" x14ac:dyDescent="0.3">
      <c r="C94" s="3"/>
      <c r="D94" s="3"/>
      <c r="E94" s="3"/>
      <c r="F94" s="3"/>
      <c r="I94" s="3"/>
      <c r="J94" s="3"/>
      <c r="K94" s="3"/>
    </row>
    <row r="95" spans="3:11" ht="16.5" customHeight="1" x14ac:dyDescent="0.3">
      <c r="C95" s="3"/>
      <c r="D95" s="3"/>
      <c r="E95" s="3"/>
      <c r="F95" s="3"/>
      <c r="I95" s="3"/>
      <c r="J95" s="3"/>
      <c r="K95" s="3"/>
    </row>
    <row r="96" spans="3:11" ht="16.5" customHeight="1" x14ac:dyDescent="0.3">
      <c r="C96" s="3"/>
      <c r="D96" s="3"/>
      <c r="E96" s="3"/>
      <c r="F96" s="3"/>
      <c r="I96" s="3"/>
      <c r="J96" s="3"/>
      <c r="K96" s="3"/>
    </row>
    <row r="97" s="3" customFormat="1" ht="16.5" customHeight="1" x14ac:dyDescent="0.3"/>
    <row r="98" s="3" customFormat="1" ht="16.5" customHeight="1" x14ac:dyDescent="0.3"/>
    <row r="99" s="3" customFormat="1" ht="16.5" customHeight="1" x14ac:dyDescent="0.3"/>
    <row r="100" s="3" customFormat="1" ht="16.5" customHeight="1" x14ac:dyDescent="0.3"/>
    <row r="101" s="3" customFormat="1" ht="16.5" customHeight="1" x14ac:dyDescent="0.3"/>
    <row r="102" s="3" customFormat="1" ht="16.5" customHeight="1" x14ac:dyDescent="0.3"/>
    <row r="103" s="3" customFormat="1" ht="16.5" customHeight="1" x14ac:dyDescent="0.3"/>
    <row r="104" s="3" customFormat="1" ht="16.5" customHeight="1" x14ac:dyDescent="0.3"/>
    <row r="105" s="3" customFormat="1" ht="16.5" customHeight="1" x14ac:dyDescent="0.3"/>
    <row r="106" s="3" customFormat="1" ht="16.5" customHeight="1" x14ac:dyDescent="0.3"/>
    <row r="107" s="3" customFormat="1" ht="16.5" customHeight="1" x14ac:dyDescent="0.3"/>
    <row r="108" s="3" customFormat="1" ht="16.5" customHeight="1" x14ac:dyDescent="0.3"/>
    <row r="109" s="3" customFormat="1" ht="16.5" customHeight="1" x14ac:dyDescent="0.3"/>
    <row r="110" s="3" customFormat="1" ht="16.5" customHeight="1" x14ac:dyDescent="0.3"/>
    <row r="111" s="3" customFormat="1" ht="16.5" customHeight="1" x14ac:dyDescent="0.3"/>
    <row r="112" s="3" customFormat="1" ht="16.5" customHeight="1" x14ac:dyDescent="0.3"/>
    <row r="113" s="3" customFormat="1" ht="16.5" customHeight="1" x14ac:dyDescent="0.3"/>
    <row r="114" s="3" customFormat="1" ht="16.5" customHeight="1" x14ac:dyDescent="0.3"/>
    <row r="115" s="3" customFormat="1" ht="16.5" customHeight="1" x14ac:dyDescent="0.3"/>
    <row r="116" s="3" customFormat="1" ht="16.5" customHeight="1" x14ac:dyDescent="0.3"/>
    <row r="117" s="3" customFormat="1" ht="16.5" customHeight="1" x14ac:dyDescent="0.3"/>
    <row r="118" s="3" customFormat="1" ht="16.5" customHeight="1" x14ac:dyDescent="0.3"/>
    <row r="119" s="3" customFormat="1" ht="16.5" customHeight="1" x14ac:dyDescent="0.3"/>
    <row r="120" s="3" customFormat="1" ht="16.5" customHeight="1" x14ac:dyDescent="0.3"/>
    <row r="121" s="3" customFormat="1" ht="16.5" customHeight="1" x14ac:dyDescent="0.3"/>
    <row r="122" s="3" customFormat="1" ht="16.5" customHeight="1" x14ac:dyDescent="0.3"/>
    <row r="123" s="3" customFormat="1" ht="16.5" customHeight="1" x14ac:dyDescent="0.3"/>
    <row r="124" s="3" customFormat="1" ht="16.5" customHeight="1" x14ac:dyDescent="0.3"/>
    <row r="125" s="3" customFormat="1" ht="16.5" customHeight="1" x14ac:dyDescent="0.3"/>
    <row r="126" s="3" customFormat="1" ht="16.5" customHeight="1" x14ac:dyDescent="0.3"/>
    <row r="127" s="3" customFormat="1" ht="16.5" customHeight="1" x14ac:dyDescent="0.3"/>
    <row r="128" s="3" customFormat="1" ht="16.5" customHeight="1" x14ac:dyDescent="0.3"/>
    <row r="129" s="3" customFormat="1" ht="16.5" customHeight="1" x14ac:dyDescent="0.3"/>
    <row r="130" s="3" customFormat="1" ht="16.5" customHeight="1" x14ac:dyDescent="0.3"/>
    <row r="131" s="3" customFormat="1" ht="16.5" customHeight="1" x14ac:dyDescent="0.3"/>
    <row r="132" s="3" customFormat="1" ht="16.5" customHeight="1" x14ac:dyDescent="0.3"/>
    <row r="133" s="3" customFormat="1" ht="16.5" customHeight="1" x14ac:dyDescent="0.3"/>
    <row r="134" s="3" customFormat="1" ht="16.5" customHeight="1" x14ac:dyDescent="0.3"/>
    <row r="135" s="3" customFormat="1" ht="16.5" customHeight="1" x14ac:dyDescent="0.3"/>
    <row r="136" s="3" customFormat="1" ht="16.5" customHeight="1" x14ac:dyDescent="0.3"/>
    <row r="137" s="3" customFormat="1" ht="16.5" customHeight="1" x14ac:dyDescent="0.3"/>
    <row r="138" s="3" customFormat="1" ht="16.5" customHeight="1" x14ac:dyDescent="0.3"/>
    <row r="139" s="3" customFormat="1" ht="16.5" customHeight="1" x14ac:dyDescent="0.3"/>
    <row r="140" s="3" customFormat="1" ht="16.5" customHeight="1" x14ac:dyDescent="0.3"/>
    <row r="141" s="3" customFormat="1" ht="16.5" customHeight="1" x14ac:dyDescent="0.3"/>
    <row r="142" s="3" customFormat="1" ht="16.5" customHeight="1" x14ac:dyDescent="0.3"/>
    <row r="143" s="3" customFormat="1" ht="16.5" customHeight="1" x14ac:dyDescent="0.3"/>
    <row r="144" s="3" customFormat="1" ht="16.5" customHeight="1" x14ac:dyDescent="0.3"/>
    <row r="145" s="3" customFormat="1" ht="16.5" customHeight="1" x14ac:dyDescent="0.3"/>
    <row r="146" s="3" customFormat="1" ht="16.5" customHeight="1" x14ac:dyDescent="0.3"/>
    <row r="147" s="3" customFormat="1" ht="16.5" customHeight="1" x14ac:dyDescent="0.3"/>
    <row r="148" s="3" customFormat="1" ht="16.5" customHeight="1" x14ac:dyDescent="0.3"/>
    <row r="149" s="3" customFormat="1" ht="16.5" customHeight="1" x14ac:dyDescent="0.3"/>
    <row r="150" s="3" customFormat="1" ht="16.5" customHeight="1" x14ac:dyDescent="0.3"/>
    <row r="151" s="3" customFormat="1" ht="16.5" customHeight="1" x14ac:dyDescent="0.3"/>
    <row r="152" s="3" customFormat="1" ht="16.5" customHeight="1" x14ac:dyDescent="0.3"/>
    <row r="153" s="3" customFormat="1" ht="16.5" customHeight="1" x14ac:dyDescent="0.3"/>
    <row r="154" s="3" customFormat="1" ht="16.5" customHeight="1" x14ac:dyDescent="0.3"/>
    <row r="155" s="3" customFormat="1" ht="16.5" customHeight="1" x14ac:dyDescent="0.3"/>
    <row r="156" s="3" customFormat="1" ht="16.5" customHeight="1" x14ac:dyDescent="0.3"/>
    <row r="157" s="3" customFormat="1" ht="16.5" customHeight="1" x14ac:dyDescent="0.3"/>
    <row r="158" s="3" customFormat="1" ht="16.5" customHeight="1" x14ac:dyDescent="0.3"/>
    <row r="159" s="3" customFormat="1" ht="16.5" customHeight="1" x14ac:dyDescent="0.3"/>
    <row r="160" s="3" customFormat="1" ht="16.5" customHeight="1" x14ac:dyDescent="0.3"/>
    <row r="161" s="3" customFormat="1" ht="16.5" customHeight="1" x14ac:dyDescent="0.3"/>
    <row r="162" s="3" customFormat="1" ht="16.5" customHeight="1" x14ac:dyDescent="0.3"/>
    <row r="163" s="3" customFormat="1" ht="16.5" customHeight="1" x14ac:dyDescent="0.3"/>
    <row r="164" s="3" customFormat="1" ht="16.5" customHeight="1" x14ac:dyDescent="0.3"/>
    <row r="165" s="3" customFormat="1" ht="16.5" customHeight="1" x14ac:dyDescent="0.3"/>
    <row r="166" s="3" customFormat="1" ht="16.5" customHeight="1" x14ac:dyDescent="0.3"/>
    <row r="167" s="3" customFormat="1" ht="16.5" customHeight="1" x14ac:dyDescent="0.3"/>
    <row r="168" s="3" customFormat="1" ht="16.5" customHeight="1" x14ac:dyDescent="0.3"/>
    <row r="169" s="3" customFormat="1" ht="16.5" customHeight="1" x14ac:dyDescent="0.3"/>
    <row r="170" s="3" customFormat="1" ht="16.5" customHeight="1" x14ac:dyDescent="0.3"/>
    <row r="171" s="3" customFormat="1" ht="16.5" customHeight="1" x14ac:dyDescent="0.3"/>
    <row r="172" s="3" customFormat="1" ht="16.5" customHeight="1" x14ac:dyDescent="0.3"/>
    <row r="173" s="3" customFormat="1" ht="16.5" customHeight="1" x14ac:dyDescent="0.3"/>
    <row r="174" s="3" customFormat="1" ht="16.5" customHeight="1" x14ac:dyDescent="0.3"/>
    <row r="175" s="3" customFormat="1" ht="16.5" customHeight="1" x14ac:dyDescent="0.3"/>
    <row r="176" s="3" customFormat="1" ht="16.5" customHeight="1" x14ac:dyDescent="0.3"/>
    <row r="177" s="3" customFormat="1" ht="16.5" customHeight="1" x14ac:dyDescent="0.3"/>
    <row r="178" s="3" customFormat="1" ht="16.5" customHeight="1" x14ac:dyDescent="0.3"/>
    <row r="179" s="3" customFormat="1" ht="16.5" customHeight="1" x14ac:dyDescent="0.3"/>
    <row r="180" s="3" customFormat="1" ht="16.5" customHeight="1" x14ac:dyDescent="0.3"/>
    <row r="181" s="3" customFormat="1" ht="16.5" customHeight="1" x14ac:dyDescent="0.3"/>
    <row r="182" s="3" customFormat="1" ht="16.5" customHeight="1" x14ac:dyDescent="0.3"/>
    <row r="183" s="3" customFormat="1" ht="16.5" customHeight="1" x14ac:dyDescent="0.3"/>
    <row r="184" s="3" customFormat="1" ht="16.5" customHeight="1" x14ac:dyDescent="0.3"/>
    <row r="185" s="3" customFormat="1" ht="16.5" customHeight="1" x14ac:dyDescent="0.3"/>
    <row r="186" s="3" customFormat="1" ht="16.5" customHeight="1" x14ac:dyDescent="0.3"/>
    <row r="187" s="3" customFormat="1" ht="16.5" customHeight="1" x14ac:dyDescent="0.3"/>
    <row r="188" s="3" customFormat="1" ht="16.5" customHeight="1" x14ac:dyDescent="0.3"/>
    <row r="189" s="3" customFormat="1" ht="16.5" customHeight="1" x14ac:dyDescent="0.3"/>
    <row r="190" s="3" customFormat="1" ht="16.5" customHeight="1" x14ac:dyDescent="0.3"/>
    <row r="191" s="3" customFormat="1" ht="16.5" customHeight="1" x14ac:dyDescent="0.3"/>
    <row r="192" s="3" customFormat="1" ht="16.5" customHeight="1" x14ac:dyDescent="0.3"/>
    <row r="193" s="3" customFormat="1" ht="16.5" customHeight="1" x14ac:dyDescent="0.3"/>
    <row r="194" s="3" customFormat="1" ht="16.5" customHeight="1" x14ac:dyDescent="0.3"/>
    <row r="195" s="3" customFormat="1" ht="16.5" customHeight="1" x14ac:dyDescent="0.3"/>
    <row r="196" s="3" customFormat="1" ht="16.5" customHeight="1" x14ac:dyDescent="0.3"/>
    <row r="197" s="3" customFormat="1" ht="16.5" customHeight="1" x14ac:dyDescent="0.3"/>
    <row r="198" s="3" customFormat="1" ht="16.5" customHeight="1" x14ac:dyDescent="0.3"/>
    <row r="199" s="3" customFormat="1" ht="16.5" customHeight="1" x14ac:dyDescent="0.3"/>
    <row r="200" s="3" customFormat="1" ht="16.5" customHeight="1" x14ac:dyDescent="0.3"/>
    <row r="201" s="3" customFormat="1" ht="16.5" customHeight="1" x14ac:dyDescent="0.3"/>
    <row r="202" s="3" customFormat="1" ht="16.5" customHeight="1" x14ac:dyDescent="0.3"/>
    <row r="203" s="3" customFormat="1" ht="16.5" customHeight="1" x14ac:dyDescent="0.3"/>
    <row r="204" s="3" customFormat="1" ht="16.5" customHeight="1" x14ac:dyDescent="0.3"/>
    <row r="205" s="3" customFormat="1" ht="16.5" customHeight="1" x14ac:dyDescent="0.3"/>
    <row r="206" s="3" customFormat="1" ht="16.5" customHeight="1" x14ac:dyDescent="0.3"/>
    <row r="207" s="3" customFormat="1" ht="16.5" customHeight="1" x14ac:dyDescent="0.3"/>
    <row r="208" s="3" customFormat="1" ht="16.5" customHeight="1" x14ac:dyDescent="0.3"/>
  </sheetData>
  <conditionalFormatting sqref="D2 E28:F28 J28:K28">
    <cfRule type="containsText" dxfId="48" priority="100" operator="containsText" text="1">
      <formula>NOT(ISERROR(SEARCH("1",D2)))</formula>
    </cfRule>
  </conditionalFormatting>
  <conditionalFormatting sqref="D4:D16">
    <cfRule type="containsText" dxfId="47" priority="87" operator="containsText" text="1">
      <formula>NOT(ISERROR(SEARCH("1",D4)))</formula>
    </cfRule>
  </conditionalFormatting>
  <conditionalFormatting sqref="D18:D29">
    <cfRule type="containsText" dxfId="46" priority="79" operator="containsText" text="1">
      <formula>NOT(ISERROR(SEARCH("1",D18)))</formula>
    </cfRule>
  </conditionalFormatting>
  <conditionalFormatting sqref="D33:D38">
    <cfRule type="containsText" dxfId="45" priority="97" operator="containsText" text="1">
      <formula>NOT(ISERROR(SEARCH("1",D33)))</formula>
    </cfRule>
  </conditionalFormatting>
  <conditionalFormatting sqref="E2:E7">
    <cfRule type="containsText" dxfId="44" priority="78" operator="containsText" text="1">
      <formula>NOT(ISERROR(SEARCH("1",E2)))</formula>
    </cfRule>
  </conditionalFormatting>
  <conditionalFormatting sqref="E9">
    <cfRule type="containsText" dxfId="43" priority="69" operator="containsText" text="1">
      <formula>NOT(ISERROR(SEARCH("1",E9)))</formula>
    </cfRule>
  </conditionalFormatting>
  <conditionalFormatting sqref="E11">
    <cfRule type="containsText" dxfId="42" priority="72" operator="containsText" text="1">
      <formula>NOT(ISERROR(SEARCH("1",E11)))</formula>
    </cfRule>
  </conditionalFormatting>
  <conditionalFormatting sqref="E13:E15">
    <cfRule type="containsText" dxfId="41" priority="71" operator="containsText" text="1">
      <formula>NOT(ISERROR(SEARCH("1",E13)))</formula>
    </cfRule>
  </conditionalFormatting>
  <conditionalFormatting sqref="E17:E24">
    <cfRule type="containsText" dxfId="40" priority="76" operator="containsText" text="1">
      <formula>NOT(ISERROR(SEARCH("1",E17)))</formula>
    </cfRule>
  </conditionalFormatting>
  <conditionalFormatting sqref="E30:E38">
    <cfRule type="containsText" dxfId="39" priority="70" operator="containsText" text="1">
      <formula>NOT(ISERROR(SEARCH("1",E30)))</formula>
    </cfRule>
  </conditionalFormatting>
  <conditionalFormatting sqref="F2:F3">
    <cfRule type="containsText" dxfId="38" priority="141" operator="containsText" text="1">
      <formula>NOT(ISERROR(SEARCH("1",F2)))</formula>
    </cfRule>
  </conditionalFormatting>
  <conditionalFormatting sqref="F5:F7">
    <cfRule type="containsText" dxfId="37" priority="138" operator="containsText" text="1">
      <formula>NOT(ISERROR(SEARCH("1",F5)))</formula>
    </cfRule>
  </conditionalFormatting>
  <conditionalFormatting sqref="F18">
    <cfRule type="containsText" dxfId="36" priority="135" operator="containsText" text="1">
      <formula>NOT(ISERROR(SEARCH("1",F18)))</formula>
    </cfRule>
  </conditionalFormatting>
  <conditionalFormatting sqref="F22">
    <cfRule type="containsText" dxfId="35" priority="134" operator="containsText" text="1">
      <formula>NOT(ISERROR(SEARCH("1",F22)))</formula>
    </cfRule>
  </conditionalFormatting>
  <conditionalFormatting sqref="F33:F38">
    <cfRule type="containsText" dxfId="34" priority="132" operator="containsText" text="1">
      <formula>NOT(ISERROR(SEARCH("1",F33)))</formula>
    </cfRule>
  </conditionalFormatting>
  <conditionalFormatting sqref="G2:G9">
    <cfRule type="containsText" dxfId="33" priority="68" operator="containsText" text="1">
      <formula>NOT(ISERROR(SEARCH("1",G2)))</formula>
    </cfRule>
  </conditionalFormatting>
  <conditionalFormatting sqref="G12:G20">
    <cfRule type="containsText" dxfId="32" priority="59" operator="containsText" text="1">
      <formula>NOT(ISERROR(SEARCH("1",G12)))</formula>
    </cfRule>
  </conditionalFormatting>
  <conditionalFormatting sqref="G22:G24">
    <cfRule type="containsText" dxfId="31" priority="65" operator="containsText" text="1">
      <formula>NOT(ISERROR(SEARCH("1",G22)))</formula>
    </cfRule>
  </conditionalFormatting>
  <conditionalFormatting sqref="G28:G29">
    <cfRule type="containsText" dxfId="30" priority="58" operator="containsText" text="1">
      <formula>NOT(ISERROR(SEARCH("1",G28)))</formula>
    </cfRule>
  </conditionalFormatting>
  <conditionalFormatting sqref="G32:G38">
    <cfRule type="containsText" dxfId="29" priority="63" operator="containsText" text="1">
      <formula>NOT(ISERROR(SEARCH("1",G32)))</formula>
    </cfRule>
  </conditionalFormatting>
  <conditionalFormatting sqref="H2:K38">
    <cfRule type="containsText" dxfId="28" priority="1" operator="containsText" text="1">
      <formula>NOT(ISERROR(SEARCH("1",H2)))</formula>
    </cfRule>
  </conditionalFormatting>
  <conditionalFormatting sqref="I5:J5">
    <cfRule type="containsText" dxfId="27" priority="131" operator="containsText" text="1">
      <formula>NOT(ISERROR(SEARCH("1",I5)))</formula>
    </cfRule>
  </conditionalFormatting>
  <conditionalFormatting sqref="I15:J18">
    <cfRule type="containsText" dxfId="26" priority="127" operator="containsText" text="1">
      <formula>NOT(ISERROR(SEARCH("1",I15)))</formula>
    </cfRule>
  </conditionalFormatting>
  <conditionalFormatting sqref="I32:J32">
    <cfRule type="containsText" dxfId="25" priority="126" operator="containsText" text="1">
      <formula>NOT(ISERROR(SEARCH("1",I32)))</formula>
    </cfRule>
  </conditionalFormatting>
  <conditionalFormatting sqref="J3:J4">
    <cfRule type="containsText" dxfId="24" priority="124" operator="containsText" text="1">
      <formula>NOT(ISERROR(SEARCH("1",J3)))</formula>
    </cfRule>
  </conditionalFormatting>
  <conditionalFormatting sqref="J6:J7">
    <cfRule type="containsText" dxfId="23" priority="31" operator="containsText" text="1">
      <formula>NOT(ISERROR(SEARCH("1",J6)))</formula>
    </cfRule>
  </conditionalFormatting>
  <conditionalFormatting sqref="J11:J14">
    <cfRule type="containsText" dxfId="22" priority="27" operator="containsText" text="1">
      <formula>NOT(ISERROR(SEARCH("1",J11)))</formula>
    </cfRule>
  </conditionalFormatting>
  <conditionalFormatting sqref="J17:J22">
    <cfRule type="containsText" dxfId="21" priority="23" operator="containsText" text="1">
      <formula>NOT(ISERROR(SEARCH("1",J17)))</formula>
    </cfRule>
  </conditionalFormatting>
  <conditionalFormatting sqref="J25:J27">
    <cfRule type="containsText" dxfId="20" priority="22" operator="containsText" text="1">
      <formula>NOT(ISERROR(SEARCH("1",J25)))</formula>
    </cfRule>
  </conditionalFormatting>
  <conditionalFormatting sqref="J30:J32">
    <cfRule type="containsText" dxfId="19" priority="114" operator="containsText" text="1">
      <formula>NOT(ISERROR(SEARCH("1",J30)))</formula>
    </cfRule>
  </conditionalFormatting>
  <conditionalFormatting sqref="J34:J35">
    <cfRule type="containsText" dxfId="18" priority="101" operator="containsText" text="1">
      <formula>NOT(ISERROR(SEARCH("1",J34)))</formula>
    </cfRule>
  </conditionalFormatting>
  <conditionalFormatting sqref="J38">
    <cfRule type="containsText" dxfId="17" priority="21" operator="containsText" text="1">
      <formula>NOT(ISERROR(SEARCH("1",J38)))</formula>
    </cfRule>
  </conditionalFormatting>
  <conditionalFormatting sqref="K3:K7">
    <cfRule type="containsText" dxfId="16" priority="171" operator="containsText" text="1">
      <formula>NOT(ISERROR(SEARCH("1",K3)))</formula>
    </cfRule>
  </conditionalFormatting>
  <conditionalFormatting sqref="K13 F13:F14">
    <cfRule type="containsText" dxfId="15" priority="103" operator="containsText" text="1">
      <formula>NOT(ISERROR(SEARCH("1",F13)))</formula>
    </cfRule>
  </conditionalFormatting>
  <conditionalFormatting sqref="K15">
    <cfRule type="containsText" dxfId="14" priority="155" operator="containsText" text="1">
      <formula>NOT(ISERROR(SEARCH("1",K15)))</formula>
    </cfRule>
  </conditionalFormatting>
  <conditionalFormatting sqref="K17:K18">
    <cfRule type="containsText" dxfId="13" priority="167" operator="containsText" text="1">
      <formula>NOT(ISERROR(SEARCH("1",K17)))</formula>
    </cfRule>
  </conditionalFormatting>
  <conditionalFormatting sqref="K22:K23">
    <cfRule type="containsText" dxfId="12" priority="165" operator="containsText" text="1">
      <formula>NOT(ISERROR(SEARCH("1",K22)))</formula>
    </cfRule>
  </conditionalFormatting>
  <conditionalFormatting sqref="K33:K38">
    <cfRule type="containsText" dxfId="11" priority="163" operator="containsText" text="1">
      <formula>NOT(ISERROR(SEARCH("1",K33)))</formula>
    </cfRule>
  </conditionalFormatting>
  <pageMargins left="0.31496062992125984" right="0.70866141732283472" top="0.70866141732283472" bottom="0.74803149606299213" header="0.19685039370078741" footer="0.31496062992125984"/>
  <pageSetup paperSize="8" scale="65" pageOrder="overThenDown" orientation="landscape" r:id="rId1"/>
  <headerFooter>
    <oddHeader xml:space="preserve">&amp;C&amp;8Classification worksheet
</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FBDC-45C5-4349-8A91-B4228140C569}">
  <dimension ref="A1:N38"/>
  <sheetViews>
    <sheetView showGridLines="0" zoomScale="80" zoomScaleNormal="80" workbookViewId="0">
      <selection activeCell="K33" sqref="K33"/>
    </sheetView>
  </sheetViews>
  <sheetFormatPr defaultRowHeight="14.4" x14ac:dyDescent="0.3"/>
  <cols>
    <col min="1" max="1" width="9.33203125" customWidth="1"/>
    <col min="2" max="2" width="38" customWidth="1"/>
    <col min="3" max="3" width="23.33203125" customWidth="1"/>
    <col min="4" max="4" width="21.5546875" style="69" customWidth="1"/>
    <col min="5" max="5" width="21.5546875" style="70" customWidth="1"/>
  </cols>
  <sheetData>
    <row r="1" spans="1:14" s="47" customFormat="1" x14ac:dyDescent="0.3">
      <c r="A1" s="44" t="s">
        <v>3</v>
      </c>
      <c r="B1" s="44" t="s">
        <v>98</v>
      </c>
      <c r="C1" s="45" t="s">
        <v>99</v>
      </c>
      <c r="D1" s="68" t="s">
        <v>124</v>
      </c>
      <c r="E1" s="68" t="s">
        <v>125</v>
      </c>
    </row>
    <row r="2" spans="1:14" x14ac:dyDescent="0.3">
      <c r="A2" s="49" t="str">
        <f>Ideate!B2</f>
        <v>IN001</v>
      </c>
      <c r="B2" s="49" t="str">
        <f>Ideate!C2</f>
        <v>ABC</v>
      </c>
      <c r="C2" s="49" t="str">
        <f>Ideate!E2</f>
        <v>XYZ</v>
      </c>
      <c r="D2" s="53" t="s">
        <v>139</v>
      </c>
      <c r="E2" s="53" t="s">
        <v>126</v>
      </c>
    </row>
    <row r="3" spans="1:14" x14ac:dyDescent="0.3">
      <c r="A3" s="49" t="str">
        <f>Ideate!B3</f>
        <v>IN002</v>
      </c>
      <c r="B3" s="49" t="str">
        <f>Ideate!C3</f>
        <v>ABC</v>
      </c>
      <c r="C3" s="49">
        <f>Ideate!E3</f>
        <v>0</v>
      </c>
      <c r="D3" s="53" t="s">
        <v>140</v>
      </c>
      <c r="E3" s="53" t="s">
        <v>142</v>
      </c>
    </row>
    <row r="4" spans="1:14" ht="27.6" x14ac:dyDescent="0.3">
      <c r="A4" s="49" t="str">
        <f>Ideate!B4</f>
        <v>IN003</v>
      </c>
      <c r="B4" s="49" t="str">
        <f>Ideate!C4</f>
        <v>ABC</v>
      </c>
      <c r="C4" s="49">
        <f>Ideate!E4</f>
        <v>0</v>
      </c>
      <c r="D4" s="53" t="s">
        <v>141</v>
      </c>
      <c r="E4" s="53" t="s">
        <v>143</v>
      </c>
    </row>
    <row r="5" spans="1:14" x14ac:dyDescent="0.3">
      <c r="A5" s="49" t="str">
        <f>Ideate!B5</f>
        <v>IN004</v>
      </c>
      <c r="B5" s="49" t="str">
        <f>Ideate!C5</f>
        <v>ABC</v>
      </c>
      <c r="C5" s="49">
        <f>Ideate!E5</f>
        <v>0</v>
      </c>
      <c r="D5" s="53"/>
      <c r="E5" s="53"/>
    </row>
    <row r="6" spans="1:14" x14ac:dyDescent="0.3">
      <c r="A6" s="49" t="str">
        <f>Ideate!B6</f>
        <v>IN005</v>
      </c>
      <c r="B6" s="49" t="str">
        <f>Ideate!C6</f>
        <v>ABC</v>
      </c>
      <c r="C6" s="49">
        <f>Ideate!E6</f>
        <v>0</v>
      </c>
      <c r="D6" s="53"/>
      <c r="E6" s="53"/>
    </row>
    <row r="7" spans="1:14" x14ac:dyDescent="0.3">
      <c r="A7" s="49" t="str">
        <f>Ideate!B7</f>
        <v>IN006</v>
      </c>
      <c r="B7" s="49" t="str">
        <f>Ideate!C7</f>
        <v>ABC</v>
      </c>
      <c r="C7" s="49">
        <f>Ideate!E7</f>
        <v>0</v>
      </c>
      <c r="D7" s="53"/>
      <c r="E7" s="53"/>
    </row>
    <row r="8" spans="1:14" x14ac:dyDescent="0.3">
      <c r="A8" s="49" t="str">
        <f>Ideate!B8</f>
        <v>IN007</v>
      </c>
      <c r="B8" s="49" t="str">
        <f>Ideate!C8</f>
        <v>ABC</v>
      </c>
      <c r="C8" s="49">
        <f>Ideate!E8</f>
        <v>0</v>
      </c>
      <c r="D8" s="53"/>
      <c r="E8" s="53"/>
      <c r="J8" t="s">
        <v>138</v>
      </c>
      <c r="N8" t="s">
        <v>125</v>
      </c>
    </row>
    <row r="9" spans="1:14" x14ac:dyDescent="0.3">
      <c r="A9" s="49" t="str">
        <f>Ideate!B9</f>
        <v>IN008</v>
      </c>
      <c r="B9" s="49" t="str">
        <f>Ideate!C9</f>
        <v>ABC</v>
      </c>
      <c r="C9" s="49">
        <f>Ideate!E9</f>
        <v>0</v>
      </c>
      <c r="D9" s="53"/>
      <c r="E9" s="53"/>
      <c r="J9" t="s">
        <v>139</v>
      </c>
      <c r="N9" t="s">
        <v>126</v>
      </c>
    </row>
    <row r="10" spans="1:14" x14ac:dyDescent="0.3">
      <c r="A10" s="49" t="str">
        <f>Ideate!B10</f>
        <v>IN009</v>
      </c>
      <c r="B10" s="49" t="str">
        <f>Ideate!C10</f>
        <v>ABC</v>
      </c>
      <c r="C10" s="49">
        <f>Ideate!E10</f>
        <v>0</v>
      </c>
      <c r="D10" s="53"/>
      <c r="E10" s="53"/>
      <c r="J10" t="s">
        <v>140</v>
      </c>
      <c r="N10" t="s">
        <v>142</v>
      </c>
    </row>
    <row r="11" spans="1:14" x14ac:dyDescent="0.3">
      <c r="A11" s="49" t="str">
        <f>Ideate!B11</f>
        <v>IN010</v>
      </c>
      <c r="B11" s="49" t="str">
        <f>Ideate!C11</f>
        <v>ABC</v>
      </c>
      <c r="C11" s="49">
        <f>Ideate!E11</f>
        <v>0</v>
      </c>
      <c r="D11" s="53"/>
      <c r="E11" s="53"/>
      <c r="J11" t="s">
        <v>141</v>
      </c>
      <c r="N11" t="s">
        <v>143</v>
      </c>
    </row>
    <row r="12" spans="1:14" x14ac:dyDescent="0.3">
      <c r="A12" s="49" t="str">
        <f>Ideate!B12</f>
        <v>IN011</v>
      </c>
      <c r="B12" s="49" t="str">
        <f>Ideate!C12</f>
        <v>ABC</v>
      </c>
      <c r="C12" s="49">
        <f>Ideate!E12</f>
        <v>0</v>
      </c>
      <c r="D12" s="53"/>
      <c r="E12" s="53"/>
    </row>
    <row r="13" spans="1:14" x14ac:dyDescent="0.3">
      <c r="A13" s="49" t="str">
        <f>Ideate!B13</f>
        <v>IN012</v>
      </c>
      <c r="B13" s="49" t="str">
        <f>Ideate!C13</f>
        <v>ABC</v>
      </c>
      <c r="C13" s="49">
        <f>Ideate!E13</f>
        <v>0</v>
      </c>
      <c r="D13" s="53"/>
      <c r="E13" s="53"/>
    </row>
    <row r="14" spans="1:14" x14ac:dyDescent="0.3">
      <c r="A14" s="49" t="str">
        <f>Ideate!B14</f>
        <v>IN013</v>
      </c>
      <c r="B14" s="49" t="str">
        <f>Ideate!C14</f>
        <v>ABC</v>
      </c>
      <c r="C14" s="49">
        <f>Ideate!E14</f>
        <v>0</v>
      </c>
      <c r="D14" s="53"/>
      <c r="E14" s="53"/>
    </row>
    <row r="15" spans="1:14" x14ac:dyDescent="0.3">
      <c r="A15" s="49" t="str">
        <f>Ideate!B15</f>
        <v>IN014</v>
      </c>
      <c r="B15" s="49" t="str">
        <f>Ideate!C15</f>
        <v>ABC</v>
      </c>
      <c r="C15" s="49">
        <f>Ideate!E15</f>
        <v>0</v>
      </c>
      <c r="D15" s="53"/>
      <c r="E15" s="53"/>
    </row>
    <row r="16" spans="1:14" x14ac:dyDescent="0.3">
      <c r="A16" s="49" t="str">
        <f>Ideate!B16</f>
        <v>IN015</v>
      </c>
      <c r="B16" s="49" t="str">
        <f>Ideate!C16</f>
        <v>ABC</v>
      </c>
      <c r="C16" s="49">
        <f>Ideate!E16</f>
        <v>0</v>
      </c>
      <c r="D16" s="53"/>
      <c r="E16" s="53"/>
    </row>
    <row r="17" spans="1:5" x14ac:dyDescent="0.3">
      <c r="A17" s="49" t="str">
        <f>Ideate!B17</f>
        <v>IN016</v>
      </c>
      <c r="B17" s="49" t="str">
        <f>Ideate!C17</f>
        <v>ABC</v>
      </c>
      <c r="C17" s="49">
        <f>Ideate!E17</f>
        <v>0</v>
      </c>
      <c r="D17" s="53"/>
      <c r="E17" s="53"/>
    </row>
    <row r="18" spans="1:5" x14ac:dyDescent="0.3">
      <c r="A18" s="49" t="str">
        <f>Ideate!B18</f>
        <v>IN017</v>
      </c>
      <c r="B18" s="49" t="str">
        <f>Ideate!C18</f>
        <v>ABC</v>
      </c>
      <c r="C18" s="49">
        <f>Ideate!E18</f>
        <v>0</v>
      </c>
      <c r="D18" s="53"/>
      <c r="E18" s="53"/>
    </row>
    <row r="19" spans="1:5" ht="15" customHeight="1" x14ac:dyDescent="0.3">
      <c r="A19" s="49" t="str">
        <f>Ideate!B19</f>
        <v>IN018</v>
      </c>
      <c r="B19" s="49" t="str">
        <f>Ideate!C19</f>
        <v>ABC</v>
      </c>
      <c r="C19" s="49">
        <f>Ideate!E19</f>
        <v>0</v>
      </c>
      <c r="D19" s="53"/>
      <c r="E19" s="53"/>
    </row>
    <row r="20" spans="1:5" x14ac:dyDescent="0.3">
      <c r="A20" s="49" t="str">
        <f>Ideate!B20</f>
        <v>IN019</v>
      </c>
      <c r="B20" s="49" t="str">
        <f>Ideate!C20</f>
        <v>ABC</v>
      </c>
      <c r="C20" s="49">
        <f>Ideate!E20</f>
        <v>0</v>
      </c>
      <c r="D20" s="53"/>
      <c r="E20" s="53"/>
    </row>
    <row r="21" spans="1:5" x14ac:dyDescent="0.3">
      <c r="A21" s="49" t="str">
        <f>Ideate!B21</f>
        <v>IN020</v>
      </c>
      <c r="B21" s="49" t="str">
        <f>Ideate!C21</f>
        <v>ABC</v>
      </c>
      <c r="C21" s="49">
        <f>Ideate!E21</f>
        <v>0</v>
      </c>
      <c r="D21" s="53"/>
      <c r="E21" s="53"/>
    </row>
    <row r="22" spans="1:5" x14ac:dyDescent="0.3">
      <c r="A22" s="49" t="str">
        <f>Ideate!B22</f>
        <v>IN021</v>
      </c>
      <c r="B22" s="49" t="str">
        <f>Ideate!C22</f>
        <v>ABC</v>
      </c>
      <c r="C22" s="49">
        <f>Ideate!E22</f>
        <v>0</v>
      </c>
      <c r="D22" s="53"/>
      <c r="E22" s="53"/>
    </row>
    <row r="23" spans="1:5" x14ac:dyDescent="0.3">
      <c r="A23" s="49" t="str">
        <f>Ideate!B23</f>
        <v>IN022</v>
      </c>
      <c r="B23" s="49" t="str">
        <f>Ideate!C23</f>
        <v>ABC</v>
      </c>
      <c r="C23" s="49">
        <f>Ideate!E23</f>
        <v>0</v>
      </c>
      <c r="D23" s="53"/>
      <c r="E23" s="53"/>
    </row>
    <row r="24" spans="1:5" x14ac:dyDescent="0.3">
      <c r="A24" s="49" t="str">
        <f>Ideate!B24</f>
        <v>IN023</v>
      </c>
      <c r="B24" s="49" t="str">
        <f>Ideate!C24</f>
        <v>ABC</v>
      </c>
      <c r="C24" s="49">
        <f>Ideate!E24</f>
        <v>0</v>
      </c>
      <c r="D24" s="53"/>
      <c r="E24" s="53"/>
    </row>
    <row r="25" spans="1:5" x14ac:dyDescent="0.3">
      <c r="A25" s="49" t="str">
        <f>Ideate!B25</f>
        <v>IN024</v>
      </c>
      <c r="B25" s="49" t="str">
        <f>Ideate!C25</f>
        <v>ABC</v>
      </c>
      <c r="C25" s="49">
        <f>Ideate!E25</f>
        <v>0</v>
      </c>
      <c r="D25" s="53"/>
      <c r="E25" s="53"/>
    </row>
    <row r="26" spans="1:5" x14ac:dyDescent="0.3">
      <c r="A26" s="49" t="str">
        <f>Ideate!B26</f>
        <v>IN025</v>
      </c>
      <c r="B26" s="49" t="str">
        <f>Ideate!C26</f>
        <v>ABC</v>
      </c>
      <c r="C26" s="49">
        <f>Ideate!E26</f>
        <v>0</v>
      </c>
      <c r="D26" s="53"/>
      <c r="E26" s="53"/>
    </row>
    <row r="27" spans="1:5" x14ac:dyDescent="0.3">
      <c r="A27" s="49" t="str">
        <f>Ideate!B27</f>
        <v>IN026</v>
      </c>
      <c r="B27" s="49" t="str">
        <f>Ideate!C27</f>
        <v>ABC</v>
      </c>
      <c r="C27" s="49">
        <f>Ideate!E27</f>
        <v>0</v>
      </c>
      <c r="D27" s="53"/>
      <c r="E27" s="53"/>
    </row>
    <row r="28" spans="1:5" x14ac:dyDescent="0.3">
      <c r="A28" s="49" t="str">
        <f>Ideate!B28</f>
        <v>IN027</v>
      </c>
      <c r="B28" s="49" t="str">
        <f>Ideate!C28</f>
        <v>ABC</v>
      </c>
      <c r="C28" s="49">
        <f>Ideate!E28</f>
        <v>0</v>
      </c>
      <c r="D28" s="53"/>
      <c r="E28" s="53"/>
    </row>
    <row r="29" spans="1:5" x14ac:dyDescent="0.3">
      <c r="A29" s="49" t="str">
        <f>Ideate!B29</f>
        <v>IN028</v>
      </c>
      <c r="B29" s="49" t="str">
        <f>Ideate!C29</f>
        <v>ABC</v>
      </c>
      <c r="C29" s="49">
        <f>Ideate!E29</f>
        <v>0</v>
      </c>
      <c r="D29" s="53"/>
      <c r="E29" s="53"/>
    </row>
    <row r="30" spans="1:5" x14ac:dyDescent="0.3">
      <c r="A30" s="49" t="str">
        <f>Ideate!B30</f>
        <v>IN029</v>
      </c>
      <c r="B30" s="49" t="str">
        <f>Ideate!C30</f>
        <v>ABC</v>
      </c>
      <c r="C30" s="49">
        <f>Ideate!E30</f>
        <v>0</v>
      </c>
      <c r="D30" s="53"/>
      <c r="E30" s="53"/>
    </row>
    <row r="31" spans="1:5" x14ac:dyDescent="0.3">
      <c r="A31" s="49" t="str">
        <f>Ideate!B31</f>
        <v>IN030</v>
      </c>
      <c r="B31" s="49" t="str">
        <f>Ideate!C31</f>
        <v>ABC</v>
      </c>
      <c r="C31" s="49">
        <f>Ideate!E31</f>
        <v>0</v>
      </c>
      <c r="D31" s="53"/>
      <c r="E31" s="53"/>
    </row>
    <row r="32" spans="1:5" x14ac:dyDescent="0.3">
      <c r="A32" s="49" t="str">
        <f>Ideate!B32</f>
        <v>IN031</v>
      </c>
      <c r="B32" s="49" t="str">
        <f>Ideate!C32</f>
        <v>ABC</v>
      </c>
      <c r="C32" s="49">
        <f>Ideate!E32</f>
        <v>0</v>
      </c>
      <c r="D32" s="53"/>
      <c r="E32" s="53"/>
    </row>
    <row r="33" spans="1:5" x14ac:dyDescent="0.3">
      <c r="A33" s="49" t="str">
        <f>Ideate!B33</f>
        <v>IN032</v>
      </c>
      <c r="B33" s="49" t="str">
        <f>Ideate!C33</f>
        <v>ABC</v>
      </c>
      <c r="C33" s="49">
        <f>Ideate!E33</f>
        <v>0</v>
      </c>
      <c r="D33" s="53"/>
      <c r="E33" s="53"/>
    </row>
    <row r="34" spans="1:5" x14ac:dyDescent="0.3">
      <c r="A34" s="49" t="str">
        <f>Ideate!B34</f>
        <v>IN033</v>
      </c>
      <c r="B34" s="49" t="str">
        <f>Ideate!C34</f>
        <v>ABC</v>
      </c>
      <c r="C34" s="49">
        <f>Ideate!E34</f>
        <v>0</v>
      </c>
      <c r="D34" s="53"/>
      <c r="E34" s="53"/>
    </row>
    <row r="35" spans="1:5" x14ac:dyDescent="0.3">
      <c r="A35" s="49" t="str">
        <f>Ideate!B35</f>
        <v>IN034</v>
      </c>
      <c r="B35" s="49" t="str">
        <f>Ideate!C35</f>
        <v>ABC</v>
      </c>
      <c r="C35" s="49">
        <f>Ideate!E35</f>
        <v>0</v>
      </c>
      <c r="D35" s="53"/>
      <c r="E35" s="53"/>
    </row>
    <row r="36" spans="1:5" x14ac:dyDescent="0.3">
      <c r="A36" s="49" t="str">
        <f>Ideate!B36</f>
        <v>IN035</v>
      </c>
      <c r="B36" s="49" t="str">
        <f>Ideate!C36</f>
        <v>ABC</v>
      </c>
      <c r="C36" s="49">
        <f>Ideate!E36</f>
        <v>0</v>
      </c>
      <c r="D36" s="53"/>
      <c r="E36" s="53"/>
    </row>
    <row r="37" spans="1:5" x14ac:dyDescent="0.3">
      <c r="A37" s="49" t="str">
        <f>Ideate!B37</f>
        <v>IN036</v>
      </c>
      <c r="B37" s="49" t="str">
        <f>Ideate!C37</f>
        <v>ABC</v>
      </c>
      <c r="C37" s="49">
        <f>Ideate!E37</f>
        <v>0</v>
      </c>
      <c r="D37" s="53"/>
      <c r="E37" s="53"/>
    </row>
    <row r="38" spans="1:5" x14ac:dyDescent="0.3">
      <c r="A38" s="49" t="str">
        <f>Ideate!B38</f>
        <v>IN037</v>
      </c>
      <c r="B38" s="49" t="str">
        <f>Ideate!C38</f>
        <v>ABC</v>
      </c>
      <c r="C38" s="49">
        <f>Ideate!E38</f>
        <v>0</v>
      </c>
      <c r="D38" s="53"/>
      <c r="E38" s="53"/>
    </row>
  </sheetData>
  <autoFilter ref="A1:E38" xr:uid="{683DFBDC-45C5-4349-8A91-B4228140C56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A0FCB-BE8A-464A-B40B-023FBE76C7F7}">
  <sheetPr filterMode="1"/>
  <dimension ref="A1:V40"/>
  <sheetViews>
    <sheetView showGridLines="0" zoomScale="80" zoomScaleNormal="80" workbookViewId="0">
      <selection activeCell="Y19" sqref="Y19"/>
    </sheetView>
  </sheetViews>
  <sheetFormatPr defaultRowHeight="14.4" x14ac:dyDescent="0.3"/>
  <cols>
    <col min="1" max="1" width="9.33203125" customWidth="1"/>
    <col min="2" max="2" width="38" customWidth="1"/>
    <col min="3" max="4" width="16.6640625" customWidth="1"/>
    <col min="5" max="5" width="25.77734375" style="52" customWidth="1"/>
    <col min="6" max="6" width="27" customWidth="1"/>
    <col min="7" max="7" width="11.33203125" hidden="1" customWidth="1"/>
    <col min="8" max="8" width="10.109375" hidden="1" customWidth="1"/>
    <col min="9" max="9" width="8.88671875" hidden="1" customWidth="1"/>
    <col min="10" max="10" width="13.88671875" hidden="1" customWidth="1"/>
    <col min="11" max="11" width="13.6640625" hidden="1" customWidth="1"/>
    <col min="12" max="12" width="11.33203125" hidden="1" customWidth="1"/>
    <col min="13" max="13" width="12.21875" hidden="1" customWidth="1"/>
    <col min="14" max="14" width="12.5546875" hidden="1" customWidth="1"/>
    <col min="15" max="15" width="13.88671875" hidden="1" customWidth="1"/>
    <col min="16" max="16" width="9" hidden="1" customWidth="1"/>
    <col min="17" max="18" width="0" hidden="1" customWidth="1"/>
    <col min="19" max="21" width="10.109375" bestFit="1" customWidth="1"/>
    <col min="22" max="22" width="10.109375" customWidth="1"/>
  </cols>
  <sheetData>
    <row r="1" spans="1:22" s="47" customFormat="1" ht="41.4" x14ac:dyDescent="0.3">
      <c r="A1" s="44" t="s">
        <v>3</v>
      </c>
      <c r="B1" s="44" t="s">
        <v>98</v>
      </c>
      <c r="C1" s="45" t="s">
        <v>99</v>
      </c>
      <c r="D1" s="45" t="s">
        <v>34</v>
      </c>
      <c r="E1" s="45" t="s">
        <v>124</v>
      </c>
      <c r="F1" s="45" t="s">
        <v>125</v>
      </c>
      <c r="G1" s="45" t="s">
        <v>110</v>
      </c>
      <c r="H1" s="7" t="s">
        <v>6</v>
      </c>
      <c r="I1" s="7" t="s">
        <v>119</v>
      </c>
      <c r="J1" s="7" t="s">
        <v>115</v>
      </c>
      <c r="K1" s="7" t="s">
        <v>117</v>
      </c>
      <c r="L1" s="7" t="s">
        <v>116</v>
      </c>
      <c r="M1" s="7" t="s">
        <v>111</v>
      </c>
      <c r="N1" s="7" t="s">
        <v>112</v>
      </c>
      <c r="O1" s="7" t="s">
        <v>120</v>
      </c>
      <c r="P1" s="7" t="s">
        <v>114</v>
      </c>
      <c r="Q1" s="7" t="s">
        <v>118</v>
      </c>
      <c r="R1" s="7" t="s">
        <v>113</v>
      </c>
      <c r="S1" s="58" t="s">
        <v>121</v>
      </c>
      <c r="T1" s="58" t="s">
        <v>122</v>
      </c>
      <c r="U1" s="58" t="s">
        <v>123</v>
      </c>
      <c r="V1" s="56" t="s">
        <v>127</v>
      </c>
    </row>
    <row r="2" spans="1:22" x14ac:dyDescent="0.3">
      <c r="A2" s="49" t="str">
        <f>'Candidate initiatives'!A2</f>
        <v>IN001</v>
      </c>
      <c r="B2" s="49" t="str">
        <f>'Candidate initiatives'!B2</f>
        <v>ABC</v>
      </c>
      <c r="C2" s="54" t="str">
        <f>Ideate!E2</f>
        <v>XYZ</v>
      </c>
      <c r="D2" s="49" t="s">
        <v>128</v>
      </c>
      <c r="E2" s="54" t="str">
        <f>'Candidate initiatives'!D2</f>
        <v>Quick-win (0-6 months)</v>
      </c>
      <c r="F2" s="54" t="str">
        <f>'Candidate initiatives'!E2</f>
        <v>Build our people</v>
      </c>
      <c r="G2" s="50">
        <v>1</v>
      </c>
      <c r="H2" s="48">
        <f>'Initiaitive Budget detailed'!E2</f>
        <v>0</v>
      </c>
      <c r="I2" s="48">
        <f>'Initiaitive Budget detailed'!F2</f>
        <v>0</v>
      </c>
      <c r="J2" s="48">
        <f>'Initiaitive Budget detailed'!G2</f>
        <v>0</v>
      </c>
      <c r="K2" s="48">
        <f>'Initiaitive Budget detailed'!H2</f>
        <v>0</v>
      </c>
      <c r="L2" s="48">
        <f>'Initiaitive Budget detailed'!I2</f>
        <v>0</v>
      </c>
      <c r="M2" s="55">
        <f>'Initiaitive Budget detailed'!J2</f>
        <v>0</v>
      </c>
      <c r="N2" s="55">
        <f>'Initiaitive Budget detailed'!K2</f>
        <v>0</v>
      </c>
      <c r="O2" s="55">
        <f>'Initiaitive Budget detailed'!L2</f>
        <v>0</v>
      </c>
      <c r="P2" s="55">
        <f>'Initiaitive Budget detailed'!M2</f>
        <v>0</v>
      </c>
      <c r="Q2" s="55">
        <f>'Initiaitive Budget detailed'!N2</f>
        <v>0</v>
      </c>
      <c r="R2" s="57">
        <f>'Initiaitive Budget detailed'!O2</f>
        <v>0</v>
      </c>
      <c r="S2" s="59"/>
      <c r="T2" s="59"/>
      <c r="U2" s="59"/>
      <c r="V2" s="60"/>
    </row>
    <row r="3" spans="1:22" x14ac:dyDescent="0.3">
      <c r="A3" s="49" t="str">
        <f>'Candidate initiatives'!A3</f>
        <v>IN002</v>
      </c>
      <c r="B3" s="49" t="str">
        <f>'Candidate initiatives'!B3</f>
        <v>ABC</v>
      </c>
      <c r="C3" s="54">
        <f>Ideate!E3</f>
        <v>0</v>
      </c>
      <c r="D3" s="49" t="s">
        <v>3</v>
      </c>
      <c r="E3" s="54" t="str">
        <f>'Candidate initiatives'!D3</f>
        <v>Phase 1 (6 -12 months)</v>
      </c>
      <c r="F3" s="54" t="str">
        <f>'Candidate initiatives'!E3</f>
        <v xml:space="preserve">Simplify lives </v>
      </c>
      <c r="G3" s="50">
        <f>Classify!H2</f>
        <v>1</v>
      </c>
      <c r="H3" s="48">
        <f>'Initiaitive Budget detailed'!E3</f>
        <v>0</v>
      </c>
      <c r="I3" s="48">
        <f>'Initiaitive Budget detailed'!F3</f>
        <v>0</v>
      </c>
      <c r="J3" s="48">
        <f>'Initiaitive Budget detailed'!G3</f>
        <v>0</v>
      </c>
      <c r="K3" s="48">
        <f>'Initiaitive Budget detailed'!H3</f>
        <v>0</v>
      </c>
      <c r="L3" s="48">
        <f>'Initiaitive Budget detailed'!I3</f>
        <v>0</v>
      </c>
      <c r="M3" s="55">
        <f>'Initiaitive Budget detailed'!J3</f>
        <v>0</v>
      </c>
      <c r="N3" s="55">
        <f>'Initiaitive Budget detailed'!K3</f>
        <v>0</v>
      </c>
      <c r="O3" s="55">
        <f>'Initiaitive Budget detailed'!L3</f>
        <v>0</v>
      </c>
      <c r="P3" s="55">
        <f>'Initiaitive Budget detailed'!M3</f>
        <v>0</v>
      </c>
      <c r="Q3" s="55">
        <f>'Initiaitive Budget detailed'!N3</f>
        <v>0</v>
      </c>
      <c r="R3" s="57">
        <f>'Initiaitive Budget detailed'!O3</f>
        <v>0</v>
      </c>
      <c r="S3" s="59"/>
      <c r="T3" s="59"/>
      <c r="U3" s="59"/>
      <c r="V3" s="60"/>
    </row>
    <row r="4" spans="1:22" ht="27.6" x14ac:dyDescent="0.3">
      <c r="A4" s="49" t="str">
        <f>'Candidate initiatives'!A4</f>
        <v>IN003</v>
      </c>
      <c r="B4" s="49" t="str">
        <f>'Candidate initiatives'!B4</f>
        <v>ABC</v>
      </c>
      <c r="C4" s="54">
        <f>Ideate!E4</f>
        <v>0</v>
      </c>
      <c r="D4" s="49"/>
      <c r="E4" s="54" t="str">
        <f>'Candidate initiatives'!D4</f>
        <v>Phase 2 (1 - 2 years)</v>
      </c>
      <c r="F4" s="54" t="str">
        <f>'Candidate initiatives'!E4</f>
        <v>Boost resilience and sustainability</v>
      </c>
      <c r="G4" s="50">
        <f>Classify!H3</f>
        <v>0</v>
      </c>
      <c r="H4" s="48">
        <f>'Initiaitive Budget detailed'!E4</f>
        <v>0</v>
      </c>
      <c r="I4" s="48">
        <f>'Initiaitive Budget detailed'!F4</f>
        <v>0</v>
      </c>
      <c r="J4" s="48">
        <f>'Initiaitive Budget detailed'!G4</f>
        <v>0</v>
      </c>
      <c r="K4" s="48">
        <f>'Initiaitive Budget detailed'!H4</f>
        <v>0</v>
      </c>
      <c r="L4" s="48">
        <f>'Initiaitive Budget detailed'!I4</f>
        <v>0</v>
      </c>
      <c r="M4" s="55">
        <f>'Initiaitive Budget detailed'!J4</f>
        <v>0</v>
      </c>
      <c r="N4" s="55">
        <f>'Initiaitive Budget detailed'!K4</f>
        <v>0</v>
      </c>
      <c r="O4" s="55">
        <f>'Initiaitive Budget detailed'!L4</f>
        <v>0</v>
      </c>
      <c r="P4" s="55">
        <f>'Initiaitive Budget detailed'!M4</f>
        <v>0</v>
      </c>
      <c r="Q4" s="55">
        <f>'Initiaitive Budget detailed'!N4</f>
        <v>0</v>
      </c>
      <c r="R4" s="57">
        <f>'Initiaitive Budget detailed'!O4</f>
        <v>0</v>
      </c>
      <c r="S4" s="59"/>
      <c r="T4" s="59"/>
      <c r="U4" s="59"/>
      <c r="V4" s="60"/>
    </row>
    <row r="5" spans="1:22" x14ac:dyDescent="0.3">
      <c r="A5" s="49" t="str">
        <f>'Candidate initiatives'!A5</f>
        <v>IN004</v>
      </c>
      <c r="B5" s="49" t="str">
        <f>'Candidate initiatives'!B5</f>
        <v>ABC</v>
      </c>
      <c r="C5" s="54">
        <f>Ideate!E5</f>
        <v>0</v>
      </c>
      <c r="D5" s="49"/>
      <c r="E5" s="54">
        <f>'Candidate initiatives'!D5</f>
        <v>0</v>
      </c>
      <c r="F5" s="54">
        <f>'Candidate initiatives'!E5</f>
        <v>0</v>
      </c>
      <c r="G5" s="50">
        <f>Classify!H4</f>
        <v>0</v>
      </c>
      <c r="H5" s="48">
        <f>'Initiaitive Budget detailed'!E5</f>
        <v>0</v>
      </c>
      <c r="I5" s="48">
        <f>'Initiaitive Budget detailed'!F5</f>
        <v>0</v>
      </c>
      <c r="J5" s="48">
        <f>'Initiaitive Budget detailed'!G5</f>
        <v>0</v>
      </c>
      <c r="K5" s="48">
        <f>'Initiaitive Budget detailed'!H5</f>
        <v>0</v>
      </c>
      <c r="L5" s="48">
        <f>'Initiaitive Budget detailed'!I5</f>
        <v>0</v>
      </c>
      <c r="M5" s="55">
        <f>'Initiaitive Budget detailed'!J5</f>
        <v>0</v>
      </c>
      <c r="N5" s="55">
        <f>'Initiaitive Budget detailed'!K5</f>
        <v>0</v>
      </c>
      <c r="O5" s="55">
        <f>'Initiaitive Budget detailed'!L5</f>
        <v>0</v>
      </c>
      <c r="P5" s="55">
        <f>'Initiaitive Budget detailed'!M5</f>
        <v>0</v>
      </c>
      <c r="Q5" s="55">
        <f>'Initiaitive Budget detailed'!N5</f>
        <v>0</v>
      </c>
      <c r="R5" s="57">
        <f>'Initiaitive Budget detailed'!O5</f>
        <v>0</v>
      </c>
      <c r="S5" s="59"/>
      <c r="T5" s="59"/>
      <c r="U5" s="59"/>
      <c r="V5" s="60"/>
    </row>
    <row r="6" spans="1:22" x14ac:dyDescent="0.3">
      <c r="A6" s="49" t="str">
        <f>'Candidate initiatives'!A6</f>
        <v>IN005</v>
      </c>
      <c r="B6" s="49" t="str">
        <f>'Candidate initiatives'!B6</f>
        <v>ABC</v>
      </c>
      <c r="C6" s="54">
        <f>Ideate!E6</f>
        <v>0</v>
      </c>
      <c r="D6" s="49"/>
      <c r="E6" s="54">
        <f>'Candidate initiatives'!D6</f>
        <v>0</v>
      </c>
      <c r="F6" s="54">
        <f>'Candidate initiatives'!E6</f>
        <v>0</v>
      </c>
      <c r="G6" s="50">
        <f>Classify!H5</f>
        <v>0</v>
      </c>
      <c r="H6" s="48">
        <f>'Initiaitive Budget detailed'!E6</f>
        <v>0</v>
      </c>
      <c r="I6" s="48">
        <f>'Initiaitive Budget detailed'!F6</f>
        <v>0</v>
      </c>
      <c r="J6" s="48">
        <f>'Initiaitive Budget detailed'!G6</f>
        <v>0</v>
      </c>
      <c r="K6" s="48">
        <f>'Initiaitive Budget detailed'!H6</f>
        <v>0</v>
      </c>
      <c r="L6" s="48">
        <f>'Initiaitive Budget detailed'!I6</f>
        <v>0</v>
      </c>
      <c r="M6" s="55">
        <f>'Initiaitive Budget detailed'!J6</f>
        <v>0</v>
      </c>
      <c r="N6" s="55">
        <f>'Initiaitive Budget detailed'!K6</f>
        <v>0</v>
      </c>
      <c r="O6" s="55">
        <f>'Initiaitive Budget detailed'!L6</f>
        <v>0</v>
      </c>
      <c r="P6" s="55">
        <f>'Initiaitive Budget detailed'!M6</f>
        <v>0</v>
      </c>
      <c r="Q6" s="55">
        <f>'Initiaitive Budget detailed'!N6</f>
        <v>0</v>
      </c>
      <c r="R6" s="57">
        <f>'Initiaitive Budget detailed'!O6</f>
        <v>0</v>
      </c>
      <c r="S6" s="59"/>
      <c r="T6" s="59"/>
      <c r="U6" s="59"/>
      <c r="V6" s="60"/>
    </row>
    <row r="7" spans="1:22" hidden="1" x14ac:dyDescent="0.3">
      <c r="A7" s="49" t="str">
        <f>'Candidate initiatives'!A7</f>
        <v>IN006</v>
      </c>
      <c r="B7" s="49" t="str">
        <f>'Candidate initiatives'!B7</f>
        <v>ABC</v>
      </c>
      <c r="C7" s="49">
        <f>'Candidate initiatives'!C7</f>
        <v>0</v>
      </c>
      <c r="D7" s="49" t="s">
        <v>128</v>
      </c>
      <c r="E7" s="54">
        <f>'Candidate initiatives'!D7</f>
        <v>0</v>
      </c>
      <c r="F7" s="49">
        <f>'Candidate initiatives'!E7</f>
        <v>0</v>
      </c>
      <c r="G7" s="50">
        <f>Classify!H6</f>
        <v>0</v>
      </c>
      <c r="H7" s="48">
        <f>'Initiaitive Budget detailed'!E7</f>
        <v>0</v>
      </c>
      <c r="I7" s="48">
        <f>'Initiaitive Budget detailed'!F7</f>
        <v>0</v>
      </c>
      <c r="J7" s="48">
        <f>'Initiaitive Budget detailed'!G7</f>
        <v>0</v>
      </c>
      <c r="K7" s="48">
        <f>'Initiaitive Budget detailed'!H7</f>
        <v>0</v>
      </c>
      <c r="L7" s="48">
        <f>'Initiaitive Budget detailed'!I7</f>
        <v>0</v>
      </c>
      <c r="M7" s="55">
        <f>'Initiaitive Budget detailed'!J7</f>
        <v>0</v>
      </c>
      <c r="N7" s="55">
        <f>'Initiaitive Budget detailed'!K7</f>
        <v>0</v>
      </c>
      <c r="O7" s="55">
        <f>'Initiaitive Budget detailed'!L7</f>
        <v>0</v>
      </c>
      <c r="P7" s="55">
        <f>'Initiaitive Budget detailed'!M7</f>
        <v>0</v>
      </c>
      <c r="Q7" s="55">
        <f>'Initiaitive Budget detailed'!N7</f>
        <v>0</v>
      </c>
      <c r="R7" s="57">
        <f>'Initiaitive Budget detailed'!O7</f>
        <v>0</v>
      </c>
      <c r="S7" s="61">
        <f>'Initiaitive Budget detailed'!P7</f>
        <v>0</v>
      </c>
      <c r="T7" s="61">
        <f>'Initiaitive Budget detailed'!Q7</f>
        <v>0</v>
      </c>
      <c r="U7" s="61">
        <f>'Initiaitive Budget detailed'!R7</f>
        <v>0</v>
      </c>
      <c r="V7" s="60">
        <f t="shared" ref="V7:V39" si="0">SUM(S7:U7)</f>
        <v>0</v>
      </c>
    </row>
    <row r="8" spans="1:22" x14ac:dyDescent="0.3">
      <c r="A8" s="49" t="str">
        <f>'Candidate initiatives'!A8</f>
        <v>IN007</v>
      </c>
      <c r="B8" s="49" t="str">
        <f>'Candidate initiatives'!B8</f>
        <v>ABC</v>
      </c>
      <c r="C8" s="54">
        <f>Ideate!E8</f>
        <v>0</v>
      </c>
      <c r="D8" s="49"/>
      <c r="E8" s="54">
        <f>'Candidate initiatives'!D8</f>
        <v>0</v>
      </c>
      <c r="F8" s="54">
        <f>'Candidate initiatives'!E8</f>
        <v>0</v>
      </c>
      <c r="G8" s="50">
        <f>Classify!H7</f>
        <v>0</v>
      </c>
      <c r="H8" s="48">
        <f>'Initiaitive Budget detailed'!E8</f>
        <v>0</v>
      </c>
      <c r="I8" s="48">
        <f>'Initiaitive Budget detailed'!F8</f>
        <v>0</v>
      </c>
      <c r="J8" s="48">
        <f>'Initiaitive Budget detailed'!G8</f>
        <v>0</v>
      </c>
      <c r="K8" s="48">
        <f>'Initiaitive Budget detailed'!H8</f>
        <v>0</v>
      </c>
      <c r="L8" s="48">
        <f>'Initiaitive Budget detailed'!I8</f>
        <v>0</v>
      </c>
      <c r="M8" s="55">
        <f>'Initiaitive Budget detailed'!J8</f>
        <v>0</v>
      </c>
      <c r="N8" s="55">
        <f>'Initiaitive Budget detailed'!K8</f>
        <v>0</v>
      </c>
      <c r="O8" s="55">
        <f>'Initiaitive Budget detailed'!L8</f>
        <v>0</v>
      </c>
      <c r="P8" s="55">
        <f>'Initiaitive Budget detailed'!M8</f>
        <v>0</v>
      </c>
      <c r="Q8" s="55">
        <f>'Initiaitive Budget detailed'!N8</f>
        <v>0</v>
      </c>
      <c r="R8" s="57">
        <f>'Initiaitive Budget detailed'!O8</f>
        <v>0</v>
      </c>
      <c r="S8" s="59"/>
      <c r="T8" s="59"/>
      <c r="U8" s="59"/>
      <c r="V8" s="60"/>
    </row>
    <row r="9" spans="1:22" x14ac:dyDescent="0.3">
      <c r="A9" s="49" t="str">
        <f>'Candidate initiatives'!A9</f>
        <v>IN008</v>
      </c>
      <c r="B9" s="49" t="str">
        <f>'Candidate initiatives'!B9</f>
        <v>ABC</v>
      </c>
      <c r="C9" s="54">
        <f>Ideate!E9</f>
        <v>0</v>
      </c>
      <c r="D9" s="49"/>
      <c r="E9" s="54">
        <f>'Candidate initiatives'!D9</f>
        <v>0</v>
      </c>
      <c r="F9" s="54">
        <f>'Candidate initiatives'!E9</f>
        <v>0</v>
      </c>
      <c r="G9" s="50">
        <f>Classify!H8</f>
        <v>0</v>
      </c>
      <c r="H9" s="48">
        <f>'Initiaitive Budget detailed'!E9</f>
        <v>0</v>
      </c>
      <c r="I9" s="48">
        <f>'Initiaitive Budget detailed'!F9</f>
        <v>0</v>
      </c>
      <c r="J9" s="48">
        <f>'Initiaitive Budget detailed'!G9</f>
        <v>0</v>
      </c>
      <c r="K9" s="48">
        <f>'Initiaitive Budget detailed'!H9</f>
        <v>0</v>
      </c>
      <c r="L9" s="48">
        <f>'Initiaitive Budget detailed'!I9</f>
        <v>0</v>
      </c>
      <c r="M9" s="55">
        <f>'Initiaitive Budget detailed'!J9</f>
        <v>0</v>
      </c>
      <c r="N9" s="55">
        <f>'Initiaitive Budget detailed'!K9</f>
        <v>0</v>
      </c>
      <c r="O9" s="55">
        <f>'Initiaitive Budget detailed'!L9</f>
        <v>0</v>
      </c>
      <c r="P9" s="55">
        <f>'Initiaitive Budget detailed'!M9</f>
        <v>0</v>
      </c>
      <c r="Q9" s="55">
        <f>'Initiaitive Budget detailed'!N9</f>
        <v>0</v>
      </c>
      <c r="R9" s="57">
        <f>'Initiaitive Budget detailed'!O9</f>
        <v>0</v>
      </c>
      <c r="S9" s="59"/>
      <c r="T9" s="59"/>
      <c r="U9" s="59"/>
      <c r="V9" s="60"/>
    </row>
    <row r="10" spans="1:22" x14ac:dyDescent="0.3">
      <c r="A10" s="49" t="str">
        <f>'Candidate initiatives'!A10</f>
        <v>IN009</v>
      </c>
      <c r="B10" s="49" t="str">
        <f>'Candidate initiatives'!B10</f>
        <v>ABC</v>
      </c>
      <c r="C10" s="54">
        <f>Ideate!E10</f>
        <v>0</v>
      </c>
      <c r="D10" s="49"/>
      <c r="E10" s="54">
        <f>'Candidate initiatives'!D10</f>
        <v>0</v>
      </c>
      <c r="F10" s="54">
        <f>'Candidate initiatives'!E10</f>
        <v>0</v>
      </c>
      <c r="G10" s="50">
        <f>Classify!H9</f>
        <v>0</v>
      </c>
      <c r="H10" s="48">
        <f>'Initiaitive Budget detailed'!E10</f>
        <v>0</v>
      </c>
      <c r="I10" s="48">
        <f>'Initiaitive Budget detailed'!F10</f>
        <v>0</v>
      </c>
      <c r="J10" s="48">
        <f>'Initiaitive Budget detailed'!G10</f>
        <v>0</v>
      </c>
      <c r="K10" s="48">
        <f>'Initiaitive Budget detailed'!H10</f>
        <v>0</v>
      </c>
      <c r="L10" s="48">
        <f>'Initiaitive Budget detailed'!I10</f>
        <v>0</v>
      </c>
      <c r="M10" s="55">
        <f>'Initiaitive Budget detailed'!J10</f>
        <v>0</v>
      </c>
      <c r="N10" s="55">
        <f>'Initiaitive Budget detailed'!K10</f>
        <v>0</v>
      </c>
      <c r="O10" s="55">
        <f>'Initiaitive Budget detailed'!L10</f>
        <v>0</v>
      </c>
      <c r="P10" s="55">
        <f>'Initiaitive Budget detailed'!M10</f>
        <v>0</v>
      </c>
      <c r="Q10" s="55">
        <f>'Initiaitive Budget detailed'!N10</f>
        <v>0</v>
      </c>
      <c r="R10" s="57">
        <f>'Initiaitive Budget detailed'!O10</f>
        <v>0</v>
      </c>
      <c r="S10" s="59"/>
      <c r="T10" s="59"/>
      <c r="U10" s="59"/>
      <c r="V10" s="60"/>
    </row>
    <row r="11" spans="1:22" x14ac:dyDescent="0.3">
      <c r="A11" s="49" t="str">
        <f>'Candidate initiatives'!A11</f>
        <v>IN010</v>
      </c>
      <c r="B11" s="49" t="str">
        <f>'Candidate initiatives'!B11</f>
        <v>ABC</v>
      </c>
      <c r="C11" s="54">
        <f>Ideate!E11</f>
        <v>0</v>
      </c>
      <c r="D11" s="49"/>
      <c r="E11" s="54">
        <f>'Candidate initiatives'!D11</f>
        <v>0</v>
      </c>
      <c r="F11" s="54">
        <f>'Candidate initiatives'!E11</f>
        <v>0</v>
      </c>
      <c r="G11" s="50">
        <f>Classify!H10</f>
        <v>0</v>
      </c>
      <c r="H11" s="48">
        <f>'Initiaitive Budget detailed'!E11</f>
        <v>0</v>
      </c>
      <c r="I11" s="48">
        <f>'Initiaitive Budget detailed'!F11</f>
        <v>0</v>
      </c>
      <c r="J11" s="48">
        <f>'Initiaitive Budget detailed'!G11</f>
        <v>0</v>
      </c>
      <c r="K11" s="48">
        <f>'Initiaitive Budget detailed'!H11</f>
        <v>0</v>
      </c>
      <c r="L11" s="48">
        <f>'Initiaitive Budget detailed'!I11</f>
        <v>0</v>
      </c>
      <c r="M11" s="55">
        <f>'Initiaitive Budget detailed'!J11</f>
        <v>0</v>
      </c>
      <c r="N11" s="55">
        <f>'Initiaitive Budget detailed'!K11</f>
        <v>0</v>
      </c>
      <c r="O11" s="55">
        <f>'Initiaitive Budget detailed'!L11</f>
        <v>0</v>
      </c>
      <c r="P11" s="55">
        <f>'Initiaitive Budget detailed'!M11</f>
        <v>0</v>
      </c>
      <c r="Q11" s="55">
        <f>'Initiaitive Budget detailed'!N11</f>
        <v>0</v>
      </c>
      <c r="R11" s="57">
        <f>'Initiaitive Budget detailed'!O11</f>
        <v>0</v>
      </c>
      <c r="S11" s="59"/>
      <c r="T11" s="59"/>
      <c r="U11" s="59"/>
      <c r="V11" s="60"/>
    </row>
    <row r="12" spans="1:22" x14ac:dyDescent="0.3">
      <c r="A12" s="49" t="str">
        <f>'Candidate initiatives'!A12</f>
        <v>IN011</v>
      </c>
      <c r="B12" s="49" t="str">
        <f>'Candidate initiatives'!B12</f>
        <v>ABC</v>
      </c>
      <c r="C12" s="54">
        <f>Ideate!E12</f>
        <v>0</v>
      </c>
      <c r="D12" s="49"/>
      <c r="E12" s="54">
        <f>'Candidate initiatives'!D12</f>
        <v>0</v>
      </c>
      <c r="F12" s="54">
        <f>'Candidate initiatives'!E12</f>
        <v>0</v>
      </c>
      <c r="G12" s="50">
        <f>Classify!H11</f>
        <v>0</v>
      </c>
      <c r="H12" s="48">
        <f>'Initiaitive Budget detailed'!E12</f>
        <v>0</v>
      </c>
      <c r="I12" s="48">
        <f>'Initiaitive Budget detailed'!F12</f>
        <v>0</v>
      </c>
      <c r="J12" s="48">
        <f>'Initiaitive Budget detailed'!G12</f>
        <v>0</v>
      </c>
      <c r="K12" s="48">
        <f>'Initiaitive Budget detailed'!H12</f>
        <v>0</v>
      </c>
      <c r="L12" s="48">
        <f>'Initiaitive Budget detailed'!I12</f>
        <v>0</v>
      </c>
      <c r="M12" s="55">
        <f>'Initiaitive Budget detailed'!J12</f>
        <v>0</v>
      </c>
      <c r="N12" s="55">
        <f>'Initiaitive Budget detailed'!K12</f>
        <v>0</v>
      </c>
      <c r="O12" s="55">
        <f>'Initiaitive Budget detailed'!L12</f>
        <v>0</v>
      </c>
      <c r="P12" s="55">
        <f>'Initiaitive Budget detailed'!M12</f>
        <v>0</v>
      </c>
      <c r="Q12" s="55">
        <f>'Initiaitive Budget detailed'!N12</f>
        <v>0</v>
      </c>
      <c r="R12" s="57">
        <f>'Initiaitive Budget detailed'!O12</f>
        <v>0</v>
      </c>
      <c r="S12" s="59"/>
      <c r="T12" s="59"/>
      <c r="U12" s="59"/>
      <c r="V12" s="60"/>
    </row>
    <row r="13" spans="1:22" x14ac:dyDescent="0.3">
      <c r="A13" s="49" t="str">
        <f>'Candidate initiatives'!A13</f>
        <v>IN012</v>
      </c>
      <c r="B13" s="49" t="str">
        <f>'Candidate initiatives'!B13</f>
        <v>ABC</v>
      </c>
      <c r="C13" s="54">
        <f>Ideate!E13</f>
        <v>0</v>
      </c>
      <c r="D13" s="49"/>
      <c r="E13" s="54">
        <f>'Candidate initiatives'!D13</f>
        <v>0</v>
      </c>
      <c r="F13" s="54">
        <f>'Candidate initiatives'!E13</f>
        <v>0</v>
      </c>
      <c r="G13" s="50">
        <f>Classify!H12</f>
        <v>0</v>
      </c>
      <c r="H13" s="48">
        <f>'Initiaitive Budget detailed'!E13</f>
        <v>0</v>
      </c>
      <c r="I13" s="48">
        <f>'Initiaitive Budget detailed'!F13</f>
        <v>0</v>
      </c>
      <c r="J13" s="48">
        <f>'Initiaitive Budget detailed'!G13</f>
        <v>0</v>
      </c>
      <c r="K13" s="48">
        <f>'Initiaitive Budget detailed'!H13</f>
        <v>0</v>
      </c>
      <c r="L13" s="48">
        <f>'Initiaitive Budget detailed'!I13</f>
        <v>0</v>
      </c>
      <c r="M13" s="55">
        <f>'Initiaitive Budget detailed'!J13</f>
        <v>0</v>
      </c>
      <c r="N13" s="55">
        <f>'Initiaitive Budget detailed'!K13</f>
        <v>0</v>
      </c>
      <c r="O13" s="55">
        <f>'Initiaitive Budget detailed'!L13</f>
        <v>0</v>
      </c>
      <c r="P13" s="55">
        <f>'Initiaitive Budget detailed'!M13</f>
        <v>0</v>
      </c>
      <c r="Q13" s="55">
        <f>'Initiaitive Budget detailed'!N13</f>
        <v>0</v>
      </c>
      <c r="R13" s="57">
        <f>'Initiaitive Budget detailed'!O13</f>
        <v>0</v>
      </c>
      <c r="S13" s="59"/>
      <c r="T13" s="59"/>
      <c r="U13" s="59"/>
      <c r="V13" s="60"/>
    </row>
    <row r="14" spans="1:22" x14ac:dyDescent="0.3">
      <c r="A14" s="49" t="str">
        <f>'Candidate initiatives'!A14</f>
        <v>IN013</v>
      </c>
      <c r="B14" s="49" t="str">
        <f>'Candidate initiatives'!B14</f>
        <v>ABC</v>
      </c>
      <c r="C14" s="54">
        <f>Ideate!E14</f>
        <v>0</v>
      </c>
      <c r="D14" s="49"/>
      <c r="E14" s="54">
        <f>'Candidate initiatives'!D14</f>
        <v>0</v>
      </c>
      <c r="F14" s="54">
        <f>'Candidate initiatives'!E14</f>
        <v>0</v>
      </c>
      <c r="G14" s="50">
        <f>Classify!H13</f>
        <v>0</v>
      </c>
      <c r="H14" s="48">
        <f>'Initiaitive Budget detailed'!E14</f>
        <v>0</v>
      </c>
      <c r="I14" s="48">
        <f>'Initiaitive Budget detailed'!F14</f>
        <v>0</v>
      </c>
      <c r="J14" s="48">
        <f>'Initiaitive Budget detailed'!G14</f>
        <v>0</v>
      </c>
      <c r="K14" s="48">
        <f>'Initiaitive Budget detailed'!H14</f>
        <v>0</v>
      </c>
      <c r="L14" s="48">
        <f>'Initiaitive Budget detailed'!I14</f>
        <v>0</v>
      </c>
      <c r="M14" s="55">
        <f>'Initiaitive Budget detailed'!J14</f>
        <v>0</v>
      </c>
      <c r="N14" s="55">
        <f>'Initiaitive Budget detailed'!K14</f>
        <v>0</v>
      </c>
      <c r="O14" s="55">
        <f>'Initiaitive Budget detailed'!L14</f>
        <v>0</v>
      </c>
      <c r="P14" s="55">
        <f>'Initiaitive Budget detailed'!M14</f>
        <v>0</v>
      </c>
      <c r="Q14" s="55">
        <f>'Initiaitive Budget detailed'!N14</f>
        <v>0</v>
      </c>
      <c r="R14" s="57">
        <f>'Initiaitive Budget detailed'!O14</f>
        <v>0</v>
      </c>
      <c r="S14" s="59"/>
      <c r="T14" s="59"/>
      <c r="U14" s="59"/>
      <c r="V14" s="60"/>
    </row>
    <row r="15" spans="1:22" x14ac:dyDescent="0.3">
      <c r="A15" s="49" t="str">
        <f>'Candidate initiatives'!A15</f>
        <v>IN014</v>
      </c>
      <c r="B15" s="49" t="str">
        <f>'Candidate initiatives'!B15</f>
        <v>ABC</v>
      </c>
      <c r="C15" s="54">
        <f>Ideate!E15</f>
        <v>0</v>
      </c>
      <c r="D15" s="49"/>
      <c r="E15" s="54">
        <f>'Candidate initiatives'!D15</f>
        <v>0</v>
      </c>
      <c r="F15" s="54">
        <f>'Candidate initiatives'!E15</f>
        <v>0</v>
      </c>
      <c r="G15" s="50">
        <f>Classify!H14</f>
        <v>0</v>
      </c>
      <c r="H15" s="48">
        <f>'Initiaitive Budget detailed'!E15</f>
        <v>0</v>
      </c>
      <c r="I15" s="48">
        <f>'Initiaitive Budget detailed'!F15</f>
        <v>0</v>
      </c>
      <c r="J15" s="48">
        <f>'Initiaitive Budget detailed'!G15</f>
        <v>0</v>
      </c>
      <c r="K15" s="48">
        <f>'Initiaitive Budget detailed'!H15</f>
        <v>0</v>
      </c>
      <c r="L15" s="48">
        <f>'Initiaitive Budget detailed'!I15</f>
        <v>0</v>
      </c>
      <c r="M15" s="55">
        <f>'Initiaitive Budget detailed'!J15</f>
        <v>0</v>
      </c>
      <c r="N15" s="55">
        <f>'Initiaitive Budget detailed'!K15</f>
        <v>0</v>
      </c>
      <c r="O15" s="55">
        <f>'Initiaitive Budget detailed'!L15</f>
        <v>0</v>
      </c>
      <c r="P15" s="55">
        <f>'Initiaitive Budget detailed'!M15</f>
        <v>0</v>
      </c>
      <c r="Q15" s="55">
        <f>'Initiaitive Budget detailed'!N15</f>
        <v>0</v>
      </c>
      <c r="R15" s="57">
        <f>'Initiaitive Budget detailed'!O15</f>
        <v>0</v>
      </c>
      <c r="S15" s="59"/>
      <c r="T15" s="59"/>
      <c r="U15" s="59"/>
      <c r="V15" s="60"/>
    </row>
    <row r="16" spans="1:22" x14ac:dyDescent="0.3">
      <c r="A16" s="49" t="str">
        <f>'Candidate initiatives'!A16</f>
        <v>IN015</v>
      </c>
      <c r="B16" s="49" t="str">
        <f>'Candidate initiatives'!B16</f>
        <v>ABC</v>
      </c>
      <c r="C16" s="54">
        <f>Ideate!E16</f>
        <v>0</v>
      </c>
      <c r="D16" s="49"/>
      <c r="E16" s="54">
        <f>'Candidate initiatives'!D16</f>
        <v>0</v>
      </c>
      <c r="F16" s="54">
        <f>'Candidate initiatives'!E16</f>
        <v>0</v>
      </c>
      <c r="G16" s="50">
        <f>Classify!H15</f>
        <v>0</v>
      </c>
      <c r="H16" s="48">
        <f>'Initiaitive Budget detailed'!E16</f>
        <v>0</v>
      </c>
      <c r="I16" s="48">
        <f>'Initiaitive Budget detailed'!F16</f>
        <v>0</v>
      </c>
      <c r="J16" s="48">
        <f>'Initiaitive Budget detailed'!G16</f>
        <v>0</v>
      </c>
      <c r="K16" s="48">
        <f>'Initiaitive Budget detailed'!H16</f>
        <v>0</v>
      </c>
      <c r="L16" s="48">
        <f>'Initiaitive Budget detailed'!I16</f>
        <v>0</v>
      </c>
      <c r="M16" s="55">
        <f>'Initiaitive Budget detailed'!J16</f>
        <v>0</v>
      </c>
      <c r="N16" s="55">
        <f>'Initiaitive Budget detailed'!K16</f>
        <v>0</v>
      </c>
      <c r="O16" s="55">
        <f>'Initiaitive Budget detailed'!L16</f>
        <v>0</v>
      </c>
      <c r="P16" s="55">
        <f>'Initiaitive Budget detailed'!M16</f>
        <v>0</v>
      </c>
      <c r="Q16" s="55">
        <f>'Initiaitive Budget detailed'!N16</f>
        <v>0</v>
      </c>
      <c r="R16" s="57">
        <f>'Initiaitive Budget detailed'!O16</f>
        <v>0</v>
      </c>
      <c r="S16" s="59"/>
      <c r="T16" s="59"/>
      <c r="U16" s="59"/>
      <c r="V16" s="60"/>
    </row>
    <row r="17" spans="1:22" x14ac:dyDescent="0.3">
      <c r="A17" s="49" t="str">
        <f>'Candidate initiatives'!A17</f>
        <v>IN016</v>
      </c>
      <c r="B17" s="49" t="str">
        <f>'Candidate initiatives'!B17</f>
        <v>ABC</v>
      </c>
      <c r="C17" s="54">
        <f>Ideate!E17</f>
        <v>0</v>
      </c>
      <c r="D17" s="49"/>
      <c r="E17" s="54">
        <f>'Candidate initiatives'!D17</f>
        <v>0</v>
      </c>
      <c r="F17" s="54">
        <f>'Candidate initiatives'!E17</f>
        <v>0</v>
      </c>
      <c r="G17" s="50">
        <f>Classify!H16</f>
        <v>0</v>
      </c>
      <c r="H17" s="48">
        <f>'Initiaitive Budget detailed'!E17</f>
        <v>0</v>
      </c>
      <c r="I17" s="48">
        <f>'Initiaitive Budget detailed'!F17</f>
        <v>0</v>
      </c>
      <c r="J17" s="48">
        <f>'Initiaitive Budget detailed'!G17</f>
        <v>0</v>
      </c>
      <c r="K17" s="48">
        <f>'Initiaitive Budget detailed'!H17</f>
        <v>0</v>
      </c>
      <c r="L17" s="48">
        <f>'Initiaitive Budget detailed'!I17</f>
        <v>0</v>
      </c>
      <c r="M17" s="55">
        <f>'Initiaitive Budget detailed'!J17</f>
        <v>0</v>
      </c>
      <c r="N17" s="55">
        <f>'Initiaitive Budget detailed'!K17</f>
        <v>0</v>
      </c>
      <c r="O17" s="55">
        <f>'Initiaitive Budget detailed'!L17</f>
        <v>0</v>
      </c>
      <c r="P17" s="55">
        <f>'Initiaitive Budget detailed'!M17</f>
        <v>0</v>
      </c>
      <c r="Q17" s="55">
        <f>'Initiaitive Budget detailed'!N17</f>
        <v>0</v>
      </c>
      <c r="R17" s="57">
        <f>'Initiaitive Budget detailed'!O17</f>
        <v>0</v>
      </c>
      <c r="S17" s="59"/>
      <c r="T17" s="59"/>
      <c r="U17" s="59"/>
      <c r="V17" s="60"/>
    </row>
    <row r="18" spans="1:22" x14ac:dyDescent="0.3">
      <c r="A18" s="49" t="str">
        <f>'Candidate initiatives'!A18</f>
        <v>IN017</v>
      </c>
      <c r="B18" s="49" t="str">
        <f>'Candidate initiatives'!B18</f>
        <v>ABC</v>
      </c>
      <c r="C18" s="54">
        <f>Ideate!E18</f>
        <v>0</v>
      </c>
      <c r="D18" s="49"/>
      <c r="E18" s="54">
        <f>'Candidate initiatives'!D18</f>
        <v>0</v>
      </c>
      <c r="F18" s="54">
        <f>'Candidate initiatives'!E18</f>
        <v>0</v>
      </c>
      <c r="G18" s="50">
        <f>Classify!H17</f>
        <v>0</v>
      </c>
      <c r="H18" s="48">
        <f>'Initiaitive Budget detailed'!E18</f>
        <v>0</v>
      </c>
      <c r="I18" s="48">
        <f>'Initiaitive Budget detailed'!F18</f>
        <v>0</v>
      </c>
      <c r="J18" s="48">
        <f>'Initiaitive Budget detailed'!G18</f>
        <v>0</v>
      </c>
      <c r="K18" s="48">
        <f>'Initiaitive Budget detailed'!H18</f>
        <v>0</v>
      </c>
      <c r="L18" s="48">
        <f>'Initiaitive Budget detailed'!I18</f>
        <v>0</v>
      </c>
      <c r="M18" s="55">
        <f>'Initiaitive Budget detailed'!J18</f>
        <v>0</v>
      </c>
      <c r="N18" s="55">
        <f>'Initiaitive Budget detailed'!K18</f>
        <v>0</v>
      </c>
      <c r="O18" s="55">
        <f>'Initiaitive Budget detailed'!L18</f>
        <v>0</v>
      </c>
      <c r="P18" s="55">
        <f>'Initiaitive Budget detailed'!M18</f>
        <v>0</v>
      </c>
      <c r="Q18" s="55">
        <f>'Initiaitive Budget detailed'!N18</f>
        <v>0</v>
      </c>
      <c r="R18" s="57">
        <f>'Initiaitive Budget detailed'!O18</f>
        <v>0</v>
      </c>
      <c r="S18" s="59"/>
      <c r="T18" s="59"/>
      <c r="U18" s="59"/>
      <c r="V18" s="60"/>
    </row>
    <row r="19" spans="1:22" ht="15" customHeight="1" x14ac:dyDescent="0.3">
      <c r="A19" s="49" t="str">
        <f>'Candidate initiatives'!A19</f>
        <v>IN018</v>
      </c>
      <c r="B19" s="49" t="str">
        <f>'Candidate initiatives'!B19</f>
        <v>ABC</v>
      </c>
      <c r="C19" s="54">
        <f>Ideate!E19</f>
        <v>0</v>
      </c>
      <c r="D19" s="49"/>
      <c r="E19" s="54">
        <f>'Candidate initiatives'!D19</f>
        <v>0</v>
      </c>
      <c r="F19" s="54">
        <f>'Candidate initiatives'!E19</f>
        <v>0</v>
      </c>
      <c r="G19" s="50">
        <f>Classify!H18</f>
        <v>0</v>
      </c>
      <c r="H19" s="48">
        <f>'Initiaitive Budget detailed'!E19</f>
        <v>0</v>
      </c>
      <c r="I19" s="48">
        <f>'Initiaitive Budget detailed'!F19</f>
        <v>0</v>
      </c>
      <c r="J19" s="48">
        <f>'Initiaitive Budget detailed'!G19</f>
        <v>0</v>
      </c>
      <c r="K19" s="48">
        <f>'Initiaitive Budget detailed'!H19</f>
        <v>0</v>
      </c>
      <c r="L19" s="48">
        <f>'Initiaitive Budget detailed'!I19</f>
        <v>0</v>
      </c>
      <c r="M19" s="55">
        <f>'Initiaitive Budget detailed'!J19</f>
        <v>0</v>
      </c>
      <c r="N19" s="55">
        <f>'Initiaitive Budget detailed'!K19</f>
        <v>0</v>
      </c>
      <c r="O19" s="55">
        <f>'Initiaitive Budget detailed'!L19</f>
        <v>0</v>
      </c>
      <c r="P19" s="55">
        <f>'Initiaitive Budget detailed'!M19</f>
        <v>0</v>
      </c>
      <c r="Q19" s="55">
        <f>'Initiaitive Budget detailed'!N19</f>
        <v>0</v>
      </c>
      <c r="R19" s="57">
        <f>'Initiaitive Budget detailed'!O19</f>
        <v>0</v>
      </c>
      <c r="S19" s="59"/>
      <c r="T19" s="59"/>
      <c r="U19" s="59"/>
      <c r="V19" s="60"/>
    </row>
    <row r="20" spans="1:22" hidden="1" x14ac:dyDescent="0.3">
      <c r="A20" s="49" t="str">
        <f>'Candidate initiatives'!A20</f>
        <v>IN019</v>
      </c>
      <c r="B20" s="49" t="str">
        <f>'Candidate initiatives'!B20</f>
        <v>ABC</v>
      </c>
      <c r="C20" s="49">
        <f>'Candidate initiatives'!C20</f>
        <v>0</v>
      </c>
      <c r="D20" s="49" t="s">
        <v>128</v>
      </c>
      <c r="E20" s="54">
        <f>'Candidate initiatives'!D20</f>
        <v>0</v>
      </c>
      <c r="F20" s="49">
        <f>'Candidate initiatives'!E20</f>
        <v>0</v>
      </c>
      <c r="G20" s="50">
        <f>Classify!H19</f>
        <v>0</v>
      </c>
      <c r="H20" s="48">
        <f>'Initiaitive Budget detailed'!E20</f>
        <v>0</v>
      </c>
      <c r="I20" s="48">
        <f>'Initiaitive Budget detailed'!F20</f>
        <v>0</v>
      </c>
      <c r="J20" s="48">
        <f>'Initiaitive Budget detailed'!G20</f>
        <v>0</v>
      </c>
      <c r="K20" s="48">
        <f>'Initiaitive Budget detailed'!H20</f>
        <v>0</v>
      </c>
      <c r="L20" s="48">
        <f>'Initiaitive Budget detailed'!I20</f>
        <v>0</v>
      </c>
      <c r="M20" s="55">
        <f>'Initiaitive Budget detailed'!J20</f>
        <v>0</v>
      </c>
      <c r="N20" s="55">
        <f>'Initiaitive Budget detailed'!K20</f>
        <v>0</v>
      </c>
      <c r="O20" s="55">
        <f>'Initiaitive Budget detailed'!L20</f>
        <v>0</v>
      </c>
      <c r="P20" s="55">
        <f>'Initiaitive Budget detailed'!M20</f>
        <v>0</v>
      </c>
      <c r="Q20" s="55">
        <f>'Initiaitive Budget detailed'!N20</f>
        <v>0</v>
      </c>
      <c r="R20" s="57">
        <f>'Initiaitive Budget detailed'!O20</f>
        <v>0</v>
      </c>
      <c r="S20" s="61">
        <f>'Initiaitive Budget detailed'!P20</f>
        <v>0</v>
      </c>
      <c r="T20" s="61">
        <f>'Initiaitive Budget detailed'!Q20</f>
        <v>0</v>
      </c>
      <c r="U20" s="61">
        <f>'Initiaitive Budget detailed'!R20</f>
        <v>0</v>
      </c>
      <c r="V20" s="60">
        <f t="shared" si="0"/>
        <v>0</v>
      </c>
    </row>
    <row r="21" spans="1:22" hidden="1" x14ac:dyDescent="0.3">
      <c r="A21" s="49" t="str">
        <f>'Candidate initiatives'!A21</f>
        <v>IN020</v>
      </c>
      <c r="B21" s="49" t="str">
        <f>'Candidate initiatives'!B21</f>
        <v>ABC</v>
      </c>
      <c r="C21" s="49">
        <f>'Candidate initiatives'!C21</f>
        <v>0</v>
      </c>
      <c r="D21" s="49" t="s">
        <v>128</v>
      </c>
      <c r="E21" s="54">
        <f>'Candidate initiatives'!D21</f>
        <v>0</v>
      </c>
      <c r="F21" s="49">
        <f>'Candidate initiatives'!E21</f>
        <v>0</v>
      </c>
      <c r="G21" s="50">
        <f>Classify!H20</f>
        <v>0</v>
      </c>
      <c r="H21" s="48">
        <f>'Initiaitive Budget detailed'!E21</f>
        <v>0</v>
      </c>
      <c r="I21" s="48">
        <f>'Initiaitive Budget detailed'!F21</f>
        <v>0</v>
      </c>
      <c r="J21" s="48">
        <f>'Initiaitive Budget detailed'!G21</f>
        <v>0</v>
      </c>
      <c r="K21" s="48">
        <f>'Initiaitive Budget detailed'!H21</f>
        <v>0</v>
      </c>
      <c r="L21" s="48">
        <f>'Initiaitive Budget detailed'!I21</f>
        <v>0</v>
      </c>
      <c r="M21" s="55">
        <f>'Initiaitive Budget detailed'!J21</f>
        <v>0</v>
      </c>
      <c r="N21" s="55">
        <f>'Initiaitive Budget detailed'!K21</f>
        <v>0</v>
      </c>
      <c r="O21" s="55">
        <f>'Initiaitive Budget detailed'!L21</f>
        <v>0</v>
      </c>
      <c r="P21" s="55">
        <f>'Initiaitive Budget detailed'!M21</f>
        <v>0</v>
      </c>
      <c r="Q21" s="55">
        <f>'Initiaitive Budget detailed'!N21</f>
        <v>0</v>
      </c>
      <c r="R21" s="57">
        <f>'Initiaitive Budget detailed'!O21</f>
        <v>0</v>
      </c>
      <c r="S21" s="61">
        <f>'Initiaitive Budget detailed'!P21</f>
        <v>0</v>
      </c>
      <c r="T21" s="61">
        <f>'Initiaitive Budget detailed'!Q21</f>
        <v>0</v>
      </c>
      <c r="U21" s="61">
        <f>'Initiaitive Budget detailed'!R21</f>
        <v>0</v>
      </c>
      <c r="V21" s="60">
        <f t="shared" si="0"/>
        <v>0</v>
      </c>
    </row>
    <row r="22" spans="1:22" x14ac:dyDescent="0.3">
      <c r="A22" s="49" t="str">
        <f>'Candidate initiatives'!A22</f>
        <v>IN021</v>
      </c>
      <c r="B22" s="49" t="str">
        <f>'Candidate initiatives'!B22</f>
        <v>ABC</v>
      </c>
      <c r="C22" s="54">
        <f>Ideate!E22</f>
        <v>0</v>
      </c>
      <c r="D22" s="49"/>
      <c r="E22" s="54">
        <f>'Candidate initiatives'!D22</f>
        <v>0</v>
      </c>
      <c r="F22" s="54">
        <f>'Candidate initiatives'!E22</f>
        <v>0</v>
      </c>
      <c r="G22" s="50">
        <f>Classify!H21</f>
        <v>0</v>
      </c>
      <c r="H22" s="48">
        <f>'Initiaitive Budget detailed'!E22</f>
        <v>0</v>
      </c>
      <c r="I22" s="48">
        <f>'Initiaitive Budget detailed'!F22</f>
        <v>0</v>
      </c>
      <c r="J22" s="48">
        <f>'Initiaitive Budget detailed'!G22</f>
        <v>0</v>
      </c>
      <c r="K22" s="48">
        <f>'Initiaitive Budget detailed'!H22</f>
        <v>0</v>
      </c>
      <c r="L22" s="48">
        <f>'Initiaitive Budget detailed'!I22</f>
        <v>0</v>
      </c>
      <c r="M22" s="55">
        <f>'Initiaitive Budget detailed'!J22</f>
        <v>0</v>
      </c>
      <c r="N22" s="55">
        <f>'Initiaitive Budget detailed'!K22</f>
        <v>0</v>
      </c>
      <c r="O22" s="55">
        <f>'Initiaitive Budget detailed'!L22</f>
        <v>0</v>
      </c>
      <c r="P22" s="55">
        <f>'Initiaitive Budget detailed'!M22</f>
        <v>0</v>
      </c>
      <c r="Q22" s="55">
        <f>'Initiaitive Budget detailed'!N22</f>
        <v>0</v>
      </c>
      <c r="R22" s="57">
        <f>'Initiaitive Budget detailed'!O22</f>
        <v>0</v>
      </c>
      <c r="S22" s="59"/>
      <c r="T22" s="59"/>
      <c r="U22" s="59"/>
      <c r="V22" s="60"/>
    </row>
    <row r="23" spans="1:22" x14ac:dyDescent="0.3">
      <c r="A23" s="49" t="str">
        <f>'Candidate initiatives'!A23</f>
        <v>IN022</v>
      </c>
      <c r="B23" s="49" t="str">
        <f>'Candidate initiatives'!B23</f>
        <v>ABC</v>
      </c>
      <c r="C23" s="54">
        <f>Ideate!E23</f>
        <v>0</v>
      </c>
      <c r="D23" s="49"/>
      <c r="E23" s="54">
        <f>'Candidate initiatives'!D23</f>
        <v>0</v>
      </c>
      <c r="F23" s="54">
        <f>'Candidate initiatives'!E23</f>
        <v>0</v>
      </c>
      <c r="G23" s="50">
        <f>Classify!H22</f>
        <v>0</v>
      </c>
      <c r="H23" s="48">
        <f>'Initiaitive Budget detailed'!E23</f>
        <v>0</v>
      </c>
      <c r="I23" s="48">
        <f>'Initiaitive Budget detailed'!F23</f>
        <v>0</v>
      </c>
      <c r="J23" s="48">
        <f>'Initiaitive Budget detailed'!G23</f>
        <v>0</v>
      </c>
      <c r="K23" s="48">
        <f>'Initiaitive Budget detailed'!H23</f>
        <v>0</v>
      </c>
      <c r="L23" s="48">
        <f>'Initiaitive Budget detailed'!I23</f>
        <v>0</v>
      </c>
      <c r="M23" s="55">
        <f>'Initiaitive Budget detailed'!J23</f>
        <v>0</v>
      </c>
      <c r="N23" s="55">
        <f>'Initiaitive Budget detailed'!K23</f>
        <v>0</v>
      </c>
      <c r="O23" s="55">
        <f>'Initiaitive Budget detailed'!L23</f>
        <v>0</v>
      </c>
      <c r="P23" s="55">
        <f>'Initiaitive Budget detailed'!M23</f>
        <v>0</v>
      </c>
      <c r="Q23" s="55">
        <f>'Initiaitive Budget detailed'!N23</f>
        <v>0</v>
      </c>
      <c r="R23" s="57">
        <f>'Initiaitive Budget detailed'!O23</f>
        <v>0</v>
      </c>
      <c r="S23" s="59"/>
      <c r="T23" s="59"/>
      <c r="U23" s="59"/>
      <c r="V23" s="60"/>
    </row>
    <row r="24" spans="1:22" x14ac:dyDescent="0.3">
      <c r="A24" s="49" t="str">
        <f>'Candidate initiatives'!A24</f>
        <v>IN023</v>
      </c>
      <c r="B24" s="49" t="str">
        <f>'Candidate initiatives'!B24</f>
        <v>ABC</v>
      </c>
      <c r="C24" s="54">
        <f>Ideate!E24</f>
        <v>0</v>
      </c>
      <c r="D24" s="49"/>
      <c r="E24" s="54">
        <f>'Candidate initiatives'!D24</f>
        <v>0</v>
      </c>
      <c r="F24" s="54">
        <f>'Candidate initiatives'!E24</f>
        <v>0</v>
      </c>
      <c r="G24" s="50">
        <f>Classify!H23</f>
        <v>0</v>
      </c>
      <c r="H24" s="48">
        <f>'Initiaitive Budget detailed'!E24</f>
        <v>0</v>
      </c>
      <c r="I24" s="48">
        <f>'Initiaitive Budget detailed'!F24</f>
        <v>0</v>
      </c>
      <c r="J24" s="48">
        <f>'Initiaitive Budget detailed'!G24</f>
        <v>0</v>
      </c>
      <c r="K24" s="48">
        <f>'Initiaitive Budget detailed'!H24</f>
        <v>0</v>
      </c>
      <c r="L24" s="48">
        <f>'Initiaitive Budget detailed'!I24</f>
        <v>0</v>
      </c>
      <c r="M24" s="55">
        <f>'Initiaitive Budget detailed'!J24</f>
        <v>0</v>
      </c>
      <c r="N24" s="55">
        <f>'Initiaitive Budget detailed'!K24</f>
        <v>0</v>
      </c>
      <c r="O24" s="55">
        <f>'Initiaitive Budget detailed'!L24</f>
        <v>0</v>
      </c>
      <c r="P24" s="55">
        <f>'Initiaitive Budget detailed'!M24</f>
        <v>0</v>
      </c>
      <c r="Q24" s="55">
        <f>'Initiaitive Budget detailed'!N24</f>
        <v>0</v>
      </c>
      <c r="R24" s="57">
        <f>'Initiaitive Budget detailed'!O24</f>
        <v>0</v>
      </c>
      <c r="S24" s="59"/>
      <c r="T24" s="59"/>
      <c r="U24" s="59"/>
      <c r="V24" s="60"/>
    </row>
    <row r="25" spans="1:22" x14ac:dyDescent="0.3">
      <c r="A25" s="49" t="str">
        <f>'Candidate initiatives'!A25</f>
        <v>IN024</v>
      </c>
      <c r="B25" s="49" t="str">
        <f>'Candidate initiatives'!B25</f>
        <v>ABC</v>
      </c>
      <c r="C25" s="54">
        <f>Ideate!E25</f>
        <v>0</v>
      </c>
      <c r="D25" s="49"/>
      <c r="E25" s="54">
        <f>'Candidate initiatives'!D25</f>
        <v>0</v>
      </c>
      <c r="F25" s="54">
        <f>'Candidate initiatives'!E25</f>
        <v>0</v>
      </c>
      <c r="G25" s="50">
        <f>Classify!H24</f>
        <v>0</v>
      </c>
      <c r="H25" s="48">
        <f>'Initiaitive Budget detailed'!E25</f>
        <v>0</v>
      </c>
      <c r="I25" s="48">
        <f>'Initiaitive Budget detailed'!F25</f>
        <v>0</v>
      </c>
      <c r="J25" s="48">
        <f>'Initiaitive Budget detailed'!G25</f>
        <v>0</v>
      </c>
      <c r="K25" s="48">
        <f>'Initiaitive Budget detailed'!H25</f>
        <v>0</v>
      </c>
      <c r="L25" s="48">
        <f>'Initiaitive Budget detailed'!I25</f>
        <v>0</v>
      </c>
      <c r="M25" s="55">
        <f>'Initiaitive Budget detailed'!J25</f>
        <v>0</v>
      </c>
      <c r="N25" s="55">
        <f>'Initiaitive Budget detailed'!K25</f>
        <v>0</v>
      </c>
      <c r="O25" s="55">
        <f>'Initiaitive Budget detailed'!L25</f>
        <v>0</v>
      </c>
      <c r="P25" s="55">
        <f>'Initiaitive Budget detailed'!M25</f>
        <v>0</v>
      </c>
      <c r="Q25" s="55">
        <f>'Initiaitive Budget detailed'!N25</f>
        <v>0</v>
      </c>
      <c r="R25" s="57">
        <f>'Initiaitive Budget detailed'!O25</f>
        <v>0</v>
      </c>
      <c r="S25" s="59"/>
      <c r="T25" s="59"/>
      <c r="U25" s="59"/>
      <c r="V25" s="60"/>
    </row>
    <row r="26" spans="1:22" x14ac:dyDescent="0.3">
      <c r="A26" s="49" t="str">
        <f>'Candidate initiatives'!A26</f>
        <v>IN025</v>
      </c>
      <c r="B26" s="49" t="str">
        <f>'Candidate initiatives'!B26</f>
        <v>ABC</v>
      </c>
      <c r="C26" s="54">
        <f>Ideate!E26</f>
        <v>0</v>
      </c>
      <c r="D26" s="49"/>
      <c r="E26" s="54">
        <f>'Candidate initiatives'!D26</f>
        <v>0</v>
      </c>
      <c r="F26" s="54">
        <f>'Candidate initiatives'!E26</f>
        <v>0</v>
      </c>
      <c r="G26" s="50">
        <f>Classify!H25</f>
        <v>0</v>
      </c>
      <c r="H26" s="48">
        <f>'Initiaitive Budget detailed'!E26</f>
        <v>0</v>
      </c>
      <c r="I26" s="48">
        <f>'Initiaitive Budget detailed'!F26</f>
        <v>0</v>
      </c>
      <c r="J26" s="48">
        <f>'Initiaitive Budget detailed'!G26</f>
        <v>0</v>
      </c>
      <c r="K26" s="48">
        <f>'Initiaitive Budget detailed'!H26</f>
        <v>0</v>
      </c>
      <c r="L26" s="48">
        <f>'Initiaitive Budget detailed'!I26</f>
        <v>0</v>
      </c>
      <c r="M26" s="55">
        <f>'Initiaitive Budget detailed'!J26</f>
        <v>0</v>
      </c>
      <c r="N26" s="55">
        <f>'Initiaitive Budget detailed'!K26</f>
        <v>0</v>
      </c>
      <c r="O26" s="55">
        <f>'Initiaitive Budget detailed'!L26</f>
        <v>0</v>
      </c>
      <c r="P26" s="55">
        <f>'Initiaitive Budget detailed'!M26</f>
        <v>0</v>
      </c>
      <c r="Q26" s="55">
        <f>'Initiaitive Budget detailed'!N26</f>
        <v>0</v>
      </c>
      <c r="R26" s="57">
        <f>'Initiaitive Budget detailed'!O26</f>
        <v>0</v>
      </c>
      <c r="S26" s="59"/>
      <c r="T26" s="59"/>
      <c r="U26" s="59"/>
      <c r="V26" s="60"/>
    </row>
    <row r="27" spans="1:22" x14ac:dyDescent="0.3">
      <c r="A27" s="49" t="str">
        <f>'Candidate initiatives'!A27</f>
        <v>IN026</v>
      </c>
      <c r="B27" s="49" t="str">
        <f>'Candidate initiatives'!B27</f>
        <v>ABC</v>
      </c>
      <c r="C27" s="54">
        <f>Ideate!E27</f>
        <v>0</v>
      </c>
      <c r="D27" s="49"/>
      <c r="E27" s="54">
        <f>'Candidate initiatives'!D27</f>
        <v>0</v>
      </c>
      <c r="F27" s="54">
        <f>'Candidate initiatives'!E27</f>
        <v>0</v>
      </c>
      <c r="G27" s="50">
        <f>Classify!H26</f>
        <v>0</v>
      </c>
      <c r="H27" s="48">
        <f>'Initiaitive Budget detailed'!E27</f>
        <v>0</v>
      </c>
      <c r="I27" s="48">
        <f>'Initiaitive Budget detailed'!F27</f>
        <v>0</v>
      </c>
      <c r="J27" s="48">
        <f>'Initiaitive Budget detailed'!G27</f>
        <v>0</v>
      </c>
      <c r="K27" s="48">
        <f>'Initiaitive Budget detailed'!H27</f>
        <v>0</v>
      </c>
      <c r="L27" s="48">
        <f>'Initiaitive Budget detailed'!I27</f>
        <v>0</v>
      </c>
      <c r="M27" s="55">
        <f>'Initiaitive Budget detailed'!J27</f>
        <v>0</v>
      </c>
      <c r="N27" s="55">
        <f>'Initiaitive Budget detailed'!K27</f>
        <v>0</v>
      </c>
      <c r="O27" s="55">
        <f>'Initiaitive Budget detailed'!L27</f>
        <v>0</v>
      </c>
      <c r="P27" s="55">
        <f>'Initiaitive Budget detailed'!M27</f>
        <v>0</v>
      </c>
      <c r="Q27" s="55">
        <f>'Initiaitive Budget detailed'!N27</f>
        <v>0</v>
      </c>
      <c r="R27" s="57">
        <f>'Initiaitive Budget detailed'!O27</f>
        <v>0</v>
      </c>
      <c r="S27" s="59"/>
      <c r="T27" s="59"/>
      <c r="U27" s="59"/>
      <c r="V27" s="60"/>
    </row>
    <row r="28" spans="1:22" x14ac:dyDescent="0.3">
      <c r="A28" s="49" t="str">
        <f>'Candidate initiatives'!A28</f>
        <v>IN027</v>
      </c>
      <c r="B28" s="49" t="str">
        <f>'Candidate initiatives'!B28</f>
        <v>ABC</v>
      </c>
      <c r="C28" s="54">
        <f>Ideate!E28</f>
        <v>0</v>
      </c>
      <c r="D28" s="49"/>
      <c r="E28" s="54">
        <f>'Candidate initiatives'!D28</f>
        <v>0</v>
      </c>
      <c r="F28" s="54">
        <f>'Candidate initiatives'!E28</f>
        <v>0</v>
      </c>
      <c r="G28" s="50">
        <f>Classify!H27</f>
        <v>0</v>
      </c>
      <c r="H28" s="48">
        <f>'Initiaitive Budget detailed'!E28</f>
        <v>0</v>
      </c>
      <c r="I28" s="48">
        <f>'Initiaitive Budget detailed'!F28</f>
        <v>0</v>
      </c>
      <c r="J28" s="48">
        <f>'Initiaitive Budget detailed'!G28</f>
        <v>0</v>
      </c>
      <c r="K28" s="48">
        <f>'Initiaitive Budget detailed'!H28</f>
        <v>0</v>
      </c>
      <c r="L28" s="48">
        <f>'Initiaitive Budget detailed'!I28</f>
        <v>0</v>
      </c>
      <c r="M28" s="55">
        <f>'Initiaitive Budget detailed'!J28</f>
        <v>0</v>
      </c>
      <c r="N28" s="55">
        <f>'Initiaitive Budget detailed'!K28</f>
        <v>0</v>
      </c>
      <c r="O28" s="55">
        <f>'Initiaitive Budget detailed'!L28</f>
        <v>0</v>
      </c>
      <c r="P28" s="55">
        <f>'Initiaitive Budget detailed'!M28</f>
        <v>0</v>
      </c>
      <c r="Q28" s="55">
        <f>'Initiaitive Budget detailed'!N28</f>
        <v>0</v>
      </c>
      <c r="R28" s="57">
        <f>'Initiaitive Budget detailed'!O28</f>
        <v>0</v>
      </c>
      <c r="S28" s="59"/>
      <c r="T28" s="59"/>
      <c r="U28" s="59"/>
      <c r="V28" s="60"/>
    </row>
    <row r="29" spans="1:22" x14ac:dyDescent="0.3">
      <c r="A29" s="49" t="str">
        <f>'Candidate initiatives'!A29</f>
        <v>IN028</v>
      </c>
      <c r="B29" s="49" t="str">
        <f>'Candidate initiatives'!B29</f>
        <v>ABC</v>
      </c>
      <c r="C29" s="54">
        <f>Ideate!E29</f>
        <v>0</v>
      </c>
      <c r="D29" s="49"/>
      <c r="E29" s="54">
        <f>'Candidate initiatives'!D29</f>
        <v>0</v>
      </c>
      <c r="F29" s="54">
        <f>'Candidate initiatives'!E29</f>
        <v>0</v>
      </c>
      <c r="G29" s="50">
        <f>Classify!H28</f>
        <v>0</v>
      </c>
      <c r="H29" s="48">
        <f>'Initiaitive Budget detailed'!E29</f>
        <v>0</v>
      </c>
      <c r="I29" s="48">
        <f>'Initiaitive Budget detailed'!F29</f>
        <v>0</v>
      </c>
      <c r="J29" s="48">
        <f>'Initiaitive Budget detailed'!G29</f>
        <v>0</v>
      </c>
      <c r="K29" s="48">
        <f>'Initiaitive Budget detailed'!H29</f>
        <v>0</v>
      </c>
      <c r="L29" s="48">
        <f>'Initiaitive Budget detailed'!I29</f>
        <v>0</v>
      </c>
      <c r="M29" s="55">
        <f>'Initiaitive Budget detailed'!J29</f>
        <v>0</v>
      </c>
      <c r="N29" s="55">
        <f>'Initiaitive Budget detailed'!K29</f>
        <v>0</v>
      </c>
      <c r="O29" s="55">
        <f>'Initiaitive Budget detailed'!L29</f>
        <v>0</v>
      </c>
      <c r="P29" s="55">
        <f>'Initiaitive Budget detailed'!M29</f>
        <v>0</v>
      </c>
      <c r="Q29" s="55">
        <f>'Initiaitive Budget detailed'!N29</f>
        <v>0</v>
      </c>
      <c r="R29" s="57">
        <f>'Initiaitive Budget detailed'!O29</f>
        <v>0</v>
      </c>
      <c r="S29" s="59"/>
      <c r="T29" s="59"/>
      <c r="U29" s="59"/>
      <c r="V29" s="60"/>
    </row>
    <row r="30" spans="1:22" x14ac:dyDescent="0.3">
      <c r="A30" s="49" t="str">
        <f>'Candidate initiatives'!A30</f>
        <v>IN029</v>
      </c>
      <c r="B30" s="49" t="str">
        <f>'Candidate initiatives'!B30</f>
        <v>ABC</v>
      </c>
      <c r="C30" s="54">
        <f>Ideate!E30</f>
        <v>0</v>
      </c>
      <c r="D30" s="49"/>
      <c r="E30" s="54">
        <f>'Candidate initiatives'!D30</f>
        <v>0</v>
      </c>
      <c r="F30" s="54">
        <f>'Candidate initiatives'!E30</f>
        <v>0</v>
      </c>
      <c r="G30" s="50">
        <f>Classify!H29</f>
        <v>0</v>
      </c>
      <c r="H30" s="48">
        <f>'Initiaitive Budget detailed'!E30</f>
        <v>0</v>
      </c>
      <c r="I30" s="48">
        <f>'Initiaitive Budget detailed'!F30</f>
        <v>0</v>
      </c>
      <c r="J30" s="48">
        <f>'Initiaitive Budget detailed'!G30</f>
        <v>0</v>
      </c>
      <c r="K30" s="48">
        <f>'Initiaitive Budget detailed'!H30</f>
        <v>0</v>
      </c>
      <c r="L30" s="48">
        <f>'Initiaitive Budget detailed'!I30</f>
        <v>0</v>
      </c>
      <c r="M30" s="55">
        <f>'Initiaitive Budget detailed'!J30</f>
        <v>0</v>
      </c>
      <c r="N30" s="55">
        <f>'Initiaitive Budget detailed'!K30</f>
        <v>0</v>
      </c>
      <c r="O30" s="55">
        <f>'Initiaitive Budget detailed'!L30</f>
        <v>0</v>
      </c>
      <c r="P30" s="55">
        <f>'Initiaitive Budget detailed'!M30</f>
        <v>0</v>
      </c>
      <c r="Q30" s="55">
        <f>'Initiaitive Budget detailed'!N30</f>
        <v>0</v>
      </c>
      <c r="R30" s="57">
        <f>'Initiaitive Budget detailed'!O30</f>
        <v>0</v>
      </c>
      <c r="S30" s="59"/>
      <c r="T30" s="59"/>
      <c r="U30" s="59"/>
      <c r="V30" s="60"/>
    </row>
    <row r="31" spans="1:22" hidden="1" x14ac:dyDescent="0.3">
      <c r="A31" s="49" t="str">
        <f>'Candidate initiatives'!A31</f>
        <v>IN030</v>
      </c>
      <c r="B31" s="49" t="str">
        <f>'Candidate initiatives'!B31</f>
        <v>ABC</v>
      </c>
      <c r="C31" s="49">
        <f>'Candidate initiatives'!C31</f>
        <v>0</v>
      </c>
      <c r="D31" s="49"/>
      <c r="E31" s="54">
        <f>'Candidate initiatives'!D31</f>
        <v>0</v>
      </c>
      <c r="F31" s="49">
        <f>'Candidate initiatives'!E31</f>
        <v>0</v>
      </c>
      <c r="G31" s="50">
        <f>Classify!H30</f>
        <v>0</v>
      </c>
      <c r="H31" s="48">
        <f>'Initiaitive Budget detailed'!E31</f>
        <v>0</v>
      </c>
      <c r="I31" s="48">
        <f>'Initiaitive Budget detailed'!F31</f>
        <v>0</v>
      </c>
      <c r="J31" s="48">
        <f>'Initiaitive Budget detailed'!G31</f>
        <v>0</v>
      </c>
      <c r="K31" s="48">
        <f>'Initiaitive Budget detailed'!H31</f>
        <v>0</v>
      </c>
      <c r="L31" s="48">
        <f>'Initiaitive Budget detailed'!I31</f>
        <v>0</v>
      </c>
      <c r="M31" s="55">
        <f>'Initiaitive Budget detailed'!J31</f>
        <v>0</v>
      </c>
      <c r="N31" s="55">
        <f>'Initiaitive Budget detailed'!K31</f>
        <v>0</v>
      </c>
      <c r="O31" s="55">
        <f>'Initiaitive Budget detailed'!L31</f>
        <v>0</v>
      </c>
      <c r="P31" s="55">
        <f>'Initiaitive Budget detailed'!M31</f>
        <v>0</v>
      </c>
      <c r="Q31" s="55">
        <f>'Initiaitive Budget detailed'!N31</f>
        <v>0</v>
      </c>
      <c r="R31" s="57">
        <f>'Initiaitive Budget detailed'!O31</f>
        <v>0</v>
      </c>
      <c r="S31" s="61">
        <f>'Initiaitive Budget detailed'!P31</f>
        <v>0</v>
      </c>
      <c r="T31" s="61">
        <f>'Initiaitive Budget detailed'!Q31</f>
        <v>0</v>
      </c>
      <c r="U31" s="61">
        <f>'Initiaitive Budget detailed'!R31</f>
        <v>0</v>
      </c>
      <c r="V31" s="60">
        <f t="shared" si="0"/>
        <v>0</v>
      </c>
    </row>
    <row r="32" spans="1:22" hidden="1" x14ac:dyDescent="0.3">
      <c r="A32" s="49" t="str">
        <f>'Candidate initiatives'!A32</f>
        <v>IN031</v>
      </c>
      <c r="B32" s="49" t="str">
        <f>'Candidate initiatives'!B32</f>
        <v>ABC</v>
      </c>
      <c r="C32" s="49">
        <f>'Candidate initiatives'!C32</f>
        <v>0</v>
      </c>
      <c r="D32" s="49"/>
      <c r="E32" s="54">
        <f>'Candidate initiatives'!D32</f>
        <v>0</v>
      </c>
      <c r="F32" s="49">
        <f>'Candidate initiatives'!E32</f>
        <v>0</v>
      </c>
      <c r="G32" s="50">
        <f>Classify!H31</f>
        <v>0</v>
      </c>
      <c r="H32" s="48">
        <f>'Initiaitive Budget detailed'!E32</f>
        <v>0</v>
      </c>
      <c r="I32" s="48">
        <f>'Initiaitive Budget detailed'!F32</f>
        <v>0</v>
      </c>
      <c r="J32" s="48">
        <f>'Initiaitive Budget detailed'!G32</f>
        <v>0</v>
      </c>
      <c r="K32" s="48">
        <f>'Initiaitive Budget detailed'!H32</f>
        <v>0</v>
      </c>
      <c r="L32" s="48">
        <f>'Initiaitive Budget detailed'!I32</f>
        <v>0</v>
      </c>
      <c r="M32" s="55">
        <f>'Initiaitive Budget detailed'!J32</f>
        <v>0</v>
      </c>
      <c r="N32" s="55">
        <f>'Initiaitive Budget detailed'!K32</f>
        <v>0</v>
      </c>
      <c r="O32" s="55">
        <f>'Initiaitive Budget detailed'!L32</f>
        <v>0</v>
      </c>
      <c r="P32" s="55">
        <f>'Initiaitive Budget detailed'!M32</f>
        <v>0</v>
      </c>
      <c r="Q32" s="55">
        <f>'Initiaitive Budget detailed'!N32</f>
        <v>0</v>
      </c>
      <c r="R32" s="57">
        <f>'Initiaitive Budget detailed'!O32</f>
        <v>0</v>
      </c>
      <c r="S32" s="61">
        <f>'Initiaitive Budget detailed'!P32</f>
        <v>0</v>
      </c>
      <c r="T32" s="61">
        <f>'Initiaitive Budget detailed'!Q32</f>
        <v>0</v>
      </c>
      <c r="U32" s="61">
        <f>'Initiaitive Budget detailed'!R32</f>
        <v>0</v>
      </c>
      <c r="V32" s="60">
        <f t="shared" si="0"/>
        <v>0</v>
      </c>
    </row>
    <row r="33" spans="1:22" x14ac:dyDescent="0.3">
      <c r="A33" s="49" t="str">
        <f>'Candidate initiatives'!A33</f>
        <v>IN032</v>
      </c>
      <c r="B33" s="49" t="str">
        <f>'Candidate initiatives'!B33</f>
        <v>ABC</v>
      </c>
      <c r="C33" s="54">
        <f>Ideate!E33</f>
        <v>0</v>
      </c>
      <c r="D33" s="49"/>
      <c r="E33" s="54">
        <f>'Candidate initiatives'!D33</f>
        <v>0</v>
      </c>
      <c r="F33" s="54">
        <f>'Candidate initiatives'!E33</f>
        <v>0</v>
      </c>
      <c r="G33" s="50">
        <f>Classify!H32</f>
        <v>0</v>
      </c>
      <c r="H33" s="48">
        <f>'Initiaitive Budget detailed'!E33</f>
        <v>0</v>
      </c>
      <c r="I33" s="48">
        <f>'Initiaitive Budget detailed'!F33</f>
        <v>0</v>
      </c>
      <c r="J33" s="48">
        <f>'Initiaitive Budget detailed'!G33</f>
        <v>0</v>
      </c>
      <c r="K33" s="48">
        <f>'Initiaitive Budget detailed'!H33</f>
        <v>0</v>
      </c>
      <c r="L33" s="48">
        <f>'Initiaitive Budget detailed'!I33</f>
        <v>0</v>
      </c>
      <c r="M33" s="55">
        <f>'Initiaitive Budget detailed'!J33</f>
        <v>0</v>
      </c>
      <c r="N33" s="55">
        <f>'Initiaitive Budget detailed'!K33</f>
        <v>0</v>
      </c>
      <c r="O33" s="55">
        <f>'Initiaitive Budget detailed'!L33</f>
        <v>0</v>
      </c>
      <c r="P33" s="55">
        <f>'Initiaitive Budget detailed'!M33</f>
        <v>0</v>
      </c>
      <c r="Q33" s="55">
        <f>'Initiaitive Budget detailed'!N33</f>
        <v>0</v>
      </c>
      <c r="R33" s="57">
        <f>'Initiaitive Budget detailed'!O33</f>
        <v>0</v>
      </c>
      <c r="S33" s="59"/>
      <c r="T33" s="59"/>
      <c r="U33" s="59"/>
      <c r="V33" s="60"/>
    </row>
    <row r="34" spans="1:22" x14ac:dyDescent="0.3">
      <c r="A34" s="49" t="str">
        <f>'Candidate initiatives'!A34</f>
        <v>IN033</v>
      </c>
      <c r="B34" s="49" t="str">
        <f>'Candidate initiatives'!B34</f>
        <v>ABC</v>
      </c>
      <c r="C34" s="54">
        <f>Ideate!E34</f>
        <v>0</v>
      </c>
      <c r="D34" s="49"/>
      <c r="E34" s="54">
        <f>'Candidate initiatives'!D34</f>
        <v>0</v>
      </c>
      <c r="F34" s="54">
        <f>'Candidate initiatives'!E34</f>
        <v>0</v>
      </c>
      <c r="G34" s="50">
        <f>Classify!H33</f>
        <v>0</v>
      </c>
      <c r="H34" s="48">
        <f>'Initiaitive Budget detailed'!E34</f>
        <v>0</v>
      </c>
      <c r="I34" s="48">
        <f>'Initiaitive Budget detailed'!F34</f>
        <v>0</v>
      </c>
      <c r="J34" s="48">
        <f>'Initiaitive Budget detailed'!G34</f>
        <v>0</v>
      </c>
      <c r="K34" s="48">
        <f>'Initiaitive Budget detailed'!H34</f>
        <v>0</v>
      </c>
      <c r="L34" s="48">
        <f>'Initiaitive Budget detailed'!I34</f>
        <v>0</v>
      </c>
      <c r="M34" s="55">
        <f>'Initiaitive Budget detailed'!J34</f>
        <v>0</v>
      </c>
      <c r="N34" s="55">
        <f>'Initiaitive Budget detailed'!K34</f>
        <v>0</v>
      </c>
      <c r="O34" s="55">
        <f>'Initiaitive Budget detailed'!L34</f>
        <v>0</v>
      </c>
      <c r="P34" s="55">
        <f>'Initiaitive Budget detailed'!M34</f>
        <v>0</v>
      </c>
      <c r="Q34" s="55">
        <f>'Initiaitive Budget detailed'!N34</f>
        <v>0</v>
      </c>
      <c r="R34" s="57">
        <f>'Initiaitive Budget detailed'!O34</f>
        <v>0</v>
      </c>
      <c r="S34" s="59"/>
      <c r="T34" s="59"/>
      <c r="U34" s="59"/>
      <c r="V34" s="60"/>
    </row>
    <row r="35" spans="1:22" hidden="1" x14ac:dyDescent="0.3">
      <c r="A35" s="49" t="str">
        <f>'Candidate initiatives'!A35</f>
        <v>IN034</v>
      </c>
      <c r="B35" s="49" t="str">
        <f>'Candidate initiatives'!B35</f>
        <v>ABC</v>
      </c>
      <c r="C35" s="49">
        <f>'Candidate initiatives'!C35</f>
        <v>0</v>
      </c>
      <c r="D35" s="49"/>
      <c r="E35" s="54">
        <f>'Candidate initiatives'!D35</f>
        <v>0</v>
      </c>
      <c r="F35" s="49">
        <f>'Candidate initiatives'!E35</f>
        <v>0</v>
      </c>
      <c r="G35" s="50">
        <f>Classify!H34</f>
        <v>0</v>
      </c>
      <c r="H35" s="48">
        <f>'Initiaitive Budget detailed'!E35</f>
        <v>0</v>
      </c>
      <c r="I35" s="48">
        <f>'Initiaitive Budget detailed'!F35</f>
        <v>0</v>
      </c>
      <c r="J35" s="48">
        <f>'Initiaitive Budget detailed'!G35</f>
        <v>0</v>
      </c>
      <c r="K35" s="48">
        <f>'Initiaitive Budget detailed'!H35</f>
        <v>0</v>
      </c>
      <c r="L35" s="48">
        <f>'Initiaitive Budget detailed'!I35</f>
        <v>0</v>
      </c>
      <c r="M35" s="55">
        <f>'Initiaitive Budget detailed'!J35</f>
        <v>0</v>
      </c>
      <c r="N35" s="55">
        <f>'Initiaitive Budget detailed'!K35</f>
        <v>0</v>
      </c>
      <c r="O35" s="55">
        <f>'Initiaitive Budget detailed'!L35</f>
        <v>0</v>
      </c>
      <c r="P35" s="55">
        <f>'Initiaitive Budget detailed'!M35</f>
        <v>0</v>
      </c>
      <c r="Q35" s="55">
        <f>'Initiaitive Budget detailed'!N35</f>
        <v>0</v>
      </c>
      <c r="R35" s="57">
        <f>'Initiaitive Budget detailed'!O35</f>
        <v>0</v>
      </c>
      <c r="S35" s="61">
        <f>'Initiaitive Budget detailed'!P35</f>
        <v>0</v>
      </c>
      <c r="T35" s="61">
        <f>'Initiaitive Budget detailed'!Q35</f>
        <v>0</v>
      </c>
      <c r="U35" s="61">
        <f>'Initiaitive Budget detailed'!R35</f>
        <v>0</v>
      </c>
      <c r="V35" s="60">
        <f t="shared" si="0"/>
        <v>0</v>
      </c>
    </row>
    <row r="36" spans="1:22" hidden="1" x14ac:dyDescent="0.3">
      <c r="A36" s="49" t="str">
        <f>'Candidate initiatives'!A36</f>
        <v>IN035</v>
      </c>
      <c r="B36" s="49" t="str">
        <f>'Candidate initiatives'!B36</f>
        <v>ABC</v>
      </c>
      <c r="C36" s="49">
        <f>'Candidate initiatives'!C36</f>
        <v>0</v>
      </c>
      <c r="D36" s="49"/>
      <c r="E36" s="54">
        <f>'Candidate initiatives'!D36</f>
        <v>0</v>
      </c>
      <c r="F36" s="49">
        <f>'Candidate initiatives'!E36</f>
        <v>0</v>
      </c>
      <c r="G36" s="50">
        <f>Classify!H35</f>
        <v>0</v>
      </c>
      <c r="H36" s="48">
        <f>'Initiaitive Budget detailed'!E36</f>
        <v>0</v>
      </c>
      <c r="I36" s="48">
        <f>'Initiaitive Budget detailed'!F36</f>
        <v>0</v>
      </c>
      <c r="J36" s="48">
        <f>'Initiaitive Budget detailed'!G36</f>
        <v>0</v>
      </c>
      <c r="K36" s="48">
        <f>'Initiaitive Budget detailed'!H36</f>
        <v>0</v>
      </c>
      <c r="L36" s="48">
        <f>'Initiaitive Budget detailed'!I36</f>
        <v>0</v>
      </c>
      <c r="M36" s="55">
        <f>'Initiaitive Budget detailed'!J36</f>
        <v>0</v>
      </c>
      <c r="N36" s="55">
        <f>'Initiaitive Budget detailed'!K36</f>
        <v>0</v>
      </c>
      <c r="O36" s="55">
        <f>'Initiaitive Budget detailed'!L36</f>
        <v>0</v>
      </c>
      <c r="P36" s="55">
        <f>'Initiaitive Budget detailed'!M36</f>
        <v>0</v>
      </c>
      <c r="Q36" s="55">
        <f>'Initiaitive Budget detailed'!N36</f>
        <v>0</v>
      </c>
      <c r="R36" s="57">
        <f>'Initiaitive Budget detailed'!O36</f>
        <v>0</v>
      </c>
      <c r="S36" s="61">
        <f>'Initiaitive Budget detailed'!P36</f>
        <v>0</v>
      </c>
      <c r="T36" s="61">
        <f>'Initiaitive Budget detailed'!Q36</f>
        <v>0</v>
      </c>
      <c r="U36" s="61">
        <f>'Initiaitive Budget detailed'!R36</f>
        <v>0</v>
      </c>
      <c r="V36" s="60">
        <f t="shared" si="0"/>
        <v>0</v>
      </c>
    </row>
    <row r="37" spans="1:22" x14ac:dyDescent="0.3">
      <c r="A37" s="49" t="str">
        <f>'Candidate initiatives'!A37</f>
        <v>IN036</v>
      </c>
      <c r="B37" s="49" t="str">
        <f>'Candidate initiatives'!B37</f>
        <v>ABC</v>
      </c>
      <c r="C37" s="54">
        <f>Ideate!E37</f>
        <v>0</v>
      </c>
      <c r="D37" s="49"/>
      <c r="E37" s="54">
        <f>'Candidate initiatives'!D37</f>
        <v>0</v>
      </c>
      <c r="F37" s="54">
        <f>'Candidate initiatives'!E37</f>
        <v>0</v>
      </c>
      <c r="G37" s="50">
        <f>Classify!H36</f>
        <v>0</v>
      </c>
      <c r="H37" s="48">
        <f>'Initiaitive Budget detailed'!E37</f>
        <v>0</v>
      </c>
      <c r="I37" s="48">
        <f>'Initiaitive Budget detailed'!F37</f>
        <v>0</v>
      </c>
      <c r="J37" s="48">
        <f>'Initiaitive Budget detailed'!G37</f>
        <v>0</v>
      </c>
      <c r="K37" s="48">
        <f>'Initiaitive Budget detailed'!H37</f>
        <v>0</v>
      </c>
      <c r="L37" s="48">
        <f>'Initiaitive Budget detailed'!I37</f>
        <v>0</v>
      </c>
      <c r="M37" s="55">
        <f>'Initiaitive Budget detailed'!J37</f>
        <v>0</v>
      </c>
      <c r="N37" s="55">
        <f>'Initiaitive Budget detailed'!K37</f>
        <v>0</v>
      </c>
      <c r="O37" s="55">
        <f>'Initiaitive Budget detailed'!L37</f>
        <v>0</v>
      </c>
      <c r="P37" s="55">
        <f>'Initiaitive Budget detailed'!M37</f>
        <v>0</v>
      </c>
      <c r="Q37" s="55">
        <f>'Initiaitive Budget detailed'!N37</f>
        <v>0</v>
      </c>
      <c r="R37" s="57">
        <f>'Initiaitive Budget detailed'!O37</f>
        <v>0</v>
      </c>
      <c r="S37" s="59"/>
      <c r="T37" s="59"/>
      <c r="U37" s="59"/>
      <c r="V37" s="60"/>
    </row>
    <row r="38" spans="1:22" x14ac:dyDescent="0.3">
      <c r="A38" s="49" t="str">
        <f>'Candidate initiatives'!A38</f>
        <v>IN037</v>
      </c>
      <c r="B38" s="49" t="str">
        <f>'Candidate initiatives'!B38</f>
        <v>ABC</v>
      </c>
      <c r="C38" s="54">
        <f>Ideate!E38</f>
        <v>0</v>
      </c>
      <c r="D38" s="49"/>
      <c r="E38" s="54">
        <f>'Candidate initiatives'!D38</f>
        <v>0</v>
      </c>
      <c r="F38" s="54">
        <f>'Candidate initiatives'!E38</f>
        <v>0</v>
      </c>
      <c r="G38" s="50">
        <f>Classify!H37</f>
        <v>0</v>
      </c>
      <c r="H38" s="48">
        <f>'Initiaitive Budget detailed'!E38</f>
        <v>0</v>
      </c>
      <c r="I38" s="48">
        <f>'Initiaitive Budget detailed'!F38</f>
        <v>0</v>
      </c>
      <c r="J38" s="48">
        <f>'Initiaitive Budget detailed'!G38</f>
        <v>0</v>
      </c>
      <c r="K38" s="48">
        <f>'Initiaitive Budget detailed'!H38</f>
        <v>0</v>
      </c>
      <c r="L38" s="48">
        <f>'Initiaitive Budget detailed'!I38</f>
        <v>0</v>
      </c>
      <c r="M38" s="55">
        <f>'Initiaitive Budget detailed'!J38</f>
        <v>0</v>
      </c>
      <c r="N38" s="55">
        <f>'Initiaitive Budget detailed'!K38</f>
        <v>0</v>
      </c>
      <c r="O38" s="55">
        <f>'Initiaitive Budget detailed'!L38</f>
        <v>0</v>
      </c>
      <c r="P38" s="55">
        <f>'Initiaitive Budget detailed'!M38</f>
        <v>0</v>
      </c>
      <c r="Q38" s="55">
        <f>'Initiaitive Budget detailed'!N38</f>
        <v>0</v>
      </c>
      <c r="R38" s="57">
        <f>'Initiaitive Budget detailed'!O38</f>
        <v>0</v>
      </c>
      <c r="S38" s="59"/>
      <c r="T38" s="59"/>
      <c r="U38" s="59"/>
      <c r="V38" s="60"/>
    </row>
    <row r="39" spans="1:22" hidden="1" x14ac:dyDescent="0.3">
      <c r="A39" s="49" t="e">
        <f>'Candidate initiatives'!#REF!</f>
        <v>#REF!</v>
      </c>
      <c r="B39" s="49" t="e">
        <f>'Candidate initiatives'!#REF!</f>
        <v>#REF!</v>
      </c>
      <c r="C39" s="49" t="e">
        <f>'Candidate initiatives'!#REF!</f>
        <v>#REF!</v>
      </c>
      <c r="D39" s="49"/>
      <c r="E39" s="54" t="e">
        <f>'Candidate initiatives'!#REF!</f>
        <v>#REF!</v>
      </c>
      <c r="F39" s="49" t="e">
        <f>'Candidate initiatives'!#REF!</f>
        <v>#REF!</v>
      </c>
      <c r="G39" s="62">
        <f>Classify!H38</f>
        <v>0</v>
      </c>
      <c r="H39" s="63" t="e">
        <f>'Initiaitive Budget detailed'!#REF!</f>
        <v>#REF!</v>
      </c>
      <c r="I39" s="63" t="e">
        <f>'Initiaitive Budget detailed'!#REF!</f>
        <v>#REF!</v>
      </c>
      <c r="J39" s="63" t="e">
        <f>'Initiaitive Budget detailed'!#REF!</f>
        <v>#REF!</v>
      </c>
      <c r="K39" s="63" t="e">
        <f>'Initiaitive Budget detailed'!#REF!</f>
        <v>#REF!</v>
      </c>
      <c r="L39" s="63" t="e">
        <f>'Initiaitive Budget detailed'!#REF!</f>
        <v>#REF!</v>
      </c>
      <c r="M39" s="64" t="e">
        <f>'Initiaitive Budget detailed'!#REF!</f>
        <v>#REF!</v>
      </c>
      <c r="N39" s="64" t="e">
        <f>'Initiaitive Budget detailed'!#REF!</f>
        <v>#REF!</v>
      </c>
      <c r="O39" s="64" t="e">
        <f>'Initiaitive Budget detailed'!#REF!</f>
        <v>#REF!</v>
      </c>
      <c r="P39" s="64" t="e">
        <f>'Initiaitive Budget detailed'!#REF!</f>
        <v>#REF!</v>
      </c>
      <c r="Q39" s="64" t="e">
        <f>'Initiaitive Budget detailed'!#REF!</f>
        <v>#REF!</v>
      </c>
      <c r="R39" s="65" t="e">
        <f>'Initiaitive Budget detailed'!#REF!</f>
        <v>#REF!</v>
      </c>
      <c r="S39" s="66" t="e">
        <f>'Initiaitive Budget detailed'!#REF!</f>
        <v>#REF!</v>
      </c>
      <c r="T39" s="66" t="e">
        <f>'Initiaitive Budget detailed'!#REF!</f>
        <v>#REF!</v>
      </c>
      <c r="U39" s="66" t="e">
        <f>'Initiaitive Budget detailed'!#REF!</f>
        <v>#REF!</v>
      </c>
      <c r="V39" s="67" t="e">
        <f t="shared" si="0"/>
        <v>#REF!</v>
      </c>
    </row>
    <row r="40" spans="1:22" x14ac:dyDescent="0.3">
      <c r="A40" s="73"/>
      <c r="B40" s="74"/>
      <c r="C40" s="74"/>
      <c r="D40" s="74"/>
      <c r="E40" s="75"/>
      <c r="F40" s="79" t="s">
        <v>130</v>
      </c>
      <c r="G40" s="76"/>
      <c r="H40" s="77"/>
      <c r="I40" s="77"/>
      <c r="J40" s="77"/>
      <c r="K40" s="77"/>
      <c r="L40" s="77"/>
      <c r="M40" s="77"/>
      <c r="N40" s="77"/>
      <c r="O40" s="77"/>
      <c r="P40" s="77"/>
      <c r="Q40" s="77"/>
      <c r="R40" s="77"/>
      <c r="S40" s="78" t="e">
        <f>SUM(S2:S39)</f>
        <v>#REF!</v>
      </c>
      <c r="T40" s="78" t="e">
        <f>SUM(T2:T39)</f>
        <v>#REF!</v>
      </c>
      <c r="U40" s="78" t="e">
        <f>SUM(U2:U39)</f>
        <v>#REF!</v>
      </c>
      <c r="V40" s="78" t="e">
        <f>SUM(V2:V39)</f>
        <v>#REF!</v>
      </c>
    </row>
  </sheetData>
  <autoFilter ref="A1:U40" xr:uid="{CA1A0FCB-BE8A-464A-B40B-023FBE76C7F7}">
    <filterColumn colId="4">
      <filters blank="1">
        <filter val="Pre-requisite"/>
        <filter val="Priority"/>
      </filters>
    </filterColumn>
    <sortState xmlns:xlrd2="http://schemas.microsoft.com/office/spreadsheetml/2017/richdata2" ref="A2:U39">
      <sortCondition ref="A1:A39"/>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5571AEA9810F44A08C909E06C1E78F" ma:contentTypeVersion="14" ma:contentTypeDescription="Create a new document." ma:contentTypeScope="" ma:versionID="df18d27636e92944ce128c0497f3c299">
  <xsd:schema xmlns:xsd="http://www.w3.org/2001/XMLSchema" xmlns:xs="http://www.w3.org/2001/XMLSchema" xmlns:p="http://schemas.microsoft.com/office/2006/metadata/properties" xmlns:ns2="bcf3dea7-86ed-4a8f-9276-a732d532731e" xmlns:ns3="31a6f972-d717-4dbf-b7aa-af61bde963ab" targetNamespace="http://schemas.microsoft.com/office/2006/metadata/properties" ma:root="true" ma:fieldsID="903403f0b987f4c24574d4388d72e216" ns2:_="" ns3:_="">
    <xsd:import namespace="bcf3dea7-86ed-4a8f-9276-a732d532731e"/>
    <xsd:import namespace="31a6f972-d717-4dbf-b7aa-af61bde963a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f3dea7-86ed-4a8f-9276-a732d53273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a6f972-d717-4dbf-b7aa-af61bde963a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26481b1b-b9d9-4e42-93fb-58537374b8ae}" ma:internalName="TaxCatchAll" ma:showField="CatchAllData" ma:web="31a6f972-d717-4dbf-b7aa-af61bde963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1a6f972-d717-4dbf-b7aa-af61bde963ab" xsi:nil="true"/>
    <lcf76f155ced4ddcb4097134ff3c332f xmlns="bcf3dea7-86ed-4a8f-9276-a732d532731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9C66AC-AD59-44AC-A0BD-AEBF995C4B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f3dea7-86ed-4a8f-9276-a732d532731e"/>
    <ds:schemaRef ds:uri="31a6f972-d717-4dbf-b7aa-af61bde963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7753B9E-C12A-45CA-9777-D0CC88A40E21}">
  <ds:schemaRefs>
    <ds:schemaRef ds:uri="http://schemas.microsoft.com/office/2006/metadata/properties"/>
    <ds:schemaRef ds:uri="http://schemas.microsoft.com/office/infopath/2007/PartnerControls"/>
    <ds:schemaRef ds:uri="31a6f972-d717-4dbf-b7aa-af61bde963ab"/>
    <ds:schemaRef ds:uri="bcf3dea7-86ed-4a8f-9276-a732d532731e"/>
  </ds:schemaRefs>
</ds:datastoreItem>
</file>

<file path=customXml/itemProps3.xml><?xml version="1.0" encoding="utf-8"?>
<ds:datastoreItem xmlns:ds="http://schemas.openxmlformats.org/officeDocument/2006/customXml" ds:itemID="{84706A0A-A4E2-48BB-A265-31C4BAF3FE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Title</vt:lpstr>
      <vt:lpstr>Metadata</vt:lpstr>
      <vt:lpstr>About</vt:lpstr>
      <vt:lpstr>Guide </vt:lpstr>
      <vt:lpstr>Ideate</vt:lpstr>
      <vt:lpstr>Align</vt:lpstr>
      <vt:lpstr>Classify</vt:lpstr>
      <vt:lpstr>Candidate initiatives</vt:lpstr>
      <vt:lpstr>Initiative Budget Summary</vt:lpstr>
      <vt:lpstr>Initiaitive Budget detailed</vt:lpstr>
      <vt:lpstr>Prioritize</vt:lpstr>
      <vt:lpstr>Prioritization matrix</vt:lpstr>
      <vt:lpstr>Roadmap</vt:lpstr>
      <vt:lpstr>Align!Print_Area</vt:lpstr>
      <vt:lpstr>Classify!Print_Area</vt:lpstr>
      <vt:lpstr>'Prioritization matrix'!Print_Area</vt:lpstr>
      <vt:lpstr>Align!Print_Titles</vt:lpstr>
      <vt:lpstr>Classify!Print_Titles</vt:lpstr>
      <vt:lpstr>'Prioritization matrix'!Print_Titles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Ernst &amp; Young</dc:title>
  <dc:creator/>
  <cp:lastModifiedBy/>
  <dcterms:created xsi:type="dcterms:W3CDTF">2006-09-16T00:00:00Z</dcterms:created>
  <dcterms:modified xsi:type="dcterms:W3CDTF">2025-03-21T05:15:04Z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0x010100A95571AEA9810F44A08C909E06C1E78F</vt:lpwstr>
  </property>
  <property fmtid="{D5CDD505-2E9C-101B-9397-08002B2CF9AE}" pid="3" name="MediaServiceImageTags">
    <vt:lpwstr/>
  </property>
</Properties>
</file>