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9.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ables/table9.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bhi\Desktop\UPGRAD\YOUTUBE_PRACTICE\"/>
    </mc:Choice>
  </mc:AlternateContent>
  <xr:revisionPtr revIDLastSave="0" documentId="13_ncr:1_{DE0B5837-CC2F-4EEE-8CDA-51DBE565E369}" xr6:coauthVersionLast="47" xr6:coauthVersionMax="47" xr10:uidLastSave="{00000000-0000-0000-0000-000000000000}"/>
  <workbookProtection workbookAlgorithmName="SHA-512" workbookHashValue="mJOmKsxwgRxfUdnIW5fd+23m5mcKOxHIFEjjuynCIEFI0vj85fgQh7adPzOFPSaRmwuBj0ZliKTNlFo2a4fj9A==" workbookSaltValue="AAh0PXbhnaSARx9pT5gXlQ==" workbookSpinCount="100000" lockStructure="1"/>
  <bookViews>
    <workbookView xWindow="-108" yWindow="-108" windowWidth="23256" windowHeight="12720" tabRatio="784" xr2:uid="{0B3DF957-76F5-4B52-884E-CB3DB569266E}"/>
  </bookViews>
  <sheets>
    <sheet name="Description" sheetId="1" r:id="rId1"/>
    <sheet name="Investments_Data" sheetId="2" r:id="rId2"/>
    <sheet name="Attendence_Data" sheetId="4" r:id="rId3"/>
    <sheet name="Charged_Per_Episode" sheetId="5" r:id="rId4"/>
    <sheet name="WorkSheet" sheetId="10" r:id="rId5"/>
    <sheet name="Sheet6" sheetId="15" state="hidden" r:id="rId6"/>
    <sheet name="Analysis" sheetId="13" r:id="rId7"/>
    <sheet name="Pivot" sheetId="14" r:id="rId8"/>
    <sheet name="DashBoard" sheetId="17" r:id="rId9"/>
    <sheet name="Sheet3" sheetId="3" state="hidden" r:id="rId10"/>
  </sheets>
  <definedNames>
    <definedName name="_xlnm._FilterDatabase" localSheetId="4" hidden="1">WorkSheet!$A$1:$AA$118</definedName>
    <definedName name="_xlcn.WorksheetConnection_sharktank.xlsxAnalyse1" hidden="1">Analyse[]</definedName>
    <definedName name="_xlcn.WorksheetConnection_sharktank.xlsxAttendence1" hidden="1">Attendence[]</definedName>
    <definedName name="_xlcn.WorksheetConnection_sharktank.xlsxBrands1" hidden="1">Brands[]</definedName>
    <definedName name="_xlcn.WorksheetConnection_sharktank.xlsxinvestments1" hidden="1">investments[]</definedName>
    <definedName name="_xlcn.WorksheetConnection_sharktank.xlsxinvestments71" hidden="1">investments7</definedName>
    <definedName name="_xlcn.WorksheetConnection_sharktank.xlsxPayment1" hidden="1">Payment[]</definedName>
    <definedName name="Ashneer">Pivot!$B$55:$C$91</definedName>
    <definedName name="Dataset">WorkSheet!$1:$1048576</definedName>
    <definedName name="ExternalData_1" localSheetId="1" hidden="1">Investments_Data!$A$1:$P$118</definedName>
    <definedName name="ExternalData_1" localSheetId="9" hidden="1">Sheet3!$A$1:$S$3</definedName>
    <definedName name="Slicer_Shark1">#N/A</definedName>
    <definedName name="Total_Data">#REF!</definedName>
    <definedName name="WorkSheet">WorkSheet!$A:$AA</definedName>
  </definedNames>
  <calcPr calcId="181029"/>
  <pivotCaches>
    <pivotCache cacheId="0" r:id="rId11"/>
    <pivotCache cacheId="1" r:id="rId12"/>
    <pivotCache cacheId="243" r:id="rId13"/>
    <pivotCache cacheId="246" r:id="rId14"/>
    <pivotCache cacheId="249" r:id="rId15"/>
    <pivotCache cacheId="252" r:id="rId16"/>
    <pivotCache cacheId="255" r:id="rId17"/>
    <pivotCache cacheId="258" r:id="rId18"/>
    <pivotCache cacheId="261" r:id="rId19"/>
  </pivotCaches>
  <extLst>
    <ext xmlns:x14="http://schemas.microsoft.com/office/spreadsheetml/2009/9/main" uri="{876F7934-8845-4945-9796-88D515C7AA90}">
      <x14:pivotCaches>
        <pivotCache cacheId="9"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ayment" name="Payment" connection="WorksheetConnection_sharktank.xlsx!Payment"/>
          <x15:modelTable id="investments7" name="investments7" connection="WorksheetConnection_sharktank.xlsx!investments7"/>
          <x15:modelTable id="investments" name="investments" connection="WorksheetConnection_sharktank.xlsx!investments"/>
          <x15:modelTable id="Brands" name="Brands" connection="WorksheetConnection_sharktank.xlsx!Brands"/>
          <x15:modelTable id="Attendence" name="Attendence" connection="WorksheetConnection_sharktank.xlsx!Attendence"/>
          <x15:modelTable id="Analyse" name="Analyse" connection="WorksheetConnection_sharktank.xlsx!Analyse"/>
        </x15:modelTables>
        <x15:modelRelationships>
          <x15:modelRelationship fromTable="Brands" fromColumn="Shark" toTable="Analyse" toColumn="Shark"/>
        </x15:modelRelationship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9" i="13" l="1"/>
  <c r="E9" i="13"/>
  <c r="C9" i="13"/>
  <c r="B9" i="13"/>
  <c r="D9" i="13" s="1"/>
  <c r="F8" i="13"/>
  <c r="E8" i="13"/>
  <c r="C8" i="13"/>
  <c r="B8" i="13"/>
  <c r="D8" i="13" s="1"/>
  <c r="F7" i="13"/>
  <c r="E7" i="13"/>
  <c r="C7" i="13"/>
  <c r="B7" i="13"/>
  <c r="D7" i="13" s="1"/>
  <c r="F6" i="13"/>
  <c r="E6" i="13"/>
  <c r="C6" i="13"/>
  <c r="B6" i="13"/>
  <c r="D6" i="13" s="1"/>
  <c r="F5" i="13"/>
  <c r="E5" i="13"/>
  <c r="C5" i="13"/>
  <c r="B5" i="13"/>
  <c r="D5" i="13" s="1"/>
  <c r="F4" i="13"/>
  <c r="E4" i="13"/>
  <c r="C4" i="13"/>
  <c r="B4" i="13"/>
  <c r="D4" i="13" s="1"/>
  <c r="F3" i="13"/>
  <c r="E3" i="13"/>
  <c r="C3" i="13"/>
  <c r="B3" i="13"/>
  <c r="D3" i="13" s="1"/>
  <c r="I1" i="14"/>
  <c r="H1" i="14"/>
  <c r="G1" i="14"/>
  <c r="F1" i="14"/>
  <c r="E1" i="14"/>
  <c r="D1" i="14"/>
  <c r="C1" i="14"/>
  <c r="M118" i="10"/>
  <c r="L118" i="10"/>
  <c r="K118" i="10"/>
  <c r="G118" i="10"/>
  <c r="M117" i="10"/>
  <c r="L117" i="10"/>
  <c r="K117" i="10"/>
  <c r="G117" i="10"/>
  <c r="M116" i="10"/>
  <c r="L116" i="10"/>
  <c r="K116" i="10"/>
  <c r="G116" i="10"/>
  <c r="M115" i="10"/>
  <c r="L115" i="10"/>
  <c r="K115" i="10"/>
  <c r="G115" i="10"/>
  <c r="M114" i="10"/>
  <c r="L114" i="10"/>
  <c r="K114" i="10"/>
  <c r="G114" i="10"/>
  <c r="M113" i="10"/>
  <c r="L113" i="10"/>
  <c r="K113" i="10"/>
  <c r="G113" i="10"/>
  <c r="M112" i="10"/>
  <c r="L112" i="10"/>
  <c r="K112" i="10"/>
  <c r="G112" i="10"/>
  <c r="M111" i="10"/>
  <c r="L111" i="10"/>
  <c r="K111" i="10"/>
  <c r="G111" i="10"/>
  <c r="M110" i="10"/>
  <c r="L110" i="10"/>
  <c r="K110" i="10"/>
  <c r="G110" i="10"/>
  <c r="M109" i="10"/>
  <c r="L109" i="10"/>
  <c r="K109" i="10"/>
  <c r="G109" i="10"/>
  <c r="M108" i="10"/>
  <c r="L108" i="10"/>
  <c r="K108" i="10"/>
  <c r="G108" i="10"/>
  <c r="M107" i="10"/>
  <c r="L107" i="10"/>
  <c r="K107" i="10"/>
  <c r="G107" i="10"/>
  <c r="M106" i="10"/>
  <c r="L106" i="10"/>
  <c r="K106" i="10"/>
  <c r="G106" i="10"/>
  <c r="M105" i="10"/>
  <c r="L105" i="10"/>
  <c r="K105" i="10"/>
  <c r="G105" i="10"/>
  <c r="M104" i="10"/>
  <c r="L104" i="10"/>
  <c r="K104" i="10"/>
  <c r="G104" i="10"/>
  <c r="M103" i="10"/>
  <c r="L103" i="10"/>
  <c r="K103" i="10"/>
  <c r="G103" i="10"/>
  <c r="M102" i="10"/>
  <c r="L102" i="10"/>
  <c r="K102" i="10"/>
  <c r="G102" i="10"/>
  <c r="M101" i="10"/>
  <c r="L101" i="10"/>
  <c r="K101" i="10"/>
  <c r="G101" i="10"/>
  <c r="M100" i="10"/>
  <c r="L100" i="10"/>
  <c r="K100" i="10"/>
  <c r="G100" i="10"/>
  <c r="M99" i="10"/>
  <c r="L99" i="10"/>
  <c r="K99" i="10"/>
  <c r="G99" i="10"/>
  <c r="M98" i="10"/>
  <c r="L98" i="10"/>
  <c r="K98" i="10"/>
  <c r="G98" i="10"/>
  <c r="M97" i="10"/>
  <c r="L97" i="10"/>
  <c r="K97" i="10"/>
  <c r="G97" i="10"/>
  <c r="M96" i="10"/>
  <c r="L96" i="10"/>
  <c r="K96" i="10"/>
  <c r="G96" i="10"/>
  <c r="M95" i="10"/>
  <c r="L95" i="10"/>
  <c r="K95" i="10"/>
  <c r="G95" i="10"/>
  <c r="M94" i="10"/>
  <c r="L94" i="10"/>
  <c r="K94" i="10"/>
  <c r="G94" i="10"/>
  <c r="M93" i="10"/>
  <c r="L93" i="10"/>
  <c r="K93" i="10"/>
  <c r="G93" i="10"/>
  <c r="M92" i="10"/>
  <c r="L92" i="10"/>
  <c r="K92" i="10"/>
  <c r="G92" i="10"/>
  <c r="M91" i="10"/>
  <c r="L91" i="10"/>
  <c r="K91" i="10"/>
  <c r="G91" i="10"/>
  <c r="M90" i="10"/>
  <c r="L90" i="10"/>
  <c r="K90" i="10"/>
  <c r="G90" i="10"/>
  <c r="M89" i="10"/>
  <c r="L89" i="10"/>
  <c r="K89" i="10"/>
  <c r="G89" i="10"/>
  <c r="M88" i="10"/>
  <c r="L88" i="10"/>
  <c r="K88" i="10"/>
  <c r="G88" i="10"/>
  <c r="M87" i="10"/>
  <c r="L87" i="10"/>
  <c r="K87" i="10"/>
  <c r="G87" i="10"/>
  <c r="M86" i="10"/>
  <c r="L86" i="10"/>
  <c r="K86" i="10"/>
  <c r="G86" i="10"/>
  <c r="M85" i="10"/>
  <c r="L85" i="10"/>
  <c r="K85" i="10"/>
  <c r="G85" i="10"/>
  <c r="M84" i="10"/>
  <c r="L84" i="10"/>
  <c r="K84" i="10"/>
  <c r="G84" i="10"/>
  <c r="M83" i="10"/>
  <c r="L83" i="10"/>
  <c r="K83" i="10"/>
  <c r="G83" i="10"/>
  <c r="M82" i="10"/>
  <c r="L82" i="10"/>
  <c r="K82" i="10"/>
  <c r="G82" i="10"/>
  <c r="M81" i="10"/>
  <c r="L81" i="10"/>
  <c r="K81" i="10"/>
  <c r="G81" i="10"/>
  <c r="M80" i="10"/>
  <c r="L80" i="10"/>
  <c r="K80" i="10"/>
  <c r="G80" i="10"/>
  <c r="M79" i="10"/>
  <c r="L79" i="10"/>
  <c r="K79" i="10"/>
  <c r="G79" i="10"/>
  <c r="M78" i="10"/>
  <c r="L78" i="10"/>
  <c r="K78" i="10"/>
  <c r="G78" i="10"/>
  <c r="M77" i="10"/>
  <c r="L77" i="10"/>
  <c r="K77" i="10"/>
  <c r="G77" i="10"/>
  <c r="M76" i="10"/>
  <c r="L76" i="10"/>
  <c r="K76" i="10"/>
  <c r="G76" i="10"/>
  <c r="M75" i="10"/>
  <c r="L75" i="10"/>
  <c r="K75" i="10"/>
  <c r="G75" i="10"/>
  <c r="M74" i="10"/>
  <c r="L74" i="10"/>
  <c r="K74" i="10"/>
  <c r="G74" i="10"/>
  <c r="M73" i="10"/>
  <c r="L73" i="10"/>
  <c r="K73" i="10"/>
  <c r="G73" i="10"/>
  <c r="M72" i="10"/>
  <c r="L72" i="10"/>
  <c r="K72" i="10"/>
  <c r="G72" i="10"/>
  <c r="M71" i="10"/>
  <c r="L71" i="10"/>
  <c r="K71" i="10"/>
  <c r="G71" i="10"/>
  <c r="M70" i="10"/>
  <c r="L70" i="10"/>
  <c r="K70" i="10"/>
  <c r="G70" i="10"/>
  <c r="M69" i="10"/>
  <c r="L69" i="10"/>
  <c r="K69" i="10"/>
  <c r="G69" i="10"/>
  <c r="M68" i="10"/>
  <c r="L68" i="10"/>
  <c r="K68" i="10"/>
  <c r="G68" i="10"/>
  <c r="M67" i="10"/>
  <c r="L67" i="10"/>
  <c r="K67" i="10"/>
  <c r="G67" i="10"/>
  <c r="M66" i="10"/>
  <c r="L66" i="10"/>
  <c r="K66" i="10"/>
  <c r="G66" i="10"/>
  <c r="M65" i="10"/>
  <c r="L65" i="10"/>
  <c r="K65" i="10"/>
  <c r="G65" i="10"/>
  <c r="M64" i="10"/>
  <c r="L64" i="10"/>
  <c r="K64" i="10"/>
  <c r="G64" i="10"/>
  <c r="M63" i="10"/>
  <c r="L63" i="10"/>
  <c r="K63" i="10"/>
  <c r="G63" i="10"/>
  <c r="M62" i="10"/>
  <c r="L62" i="10"/>
  <c r="K62" i="10"/>
  <c r="G62" i="10"/>
  <c r="M61" i="10"/>
  <c r="L61" i="10"/>
  <c r="K61" i="10"/>
  <c r="G61" i="10"/>
  <c r="M60" i="10"/>
  <c r="L60" i="10"/>
  <c r="K60" i="10"/>
  <c r="G60" i="10"/>
  <c r="M59" i="10"/>
  <c r="L59" i="10"/>
  <c r="K59" i="10"/>
  <c r="G59" i="10"/>
  <c r="M58" i="10"/>
  <c r="L58" i="10"/>
  <c r="K58" i="10"/>
  <c r="G58" i="10"/>
  <c r="M57" i="10"/>
  <c r="L57" i="10"/>
  <c r="K57" i="10"/>
  <c r="G57" i="10"/>
  <c r="M56" i="10"/>
  <c r="L56" i="10"/>
  <c r="K56" i="10"/>
  <c r="G56" i="10"/>
  <c r="M55" i="10"/>
  <c r="L55" i="10"/>
  <c r="K55" i="10"/>
  <c r="G55" i="10"/>
  <c r="M54" i="10"/>
  <c r="L54" i="10"/>
  <c r="K54" i="10"/>
  <c r="G54" i="10"/>
  <c r="M53" i="10"/>
  <c r="L53" i="10"/>
  <c r="K53" i="10"/>
  <c r="G53" i="10"/>
  <c r="M52" i="10"/>
  <c r="L52" i="10"/>
  <c r="K52" i="10"/>
  <c r="G52" i="10"/>
  <c r="M51" i="10"/>
  <c r="L51" i="10"/>
  <c r="K51" i="10"/>
  <c r="G51" i="10"/>
  <c r="M50" i="10"/>
  <c r="L50" i="10"/>
  <c r="K50" i="10"/>
  <c r="G50" i="10"/>
  <c r="M49" i="10"/>
  <c r="L49" i="10"/>
  <c r="K49" i="10"/>
  <c r="G49" i="10"/>
  <c r="M48" i="10"/>
  <c r="L48" i="10"/>
  <c r="K48" i="10"/>
  <c r="G48" i="10"/>
  <c r="M47" i="10"/>
  <c r="L47" i="10"/>
  <c r="K47" i="10"/>
  <c r="G47" i="10"/>
  <c r="M46" i="10"/>
  <c r="L46" i="10"/>
  <c r="K46" i="10"/>
  <c r="G46" i="10"/>
  <c r="M45" i="10"/>
  <c r="L45" i="10"/>
  <c r="K45" i="10"/>
  <c r="G45" i="10"/>
  <c r="M44" i="10"/>
  <c r="L44" i="10"/>
  <c r="K44" i="10"/>
  <c r="G44" i="10"/>
  <c r="M43" i="10"/>
  <c r="L43" i="10"/>
  <c r="K43" i="10"/>
  <c r="G43" i="10"/>
  <c r="M42" i="10"/>
  <c r="L42" i="10"/>
  <c r="K42" i="10"/>
  <c r="G42" i="10"/>
  <c r="M41" i="10"/>
  <c r="L41" i="10"/>
  <c r="K41" i="10"/>
  <c r="G41" i="10"/>
  <c r="M40" i="10"/>
  <c r="L40" i="10"/>
  <c r="K40" i="10"/>
  <c r="G40" i="10"/>
  <c r="M39" i="10"/>
  <c r="L39" i="10"/>
  <c r="K39" i="10"/>
  <c r="G39" i="10"/>
  <c r="M38" i="10"/>
  <c r="L38" i="10"/>
  <c r="K38" i="10"/>
  <c r="G38" i="10"/>
  <c r="M37" i="10"/>
  <c r="L37" i="10"/>
  <c r="K37" i="10"/>
  <c r="G37" i="10"/>
  <c r="M36" i="10"/>
  <c r="L36" i="10"/>
  <c r="K36" i="10"/>
  <c r="G36" i="10"/>
  <c r="M35" i="10"/>
  <c r="L35" i="10"/>
  <c r="K35" i="10"/>
  <c r="G35" i="10"/>
  <c r="M34" i="10"/>
  <c r="L34" i="10"/>
  <c r="K34" i="10"/>
  <c r="G34" i="10"/>
  <c r="M33" i="10"/>
  <c r="L33" i="10"/>
  <c r="K33" i="10"/>
  <c r="G33" i="10"/>
  <c r="M32" i="10"/>
  <c r="L32" i="10"/>
  <c r="K32" i="10"/>
  <c r="G32" i="10"/>
  <c r="M31" i="10"/>
  <c r="L31" i="10"/>
  <c r="K31" i="10"/>
  <c r="G31" i="10"/>
  <c r="M30" i="10"/>
  <c r="L30" i="10"/>
  <c r="K30" i="10"/>
  <c r="G30" i="10"/>
  <c r="M29" i="10"/>
  <c r="L29" i="10"/>
  <c r="K29" i="10"/>
  <c r="G29" i="10"/>
  <c r="M28" i="10"/>
  <c r="L28" i="10"/>
  <c r="K28" i="10"/>
  <c r="G28" i="10"/>
  <c r="M27" i="10"/>
  <c r="L27" i="10"/>
  <c r="K27" i="10"/>
  <c r="G27" i="10"/>
  <c r="M26" i="10"/>
  <c r="L26" i="10"/>
  <c r="K26" i="10"/>
  <c r="G26" i="10"/>
  <c r="M25" i="10"/>
  <c r="L25" i="10"/>
  <c r="K25" i="10"/>
  <c r="G25" i="10"/>
  <c r="M24" i="10"/>
  <c r="L24" i="10"/>
  <c r="K24" i="10"/>
  <c r="G24" i="10"/>
  <c r="M23" i="10"/>
  <c r="L23" i="10"/>
  <c r="K23" i="10"/>
  <c r="G23" i="10"/>
  <c r="M22" i="10"/>
  <c r="L22" i="10"/>
  <c r="K22" i="10"/>
  <c r="G22" i="10"/>
  <c r="M21" i="10"/>
  <c r="L21" i="10"/>
  <c r="K21" i="10"/>
  <c r="G21" i="10"/>
  <c r="M20" i="10"/>
  <c r="L20" i="10"/>
  <c r="K20" i="10"/>
  <c r="G20" i="10"/>
  <c r="M19" i="10"/>
  <c r="L19" i="10"/>
  <c r="K19" i="10"/>
  <c r="G19" i="10"/>
  <c r="M18" i="10"/>
  <c r="L18" i="10"/>
  <c r="K18" i="10"/>
  <c r="G18" i="10"/>
  <c r="M17" i="10"/>
  <c r="L17" i="10"/>
  <c r="K17" i="10"/>
  <c r="G17" i="10"/>
  <c r="M16" i="10"/>
  <c r="L16" i="10"/>
  <c r="K16" i="10"/>
  <c r="G16" i="10"/>
  <c r="M15" i="10"/>
  <c r="L15" i="10"/>
  <c r="K15" i="10"/>
  <c r="G15" i="10"/>
  <c r="M14" i="10"/>
  <c r="L14" i="10"/>
  <c r="K14" i="10"/>
  <c r="G14" i="10"/>
  <c r="M13" i="10"/>
  <c r="L13" i="10"/>
  <c r="K13" i="10"/>
  <c r="G13" i="10"/>
  <c r="M12" i="10"/>
  <c r="L12" i="10"/>
  <c r="K12" i="10"/>
  <c r="G12" i="10"/>
  <c r="M11" i="10"/>
  <c r="L11" i="10"/>
  <c r="K11" i="10"/>
  <c r="G11" i="10"/>
  <c r="M10" i="10"/>
  <c r="L10" i="10"/>
  <c r="K10" i="10"/>
  <c r="G10" i="10"/>
  <c r="M9" i="10"/>
  <c r="L9" i="10"/>
  <c r="K9" i="10"/>
  <c r="G9" i="10"/>
  <c r="M8" i="10"/>
  <c r="L8" i="10"/>
  <c r="K8" i="10"/>
  <c r="G8" i="10"/>
  <c r="M7" i="10"/>
  <c r="L7" i="10"/>
  <c r="K7" i="10"/>
  <c r="G7" i="10"/>
  <c r="M6" i="10"/>
  <c r="L6" i="10"/>
  <c r="K6" i="10"/>
  <c r="G6" i="10"/>
  <c r="M5" i="10"/>
  <c r="L5" i="10"/>
  <c r="K5" i="10"/>
  <c r="G5" i="10"/>
  <c r="M4" i="10"/>
  <c r="L4" i="10"/>
  <c r="K4" i="10"/>
  <c r="G4" i="10"/>
  <c r="M3" i="10"/>
  <c r="L3" i="10"/>
  <c r="K3" i="10"/>
  <c r="G3" i="10"/>
  <c r="M2" i="10"/>
  <c r="L2" i="10"/>
  <c r="K2" i="10"/>
  <c r="G2" i="10"/>
  <c r="A18" i="17"/>
  <c r="A15" i="17"/>
  <c r="A12" i="17"/>
  <c r="A21" i="17"/>
  <c r="A9"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CA16DE-2263-48DA-8766-9E667DE85510}" keepAlive="1" name="Query - attachment to investmnet" description="Connection to the 'attachment to investmnet' query in the workbook." type="5" refreshedVersion="7" background="1" saveData="1">
    <dbPr connection="Provider=Microsoft.Mashup.OleDb.1;Data Source=$Workbook$;Location=&quot;attachment to investmnet&quot;;Extended Properties=&quot;&quot;" command="SELECT * FROM [attachment to investmnet]"/>
  </connection>
  <connection id="2" xr16:uid="{EE5C7734-B1F0-4F02-8027-BEC58245784A}" keepAlive="1" name="Query - Pitches and investments by sharks[edit]" description="Connection to the 'Pitches and investments by sharks[edit]' query in the workbook." type="5" refreshedVersion="7" background="1" saveData="1">
    <dbPr connection="Provider=Microsoft.Mashup.OleDb.1;Data Source=$Workbook$;Location=&quot;Pitches and investments by sharks[edit]&quot;;Extended Properties=&quot;&quot;" command="SELECT * FROM [Pitches and investments by sharks[edit]]]"/>
  </connection>
  <connection id="3" xr16:uid="{3C94ED44-EC9B-4CD6-8C3D-977C924169A0}" keepAlive="1" name="Query - Pitches and investments by sharks[edit] (2)" description="Connection to the 'Pitches and investments by sharks[edit] (2)' query in the workbook." type="5" refreshedVersion="7" background="1" saveData="1">
    <dbPr connection="Provider=Microsoft.Mashup.OleDb.1;Data Source=$Workbook$;Location=&quot;Pitches and investments by sharks[edit] (2)&quot;;Extended Properties=&quot;&quot;" command="SELECT * FROM [Pitches and investments by sharks[edit]] (2)]"/>
  </connection>
  <connection id="4" xr16:uid="{52788081-8B7E-401E-A634-13E55889A5D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9CADABA6-34E1-4B1E-A500-C627200AEFA6}" name="WorksheetConnection_sharktank.xlsx!Analyse" type="102" refreshedVersion="7" minRefreshableVersion="5">
    <extLst>
      <ext xmlns:x15="http://schemas.microsoft.com/office/spreadsheetml/2010/11/main" uri="{DE250136-89BD-433C-8126-D09CA5730AF9}">
        <x15:connection id="Analyse">
          <x15:rangePr sourceName="_xlcn.WorksheetConnection_sharktank.xlsxAnalyse1"/>
        </x15:connection>
      </ext>
    </extLst>
  </connection>
  <connection id="6" xr16:uid="{23EF9441-E275-4661-B036-E9A064D0DE84}" name="WorksheetConnection_sharktank.xlsx!Attendence" type="102" refreshedVersion="7" minRefreshableVersion="5">
    <extLst>
      <ext xmlns:x15="http://schemas.microsoft.com/office/spreadsheetml/2010/11/main" uri="{DE250136-89BD-433C-8126-D09CA5730AF9}">
        <x15:connection id="Attendence">
          <x15:rangePr sourceName="_xlcn.WorksheetConnection_sharktank.xlsxAttendence1"/>
        </x15:connection>
      </ext>
    </extLst>
  </connection>
  <connection id="7" xr16:uid="{2ECCF556-C322-400A-81CC-DA80F686D0E1}" name="WorksheetConnection_sharktank.xlsx!Brands" type="102" refreshedVersion="7" minRefreshableVersion="5">
    <extLst>
      <ext xmlns:x15="http://schemas.microsoft.com/office/spreadsheetml/2010/11/main" uri="{DE250136-89BD-433C-8126-D09CA5730AF9}">
        <x15:connection id="Brands">
          <x15:rangePr sourceName="_xlcn.WorksheetConnection_sharktank.xlsxBrands1"/>
        </x15:connection>
      </ext>
    </extLst>
  </connection>
  <connection id="8" xr16:uid="{2DF33F64-E2C4-4852-BBD9-4D952C7C5583}" name="WorksheetConnection_sharktank.xlsx!investments" type="102" refreshedVersion="7" minRefreshableVersion="5">
    <extLst>
      <ext xmlns:x15="http://schemas.microsoft.com/office/spreadsheetml/2010/11/main" uri="{DE250136-89BD-433C-8126-D09CA5730AF9}">
        <x15:connection id="investments">
          <x15:rangePr sourceName="_xlcn.WorksheetConnection_sharktank.xlsxinvestments1"/>
        </x15:connection>
      </ext>
    </extLst>
  </connection>
  <connection id="9" xr16:uid="{6B39D4D3-C1A9-4DA8-B609-7D586451FE2C}" name="WorksheetConnection_sharktank.xlsx!investments7" type="102" refreshedVersion="7" minRefreshableVersion="5">
    <extLst>
      <ext xmlns:x15="http://schemas.microsoft.com/office/spreadsheetml/2010/11/main" uri="{DE250136-89BD-433C-8126-D09CA5730AF9}">
        <x15:connection id="investments7" autoDelete="1">
          <x15:rangePr sourceName="_xlcn.WorksheetConnection_sharktank.xlsxinvestments71"/>
        </x15:connection>
      </ext>
    </extLst>
  </connection>
  <connection id="10" xr16:uid="{801A41BB-AD9A-4D47-9E60-59E9E941442B}" name="WorksheetConnection_sharktank.xlsx!Payment" type="102" refreshedVersion="7" minRefreshableVersion="5">
    <extLst>
      <ext xmlns:x15="http://schemas.microsoft.com/office/spreadsheetml/2010/11/main" uri="{DE250136-89BD-433C-8126-D09CA5730AF9}">
        <x15:connection id="Payment">
          <x15:rangePr sourceName="_xlcn.WorksheetConnection_sharktank.xlsxPayment1"/>
        </x15:connection>
      </ext>
    </extLst>
  </connection>
</connections>
</file>

<file path=xl/sharedStrings.xml><?xml version="1.0" encoding="utf-8"?>
<sst xmlns="http://schemas.openxmlformats.org/spreadsheetml/2006/main" count="1464" uniqueCount="343">
  <si>
    <t>Ep. No.2</t>
  </si>
  <si>
    <t>Pitch No.</t>
  </si>
  <si>
    <t>Brand</t>
  </si>
  <si>
    <t>Idea</t>
  </si>
  <si>
    <t>Investment by Ashneer</t>
  </si>
  <si>
    <t>Investment by Namita</t>
  </si>
  <si>
    <t>Investment by Anupam</t>
  </si>
  <si>
    <t>Investment by Vineeta</t>
  </si>
  <si>
    <t>Investment by Aman</t>
  </si>
  <si>
    <t>Investment by Peyush</t>
  </si>
  <si>
    <t>Investment by Ghazal</t>
  </si>
  <si>
    <t>1</t>
  </si>
  <si>
    <t>BluePine Industries</t>
  </si>
  <si>
    <t>Frozen Momos</t>
  </si>
  <si>
    <t>Booz scooters</t>
  </si>
  <si>
    <t>Renting e-bike for mobility in private spaces</t>
  </si>
  <si>
    <t>Heart up my Sleeves</t>
  </si>
  <si>
    <t>Detachable Sleeves</t>
  </si>
  <si>
    <t>Tagz Foods</t>
  </si>
  <si>
    <t>Healthy Potato Chips</t>
  </si>
  <si>
    <t>Head and Heart</t>
  </si>
  <si>
    <t>Brain Development Course</t>
  </si>
  <si>
    <t>Agro tourism</t>
  </si>
  <si>
    <t>Tourism</t>
  </si>
  <si>
    <t>Qzense Labs</t>
  </si>
  <si>
    <t>Food Freshness Detector</t>
  </si>
  <si>
    <t>Peeschute</t>
  </si>
  <si>
    <t>Disposable Urine Bag</t>
  </si>
  <si>
    <t>NOCD</t>
  </si>
  <si>
    <t>Energy Drink</t>
  </si>
  <si>
    <t>Cosiq</t>
  </si>
  <si>
    <t>Intelligent Skincare</t>
  </si>
  <si>
    <t>JhaJi Achaar</t>
  </si>
  <si>
    <t>Pickle</t>
  </si>
  <si>
    <t>Bummer</t>
  </si>
  <si>
    <t>Underwear</t>
  </si>
  <si>
    <t>Revamp Moto</t>
  </si>
  <si>
    <t>E-Bike</t>
  </si>
  <si>
    <t>Hungry Heads</t>
  </si>
  <si>
    <t>Restaurant serving 80 types of Maggi</t>
  </si>
  <si>
    <t>Shrawani Engineers</t>
  </si>
  <si>
    <t>Belly Button Shaper</t>
  </si>
  <si>
    <t>Skippi Pops</t>
  </si>
  <si>
    <t>Ice-Pops</t>
  </si>
  <si>
    <t>Menstrupedia</t>
  </si>
  <si>
    <t>Menstrual Awareness Comic</t>
  </si>
  <si>
    <t>Hecolll</t>
  </si>
  <si>
    <t>Pollution Resistant Fabric</t>
  </si>
  <si>
    <t>Raising Superstars</t>
  </si>
  <si>
    <t>Child Development App</t>
  </si>
  <si>
    <t>Torchit</t>
  </si>
  <si>
    <t>Products for visually impaired people</t>
  </si>
  <si>
    <t>La Kheer Deli</t>
  </si>
  <si>
    <t>Kheer in variety of flavors</t>
  </si>
  <si>
    <t>Beyond Snack</t>
  </si>
  <si>
    <t>Kerala Banana Chips</t>
  </si>
  <si>
    <t>Vivalyf Innovations- Easy Life</t>
  </si>
  <si>
    <t>Prickless Diabetes Testing Machine</t>
  </si>
  <si>
    <t>Motion Breeze</t>
  </si>
  <si>
    <t>Smart Electric Motorcycle</t>
  </si>
  <si>
    <t>Altor</t>
  </si>
  <si>
    <t>Smart Helmets</t>
  </si>
  <si>
    <t>Ariro</t>
  </si>
  <si>
    <t>Wooden Toys</t>
  </si>
  <si>
    <t>Kabira Handmade</t>
  </si>
  <si>
    <t>Healthy Oils</t>
  </si>
  <si>
    <t>Nuutjob</t>
  </si>
  <si>
    <t>Male Intimate Hygiene</t>
  </si>
  <si>
    <t>Meatyour</t>
  </si>
  <si>
    <t>Eggs</t>
  </si>
  <si>
    <t>EventBeep</t>
  </si>
  <si>
    <t>Student Community App</t>
  </si>
  <si>
    <t>Gopal's 56</t>
  </si>
  <si>
    <t>Fiber Ice Cream</t>
  </si>
  <si>
    <t>ARRCOAT Surface Textures</t>
  </si>
  <si>
    <t>Wall Building</t>
  </si>
  <si>
    <t>Farda</t>
  </si>
  <si>
    <t>Customised Streetwear</t>
  </si>
  <si>
    <t>Auli Lifestyle</t>
  </si>
  <si>
    <t>Ayurvedic Products</t>
  </si>
  <si>
    <t>SweeDesi</t>
  </si>
  <si>
    <t>Indian Sweets</t>
  </si>
  <si>
    <t>LOKA</t>
  </si>
  <si>
    <t>Metaverse App</t>
  </si>
  <si>
    <t>Annie</t>
  </si>
  <si>
    <t>Braille Literary Device</t>
  </si>
  <si>
    <t>Caragreen</t>
  </si>
  <si>
    <t>Eco-Friendly boxes</t>
  </si>
  <si>
    <t>The Yarn Bazaar</t>
  </si>
  <si>
    <t>Yarn-Trading App</t>
  </si>
  <si>
    <t>The Renal Project</t>
  </si>
  <si>
    <t>Home Dialysis Treatment</t>
  </si>
  <si>
    <t>Morikko Pure Foods</t>
  </si>
  <si>
    <t>Healthy Food Snacks</t>
  </si>
  <si>
    <t>Good Good Piggy Bank</t>
  </si>
  <si>
    <t>EdFinTech Company</t>
  </si>
  <si>
    <t>Hammer Lifestyle</t>
  </si>
  <si>
    <t>Smart Audio Products</t>
  </si>
  <si>
    <t>PNT</t>
  </si>
  <si>
    <t>Robotics and Automation Solutions</t>
  </si>
  <si>
    <t>Cocofit</t>
  </si>
  <si>
    <t>Coconut based beverage franchise</t>
  </si>
  <si>
    <t>Bamboo India</t>
  </si>
  <si>
    <t>Bamboo Products</t>
  </si>
  <si>
    <t>Flying Furr</t>
  </si>
  <si>
    <t>Dog Hygiene</t>
  </si>
  <si>
    <t>Beyond Water</t>
  </si>
  <si>
    <t>Liquid Water Enhancer</t>
  </si>
  <si>
    <t>Let's Try</t>
  </si>
  <si>
    <t>Healthy Snacks</t>
  </si>
  <si>
    <t>Find Your Kicks India</t>
  </si>
  <si>
    <t>Sneaker Resale</t>
  </si>
  <si>
    <t>Aas Vidyalaya</t>
  </si>
  <si>
    <t>EdTech App</t>
  </si>
  <si>
    <t>Outbox</t>
  </si>
  <si>
    <t>Premium Surprise-Planning</t>
  </si>
  <si>
    <t>RoadBounce</t>
  </si>
  <si>
    <t>Pothole Detection Software and Data</t>
  </si>
  <si>
    <t>Mommy's Kitchen</t>
  </si>
  <si>
    <t>Thin Crust Pizza</t>
  </si>
  <si>
    <t>India Hemp and Co</t>
  </si>
  <si>
    <t>Hemp Food Products</t>
  </si>
  <si>
    <t>Otua</t>
  </si>
  <si>
    <t>Electric Auto Vehicle</t>
  </si>
  <si>
    <t>Anthyesti</t>
  </si>
  <si>
    <t>Funeral Service</t>
  </si>
  <si>
    <t>Ethik</t>
  </si>
  <si>
    <t>Leather-free Shoes</t>
  </si>
  <si>
    <t>WeSTOCK</t>
  </si>
  <si>
    <t>Livestock health monitoring AI</t>
  </si>
  <si>
    <t>KetoIndia</t>
  </si>
  <si>
    <t>Customised Keto Diets for various medical issues</t>
  </si>
  <si>
    <t>Magic lock</t>
  </si>
  <si>
    <t>LPG Cylinder lock</t>
  </si>
  <si>
    <t>The State Plate</t>
  </si>
  <si>
    <t>Delicacies</t>
  </si>
  <si>
    <t>Bakarmax</t>
  </si>
  <si>
    <t>Comics &amp; Animation</t>
  </si>
  <si>
    <t>IN A CAN</t>
  </si>
  <si>
    <t>Can Cocktails</t>
  </si>
  <si>
    <t>Get a Whey</t>
  </si>
  <si>
    <t>Sugar-Free Icecream</t>
  </si>
  <si>
    <t>Sid07 Designs</t>
  </si>
  <si>
    <t>Inventions</t>
  </si>
  <si>
    <t>The Quirky Nari</t>
  </si>
  <si>
    <t>Customised Apparels</t>
  </si>
  <si>
    <t>Hair Originals</t>
  </si>
  <si>
    <t>Natural Hair Extensions</t>
  </si>
  <si>
    <t>Poo de Cologne</t>
  </si>
  <si>
    <t>Toilet Spray with Essential Oils</t>
  </si>
  <si>
    <t>Moonshine Meads</t>
  </si>
  <si>
    <t>Meads</t>
  </si>
  <si>
    <t>Falhari</t>
  </si>
  <si>
    <t>Fresh Fruits</t>
  </si>
  <si>
    <t>Namhya Foods</t>
  </si>
  <si>
    <t>Ayurvedic Enriched Food</t>
  </si>
  <si>
    <t>Urban Monkey</t>
  </si>
  <si>
    <t>Streetwear</t>
  </si>
  <si>
    <t>Guardian Gears</t>
  </si>
  <si>
    <t>Motorcycle Luggage</t>
  </si>
  <si>
    <t>Modern Myth</t>
  </si>
  <si>
    <t>Bags</t>
  </si>
  <si>
    <t>The Sass Bar</t>
  </si>
  <si>
    <t>Gifts</t>
  </si>
  <si>
    <t>KG Agrotech</t>
  </si>
  <si>
    <t>Agricultural Innovations</t>
  </si>
  <si>
    <t>Nuskha Kitchen</t>
  </si>
  <si>
    <t>Homemade Foods</t>
  </si>
  <si>
    <t>PawsIndia</t>
  </si>
  <si>
    <t>Dog Products</t>
  </si>
  <si>
    <t>Sunfox Technologies</t>
  </si>
  <si>
    <t>Portable ECG Device</t>
  </si>
  <si>
    <t>Alpino</t>
  </si>
  <si>
    <t>Roasted Peanut Products</t>
  </si>
  <si>
    <t>Isak Fragrances</t>
  </si>
  <si>
    <t>Perfumes</t>
  </si>
  <si>
    <t>Julaa Automation</t>
  </si>
  <si>
    <t>Automatic Cradle</t>
  </si>
  <si>
    <t>Rare Planet</t>
  </si>
  <si>
    <t>Handicrafts</t>
  </si>
  <si>
    <t>Theka Coffee</t>
  </si>
  <si>
    <t>Coffee Products</t>
  </si>
  <si>
    <t>Watt Technovations</t>
  </si>
  <si>
    <t>Ventilated PPE Kits</t>
  </si>
  <si>
    <t>Aliste Technologies</t>
  </si>
  <si>
    <t>Automation Solutions</t>
  </si>
  <si>
    <t>Insurance Samadhan</t>
  </si>
  <si>
    <t>Insurance Solutions</t>
  </si>
  <si>
    <t>Humpy A2</t>
  </si>
  <si>
    <t>Organic Milk Products</t>
  </si>
  <si>
    <t>Kunafa World</t>
  </si>
  <si>
    <t>Kunafa</t>
  </si>
  <si>
    <t>Gold Safe Solutions Ind.</t>
  </si>
  <si>
    <t>Anti-Suicidal Fan Rod</t>
  </si>
  <si>
    <t>Wakao Foods</t>
  </si>
  <si>
    <t>Jackfruit Products</t>
  </si>
  <si>
    <t>PDD Falcon</t>
  </si>
  <si>
    <t>Stainless Steel Items</t>
  </si>
  <si>
    <t>PlayBox TV</t>
  </si>
  <si>
    <t>Streaming Platform</t>
  </si>
  <si>
    <t>Sippline Drinking Shields</t>
  </si>
  <si>
    <t>Portable Glass Attachment</t>
  </si>
  <si>
    <t>Kabaddi Adda</t>
  </si>
  <si>
    <t>All-Kabaddi App</t>
  </si>
  <si>
    <t>Shades of Spring</t>
  </si>
  <si>
    <t>Flowers</t>
  </si>
  <si>
    <t>Scholify</t>
  </si>
  <si>
    <t>Scholarship Platform</t>
  </si>
  <si>
    <t>Scrapshala</t>
  </si>
  <si>
    <t>Handmade Reusable Scrap Materials</t>
  </si>
  <si>
    <t>Sabjikothi</t>
  </si>
  <si>
    <t>Vegetables Storage</t>
  </si>
  <si>
    <t>AyuRythm</t>
  </si>
  <si>
    <t>Ayurvedic Wellness App</t>
  </si>
  <si>
    <t>Astrix</t>
  </si>
  <si>
    <t>Smart Locks</t>
  </si>
  <si>
    <t>Thea and Sid</t>
  </si>
  <si>
    <t>Proposal Solutions</t>
  </si>
  <si>
    <t>Experential Etc</t>
  </si>
  <si>
    <t>Technology layered Advertisement Services</t>
  </si>
  <si>
    <t>GrowFitter</t>
  </si>
  <si>
    <t>Rewards App</t>
  </si>
  <si>
    <t>Med Tech</t>
  </si>
  <si>
    <t>Portable ophthalmic devices</t>
  </si>
  <si>
    <t>Colour Me Mad</t>
  </si>
  <si>
    <t>Insoles</t>
  </si>
  <si>
    <t>Mavi's</t>
  </si>
  <si>
    <t>Vegan Fermented Food</t>
  </si>
  <si>
    <t>Tweek Labs</t>
  </si>
  <si>
    <t>Sportswear</t>
  </si>
  <si>
    <t>Proxgy</t>
  </si>
  <si>
    <t>VR</t>
  </si>
  <si>
    <t>Nomad Food Project</t>
  </si>
  <si>
    <t>Bacon Jams</t>
  </si>
  <si>
    <t>Twee in One</t>
  </si>
  <si>
    <t>Reversible and convertible clothing</t>
  </si>
  <si>
    <t>Green Protein</t>
  </si>
  <si>
    <t>Plant-Based Protein</t>
  </si>
  <si>
    <t>On2Cook</t>
  </si>
  <si>
    <t>Fastest Cooking Device</t>
  </si>
  <si>
    <t>Jain Shikanji</t>
  </si>
  <si>
    <t>Lemonade</t>
  </si>
  <si>
    <t>Woloo</t>
  </si>
  <si>
    <t>Washroom Finder</t>
  </si>
  <si>
    <t>Elcare India</t>
  </si>
  <si>
    <t>Carenting for Elders</t>
  </si>
  <si>
    <t>Original ask.1</t>
  </si>
  <si>
    <t>Original ask.2.1</t>
  </si>
  <si>
    <t>Original ask.2.2</t>
  </si>
  <si>
    <t>Deal.1.1</t>
  </si>
  <si>
    <t>Deal.1.2</t>
  </si>
  <si>
    <t>Deal.2.1</t>
  </si>
  <si>
    <t>Deal.2.2.2</t>
  </si>
  <si>
    <t>Deal.2.2.3</t>
  </si>
  <si>
    <t>original_amount</t>
  </si>
  <si>
    <t>Original_equity</t>
  </si>
  <si>
    <t>Deal_amount</t>
  </si>
  <si>
    <t>Deal_equity</t>
  </si>
  <si>
    <t>Deal_debt</t>
  </si>
  <si>
    <t>episode_number</t>
  </si>
  <si>
    <t>pitch_number</t>
  </si>
  <si>
    <t>brand_name</t>
  </si>
  <si>
    <t>idea</t>
  </si>
  <si>
    <t>ashneer_present</t>
  </si>
  <si>
    <t>anupam_present</t>
  </si>
  <si>
    <t>aman_present</t>
  </si>
  <si>
    <t>namita_present</t>
  </si>
  <si>
    <t>vineeta_present</t>
  </si>
  <si>
    <t>peyush_present</t>
  </si>
  <si>
    <t>ghazal_present</t>
  </si>
  <si>
    <t>Torch-it</t>
  </si>
  <si>
    <t>Gadgets for visually impaired people</t>
  </si>
  <si>
    <t>Digital Piggy Bank</t>
  </si>
  <si>
    <t>Portable opthalmic devices</t>
  </si>
  <si>
    <t>Shark</t>
  </si>
  <si>
    <t>S/no</t>
  </si>
  <si>
    <t>Per Episode</t>
  </si>
  <si>
    <t>Valuation</t>
  </si>
  <si>
    <t>null</t>
  </si>
  <si>
    <t>Ashneer</t>
  </si>
  <si>
    <t>Namita</t>
  </si>
  <si>
    <t>Anupam</t>
  </si>
  <si>
    <t>Vineeta</t>
  </si>
  <si>
    <t>Aman</t>
  </si>
  <si>
    <t>Peyush</t>
  </si>
  <si>
    <t>Ghazal</t>
  </si>
  <si>
    <t>Total_shark_In_Deal</t>
  </si>
  <si>
    <t>Total Amount</t>
  </si>
  <si>
    <t>Amount Per Shark</t>
  </si>
  <si>
    <t>Row Labels</t>
  </si>
  <si>
    <t>(blank)</t>
  </si>
  <si>
    <t>Grand Total</t>
  </si>
  <si>
    <t>Sum of Total_shark_In_Deal</t>
  </si>
  <si>
    <t>Total Episodes</t>
  </si>
  <si>
    <t>Min of ashneer_present</t>
  </si>
  <si>
    <t>Min of anupam_present</t>
  </si>
  <si>
    <t>Min of aman_present</t>
  </si>
  <si>
    <t>Min of namita_present</t>
  </si>
  <si>
    <t>Min of vineeta_present</t>
  </si>
  <si>
    <t>Min of peyush_present</t>
  </si>
  <si>
    <t>Min of ghazal_present</t>
  </si>
  <si>
    <t>Earned From SharkTank</t>
  </si>
  <si>
    <t>Paid Per Episode</t>
  </si>
  <si>
    <t>Total Investments</t>
  </si>
  <si>
    <t>Total Deals Invested</t>
  </si>
  <si>
    <t>No Of Sharks</t>
  </si>
  <si>
    <t>Shark Tank India</t>
  </si>
  <si>
    <t>Money Paid By SharkTank</t>
  </si>
  <si>
    <t xml:space="preserve">Total Investment </t>
  </si>
  <si>
    <t xml:space="preserve"> Total Deals </t>
  </si>
  <si>
    <t>Total Episodes Attended</t>
  </si>
  <si>
    <t>Shark Paid For Each Episode</t>
  </si>
  <si>
    <t>Shark Paid For All Episode</t>
  </si>
  <si>
    <t>Total Investment In Deal</t>
  </si>
  <si>
    <t>Total Number of Deals</t>
  </si>
  <si>
    <t>Sheet</t>
  </si>
  <si>
    <t>Contain</t>
  </si>
  <si>
    <t>S/No.</t>
  </si>
  <si>
    <t>Sheet Link</t>
  </si>
  <si>
    <t>Source</t>
  </si>
  <si>
    <t>Investment_data</t>
  </si>
  <si>
    <t>Attendence_Data</t>
  </si>
  <si>
    <t>Charged_Per_Episode</t>
  </si>
  <si>
    <t>WorkSheet</t>
  </si>
  <si>
    <t>Analysis</t>
  </si>
  <si>
    <t>Pivot</t>
  </si>
  <si>
    <t>DashBoard</t>
  </si>
  <si>
    <t>Investments_Data!A1</t>
  </si>
  <si>
    <t>Attendence_Data!A1</t>
  </si>
  <si>
    <t>WorkSheet!A1</t>
  </si>
  <si>
    <t>Analysis!A1</t>
  </si>
  <si>
    <t>Pivot!A1</t>
  </si>
  <si>
    <t>DashBoard!A1</t>
  </si>
  <si>
    <t>This sheet contains all the information regarding the sharks and their investments in the deals that were picthed on shark tank India</t>
  </si>
  <si>
    <t>This sheet contains  the information regarding the sharks  presence in the episode.</t>
  </si>
  <si>
    <t>This sheet contains  the information regarding the sharks , how much they are paid per episode.</t>
  </si>
  <si>
    <t>This sheet contains  all the calculation made to understand the total investments per shark and equity gained by them.Also calculation was carried to understand companies valuation.</t>
  </si>
  <si>
    <t>Analysis sheet contain the calculation based on sharks</t>
  </si>
  <si>
    <t>Pivot table was used to automate the dashboard and connect multiple data sheets.</t>
  </si>
  <si>
    <t>This sheet contains an dashboard which gives an clear view based on shark, how much they invested, how much they earned through episodes,Total number of deal invested list of deals.</t>
  </si>
  <si>
    <t>https://en.wikipedia.org/wiki/Shark_Tank_India_(season_1)</t>
  </si>
  <si>
    <t>https://www.kaggle.com/datasets/shivavashishtha/shark-tank-india-dataset</t>
  </si>
  <si>
    <t>BY: Abhijeet Lohar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</si>
</sst>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U\p\pe\r"/>
    <numFmt numFmtId="165" formatCode="[$₹-4009]\ #,##0.00"/>
    <numFmt numFmtId="166" formatCode="[$₹-439]#,##0.0"/>
  </numFmts>
  <fonts count="9" x14ac:knownFonts="1">
    <font>
      <sz val="11"/>
      <color theme="1"/>
      <name val="Calibri"/>
      <family val="2"/>
      <scheme val="minor"/>
    </font>
    <font>
      <sz val="8"/>
      <name val="Calibri"/>
      <family val="2"/>
      <scheme val="minor"/>
    </font>
    <font>
      <b/>
      <sz val="11"/>
      <color theme="0"/>
      <name val="Calibri"/>
      <family val="2"/>
      <scheme val="minor"/>
    </font>
    <font>
      <sz val="28"/>
      <color theme="0" tint="-4.9989318521683403E-2"/>
      <name val="Calibri"/>
      <family val="2"/>
      <scheme val="minor"/>
    </font>
    <font>
      <sz val="11"/>
      <color theme="0" tint="-0.499984740745262"/>
      <name val="Calibri"/>
      <family val="2"/>
      <scheme val="minor"/>
    </font>
    <font>
      <sz val="11"/>
      <color theme="4" tint="-0.249977111117893"/>
      <name val="Calibri"/>
      <family val="2"/>
      <scheme val="minor"/>
    </font>
    <font>
      <sz val="11"/>
      <color theme="2" tint="-0.749992370372631"/>
      <name val="Aharoni"/>
      <charset val="177"/>
    </font>
    <font>
      <sz val="10"/>
      <color theme="1" tint="0.14999847407452621"/>
      <name val="Aharoni"/>
      <charset val="177"/>
    </font>
    <font>
      <u/>
      <sz val="11"/>
      <color theme="10"/>
      <name val="Calibri"/>
      <family val="2"/>
      <scheme val="minor"/>
    </font>
  </fonts>
  <fills count="6">
    <fill>
      <patternFill patternType="none"/>
    </fill>
    <fill>
      <patternFill patternType="gray125"/>
    </fill>
    <fill>
      <patternFill patternType="solid">
        <fgColor theme="5"/>
        <bgColor theme="5"/>
      </patternFill>
    </fill>
    <fill>
      <patternFill patternType="solid">
        <fgColor theme="4" tint="-0.249977111117893"/>
        <bgColor indexed="64"/>
      </patternFill>
    </fill>
    <fill>
      <patternFill patternType="solid">
        <fgColor rgb="FFFFFF00"/>
        <bgColor indexed="64"/>
      </patternFill>
    </fill>
    <fill>
      <patternFill patternType="solid">
        <fgColor theme="7" tint="0.59999389629810485"/>
        <bgColor indexed="64"/>
      </patternFill>
    </fill>
  </fills>
  <borders count="23">
    <border>
      <left/>
      <right/>
      <top/>
      <bottom/>
      <diagonal/>
    </border>
    <border>
      <left/>
      <right/>
      <top style="thin">
        <color theme="4"/>
      </top>
      <bottom/>
      <diagonal/>
    </border>
    <border>
      <left/>
      <right style="thin">
        <color theme="4"/>
      </right>
      <top style="thin">
        <color theme="4"/>
      </top>
      <bottom/>
      <diagonal/>
    </border>
    <border>
      <left/>
      <right/>
      <top style="thin">
        <color theme="5"/>
      </top>
      <bottom/>
      <diagonal/>
    </border>
    <border>
      <left/>
      <right/>
      <top style="thin">
        <color theme="5"/>
      </top>
      <bottom style="thin">
        <color theme="5"/>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0" tint="-0.14999847407452621"/>
      </left>
      <right/>
      <top style="medium">
        <color theme="0" tint="-0.14999847407452621"/>
      </top>
      <bottom/>
      <diagonal/>
    </border>
    <border>
      <left/>
      <right style="medium">
        <color theme="0" tint="-0.14999847407452621"/>
      </right>
      <top style="medium">
        <color theme="0" tint="-0.14999847407452621"/>
      </top>
      <bottom/>
      <diagonal/>
    </border>
    <border>
      <left style="medium">
        <color theme="0" tint="-0.14999847407452621"/>
      </left>
      <right/>
      <top/>
      <bottom/>
      <diagonal/>
    </border>
    <border>
      <left/>
      <right style="medium">
        <color theme="0" tint="-0.14999847407452621"/>
      </right>
      <top/>
      <bottom/>
      <diagonal/>
    </border>
    <border>
      <left style="medium">
        <color theme="0" tint="-0.14999847407452621"/>
      </left>
      <right/>
      <top/>
      <bottom style="medium">
        <color theme="0" tint="-0.14999847407452621"/>
      </bottom>
      <diagonal/>
    </border>
    <border>
      <left/>
      <right style="medium">
        <color theme="0" tint="-0.14999847407452621"/>
      </right>
      <top/>
      <bottom style="medium">
        <color theme="0" tint="-0.14999847407452621"/>
      </bottom>
      <diagonal/>
    </border>
    <border>
      <left/>
      <right/>
      <top style="medium">
        <color theme="0" tint="-0.14999847407452621"/>
      </top>
      <bottom/>
      <diagonal/>
    </border>
    <border>
      <left/>
      <right/>
      <top/>
      <bottom style="medium">
        <color theme="0" tint="-0.1499984740745262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75">
    <xf numFmtId="0" fontId="0" fillId="0" borderId="0" xfId="0"/>
    <xf numFmtId="0" fontId="0" fillId="0" borderId="0" xfId="0" applyNumberFormat="1"/>
    <xf numFmtId="0" fontId="0" fillId="0" borderId="1" xfId="0" applyFont="1" applyFill="1" applyBorder="1"/>
    <xf numFmtId="0" fontId="0" fillId="0" borderId="2" xfId="0" applyFont="1" applyFill="1" applyBorder="1"/>
    <xf numFmtId="0" fontId="0" fillId="0" borderId="0" xfId="0" pivotButton="1"/>
    <xf numFmtId="0" fontId="0" fillId="0" borderId="0" xfId="0" applyAlignment="1">
      <alignment horizontal="left"/>
    </xf>
    <xf numFmtId="164" fontId="0" fillId="0" borderId="0" xfId="0" applyNumberFormat="1" applyFont="1" applyFill="1" applyBorder="1"/>
    <xf numFmtId="0" fontId="2" fillId="2" borderId="3" xfId="0" applyFont="1" applyFill="1" applyBorder="1"/>
    <xf numFmtId="0" fontId="0" fillId="0" borderId="0" xfId="0" applyNumberFormat="1" applyAlignment="1">
      <alignment horizontal="center"/>
    </xf>
    <xf numFmtId="164" fontId="0" fillId="0" borderId="3" xfId="0" applyNumberFormat="1" applyFont="1" applyBorder="1"/>
    <xf numFmtId="164" fontId="0" fillId="0" borderId="4" xfId="0" applyNumberFormat="1" applyFont="1" applyBorder="1"/>
    <xf numFmtId="0" fontId="0" fillId="0" borderId="0" xfId="0" applyFill="1" applyAlignment="1"/>
    <xf numFmtId="0" fontId="0" fillId="0" borderId="0" xfId="0" applyFill="1"/>
    <xf numFmtId="0" fontId="0" fillId="0" borderId="0" xfId="0" applyNumberFormat="1" applyAlignment="1">
      <alignment horizontal="center" vertical="center"/>
    </xf>
    <xf numFmtId="0" fontId="0" fillId="0" borderId="0" xfId="0" applyAlignment="1">
      <alignment horizontal="center" vertical="center"/>
    </xf>
    <xf numFmtId="0" fontId="0" fillId="0" borderId="0" xfId="0" applyFill="1" applyBorder="1" applyAlignment="1"/>
    <xf numFmtId="0" fontId="0" fillId="3" borderId="0" xfId="0" applyFill="1" applyBorder="1" applyAlignment="1"/>
    <xf numFmtId="0" fontId="0" fillId="0" borderId="0" xfId="0" applyBorder="1"/>
    <xf numFmtId="0" fontId="0" fillId="3" borderId="0" xfId="0" applyFill="1" applyBorder="1"/>
    <xf numFmtId="0" fontId="0" fillId="0" borderId="0" xfId="0" applyFill="1" applyAlignment="1">
      <alignment vertical="center"/>
    </xf>
    <xf numFmtId="0" fontId="0" fillId="0" borderId="5" xfId="0" pivotButton="1" applyBorder="1" applyAlignment="1">
      <alignment horizontal="center"/>
    </xf>
    <xf numFmtId="0" fontId="0" fillId="0" borderId="5" xfId="0" applyBorder="1"/>
    <xf numFmtId="0" fontId="5" fillId="0" borderId="5" xfId="0" applyFont="1" applyBorder="1" applyAlignment="1">
      <alignment horizontal="left"/>
    </xf>
    <xf numFmtId="0" fontId="4" fillId="0" borderId="5" xfId="0" applyNumberFormat="1" applyFont="1" applyBorder="1"/>
    <xf numFmtId="0" fontId="3" fillId="0" borderId="0" xfId="0" applyFont="1" applyFill="1" applyBorder="1" applyAlignment="1">
      <alignment horizontal="center" vertical="center"/>
    </xf>
    <xf numFmtId="0" fontId="3" fillId="0" borderId="0" xfId="0" applyFont="1" applyFill="1" applyBorder="1" applyAlignment="1">
      <alignment vertical="center"/>
    </xf>
    <xf numFmtId="0" fontId="0" fillId="3" borderId="8" xfId="0" applyFill="1" applyBorder="1" applyAlignment="1"/>
    <xf numFmtId="0" fontId="0" fillId="3" borderId="9" xfId="0" applyFill="1" applyBorder="1" applyAlignment="1"/>
    <xf numFmtId="0" fontId="0" fillId="3" borderId="10" xfId="0" applyFill="1" applyBorder="1"/>
    <xf numFmtId="0" fontId="0" fillId="3" borderId="13" xfId="0" applyFill="1" applyBorder="1" applyAlignment="1"/>
    <xf numFmtId="0" fontId="0" fillId="3" borderId="11" xfId="0" applyFill="1" applyBorder="1" applyAlignment="1"/>
    <xf numFmtId="0" fontId="7" fillId="0" borderId="8" xfId="0" applyFont="1" applyBorder="1" applyAlignment="1">
      <alignment horizontal="center"/>
    </xf>
    <xf numFmtId="0" fontId="7" fillId="0" borderId="0" xfId="0" applyFont="1" applyBorder="1" applyAlignment="1">
      <alignment horizontal="center"/>
    </xf>
    <xf numFmtId="0" fontId="7" fillId="0" borderId="9" xfId="0" applyFont="1"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165" fontId="0" fillId="0" borderId="8" xfId="0" applyNumberFormat="1" applyBorder="1" applyAlignment="1">
      <alignment horizontal="center"/>
    </xf>
    <xf numFmtId="165" fontId="0" fillId="0" borderId="0" xfId="0" applyNumberFormat="1" applyBorder="1" applyAlignment="1">
      <alignment horizontal="center"/>
    </xf>
    <xf numFmtId="165" fontId="0" fillId="0" borderId="9" xfId="0" applyNumberFormat="1" applyBorder="1" applyAlignment="1">
      <alignment horizontal="center"/>
    </xf>
    <xf numFmtId="0" fontId="0" fillId="3" borderId="8" xfId="0" applyFill="1" applyBorder="1" applyAlignment="1">
      <alignment horizontal="center"/>
    </xf>
    <xf numFmtId="0" fontId="0" fillId="3" borderId="0" xfId="0" applyFill="1" applyBorder="1" applyAlignment="1">
      <alignment horizontal="center"/>
    </xf>
    <xf numFmtId="0" fontId="0" fillId="3" borderId="9" xfId="0" applyFill="1" applyBorder="1" applyAlignment="1">
      <alignment horizontal="center"/>
    </xf>
    <xf numFmtId="166" fontId="0" fillId="0" borderId="8" xfId="0" applyNumberFormat="1" applyBorder="1" applyAlignment="1">
      <alignment horizontal="center"/>
    </xf>
    <xf numFmtId="166" fontId="0" fillId="0" borderId="0" xfId="0" applyNumberFormat="1" applyBorder="1" applyAlignment="1">
      <alignment horizontal="center"/>
    </xf>
    <xf numFmtId="166" fontId="0" fillId="0" borderId="9" xfId="0" applyNumberFormat="1" applyBorder="1" applyAlignment="1">
      <alignment horizontal="center"/>
    </xf>
    <xf numFmtId="0" fontId="3" fillId="3" borderId="0" xfId="0" applyFont="1" applyFill="1" applyBorder="1" applyAlignment="1">
      <alignment horizontal="center" vertical="center"/>
    </xf>
    <xf numFmtId="0" fontId="6" fillId="0" borderId="6" xfId="0" applyFont="1" applyFill="1" applyBorder="1" applyAlignment="1">
      <alignment horizontal="center"/>
    </xf>
    <xf numFmtId="0" fontId="6" fillId="0" borderId="12" xfId="0" applyFont="1" applyFill="1" applyBorder="1" applyAlignment="1">
      <alignment horizontal="center"/>
    </xf>
    <xf numFmtId="0" fontId="6" fillId="0" borderId="7" xfId="0" applyFont="1" applyFill="1" applyBorder="1" applyAlignment="1">
      <alignment horizontal="center"/>
    </xf>
    <xf numFmtId="0" fontId="0" fillId="0" borderId="8" xfId="0" applyFill="1" applyBorder="1" applyAlignment="1">
      <alignment horizontal="center"/>
    </xf>
    <xf numFmtId="0" fontId="0" fillId="0" borderId="0" xfId="0" applyFill="1" applyBorder="1" applyAlignment="1">
      <alignment horizontal="center"/>
    </xf>
    <xf numFmtId="0" fontId="0" fillId="0" borderId="9" xfId="0" applyFill="1" applyBorder="1" applyAlignment="1">
      <alignment horizontal="center"/>
    </xf>
    <xf numFmtId="0" fontId="0" fillId="0" borderId="0" xfId="0" applyAlignment="1">
      <alignment vertical="top"/>
    </xf>
    <xf numFmtId="0" fontId="0" fillId="4" borderId="0" xfId="0" applyFill="1"/>
    <xf numFmtId="0" fontId="0" fillId="0" borderId="0" xfId="0" applyAlignment="1">
      <alignment horizontal="left" vertical="center"/>
    </xf>
    <xf numFmtId="0" fontId="0" fillId="0" borderId="14" xfId="0" applyBorder="1" applyAlignment="1">
      <alignment vertical="top"/>
    </xf>
    <xf numFmtId="0" fontId="0" fillId="0" borderId="14" xfId="0" applyBorder="1" applyAlignment="1">
      <alignment vertical="top" wrapText="1"/>
    </xf>
    <xf numFmtId="0" fontId="8" fillId="0" borderId="14" xfId="1" applyBorder="1" applyAlignment="1">
      <alignment horizontal="left"/>
    </xf>
    <xf numFmtId="0" fontId="0" fillId="0" borderId="15" xfId="0" applyBorder="1"/>
    <xf numFmtId="0" fontId="0" fillId="0" borderId="16" xfId="0" applyBorder="1"/>
    <xf numFmtId="0" fontId="0" fillId="0" borderId="17"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0" xfId="0" applyBorder="1" applyAlignment="1">
      <alignment vertical="top" wrapText="1"/>
    </xf>
    <xf numFmtId="0" fontId="0" fillId="5" borderId="0" xfId="0" applyFill="1"/>
    <xf numFmtId="0" fontId="0" fillId="5" borderId="0" xfId="0" applyFill="1" applyAlignment="1">
      <alignment horizontal="left"/>
    </xf>
    <xf numFmtId="0" fontId="0" fillId="0" borderId="16" xfId="0" applyBorder="1" applyAlignment="1">
      <alignment horizontal="left"/>
    </xf>
    <xf numFmtId="0" fontId="8" fillId="0" borderId="18" xfId="1" applyBorder="1" applyAlignment="1">
      <alignment horizontal="left" vertical="center"/>
    </xf>
    <xf numFmtId="0" fontId="0" fillId="0" borderId="18" xfId="0" applyBorder="1" applyAlignment="1">
      <alignment horizontal="left" vertical="center"/>
    </xf>
    <xf numFmtId="0" fontId="8" fillId="0" borderId="20" xfId="1" applyBorder="1" applyAlignment="1">
      <alignment horizontal="left"/>
    </xf>
    <xf numFmtId="0" fontId="0" fillId="0" borderId="21" xfId="0" applyBorder="1" applyAlignment="1">
      <alignment horizontal="left" vertical="center"/>
    </xf>
    <xf numFmtId="0" fontId="0" fillId="0" borderId="22" xfId="0" applyBorder="1" applyAlignment="1">
      <alignment horizontal="left" vertical="center"/>
    </xf>
    <xf numFmtId="0" fontId="0" fillId="5" borderId="0" xfId="0" applyFill="1" applyAlignment="1">
      <alignment horizontal="left" vertical="center"/>
    </xf>
    <xf numFmtId="0" fontId="0" fillId="5" borderId="0" xfId="0" applyFill="1" applyAlignment="1">
      <alignment horizontal="center"/>
    </xf>
  </cellXfs>
  <cellStyles count="2">
    <cellStyle name="Hyperlink" xfId="1" builtinId="8"/>
    <cellStyle name="Normal" xfId="0" builtinId="0"/>
  </cellStyles>
  <dxfs count="233">
    <dxf>
      <alignment horizontal="center"/>
    </dxf>
    <dxf>
      <font>
        <color theme="0" tint="-0.499984740745262"/>
      </font>
    </dxf>
    <dxf>
      <font>
        <color theme="4" tint="-0.249977111117893"/>
      </font>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alignment vertical="center"/>
    </dxf>
    <dxf>
      <alignment horizont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horizontal="center"/>
    </dxf>
    <dxf>
      <alignment vertical="center"/>
    </dxf>
    <dxf>
      <alignment horizontal="center"/>
    </dxf>
    <dxf>
      <alignment vertical="center"/>
    </dxf>
    <dxf>
      <alignment horizontal="center"/>
    </dxf>
    <dxf>
      <font>
        <color theme="0" tint="-0.499984740745262"/>
      </font>
    </dxf>
    <dxf>
      <font>
        <color theme="4" tint="-0.249977111117893"/>
      </font>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alignment vertical="center"/>
    </dxf>
    <dxf>
      <alignment horizont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horizontal="center"/>
    </dxf>
    <dxf>
      <alignment vertical="center"/>
    </dxf>
    <dxf>
      <alignment horizontal="center"/>
    </dxf>
    <dxf>
      <alignment vertical="center"/>
    </dxf>
    <dxf>
      <alignment horizontal="center"/>
    </dxf>
    <dxf>
      <font>
        <color theme="0" tint="-0.499984740745262"/>
      </font>
    </dxf>
    <dxf>
      <font>
        <color theme="4" tint="-0.249977111117893"/>
      </font>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alignment vertical="center"/>
    </dxf>
    <dxf>
      <alignment horizont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horizontal="center"/>
    </dxf>
    <dxf>
      <alignment vertical="center"/>
    </dxf>
    <dxf>
      <alignment horizontal="center"/>
    </dxf>
    <dxf>
      <alignment vertical="center"/>
    </dxf>
    <dxf>
      <alignment horizontal="center"/>
    </dxf>
    <dxf>
      <font>
        <color theme="0" tint="-0.499984740745262"/>
      </font>
    </dxf>
    <dxf>
      <font>
        <color theme="4" tint="-0.249977111117893"/>
      </font>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alignment vertical="center"/>
    </dxf>
    <dxf>
      <alignment horizont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horizontal="center"/>
    </dxf>
    <dxf>
      <alignment vertical="center"/>
    </dxf>
    <dxf>
      <alignment horizontal="center"/>
    </dxf>
    <dxf>
      <alignment vertical="center"/>
    </dxf>
    <dxf>
      <alignment horizontal="center"/>
    </dxf>
    <dxf>
      <font>
        <color theme="0" tint="-0.499984740745262"/>
      </font>
    </dxf>
    <dxf>
      <font>
        <color theme="4" tint="-0.249977111117893"/>
      </font>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alignment vertical="center"/>
    </dxf>
    <dxf>
      <alignment horizont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horizontal="center"/>
    </dxf>
    <dxf>
      <alignment vertical="center"/>
    </dxf>
    <dxf>
      <alignment horizontal="center"/>
    </dxf>
    <dxf>
      <alignment vertical="center"/>
    </dxf>
    <dxf>
      <alignment horizontal="center"/>
    </dxf>
    <dxf>
      <font>
        <color theme="0" tint="-0.499984740745262"/>
      </font>
    </dxf>
    <dxf>
      <font>
        <color theme="4" tint="-0.249977111117893"/>
      </font>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alignment vertical="center"/>
    </dxf>
    <dxf>
      <alignment horizont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horizontal="center"/>
    </dxf>
    <dxf>
      <alignment vertical="center"/>
    </dxf>
    <dxf>
      <alignment horizontal="center"/>
    </dxf>
    <dxf>
      <alignment vertical="center"/>
    </dxf>
    <dxf>
      <alignment horizontal="center"/>
    </dxf>
    <dxf>
      <font>
        <color theme="0" tint="-0.499984740745262"/>
      </font>
    </dxf>
    <dxf>
      <font>
        <color theme="4" tint="-0.249977111117893"/>
      </font>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alignment vertical="center"/>
    </dxf>
    <dxf>
      <alignment horizontal="center"/>
    </dxf>
    <dxf>
      <alignment horizontal="center"/>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alignment horizontal="center"/>
    </dxf>
    <dxf>
      <alignment vertical="center"/>
    </dxf>
    <dxf>
      <alignment horizontal="center"/>
    </dxf>
    <dxf>
      <alignment vertical="center"/>
    </dxf>
    <dxf>
      <alignment horizontal="left"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medium">
          <color indexed="64"/>
        </left>
        <right style="medium">
          <color indexed="64"/>
        </right>
        <top style="medium">
          <color indexed="64"/>
        </top>
        <bottom style="medium">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color theme="4" tint="-0.249977111117893"/>
      </font>
    </dxf>
    <dxf>
      <font>
        <color theme="0" tint="-0.499984740745262"/>
      </font>
    </dxf>
    <dxf>
      <alignment horizontal="center"/>
    </dxf>
    <dxf>
      <alignment vertical="center"/>
    </dxf>
    <dxf>
      <alignment horizontal="center"/>
    </dxf>
    <dxf>
      <alignment vertical="center"/>
    </dxf>
    <dxf>
      <alignment horizont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alignment horizontal="center"/>
    </dxf>
    <dxf>
      <alignment vertical="center"/>
    </dxf>
    <dxf>
      <alignment horizontal="center"/>
    </dxf>
    <dxf>
      <numFmt numFmtId="0" formatCode="General"/>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U\p\pe\r"/>
      <border diagonalUp="0" diagonalDown="0">
        <left/>
        <right/>
        <top style="thin">
          <color theme="5"/>
        </top>
        <bottom style="thin">
          <color theme="5"/>
        </bottom>
        <vertical/>
        <horizontal/>
      </border>
    </dxf>
    <dxf>
      <border outline="0">
        <left style="thin">
          <color theme="5"/>
        </left>
      </border>
    </dxf>
    <dxf>
      <font>
        <b val="0"/>
        <i val="0"/>
        <strike val="0"/>
        <condense val="0"/>
        <extend val="0"/>
        <outline val="0"/>
        <shadow val="0"/>
        <u val="none"/>
        <vertAlign val="baseline"/>
        <sz val="11"/>
        <color theme="1"/>
        <name val="Calibri"/>
        <family val="2"/>
        <scheme val="minor"/>
      </font>
      <numFmt numFmtId="164" formatCode="\U\p\pe\r"/>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4"/>
        </patternFill>
      </fill>
    </dxf>
  </dxfs>
  <tableStyles count="1" defaultTableStyle="TableStyleMedium2" defaultPivotStyle="PivotStyleLight16">
    <tableStyle name="Slicer Style 1" pivot="0" table="0" count="1" xr9:uid="{505D6957-F127-43C4-AA3D-FB991965B21F}">
      <tableStyleElement type="wholeTable" dxfId="232"/>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powerPivotData" Target="model/item.data"/><Relationship Id="rId39" Type="http://schemas.openxmlformats.org/officeDocument/2006/relationships/customXml" Target="../customXml/item12.xml"/><Relationship Id="rId3" Type="http://schemas.openxmlformats.org/officeDocument/2006/relationships/worksheet" Target="worksheets/sheet3.xml"/><Relationship Id="rId21" Type="http://schemas.microsoft.com/office/2007/relationships/slicerCache" Target="slicerCaches/slicerCache1.xml"/><Relationship Id="rId34" Type="http://schemas.openxmlformats.org/officeDocument/2006/relationships/customXml" Target="../customXml/item7.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335281</xdr:colOff>
      <xdr:row>0</xdr:row>
      <xdr:rowOff>60960</xdr:rowOff>
    </xdr:from>
    <xdr:to>
      <xdr:col>2</xdr:col>
      <xdr:colOff>3215640</xdr:colOff>
      <xdr:row>7</xdr:row>
      <xdr:rowOff>13245</xdr:rowOff>
    </xdr:to>
    <xdr:pic>
      <xdr:nvPicPr>
        <xdr:cNvPr id="2" name="Picture 1">
          <a:extLst>
            <a:ext uri="{FF2B5EF4-FFF2-40B4-BE49-F238E27FC236}">
              <a16:creationId xmlns:a16="http://schemas.microsoft.com/office/drawing/2014/main" id="{48612293-6A1F-48F1-81BA-1FFAB2D828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5281" y="60960"/>
          <a:ext cx="4785359" cy="12324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15240</xdr:colOff>
      <xdr:row>71</xdr:row>
      <xdr:rowOff>91441</xdr:rowOff>
    </xdr:from>
    <xdr:to>
      <xdr:col>7</xdr:col>
      <xdr:colOff>1325880</xdr:colOff>
      <xdr:row>73</xdr:row>
      <xdr:rowOff>144780</xdr:rowOff>
    </xdr:to>
    <mc:AlternateContent xmlns:mc="http://schemas.openxmlformats.org/markup-compatibility/2006" xmlns:a14="http://schemas.microsoft.com/office/drawing/2010/main">
      <mc:Choice Requires="a14">
        <xdr:graphicFrame macro="">
          <xdr:nvGraphicFramePr>
            <xdr:cNvPr id="4" name="Shark 1">
              <a:extLst>
                <a:ext uri="{FF2B5EF4-FFF2-40B4-BE49-F238E27FC236}">
                  <a16:creationId xmlns:a16="http://schemas.microsoft.com/office/drawing/2014/main" id="{45807F6B-8858-6B7B-92D3-7F2EE05C0A79}"/>
                </a:ext>
              </a:extLst>
            </xdr:cNvPr>
            <xdr:cNvGraphicFramePr/>
          </xdr:nvGraphicFramePr>
          <xdr:xfrm>
            <a:off x="0" y="0"/>
            <a:ext cx="0" cy="0"/>
          </xdr:xfrm>
          <a:graphic>
            <a:graphicData uri="http://schemas.microsoft.com/office/drawing/2010/slicer">
              <sle:slicer xmlns:sle="http://schemas.microsoft.com/office/drawing/2010/slicer" name="Shark 1"/>
            </a:graphicData>
          </a:graphic>
        </xdr:graphicFrame>
      </mc:Choice>
      <mc:Fallback xmlns="">
        <xdr:sp macro="" textlink="">
          <xdr:nvSpPr>
            <xdr:cNvPr id="0" name=""/>
            <xdr:cNvSpPr>
              <a:spLocks noTextEdit="1"/>
            </xdr:cNvSpPr>
          </xdr:nvSpPr>
          <xdr:spPr>
            <a:xfrm>
              <a:off x="3429000" y="13075921"/>
              <a:ext cx="6248400"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22860</xdr:colOff>
      <xdr:row>3</xdr:row>
      <xdr:rowOff>99060</xdr:rowOff>
    </xdr:from>
    <xdr:to>
      <xdr:col>3</xdr:col>
      <xdr:colOff>548640</xdr:colOff>
      <xdr:row>5</xdr:row>
      <xdr:rowOff>99060</xdr:rowOff>
    </xdr:to>
    <mc:AlternateContent xmlns:mc="http://schemas.openxmlformats.org/markup-compatibility/2006" xmlns:a14="http://schemas.microsoft.com/office/drawing/2010/main">
      <mc:Choice Requires="a14">
        <xdr:graphicFrame macro="">
          <xdr:nvGraphicFramePr>
            <xdr:cNvPr id="8" name="Shark 2">
              <a:extLst>
                <a:ext uri="{FF2B5EF4-FFF2-40B4-BE49-F238E27FC236}">
                  <a16:creationId xmlns:a16="http://schemas.microsoft.com/office/drawing/2014/main" id="{CB4F7C37-3286-4620-A0EC-8818A31B01C3}"/>
                </a:ext>
              </a:extLst>
            </xdr:cNvPr>
            <xdr:cNvGraphicFramePr/>
          </xdr:nvGraphicFramePr>
          <xdr:xfrm>
            <a:off x="0" y="0"/>
            <a:ext cx="0" cy="0"/>
          </xdr:xfrm>
          <a:graphic>
            <a:graphicData uri="http://schemas.microsoft.com/office/drawing/2010/slicer">
              <sle:slicer xmlns:sle="http://schemas.microsoft.com/office/drawing/2010/slicer" name="Shark 2"/>
            </a:graphicData>
          </a:graphic>
        </xdr:graphicFrame>
      </mc:Choice>
      <mc:Fallback xmlns="">
        <xdr:sp macro="" textlink="">
          <xdr:nvSpPr>
            <xdr:cNvPr id="0" name=""/>
            <xdr:cNvSpPr>
              <a:spLocks noTextEdit="1"/>
            </xdr:cNvSpPr>
          </xdr:nvSpPr>
          <xdr:spPr>
            <a:xfrm>
              <a:off x="22860" y="647700"/>
              <a:ext cx="2377440" cy="403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601981</xdr:colOff>
      <xdr:row>3</xdr:row>
      <xdr:rowOff>53340</xdr:rowOff>
    </xdr:from>
    <xdr:to>
      <xdr:col>6</xdr:col>
      <xdr:colOff>151869</xdr:colOff>
      <xdr:row>5</xdr:row>
      <xdr:rowOff>198120</xdr:rowOff>
    </xdr:to>
    <xdr:pic>
      <xdr:nvPicPr>
        <xdr:cNvPr id="10" name="Picture 9">
          <a:extLst>
            <a:ext uri="{FF2B5EF4-FFF2-40B4-BE49-F238E27FC236}">
              <a16:creationId xmlns:a16="http://schemas.microsoft.com/office/drawing/2014/main" id="{8B57CC77-0651-52F5-D7C0-0167630D5A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53641" y="601980"/>
          <a:ext cx="2216888" cy="54864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 refreshedDate="44762.958568055554" createdVersion="7" refreshedVersion="7" minRefreshableVersion="3" recordCount="118" xr:uid="{FDF61DC9-F219-46EF-8048-90C0C7998B5B}">
  <cacheSource type="worksheet">
    <worksheetSource name="WorkSheet"/>
  </cacheSource>
  <cacheFields count="27">
    <cacheField name="Ep. No.2" numFmtId="0">
      <sharedItems containsString="0" containsBlank="1" containsNumber="1" containsInteger="1" minValue="1" maxValue="35" count="36">
        <n v="1"/>
        <n v="2"/>
        <n v="3"/>
        <n v="4"/>
        <n v="5"/>
        <n v="6"/>
        <n v="7"/>
        <n v="8"/>
        <n v="9"/>
        <n v="10"/>
        <n v="11"/>
        <n v="12"/>
        <n v="13"/>
        <n v="14"/>
        <n v="15"/>
        <n v="16"/>
        <n v="17"/>
        <n v="18"/>
        <n v="19"/>
        <n v="20"/>
        <n v="21"/>
        <n v="22"/>
        <n v="23"/>
        <n v="24"/>
        <n v="25"/>
        <n v="26"/>
        <n v="27"/>
        <n v="28"/>
        <n v="29"/>
        <n v="30"/>
        <n v="31"/>
        <n v="32"/>
        <n v="33"/>
        <n v="34"/>
        <n v="35"/>
        <m/>
      </sharedItems>
    </cacheField>
    <cacheField name="Pitch No." numFmtId="0">
      <sharedItems containsString="0" containsBlank="1" containsNumber="1" containsInteger="1" minValue="1" maxValue="117"/>
    </cacheField>
    <cacheField name="Brand" numFmtId="0">
      <sharedItems containsBlank="1"/>
    </cacheField>
    <cacheField name="Idea" numFmtId="0">
      <sharedItems containsBlank="1"/>
    </cacheField>
    <cacheField name="original_amount" numFmtId="0">
      <sharedItems containsString="0" containsBlank="1" containsNumber="1" containsInteger="1" minValue="5" maxValue="3000000000"/>
    </cacheField>
    <cacheField name="Original_equity" numFmtId="0">
      <sharedItems containsString="0" containsBlank="1" containsNumber="1" minValue="2.5000000000000001E-3" maxValue="0.25"/>
    </cacheField>
    <cacheField name="Valuation" numFmtId="0">
      <sharedItems containsString="0" containsBlank="1" containsNumber="1" minValue="100" maxValue="12000000000"/>
    </cacheField>
    <cacheField name="Deal_amount" numFmtId="0">
      <sharedItems containsString="0" containsBlank="1" containsNumber="1" containsInteger="1" minValue="0" maxValue="15000000"/>
    </cacheField>
    <cacheField name="Deal_equity" numFmtId="0">
      <sharedItems containsString="0" containsBlank="1" containsNumber="1" minValue="0.01" maxValue="0.75"/>
    </cacheField>
    <cacheField name="Deal_debt" numFmtId="0">
      <sharedItems containsString="0" containsBlank="1" containsNumber="1" containsInteger="1" minValue="0" maxValue="9900000"/>
    </cacheField>
    <cacheField name="Total Amount" numFmtId="0">
      <sharedItems containsString="0" containsBlank="1" containsNumber="1" containsInteger="1" minValue="0" maxValue="15000000"/>
    </cacheField>
    <cacheField name="Amount Per Shark" numFmtId="0">
      <sharedItems containsString="0" containsBlank="1" containsNumber="1" minValue="0" maxValue="10000000"/>
    </cacheField>
    <cacheField name="Total_shark_In_Deal" numFmtId="0">
      <sharedItems containsString="0" containsBlank="1" containsNumber="1" containsInteger="1" minValue="0" maxValue="5"/>
    </cacheField>
    <cacheField name="Investment by Ashneer" numFmtId="0">
      <sharedItems containsString="0" containsBlank="1" containsNumber="1" containsInteger="1" minValue="1" maxValue="1"/>
    </cacheField>
    <cacheField name="Investment by Namita" numFmtId="0">
      <sharedItems containsString="0" containsBlank="1" containsNumber="1" containsInteger="1" minValue="1" maxValue="1"/>
    </cacheField>
    <cacheField name="Investment by Anupam" numFmtId="0">
      <sharedItems containsString="0" containsBlank="1" containsNumber="1" containsInteger="1" minValue="1" maxValue="1"/>
    </cacheField>
    <cacheField name="Investment by Vineeta" numFmtId="0">
      <sharedItems containsString="0" containsBlank="1" containsNumber="1" containsInteger="1" minValue="1" maxValue="1"/>
    </cacheField>
    <cacheField name="Investment by Aman" numFmtId="0">
      <sharedItems containsString="0" containsBlank="1" containsNumber="1" containsInteger="1" minValue="1" maxValue="1"/>
    </cacheField>
    <cacheField name="Investment by Peyush" numFmtId="0">
      <sharedItems containsString="0" containsBlank="1" containsNumber="1" containsInteger="1" minValue="1" maxValue="1"/>
    </cacheField>
    <cacheField name="Investment by Ghazal" numFmtId="0">
      <sharedItems containsString="0" containsBlank="1" containsNumber="1" containsInteger="1" minValue="1" maxValue="1"/>
    </cacheField>
    <cacheField name="ashneer_present" numFmtId="0">
      <sharedItems containsBlank="1" containsMixedTypes="1" containsNumber="1" containsInteger="1" minValue="1" maxValue="1"/>
    </cacheField>
    <cacheField name="anupam_present" numFmtId="0">
      <sharedItems containsString="0" containsBlank="1" containsNumber="1" containsInteger="1" minValue="1" maxValue="1"/>
    </cacheField>
    <cacheField name="aman_present" numFmtId="0">
      <sharedItems containsBlank="1" containsMixedTypes="1" containsNumber="1" containsInteger="1" minValue="1" maxValue="1"/>
    </cacheField>
    <cacheField name="namita_present" numFmtId="0">
      <sharedItems containsBlank="1" containsMixedTypes="1" containsNumber="1" containsInteger="1" minValue="1" maxValue="1"/>
    </cacheField>
    <cacheField name="vineeta_present" numFmtId="0">
      <sharedItems containsBlank="1" containsMixedTypes="1" containsNumber="1" containsInteger="1" minValue="1" maxValue="1"/>
    </cacheField>
    <cacheField name="peyush_present" numFmtId="0">
      <sharedItems containsBlank="1" containsMixedTypes="1" containsNumber="1" containsInteger="1" minValue="1" maxValue="1"/>
    </cacheField>
    <cacheField name="ghazal_present" numFmtId="0">
      <sharedItems containsBlank="1" containsMixedTypes="1" containsNumber="1" containsInteger="1" minValue="1" maxValue="1"/>
    </cacheField>
  </cacheFields>
  <extLst>
    <ext xmlns:x14="http://schemas.microsoft.com/office/spreadsheetml/2009/9/main" uri="{725AE2AE-9491-48be-B2B4-4EB974FC3084}">
      <x14:pivotCacheDefinition pivotCacheId="2078906933"/>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refreshedDate="44762.961417939812" backgroundQuery="1" createdVersion="3" refreshedVersion="7" minRefreshableVersion="3" recordCount="0" supportSubquery="1" supportAdvancedDrill="1" xr:uid="{A7583C23-46C4-4E25-8442-3ACE75F0311F}">
  <cacheSource type="external" connectionId="4">
    <extLst>
      <ext xmlns:x14="http://schemas.microsoft.com/office/spreadsheetml/2009/9/main" uri="{F057638F-6D5F-4e77-A914-E7F072B9BCA8}">
        <x14:sourceConnection name="ThisWorkbookDataModel"/>
      </ext>
    </extLst>
  </cacheSource>
  <cacheFields count="0"/>
  <cacheHierarchies count="82">
    <cacheHierarchy uniqueName="[Analyse].[Shark]" caption="Shark" attribute="1" defaultMemberUniqueName="[Analyse].[Shark].[All]" allUniqueName="[Analyse].[Shark].[All]" dimensionUniqueName="[Analyse]" displayFolder="" count="2" memberValueDatatype="130" unbalanced="0"/>
    <cacheHierarchy uniqueName="[Analyse].[Total Episodes]" caption="Total Episodes" attribute="1" defaultMemberUniqueName="[Analyse].[Total Episodes].[All]" allUniqueName="[Analyse].[Total Episodes].[All]" dimensionUniqueName="[Analyse]" displayFolder="" count="0" memberValueDatatype="20" unbalanced="0"/>
    <cacheHierarchy uniqueName="[Analyse].[Paid Per Episode]" caption="Paid Per Episode" attribute="1" defaultMemberUniqueName="[Analyse].[Paid Per Episode].[All]" allUniqueName="[Analyse].[Paid Per Episode].[All]" dimensionUniqueName="[Analyse]" displayFolder="" count="0" memberValueDatatype="20" unbalanced="0"/>
    <cacheHierarchy uniqueName="[Analyse].[Earned From SharkTank]" caption="Earned From SharkTank" attribute="1" defaultMemberUniqueName="[Analyse].[Earned From SharkTank].[All]" allUniqueName="[Analyse].[Earned From SharkTank].[All]" dimensionUniqueName="[Analyse]" displayFolder="" count="0" memberValueDatatype="20" unbalanced="0"/>
    <cacheHierarchy uniqueName="[Analyse].[Total Investments]" caption="Total Investments" attribute="1" defaultMemberUniqueName="[Analyse].[Total Investments].[All]" allUniqueName="[Analyse].[Total Investments].[All]" dimensionUniqueName="[Analyse]" displayFolder="" count="0" memberValueDatatype="5" unbalanced="0"/>
    <cacheHierarchy uniqueName="[Analyse].[Total Deals Invested]" caption="Total Deals Invested" attribute="1" defaultMemberUniqueName="[Analyse].[Total Deals Invested].[All]" allUniqueName="[Analyse].[Total Deals Invested].[All]" dimensionUniqueName="[Analyse]" displayFolder="" count="0" memberValueDatatype="20" unbalanced="0"/>
    <cacheHierarchy uniqueName="[Attendence].[episode_number]" caption="episode_number" attribute="1" defaultMemberUniqueName="[Attendence].[episode_number].[All]" allUniqueName="[Attendence].[episode_number].[All]" dimensionUniqueName="[Attendence]" displayFolder="" count="0" memberValueDatatype="20" unbalanced="0"/>
    <cacheHierarchy uniqueName="[Attendence].[pitch_number]" caption="pitch_number" attribute="1" defaultMemberUniqueName="[Attendence].[pitch_number].[All]" allUniqueName="[Attendence].[pitch_number].[All]" dimensionUniqueName="[Attendence]" displayFolder="" count="0" memberValueDatatype="20" unbalanced="0"/>
    <cacheHierarchy uniqueName="[Attendence].[brand_name]" caption="brand_name" attribute="1" defaultMemberUniqueName="[Attendence].[brand_name].[All]" allUniqueName="[Attendence].[brand_name].[All]" dimensionUniqueName="[Attendence]" displayFolder="" count="0" memberValueDatatype="130" unbalanced="0"/>
    <cacheHierarchy uniqueName="[Attendence].[idea]" caption="idea" attribute="1" defaultMemberUniqueName="[Attendence].[idea].[All]" allUniqueName="[Attendence].[idea].[All]" dimensionUniqueName="[Attendence]" displayFolder="" count="0" memberValueDatatype="130" unbalanced="0"/>
    <cacheHierarchy uniqueName="[Attendence].[ashneer_present]" caption="ashneer_present" attribute="1" defaultMemberUniqueName="[Attendence].[ashneer_present].[All]" allUniqueName="[Attendence].[ashneer_present].[All]" dimensionUniqueName="[Attendence]" displayFolder="" count="0" memberValueDatatype="20" unbalanced="0"/>
    <cacheHierarchy uniqueName="[Attendence].[anupam_present]" caption="anupam_present" attribute="1" defaultMemberUniqueName="[Attendence].[anupam_present].[All]" allUniqueName="[Attendence].[anupam_present].[All]" dimensionUniqueName="[Attendence]" displayFolder="" count="0" memberValueDatatype="20" unbalanced="0"/>
    <cacheHierarchy uniqueName="[Attendence].[aman_present]" caption="aman_present" attribute="1" defaultMemberUniqueName="[Attendence].[aman_present].[All]" allUniqueName="[Attendence].[aman_present].[All]" dimensionUniqueName="[Attendence]" displayFolder="" count="0" memberValueDatatype="20" unbalanced="0"/>
    <cacheHierarchy uniqueName="[Attendence].[namita_present]" caption="namita_present" attribute="1" defaultMemberUniqueName="[Attendence].[namita_present].[All]" allUniqueName="[Attendence].[namita_present].[All]" dimensionUniqueName="[Attendence]" displayFolder="" count="0" memberValueDatatype="20" unbalanced="0"/>
    <cacheHierarchy uniqueName="[Attendence].[vineeta_present]" caption="vineeta_present" attribute="1" defaultMemberUniqueName="[Attendence].[vineeta_present].[All]" allUniqueName="[Attendence].[vineeta_present].[All]" dimensionUniqueName="[Attendence]" displayFolder="" count="0" memberValueDatatype="20" unbalanced="0"/>
    <cacheHierarchy uniqueName="[Attendence].[peyush_present]" caption="peyush_present" attribute="1" defaultMemberUniqueName="[Attendence].[peyush_present].[All]" allUniqueName="[Attendence].[peyush_present].[All]" dimensionUniqueName="[Attendence]" displayFolder="" count="0" memberValueDatatype="20" unbalanced="0"/>
    <cacheHierarchy uniqueName="[Attendence].[ghazal_present]" caption="ghazal_present" attribute="1" defaultMemberUniqueName="[Attendence].[ghazal_present].[All]" allUniqueName="[Attendence].[ghazal_present].[All]" dimensionUniqueName="[Attendence]" displayFolder="" count="0" memberValueDatatype="20" unbalanced="0"/>
    <cacheHierarchy uniqueName="[Brands].[Shark]" caption="Shark" attribute="1" defaultMemberUniqueName="[Brands].[Shark].[All]" allUniqueName="[Brands].[Shark].[All]" dimensionUniqueName="[Brands]" displayFolder="" count="0" memberValueDatatype="130" unbalanced="0"/>
    <cacheHierarchy uniqueName="[Brands].[Brand]" caption="Brand" attribute="1" defaultMemberUniqueName="[Brands].[Brand].[All]" allUniqueName="[Brands].[Brand].[All]" dimensionUniqueName="[Brands]" displayFolder="" count="0" memberValueDatatype="130" unbalanced="0"/>
    <cacheHierarchy uniqueName="[Brands].[No Of Sharks]" caption="No Of Sharks" attribute="1" defaultMemberUniqueName="[Brands].[No Of Sharks].[All]" allUniqueName="[Brands].[No Of Sharks].[All]" dimensionUniqueName="[Brands]" displayFolder="" count="0" memberValueDatatype="20" unbalanced="0"/>
    <cacheHierarchy uniqueName="[investments].[Ep. No.2]" caption="Ep. No.2" attribute="1" defaultMemberUniqueName="[investments].[Ep. No.2].[All]" allUniqueName="[investments].[Ep. No.2].[All]" dimensionUniqueName="[investments]" displayFolder="" count="0" memberValueDatatype="20" unbalanced="0"/>
    <cacheHierarchy uniqueName="[investments].[Pitch No.]" caption="Pitch No." attribute="1" defaultMemberUniqueName="[investments].[Pitch No.].[All]" allUniqueName="[investments].[Pitch No.].[All]" dimensionUniqueName="[investments]" displayFolder="" count="0" memberValueDatatype="20" unbalanced="0"/>
    <cacheHierarchy uniqueName="[investments].[Brand]" caption="Brand" attribute="1" defaultMemberUniqueName="[investments].[Brand].[All]" allUniqueName="[investments].[Brand].[All]" dimensionUniqueName="[investments]" displayFolder="" count="0" memberValueDatatype="130" unbalanced="0"/>
    <cacheHierarchy uniqueName="[investments].[Idea]" caption="Idea" attribute="1" defaultMemberUniqueName="[investments].[Idea].[All]" allUniqueName="[investments].[Idea].[All]" dimensionUniqueName="[investments]" displayFolder="" count="0" memberValueDatatype="130" unbalanced="0"/>
    <cacheHierarchy uniqueName="[investments].[original_amount]" caption="original_amount" attribute="1" defaultMemberUniqueName="[investments].[original_amount].[All]" allUniqueName="[investments].[original_amount].[All]" dimensionUniqueName="[investments]" displayFolder="" count="0" memberValueDatatype="5" unbalanced="0"/>
    <cacheHierarchy uniqueName="[investments].[Original_equity]" caption="Original_equity" attribute="1" defaultMemberUniqueName="[investments].[Original_equity].[All]" allUniqueName="[investments].[Original_equity].[All]" dimensionUniqueName="[investments]" displayFolder="" count="0" memberValueDatatype="5" unbalanced="0"/>
    <cacheHierarchy uniqueName="[investments].[Deal_amount]" caption="Deal_amount" attribute="1" defaultMemberUniqueName="[investments].[Deal_amount].[All]" allUniqueName="[investments].[Deal_amount].[All]" dimensionUniqueName="[investments]" displayFolder="" count="0" memberValueDatatype="20" unbalanced="0"/>
    <cacheHierarchy uniqueName="[investments].[Deal_equity]" caption="Deal_equity" attribute="1" defaultMemberUniqueName="[investments].[Deal_equity].[All]" allUniqueName="[investments].[Deal_equity].[All]" dimensionUniqueName="[investments]" displayFolder="" count="0" memberValueDatatype="5" unbalanced="0"/>
    <cacheHierarchy uniqueName="[investments].[Deal_debt]" caption="Deal_debt" attribute="1" defaultMemberUniqueName="[investments].[Deal_debt].[All]" allUniqueName="[investments].[Deal_debt].[All]" dimensionUniqueName="[investments]" displayFolder="" count="0" memberValueDatatype="20" unbalanced="0"/>
    <cacheHierarchy uniqueName="[investments].[Investment by Ashneer]" caption="Investment by Ashneer" attribute="1" defaultMemberUniqueName="[investments].[Investment by Ashneer].[All]" allUniqueName="[investments].[Investment by Ashneer].[All]" dimensionUniqueName="[investments]" displayFolder="" count="0" memberValueDatatype="20" unbalanced="0"/>
    <cacheHierarchy uniqueName="[investments].[Investment by Namita]" caption="Investment by Namita" attribute="1" defaultMemberUniqueName="[investments].[Investment by Namita].[All]" allUniqueName="[investments].[Investment by Namita].[All]" dimensionUniqueName="[investments]" displayFolder="" count="0" memberValueDatatype="20" unbalanced="0"/>
    <cacheHierarchy uniqueName="[investments].[Investment by Anupam]" caption="Investment by Anupam" attribute="1" defaultMemberUniqueName="[investments].[Investment by Anupam].[All]" allUniqueName="[investments].[Investment by Anupam].[All]" dimensionUniqueName="[investments]" displayFolder="" count="0" memberValueDatatype="20" unbalanced="0"/>
    <cacheHierarchy uniqueName="[investments].[Investment by Vineeta]" caption="Investment by Vineeta" attribute="1" defaultMemberUniqueName="[investments].[Investment by Vineeta].[All]" allUniqueName="[investments].[Investment by Vineeta].[All]" dimensionUniqueName="[investments]" displayFolder="" count="0" memberValueDatatype="20" unbalanced="0"/>
    <cacheHierarchy uniqueName="[investments].[Investment by Aman]" caption="Investment by Aman" attribute="1" defaultMemberUniqueName="[investments].[Investment by Aman].[All]" allUniqueName="[investments].[Investment by Aman].[All]" dimensionUniqueName="[investments]" displayFolder="" count="0" memberValueDatatype="20" unbalanced="0"/>
    <cacheHierarchy uniqueName="[investments].[Investment by Peyush]" caption="Investment by Peyush" attribute="1" defaultMemberUniqueName="[investments].[Investment by Peyush].[All]" allUniqueName="[investments].[Investment by Peyush].[All]" dimensionUniqueName="[investments]" displayFolder="" count="0" memberValueDatatype="20" unbalanced="0"/>
    <cacheHierarchy uniqueName="[investments].[Investment by Ghazal]" caption="Investment by Ghazal" attribute="1" defaultMemberUniqueName="[investments].[Investment by Ghazal].[All]" allUniqueName="[investments].[Investment by Ghazal].[All]" dimensionUniqueName="[investments]" displayFolder="" count="0" memberValueDatatype="20" unbalanced="0"/>
    <cacheHierarchy uniqueName="[investments7].[Ep. No.2]" caption="Ep. No.2" attribute="1" defaultMemberUniqueName="[investments7].[Ep. No.2].[All]" allUniqueName="[investments7].[Ep. No.2].[All]" dimensionUniqueName="[investments7]" displayFolder="" count="0" memberValueDatatype="20" unbalanced="0"/>
    <cacheHierarchy uniqueName="[investments7].[Pitch No.]" caption="Pitch No." attribute="1" defaultMemberUniqueName="[investments7].[Pitch No.].[All]" allUniqueName="[investments7].[Pitch No.].[All]" dimensionUniqueName="[investments7]" displayFolder="" count="0" memberValueDatatype="20" unbalanced="0"/>
    <cacheHierarchy uniqueName="[investments7].[Brand]" caption="Brand" attribute="1" defaultMemberUniqueName="[investments7].[Brand].[All]" allUniqueName="[investments7].[Brand].[All]" dimensionUniqueName="[investments7]" displayFolder="" count="0" memberValueDatatype="130" unbalanced="0"/>
    <cacheHierarchy uniqueName="[investments7].[original_amount]" caption="original_amount" attribute="1" defaultMemberUniqueName="[investments7].[original_amount].[All]" allUniqueName="[investments7].[original_amount].[All]" dimensionUniqueName="[investments7]" displayFolder="" count="0" memberValueDatatype="5" unbalanced="0"/>
    <cacheHierarchy uniqueName="[investments7].[Original_equity]" caption="Original_equity" attribute="1" defaultMemberUniqueName="[investments7].[Original_equity].[All]" allUniqueName="[investments7].[Original_equity].[All]" dimensionUniqueName="[investments7]" displayFolder="" count="0" memberValueDatatype="5" unbalanced="0"/>
    <cacheHierarchy uniqueName="[investments7].[Valuation]" caption="Valuation" attribute="1" defaultMemberUniqueName="[investments7].[Valuation].[All]" allUniqueName="[investments7].[Valuation].[All]" dimensionUniqueName="[investments7]" displayFolder="" count="0" memberValueDatatype="5" unbalanced="0"/>
    <cacheHierarchy uniqueName="[investments7].[Deal_amount]" caption="Deal_amount" attribute="1" defaultMemberUniqueName="[investments7].[Deal_amount].[All]" allUniqueName="[investments7].[Deal_amount].[All]" dimensionUniqueName="[investments7]" displayFolder="" count="0" memberValueDatatype="20" unbalanced="0"/>
    <cacheHierarchy uniqueName="[investments7].[Deal_equity]" caption="Deal_equity" attribute="1" defaultMemberUniqueName="[investments7].[Deal_equity].[All]" allUniqueName="[investments7].[Deal_equity].[All]" dimensionUniqueName="[investments7]" displayFolder="" count="0" memberValueDatatype="5" unbalanced="0"/>
    <cacheHierarchy uniqueName="[investments7].[Deal_debt]" caption="Deal_debt" attribute="1" defaultMemberUniqueName="[investments7].[Deal_debt].[All]" allUniqueName="[investments7].[Deal_debt].[All]" dimensionUniqueName="[investments7]" displayFolder="" count="0" memberValueDatatype="20" unbalanced="0"/>
    <cacheHierarchy uniqueName="[investments7].[Total_Shark_In_Deal]" caption="Total_Shark_In_Deal" attribute="1" defaultMemberUniqueName="[investments7].[Total_Shark_In_Deal].[All]" allUniqueName="[investments7].[Total_Shark_In_Deal].[All]" dimensionUniqueName="[investments7]" displayFolder="" count="0" memberValueDatatype="20" unbalanced="0"/>
    <cacheHierarchy uniqueName="[investments7].[Total_amount]" caption="Total_amount" attribute="1" defaultMemberUniqueName="[investments7].[Total_amount].[All]" allUniqueName="[investments7].[Total_amount].[All]" dimensionUniqueName="[investments7]" displayFolder="" count="0" memberValueDatatype="20" unbalanced="0"/>
    <cacheHierarchy uniqueName="[investments7].[Amount_Per_Shark]" caption="Amount_Per_Shark" attribute="1" defaultMemberUniqueName="[investments7].[Amount_Per_Shark].[All]" allUniqueName="[investments7].[Amount_Per_Shark].[All]" dimensionUniqueName="[investments7]" displayFolder="" count="0" memberValueDatatype="5" unbalanced="0"/>
    <cacheHierarchy uniqueName="[investments7].[Investment by Ashneer]" caption="Investment by Ashneer" attribute="1" defaultMemberUniqueName="[investments7].[Investment by Ashneer].[All]" allUniqueName="[investments7].[Investment by Ashneer].[All]" dimensionUniqueName="[investments7]" displayFolder="" count="0" memberValueDatatype="20" unbalanced="0"/>
    <cacheHierarchy uniqueName="[investments7].[Investment by Namita]" caption="Investment by Namita" attribute="1" defaultMemberUniqueName="[investments7].[Investment by Namita].[All]" allUniqueName="[investments7].[Investment by Namita].[All]" dimensionUniqueName="[investments7]" displayFolder="" count="0" memberValueDatatype="20" unbalanced="0"/>
    <cacheHierarchy uniqueName="[investments7].[Investment by Anupam]" caption="Investment by Anupam" attribute="1" defaultMemberUniqueName="[investments7].[Investment by Anupam].[All]" allUniqueName="[investments7].[Investment by Anupam].[All]" dimensionUniqueName="[investments7]" displayFolder="" count="0" memberValueDatatype="20" unbalanced="0"/>
    <cacheHierarchy uniqueName="[investments7].[Investment by Vineeta]" caption="Investment by Vineeta" attribute="1" defaultMemberUniqueName="[investments7].[Investment by Vineeta].[All]" allUniqueName="[investments7].[Investment by Vineeta].[All]" dimensionUniqueName="[investments7]" displayFolder="" count="0" memberValueDatatype="20" unbalanced="0"/>
    <cacheHierarchy uniqueName="[investments7].[Investment by Aman]" caption="Investment by Aman" attribute="1" defaultMemberUniqueName="[investments7].[Investment by Aman].[All]" allUniqueName="[investments7].[Investment by Aman].[All]" dimensionUniqueName="[investments7]" displayFolder="" count="0" memberValueDatatype="20" unbalanced="0"/>
    <cacheHierarchy uniqueName="[investments7].[Investment by Peyush]" caption="Investment by Peyush" attribute="1" defaultMemberUniqueName="[investments7].[Investment by Peyush].[All]" allUniqueName="[investments7].[Investment by Peyush].[All]" dimensionUniqueName="[investments7]" displayFolder="" count="0" memberValueDatatype="20" unbalanced="0"/>
    <cacheHierarchy uniqueName="[investments7].[Investment by Ghazal]" caption="Investment by Ghazal" attribute="1" defaultMemberUniqueName="[investments7].[Investment by Ghazal].[All]" allUniqueName="[investments7].[Investment by Ghazal].[All]" dimensionUniqueName="[investments7]" displayFolder="" count="0" memberValueDatatype="20" unbalanced="0"/>
    <cacheHierarchy uniqueName="[Payment].[S/no]" caption="S/no" attribute="1" defaultMemberUniqueName="[Payment].[S/no].[All]" allUniqueName="[Payment].[S/no].[All]" dimensionUniqueName="[Payment]" displayFolder="" count="0" memberValueDatatype="20" unbalanced="0"/>
    <cacheHierarchy uniqueName="[Payment].[Shark]" caption="Shark" attribute="1" defaultMemberUniqueName="[Payment].[Shark].[All]" allUniqueName="[Payment].[Shark].[All]" dimensionUniqueName="[Payment]" displayFolder="" count="0" memberValueDatatype="130" unbalanced="0"/>
    <cacheHierarchy uniqueName="[Payment].[Per Episode]" caption="Per Episode" attribute="1" defaultMemberUniqueName="[Payment].[Per Episode].[All]" allUniqueName="[Payment].[Per Episode].[All]" dimensionUniqueName="[Payment]" displayFolder="" count="0" memberValueDatatype="20" unbalanced="0"/>
    <cacheHierarchy uniqueName="[Measures].[__XL_Count investments7]" caption="__XL_Count investments7" measure="1" displayFolder="" measureGroup="investments7" count="0" hidden="1"/>
    <cacheHierarchy uniqueName="[Measures].[__XL_Count Attendence]" caption="__XL_Count Attendence" measure="1" displayFolder="" measureGroup="Attendence" count="0" hidden="1"/>
    <cacheHierarchy uniqueName="[Measures].[__XL_Count Payment]" caption="__XL_Count Payment" measure="1" displayFolder="" measureGroup="Payment" count="0" hidden="1"/>
    <cacheHierarchy uniqueName="[Measures].[__XL_Count investments]" caption="__XL_Count investments" measure="1" displayFolder="" measureGroup="investments" count="0" hidden="1"/>
    <cacheHierarchy uniqueName="[Measures].[__XL_Count Analyse]" caption="__XL_Count Analyse" measure="1" displayFolder="" measureGroup="Analyse" count="0" hidden="1"/>
    <cacheHierarchy uniqueName="[Measures].[__XL_Count Brands]" caption="__XL_Count Brands" measure="1" displayFolder="" measureGroup="Brands" count="0" hidden="1"/>
    <cacheHierarchy uniqueName="[Measures].[__No measures defined]" caption="__No measures defined" measure="1" displayFolder="" count="0" hidden="1"/>
    <cacheHierarchy uniqueName="[Measures].[Sum of Investment by Ashneer]" caption="Sum of Investment by Ashneer" measure="1" displayFolder="" measureGroup="investments7" count="0" hidden="1">
      <extLst>
        <ext xmlns:x15="http://schemas.microsoft.com/office/spreadsheetml/2010/11/main" uri="{B97F6D7D-B522-45F9-BDA1-12C45D357490}">
          <x15:cacheHierarchy aggregatedColumn="48"/>
        </ext>
      </extLst>
    </cacheHierarchy>
    <cacheHierarchy uniqueName="[Measures].[Sum of pitch_number]" caption="Sum of pitch_number" measure="1" displayFolder="" measureGroup="Attendence" count="0" hidden="1">
      <extLst>
        <ext xmlns:x15="http://schemas.microsoft.com/office/spreadsheetml/2010/11/main" uri="{B97F6D7D-B522-45F9-BDA1-12C45D357490}">
          <x15:cacheHierarchy aggregatedColumn="7"/>
        </ext>
      </extLst>
    </cacheHierarchy>
    <cacheHierarchy uniqueName="[Measures].[Sum of episode_number]" caption="Sum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Count of episode_number]" caption="Count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Count of pitch_number]" caption="Count of pitch_number" measure="1" displayFolder="" measureGroup="Attendence" count="0" hidden="1">
      <extLst>
        <ext xmlns:x15="http://schemas.microsoft.com/office/spreadsheetml/2010/11/main" uri="{B97F6D7D-B522-45F9-BDA1-12C45D357490}">
          <x15:cacheHierarchy aggregatedColumn="7"/>
        </ext>
      </extLst>
    </cacheHierarchy>
    <cacheHierarchy uniqueName="[Measures].[Distinct Count of episode_number]" caption="Distinct Count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Sum of ashneer_present]" caption="Sum of ashneer_present" measure="1" displayFolder="" measureGroup="Attendence" count="0" hidden="1">
      <extLst>
        <ext xmlns:x15="http://schemas.microsoft.com/office/spreadsheetml/2010/11/main" uri="{B97F6D7D-B522-45F9-BDA1-12C45D357490}">
          <x15:cacheHierarchy aggregatedColumn="10"/>
        </ext>
      </extLst>
    </cacheHierarchy>
    <cacheHierarchy uniqueName="[Measures].[Sum of anupam_present]" caption="Sum of anupam_present" measure="1" displayFolder="" measureGroup="Attendence" count="0" hidden="1">
      <extLst>
        <ext xmlns:x15="http://schemas.microsoft.com/office/spreadsheetml/2010/11/main" uri="{B97F6D7D-B522-45F9-BDA1-12C45D357490}">
          <x15:cacheHierarchy aggregatedColumn="11"/>
        </ext>
      </extLst>
    </cacheHierarchy>
    <cacheHierarchy uniqueName="[Measures].[Sum of aman_present]" caption="Sum of aman_present" measure="1" displayFolder="" measureGroup="Attendence" count="0" hidden="1">
      <extLst>
        <ext xmlns:x15="http://schemas.microsoft.com/office/spreadsheetml/2010/11/main" uri="{B97F6D7D-B522-45F9-BDA1-12C45D357490}">
          <x15:cacheHierarchy aggregatedColumn="12"/>
        </ext>
      </extLst>
    </cacheHierarchy>
    <cacheHierarchy uniqueName="[Measures].[Sum of namita_present]" caption="Sum of namita_present" measure="1" displayFolder="" measureGroup="Attendence" count="0" hidden="1">
      <extLst>
        <ext xmlns:x15="http://schemas.microsoft.com/office/spreadsheetml/2010/11/main" uri="{B97F6D7D-B522-45F9-BDA1-12C45D357490}">
          <x15:cacheHierarchy aggregatedColumn="13"/>
        </ext>
      </extLst>
    </cacheHierarchy>
    <cacheHierarchy uniqueName="[Measures].[Sum of vineeta_present]" caption="Sum of vineeta_present" measure="1" displayFolder="" measureGroup="Attendence" count="0" hidden="1">
      <extLst>
        <ext xmlns:x15="http://schemas.microsoft.com/office/spreadsheetml/2010/11/main" uri="{B97F6D7D-B522-45F9-BDA1-12C45D357490}">
          <x15:cacheHierarchy aggregatedColumn="14"/>
        </ext>
      </extLst>
    </cacheHierarchy>
    <cacheHierarchy uniqueName="[Measures].[Sum of peyush_present]" caption="Sum of peyush_present" measure="1" displayFolder="" measureGroup="Attendence" count="0" hidden="1">
      <extLst>
        <ext xmlns:x15="http://schemas.microsoft.com/office/spreadsheetml/2010/11/main" uri="{B97F6D7D-B522-45F9-BDA1-12C45D357490}">
          <x15:cacheHierarchy aggregatedColumn="15"/>
        </ext>
      </extLst>
    </cacheHierarchy>
    <cacheHierarchy uniqueName="[Measures].[Sum of ghazal_present]" caption="Sum of ghazal_present" measure="1" displayFolder="" measureGroup="Attendence" count="0" hidden="1">
      <extLst>
        <ext xmlns:x15="http://schemas.microsoft.com/office/spreadsheetml/2010/11/main" uri="{B97F6D7D-B522-45F9-BDA1-12C45D357490}">
          <x15:cacheHierarchy aggregatedColumn="16"/>
        </ext>
      </extLst>
    </cacheHierarchy>
    <cacheHierarchy uniqueName="[Measures].[Sum of Per Episode]" caption="Sum of Per Episode" measure="1" displayFolder="" measureGroup="Payment" count="0" hidden="1">
      <extLst>
        <ext xmlns:x15="http://schemas.microsoft.com/office/spreadsheetml/2010/11/main" uri="{B97F6D7D-B522-45F9-BDA1-12C45D357490}">
          <x15:cacheHierarchy aggregatedColumn="57"/>
        </ext>
      </extLst>
    </cacheHierarchy>
    <cacheHierarchy uniqueName="[Measures].[Sum of Original_equity]" caption="Sum of Original_equity" measure="1" displayFolder="" measureGroup="investments" count="0" hidden="1">
      <extLst>
        <ext xmlns:x15="http://schemas.microsoft.com/office/spreadsheetml/2010/11/main" uri="{B97F6D7D-B522-45F9-BDA1-12C45D357490}">
          <x15:cacheHierarchy aggregatedColumn="25"/>
        </ext>
      </extLst>
    </cacheHierarchy>
    <cacheHierarchy uniqueName="[Measures].[Sum of Deal_equity]" caption="Sum of Deal_equity" measure="1" displayFolder="" measureGroup="investments" count="0" hidden="1">
      <extLst>
        <ext xmlns:x15="http://schemas.microsoft.com/office/spreadsheetml/2010/11/main" uri="{B97F6D7D-B522-45F9-BDA1-12C45D357490}">
          <x15:cacheHierarchy aggregatedColumn="27"/>
        </ext>
      </extLst>
    </cacheHierarchy>
    <cacheHierarchy uniqueName="[Measures].[Sum of Total Episodes]" caption="Sum of Total Episodes" measure="1" displayFolder="" measureGroup="Analys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58475945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 refreshedDate="44762.958571643518" createdVersion="7" refreshedVersion="7" minRefreshableVersion="3" recordCount="117" xr:uid="{4F57100E-420B-4CA9-8F08-A2E9C8C58349}">
  <cacheSource type="worksheet">
    <worksheetSource name="Table5"/>
  </cacheSource>
  <cacheFields count="27">
    <cacheField name="Ep. No.2" numFmtId="0">
      <sharedItems containsSemiMixedTypes="0" containsString="0" containsNumber="1" containsInteger="1" minValue="1" maxValue="35"/>
    </cacheField>
    <cacheField name="Pitch No." numFmtId="0">
      <sharedItems containsSemiMixedTypes="0" containsString="0" containsNumber="1" containsInteger="1" minValue="1" maxValue="117"/>
    </cacheField>
    <cacheField name="Brand" numFmtId="0">
      <sharedItems count="117">
        <s v="BluePine Industries"/>
        <s v="Booz scooters"/>
        <s v="Heart up my Sleeves"/>
        <s v="Tagz Foods"/>
        <s v="Head and Heart"/>
        <s v="Agro tourism"/>
        <s v="Qzense Labs"/>
        <s v="Peeschute"/>
        <s v="NOCD"/>
        <s v="Cosiq"/>
        <s v="JhaJi Achaar"/>
        <s v="Bummer"/>
        <s v="Revamp Moto"/>
        <s v="Hungry Heads"/>
        <s v="Shrawani Engineers"/>
        <s v="Skippi Pops"/>
        <s v="Menstrupedia"/>
        <s v="Hecolll"/>
        <s v="Raising Superstars"/>
        <s v="Torchit"/>
        <s v="La Kheer Deli"/>
        <s v="Beyond Snack"/>
        <s v="Vivalyf Innovations- Easy Life"/>
        <s v="Motion Breeze"/>
        <s v="Altor"/>
        <s v="Ariro"/>
        <s v="Kabira Handmade"/>
        <s v="Nuutjob"/>
        <s v="Meatyour"/>
        <s v="EventBeep"/>
        <s v="Gopal's 56"/>
        <s v="ARRCOAT Surface Textures"/>
        <s v="Farda"/>
        <s v="Auli Lifestyle"/>
        <s v="SweeDesi"/>
        <s v="LOKA"/>
        <s v="Annie"/>
        <s v="Caragreen"/>
        <s v="The Yarn Bazaar"/>
        <s v="The Renal Project"/>
        <s v="Morikko Pure Foods"/>
        <s v="Good Good Piggy Bank"/>
        <s v="Hammer Lifestyle"/>
        <s v="PNT"/>
        <s v="Cocofit"/>
        <s v="Bamboo India"/>
        <s v="Flying Furr"/>
        <s v="Beyond Water"/>
        <s v="Let's Try"/>
        <s v="Find Your Kicks India"/>
        <s v="Aas Vidyalaya"/>
        <s v="Outbox"/>
        <s v="RoadBounce"/>
        <s v="Mommy's Kitchen"/>
        <s v="India Hemp and Co"/>
        <s v="Otua"/>
        <s v="Anthyesti"/>
        <s v="Ethik"/>
        <s v="WeSTOCK"/>
        <s v="KetoIndia"/>
        <s v="Magic lock"/>
        <s v="The State Plate"/>
        <s v="Bakarmax"/>
        <s v="IN A CAN"/>
        <s v="Get a Whey"/>
        <s v="Sid07 Designs"/>
        <s v="The Quirky Nari"/>
        <s v="Hair Originals"/>
        <s v="Poo de Cologne"/>
        <s v="Moonshine Meads"/>
        <s v="Falhari"/>
        <s v="Namhya Foods"/>
        <s v="Urban Monkey"/>
        <s v="Guardian Gears"/>
        <s v="Modern Myth"/>
        <s v="The Sass Bar"/>
        <s v="KG Agrotech"/>
        <s v="Nuskha Kitchen"/>
        <s v="PawsIndia"/>
        <s v="Sunfox Technologies"/>
        <s v="Alpino"/>
        <s v="Isak Fragrances"/>
        <s v="Julaa Automation"/>
        <s v="Rare Planet"/>
        <s v="Theka Coffee"/>
        <s v="Watt Technovations"/>
        <s v="Aliste Technologies"/>
        <s v="Insurance Samadhan"/>
        <s v="Humpy A2"/>
        <s v="Kunafa World"/>
        <s v="Gold Safe Solutions Ind."/>
        <s v="Wakao Foods"/>
        <s v="PDD Falcon"/>
        <s v="PlayBox TV"/>
        <s v="Sippline Drinking Shields"/>
        <s v="Kabaddi Adda"/>
        <s v="Shades of Spring"/>
        <s v="Scholify"/>
        <s v="Scrapshala"/>
        <s v="Sabjikothi"/>
        <s v="AyuRythm"/>
        <s v="Astrix"/>
        <s v="Thea and Sid"/>
        <s v="Experential Etc"/>
        <s v="GrowFitter"/>
        <s v="Med Tech"/>
        <s v="Colour Me Mad"/>
        <s v="Mavi's"/>
        <s v="Tweek Labs"/>
        <s v="Proxgy"/>
        <s v="Nomad Food Project"/>
        <s v="Twee in One"/>
        <s v="Green Protein"/>
        <s v="On2Cook"/>
        <s v="Jain Shikanji"/>
        <s v="Woloo"/>
        <s v="Elcare India"/>
      </sharedItems>
    </cacheField>
    <cacheField name="Idea" numFmtId="0">
      <sharedItems/>
    </cacheField>
    <cacheField name="original_amount" numFmtId="0">
      <sharedItems containsSemiMixedTypes="0" containsString="0" containsNumber="1" containsInteger="1" minValue="5" maxValue="3000000000"/>
    </cacheField>
    <cacheField name="Original_equity" numFmtId="0">
      <sharedItems containsSemiMixedTypes="0" containsString="0" containsNumber="1" minValue="2.5000000000000001E-3" maxValue="0.25"/>
    </cacheField>
    <cacheField name="Valuation" numFmtId="0">
      <sharedItems containsSemiMixedTypes="0" containsString="0" containsNumber="1" minValue="100" maxValue="12000000000"/>
    </cacheField>
    <cacheField name="Deal_amount" numFmtId="0">
      <sharedItems containsSemiMixedTypes="0" containsString="0" containsNumber="1" containsInteger="1" minValue="0" maxValue="15000000"/>
    </cacheField>
    <cacheField name="Deal_equity" numFmtId="0">
      <sharedItems containsString="0" containsBlank="1" containsNumber="1" minValue="0.01" maxValue="0.75"/>
    </cacheField>
    <cacheField name="Deal_debt" numFmtId="0">
      <sharedItems containsSemiMixedTypes="0" containsString="0" containsNumber="1" containsInteger="1" minValue="0" maxValue="9900000"/>
    </cacheField>
    <cacheField name="Total Amount" numFmtId="0">
      <sharedItems containsSemiMixedTypes="0" containsString="0" containsNumber="1" containsInteger="1" minValue="0" maxValue="15000000"/>
    </cacheField>
    <cacheField name="Amount Per Shark" numFmtId="0">
      <sharedItems containsSemiMixedTypes="0" containsString="0" containsNumber="1" minValue="0" maxValue="10000000"/>
    </cacheField>
    <cacheField name="Total_shark_In_Deal" numFmtId="0">
      <sharedItems containsSemiMixedTypes="0" containsString="0" containsNumber="1" containsInteger="1" minValue="0" maxValue="5"/>
    </cacheField>
    <cacheField name="Investment by Ashneer" numFmtId="0">
      <sharedItems containsString="0" containsBlank="1" containsNumber="1" containsInteger="1" minValue="1" maxValue="1"/>
    </cacheField>
    <cacheField name="Investment by Namita" numFmtId="0">
      <sharedItems containsString="0" containsBlank="1" containsNumber="1" containsInteger="1" minValue="1" maxValue="1"/>
    </cacheField>
    <cacheField name="Investment by Anupam" numFmtId="0">
      <sharedItems containsString="0" containsBlank="1" containsNumber="1" containsInteger="1" minValue="1" maxValue="1"/>
    </cacheField>
    <cacheField name="Investment by Vineeta" numFmtId="0">
      <sharedItems containsString="0" containsBlank="1" containsNumber="1" containsInteger="1" minValue="1" maxValue="1"/>
    </cacheField>
    <cacheField name="Investment by Aman" numFmtId="0">
      <sharedItems containsString="0" containsBlank="1" containsNumber="1" containsInteger="1" minValue="1" maxValue="1"/>
    </cacheField>
    <cacheField name="Investment by Peyush" numFmtId="0">
      <sharedItems containsString="0" containsBlank="1" containsNumber="1" containsInteger="1" minValue="1" maxValue="1"/>
    </cacheField>
    <cacheField name="Investment by Ghazal" numFmtId="0">
      <sharedItems containsString="0" containsBlank="1" containsNumber="1" containsInteger="1" minValue="1" maxValue="1" count="2">
        <m/>
        <n v="1"/>
      </sharedItems>
    </cacheField>
    <cacheField name="ashneer_present" numFmtId="0">
      <sharedItems containsMixedTypes="1" containsNumber="1" containsInteger="1" minValue="1" maxValue="1"/>
    </cacheField>
    <cacheField name="anupam_present" numFmtId="0">
      <sharedItems containsSemiMixedTypes="0" containsString="0" containsNumber="1" containsInteger="1" minValue="1" maxValue="1"/>
    </cacheField>
    <cacheField name="aman_present" numFmtId="0">
      <sharedItems containsMixedTypes="1" containsNumber="1" containsInteger="1" minValue="1" maxValue="1"/>
    </cacheField>
    <cacheField name="namita_present" numFmtId="0">
      <sharedItems containsMixedTypes="1" containsNumber="1" containsInteger="1" minValue="1" maxValue="1"/>
    </cacheField>
    <cacheField name="vineeta_present" numFmtId="0">
      <sharedItems containsMixedTypes="1" containsNumber="1" containsInteger="1" minValue="1" maxValue="1"/>
    </cacheField>
    <cacheField name="peyush_present" numFmtId="0">
      <sharedItems containsMixedTypes="1" containsNumber="1" containsInteger="1" minValue="1" maxValue="1"/>
    </cacheField>
    <cacheField name="ghazal_present" numFmtId="0">
      <sharedItems containsMixedTypes="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refreshedDate="44767.527483912039" backgroundQuery="1" createdVersion="7" refreshedVersion="7" minRefreshableVersion="3" recordCount="0" supportSubquery="1" supportAdvancedDrill="1" xr:uid="{2E72431D-BA30-4312-914E-DBB46CBE9601}">
  <cacheSource type="external" connectionId="4"/>
  <cacheFields count="2">
    <cacheField name="[Measures].[Sum of Total Episodes]" caption="Sum of Total Episodes" numFmtId="0" hierarchy="81" level="32767"/>
    <cacheField name="[Analyse].[Shark].[Shark]" caption="Shark" numFmtId="0" level="1">
      <sharedItems containsSemiMixedTypes="0" containsNonDate="0" containsString="0"/>
    </cacheField>
  </cacheFields>
  <cacheHierarchies count="88">
    <cacheHierarchy uniqueName="[Analyse].[Shark]" caption="Shark" attribute="1" defaultMemberUniqueName="[Analyse].[Shark].[All]" allUniqueName="[Analyse].[Shark].[All]" dimensionUniqueName="[Analyse]" displayFolder="" count="2" memberValueDatatype="130" unbalanced="0">
      <fieldsUsage count="2">
        <fieldUsage x="-1"/>
        <fieldUsage x="1"/>
      </fieldsUsage>
    </cacheHierarchy>
    <cacheHierarchy uniqueName="[Analyse].[Total Episodes]" caption="Total Episodes" attribute="1" defaultMemberUniqueName="[Analyse].[Total Episodes].[All]" allUniqueName="[Analyse].[Total Episodes].[All]" dimensionUniqueName="[Analyse]" displayFolder="" count="0" memberValueDatatype="20" unbalanced="0"/>
    <cacheHierarchy uniqueName="[Analyse].[Paid Per Episode]" caption="Paid Per Episode" attribute="1" defaultMemberUniqueName="[Analyse].[Paid Per Episode].[All]" allUniqueName="[Analyse].[Paid Per Episode].[All]" dimensionUniqueName="[Analyse]" displayFolder="" count="0" memberValueDatatype="20" unbalanced="0"/>
    <cacheHierarchy uniqueName="[Analyse].[Earned From SharkTank]" caption="Earned From SharkTank" attribute="1" defaultMemberUniqueName="[Analyse].[Earned From SharkTank].[All]" allUniqueName="[Analyse].[Earned From SharkTank].[All]" dimensionUniqueName="[Analyse]" displayFolder="" count="0" memberValueDatatype="20" unbalanced="0"/>
    <cacheHierarchy uniqueName="[Analyse].[Total Investments]" caption="Total Investments" attribute="1" defaultMemberUniqueName="[Analyse].[Total Investments].[All]" allUniqueName="[Analyse].[Total Investments].[All]" dimensionUniqueName="[Analyse]" displayFolder="" count="0" memberValueDatatype="5" unbalanced="0"/>
    <cacheHierarchy uniqueName="[Analyse].[Total Deals Invested]" caption="Total Deals Invested" attribute="1" defaultMemberUniqueName="[Analyse].[Total Deals Invested].[All]" allUniqueName="[Analyse].[Total Deals Invested].[All]" dimensionUniqueName="[Analyse]" displayFolder="" count="0" memberValueDatatype="20" unbalanced="0"/>
    <cacheHierarchy uniqueName="[Attendence].[episode_number]" caption="episode_number" attribute="1" defaultMemberUniqueName="[Attendence].[episode_number].[All]" allUniqueName="[Attendence].[episode_number].[All]" dimensionUniqueName="[Attendence]" displayFolder="" count="0" memberValueDatatype="20" unbalanced="0"/>
    <cacheHierarchy uniqueName="[Attendence].[pitch_number]" caption="pitch_number" attribute="1" defaultMemberUniqueName="[Attendence].[pitch_number].[All]" allUniqueName="[Attendence].[pitch_number].[All]" dimensionUniqueName="[Attendence]" displayFolder="" count="0" memberValueDatatype="20" unbalanced="0"/>
    <cacheHierarchy uniqueName="[Attendence].[brand_name]" caption="brand_name" attribute="1" defaultMemberUniqueName="[Attendence].[brand_name].[All]" allUniqueName="[Attendence].[brand_name].[All]" dimensionUniqueName="[Attendence]" displayFolder="" count="0" memberValueDatatype="130" unbalanced="0"/>
    <cacheHierarchy uniqueName="[Attendence].[idea]" caption="idea" attribute="1" defaultMemberUniqueName="[Attendence].[idea].[All]" allUniqueName="[Attendence].[idea].[All]" dimensionUniqueName="[Attendence]" displayFolder="" count="0" memberValueDatatype="130" unbalanced="0"/>
    <cacheHierarchy uniqueName="[Attendence].[ashneer_present]" caption="ashneer_present" attribute="1" defaultMemberUniqueName="[Attendence].[ashneer_present].[All]" allUniqueName="[Attendence].[ashneer_present].[All]" dimensionUniqueName="[Attendence]" displayFolder="" count="0" memberValueDatatype="20" unbalanced="0"/>
    <cacheHierarchy uniqueName="[Attendence].[anupam_present]" caption="anupam_present" attribute="1" defaultMemberUniqueName="[Attendence].[anupam_present].[All]" allUniqueName="[Attendence].[anupam_present].[All]" dimensionUniqueName="[Attendence]" displayFolder="" count="0" memberValueDatatype="20" unbalanced="0"/>
    <cacheHierarchy uniqueName="[Attendence].[aman_present]" caption="aman_present" attribute="1" defaultMemberUniqueName="[Attendence].[aman_present].[All]" allUniqueName="[Attendence].[aman_present].[All]" dimensionUniqueName="[Attendence]" displayFolder="" count="0" memberValueDatatype="20" unbalanced="0"/>
    <cacheHierarchy uniqueName="[Attendence].[namita_present]" caption="namita_present" attribute="1" defaultMemberUniqueName="[Attendence].[namita_present].[All]" allUniqueName="[Attendence].[namita_present].[All]" dimensionUniqueName="[Attendence]" displayFolder="" count="0" memberValueDatatype="20" unbalanced="0"/>
    <cacheHierarchy uniqueName="[Attendence].[vineeta_present]" caption="vineeta_present" attribute="1" defaultMemberUniqueName="[Attendence].[vineeta_present].[All]" allUniqueName="[Attendence].[vineeta_present].[All]" dimensionUniqueName="[Attendence]" displayFolder="" count="0" memberValueDatatype="20" unbalanced="0"/>
    <cacheHierarchy uniqueName="[Attendence].[peyush_present]" caption="peyush_present" attribute="1" defaultMemberUniqueName="[Attendence].[peyush_present].[All]" allUniqueName="[Attendence].[peyush_present].[All]" dimensionUniqueName="[Attendence]" displayFolder="" count="0" memberValueDatatype="20" unbalanced="0"/>
    <cacheHierarchy uniqueName="[Attendence].[ghazal_present]" caption="ghazal_present" attribute="1" defaultMemberUniqueName="[Attendence].[ghazal_present].[All]" allUniqueName="[Attendence].[ghazal_present].[All]" dimensionUniqueName="[Attendence]" displayFolder="" count="0" memberValueDatatype="20" unbalanced="0"/>
    <cacheHierarchy uniqueName="[Brands].[Shark]" caption="Shark" attribute="1" defaultMemberUniqueName="[Brands].[Shark].[All]" allUniqueName="[Brands].[Shark].[All]" dimensionUniqueName="[Brands]" displayFolder="" count="0" memberValueDatatype="130" unbalanced="0"/>
    <cacheHierarchy uniqueName="[Brands].[Brand]" caption="Brand" attribute="1" defaultMemberUniqueName="[Brands].[Brand].[All]" allUniqueName="[Brands].[Brand].[All]" dimensionUniqueName="[Brands]" displayFolder="" count="0" memberValueDatatype="130" unbalanced="0"/>
    <cacheHierarchy uniqueName="[Brands].[No Of Sharks]" caption="No Of Sharks" attribute="1" defaultMemberUniqueName="[Brands].[No Of Sharks].[All]" allUniqueName="[Brands].[No Of Sharks].[All]" dimensionUniqueName="[Brands]" displayFolder="" count="0" memberValueDatatype="20" unbalanced="0"/>
    <cacheHierarchy uniqueName="[investments].[Ep. No.2]" caption="Ep. No.2" attribute="1" defaultMemberUniqueName="[investments].[Ep. No.2].[All]" allUniqueName="[investments].[Ep. No.2].[All]" dimensionUniqueName="[investments]" displayFolder="" count="0" memberValueDatatype="20" unbalanced="0"/>
    <cacheHierarchy uniqueName="[investments].[Pitch No.]" caption="Pitch No." attribute="1" defaultMemberUniqueName="[investments].[Pitch No.].[All]" allUniqueName="[investments].[Pitch No.].[All]" dimensionUniqueName="[investments]" displayFolder="" count="0" memberValueDatatype="20" unbalanced="0"/>
    <cacheHierarchy uniqueName="[investments].[Brand]" caption="Brand" attribute="1" defaultMemberUniqueName="[investments].[Brand].[All]" allUniqueName="[investments].[Brand].[All]" dimensionUniqueName="[investments]" displayFolder="" count="0" memberValueDatatype="130" unbalanced="0"/>
    <cacheHierarchy uniqueName="[investments].[Idea]" caption="Idea" attribute="1" defaultMemberUniqueName="[investments].[Idea].[All]" allUniqueName="[investments].[Idea].[All]" dimensionUniqueName="[investments]" displayFolder="" count="0" memberValueDatatype="130" unbalanced="0"/>
    <cacheHierarchy uniqueName="[investments].[original_amount]" caption="original_amount" attribute="1" defaultMemberUniqueName="[investments].[original_amount].[All]" allUniqueName="[investments].[original_amount].[All]" dimensionUniqueName="[investments]" displayFolder="" count="0" memberValueDatatype="5" unbalanced="0"/>
    <cacheHierarchy uniqueName="[investments].[Original_equity]" caption="Original_equity" attribute="1" defaultMemberUniqueName="[investments].[Original_equity].[All]" allUniqueName="[investments].[Original_equity].[All]" dimensionUniqueName="[investments]" displayFolder="" count="0" memberValueDatatype="5" unbalanced="0"/>
    <cacheHierarchy uniqueName="[investments].[Deal_amount]" caption="Deal_amount" attribute="1" defaultMemberUniqueName="[investments].[Deal_amount].[All]" allUniqueName="[investments].[Deal_amount].[All]" dimensionUniqueName="[investments]" displayFolder="" count="0" memberValueDatatype="20" unbalanced="0"/>
    <cacheHierarchy uniqueName="[investments].[Deal_equity]" caption="Deal_equity" attribute="1" defaultMemberUniqueName="[investments].[Deal_equity].[All]" allUniqueName="[investments].[Deal_equity].[All]" dimensionUniqueName="[investments]" displayFolder="" count="0" memberValueDatatype="5" unbalanced="0"/>
    <cacheHierarchy uniqueName="[investments].[Deal_debt]" caption="Deal_debt" attribute="1" defaultMemberUniqueName="[investments].[Deal_debt].[All]" allUniqueName="[investments].[Deal_debt].[All]" dimensionUniqueName="[investments]" displayFolder="" count="0" memberValueDatatype="20" unbalanced="0"/>
    <cacheHierarchy uniqueName="[investments].[Investment by Ashneer]" caption="Investment by Ashneer" attribute="1" defaultMemberUniqueName="[investments].[Investment by Ashneer].[All]" allUniqueName="[investments].[Investment by Ashneer].[All]" dimensionUniqueName="[investments]" displayFolder="" count="0" memberValueDatatype="20" unbalanced="0"/>
    <cacheHierarchy uniqueName="[investments].[Investment by Namita]" caption="Investment by Namita" attribute="1" defaultMemberUniqueName="[investments].[Investment by Namita].[All]" allUniqueName="[investments].[Investment by Namita].[All]" dimensionUniqueName="[investments]" displayFolder="" count="0" memberValueDatatype="20" unbalanced="0"/>
    <cacheHierarchy uniqueName="[investments].[Investment by Anupam]" caption="Investment by Anupam" attribute="1" defaultMemberUniqueName="[investments].[Investment by Anupam].[All]" allUniqueName="[investments].[Investment by Anupam].[All]" dimensionUniqueName="[investments]" displayFolder="" count="0" memberValueDatatype="20" unbalanced="0"/>
    <cacheHierarchy uniqueName="[investments].[Investment by Vineeta]" caption="Investment by Vineeta" attribute="1" defaultMemberUniqueName="[investments].[Investment by Vineeta].[All]" allUniqueName="[investments].[Investment by Vineeta].[All]" dimensionUniqueName="[investments]" displayFolder="" count="0" memberValueDatatype="20" unbalanced="0"/>
    <cacheHierarchy uniqueName="[investments].[Investment by Aman]" caption="Investment by Aman" attribute="1" defaultMemberUniqueName="[investments].[Investment by Aman].[All]" allUniqueName="[investments].[Investment by Aman].[All]" dimensionUniqueName="[investments]" displayFolder="" count="0" memberValueDatatype="20" unbalanced="0"/>
    <cacheHierarchy uniqueName="[investments].[Investment by Peyush]" caption="Investment by Peyush" attribute="1" defaultMemberUniqueName="[investments].[Investment by Peyush].[All]" allUniqueName="[investments].[Investment by Peyush].[All]" dimensionUniqueName="[investments]" displayFolder="" count="0" memberValueDatatype="20" unbalanced="0"/>
    <cacheHierarchy uniqueName="[investments].[Investment by Ghazal]" caption="Investment by Ghazal" attribute="1" defaultMemberUniqueName="[investments].[Investment by Ghazal].[All]" allUniqueName="[investments].[Investment by Ghazal].[All]" dimensionUniqueName="[investments]" displayFolder="" count="0" memberValueDatatype="20" unbalanced="0"/>
    <cacheHierarchy uniqueName="[investments7].[Ep. No.2]" caption="Ep. No.2" attribute="1" defaultMemberUniqueName="[investments7].[Ep. No.2].[All]" allUniqueName="[investments7].[Ep. No.2].[All]" dimensionUniqueName="[investments7]" displayFolder="" count="0" memberValueDatatype="20" unbalanced="0"/>
    <cacheHierarchy uniqueName="[investments7].[Pitch No.]" caption="Pitch No." attribute="1" defaultMemberUniqueName="[investments7].[Pitch No.].[All]" allUniqueName="[investments7].[Pitch No.].[All]" dimensionUniqueName="[investments7]" displayFolder="" count="0" memberValueDatatype="20" unbalanced="0"/>
    <cacheHierarchy uniqueName="[investments7].[Brand]" caption="Brand" attribute="1" defaultMemberUniqueName="[investments7].[Brand].[All]" allUniqueName="[investments7].[Brand].[All]" dimensionUniqueName="[investments7]" displayFolder="" count="0" memberValueDatatype="130" unbalanced="0"/>
    <cacheHierarchy uniqueName="[investments7].[original_amount]" caption="original_amount" attribute="1" defaultMemberUniqueName="[investments7].[original_amount].[All]" allUniqueName="[investments7].[original_amount].[All]" dimensionUniqueName="[investments7]" displayFolder="" count="0" memberValueDatatype="5" unbalanced="0"/>
    <cacheHierarchy uniqueName="[investments7].[Original_equity]" caption="Original_equity" attribute="1" defaultMemberUniqueName="[investments7].[Original_equity].[All]" allUniqueName="[investments7].[Original_equity].[All]" dimensionUniqueName="[investments7]" displayFolder="" count="0" memberValueDatatype="5" unbalanced="0"/>
    <cacheHierarchy uniqueName="[investments7].[Valuation]" caption="Valuation" attribute="1" defaultMemberUniqueName="[investments7].[Valuation].[All]" allUniqueName="[investments7].[Valuation].[All]" dimensionUniqueName="[investments7]" displayFolder="" count="0" memberValueDatatype="5" unbalanced="0"/>
    <cacheHierarchy uniqueName="[investments7].[Deal_amount]" caption="Deal_amount" attribute="1" defaultMemberUniqueName="[investments7].[Deal_amount].[All]" allUniqueName="[investments7].[Deal_amount].[All]" dimensionUniqueName="[investments7]" displayFolder="" count="0" memberValueDatatype="20" unbalanced="0"/>
    <cacheHierarchy uniqueName="[investments7].[Deal_equity]" caption="Deal_equity" attribute="1" defaultMemberUniqueName="[investments7].[Deal_equity].[All]" allUniqueName="[investments7].[Deal_equity].[All]" dimensionUniqueName="[investments7]" displayFolder="" count="0" memberValueDatatype="5" unbalanced="0"/>
    <cacheHierarchy uniqueName="[investments7].[Deal_debt]" caption="Deal_debt" attribute="1" defaultMemberUniqueName="[investments7].[Deal_debt].[All]" allUniqueName="[investments7].[Deal_debt].[All]" dimensionUniqueName="[investments7]" displayFolder="" count="0" memberValueDatatype="20" unbalanced="0"/>
    <cacheHierarchy uniqueName="[investments7].[Total_Shark_In_Deal]" caption="Total_Shark_In_Deal" attribute="1" defaultMemberUniqueName="[investments7].[Total_Shark_In_Deal].[All]" allUniqueName="[investments7].[Total_Shark_In_Deal].[All]" dimensionUniqueName="[investments7]" displayFolder="" count="0" memberValueDatatype="20" unbalanced="0"/>
    <cacheHierarchy uniqueName="[investments7].[Total_amount]" caption="Total_amount" attribute="1" defaultMemberUniqueName="[investments7].[Total_amount].[All]" allUniqueName="[investments7].[Total_amount].[All]" dimensionUniqueName="[investments7]" displayFolder="" count="0" memberValueDatatype="20" unbalanced="0"/>
    <cacheHierarchy uniqueName="[investments7].[Amount_Per_Shark]" caption="Amount_Per_Shark" attribute="1" defaultMemberUniqueName="[investments7].[Amount_Per_Shark].[All]" allUniqueName="[investments7].[Amount_Per_Shark].[All]" dimensionUniqueName="[investments7]" displayFolder="" count="0" memberValueDatatype="5" unbalanced="0"/>
    <cacheHierarchy uniqueName="[investments7].[Investment by Ashneer]" caption="Investment by Ashneer" attribute="1" defaultMemberUniqueName="[investments7].[Investment by Ashneer].[All]" allUniqueName="[investments7].[Investment by Ashneer].[All]" dimensionUniqueName="[investments7]" displayFolder="" count="0" memberValueDatatype="20" unbalanced="0"/>
    <cacheHierarchy uniqueName="[investments7].[Investment by Namita]" caption="Investment by Namita" attribute="1" defaultMemberUniqueName="[investments7].[Investment by Namita].[All]" allUniqueName="[investments7].[Investment by Namita].[All]" dimensionUniqueName="[investments7]" displayFolder="" count="0" memberValueDatatype="20" unbalanced="0"/>
    <cacheHierarchy uniqueName="[investments7].[Investment by Anupam]" caption="Investment by Anupam" attribute="1" defaultMemberUniqueName="[investments7].[Investment by Anupam].[All]" allUniqueName="[investments7].[Investment by Anupam].[All]" dimensionUniqueName="[investments7]" displayFolder="" count="0" memberValueDatatype="20" unbalanced="0"/>
    <cacheHierarchy uniqueName="[investments7].[Investment by Vineeta]" caption="Investment by Vineeta" attribute="1" defaultMemberUniqueName="[investments7].[Investment by Vineeta].[All]" allUniqueName="[investments7].[Investment by Vineeta].[All]" dimensionUniqueName="[investments7]" displayFolder="" count="0" memberValueDatatype="20" unbalanced="0"/>
    <cacheHierarchy uniqueName="[investments7].[Investment by Aman]" caption="Investment by Aman" attribute="1" defaultMemberUniqueName="[investments7].[Investment by Aman].[All]" allUniqueName="[investments7].[Investment by Aman].[All]" dimensionUniqueName="[investments7]" displayFolder="" count="0" memberValueDatatype="20" unbalanced="0"/>
    <cacheHierarchy uniqueName="[investments7].[Investment by Peyush]" caption="Investment by Peyush" attribute="1" defaultMemberUniqueName="[investments7].[Investment by Peyush].[All]" allUniqueName="[investments7].[Investment by Peyush].[All]" dimensionUniqueName="[investments7]" displayFolder="" count="0" memberValueDatatype="20" unbalanced="0"/>
    <cacheHierarchy uniqueName="[investments7].[Investment by Ghazal]" caption="Investment by Ghazal" attribute="1" defaultMemberUniqueName="[investments7].[Investment by Ghazal].[All]" allUniqueName="[investments7].[Investment by Ghazal].[All]" dimensionUniqueName="[investments7]" displayFolder="" count="0" memberValueDatatype="20" unbalanced="0"/>
    <cacheHierarchy uniqueName="[Payment].[S/no]" caption="S/no" attribute="1" defaultMemberUniqueName="[Payment].[S/no].[All]" allUniqueName="[Payment].[S/no].[All]" dimensionUniqueName="[Payment]" displayFolder="" count="0" memberValueDatatype="20" unbalanced="0"/>
    <cacheHierarchy uniqueName="[Payment].[Shark]" caption="Shark" attribute="1" defaultMemberUniqueName="[Payment].[Shark].[All]" allUniqueName="[Payment].[Shark].[All]" dimensionUniqueName="[Payment]" displayFolder="" count="0" memberValueDatatype="130" unbalanced="0"/>
    <cacheHierarchy uniqueName="[Payment].[Per Episode]" caption="Per Episode" attribute="1" defaultMemberUniqueName="[Payment].[Per Episode].[All]" allUniqueName="[Payment].[Per Episode].[All]" dimensionUniqueName="[Payment]" displayFolder="" count="0" memberValueDatatype="20" unbalanced="0"/>
    <cacheHierarchy uniqueName="[Measures].[__XL_Count investments7]" caption="__XL_Count investments7" measure="1" displayFolder="" measureGroup="investments7" count="0" hidden="1"/>
    <cacheHierarchy uniqueName="[Measures].[__XL_Count Attendence]" caption="__XL_Count Attendence" measure="1" displayFolder="" measureGroup="Attendence" count="0" hidden="1"/>
    <cacheHierarchy uniqueName="[Measures].[__XL_Count Payment]" caption="__XL_Count Payment" measure="1" displayFolder="" measureGroup="Payment" count="0" hidden="1"/>
    <cacheHierarchy uniqueName="[Measures].[__XL_Count investments]" caption="__XL_Count investments" measure="1" displayFolder="" measureGroup="investments" count="0" hidden="1"/>
    <cacheHierarchy uniqueName="[Measures].[__XL_Count Analyse]" caption="__XL_Count Analyse" measure="1" displayFolder="" measureGroup="Analyse" count="0" hidden="1"/>
    <cacheHierarchy uniqueName="[Measures].[__XL_Count Brands]" caption="__XL_Count Brands" measure="1" displayFolder="" measureGroup="Brands" count="0" hidden="1"/>
    <cacheHierarchy uniqueName="[Measures].[__No measures defined]" caption="__No measures defined" measure="1" displayFolder="" count="0" hidden="1"/>
    <cacheHierarchy uniqueName="[Measures].[Sum of Investment by Ashneer]" caption="Sum of Investment by Ashneer" measure="1" displayFolder="" measureGroup="investments7" count="0" hidden="1">
      <extLst>
        <ext xmlns:x15="http://schemas.microsoft.com/office/spreadsheetml/2010/11/main" uri="{B97F6D7D-B522-45F9-BDA1-12C45D357490}">
          <x15:cacheHierarchy aggregatedColumn="48"/>
        </ext>
      </extLst>
    </cacheHierarchy>
    <cacheHierarchy uniqueName="[Measures].[Sum of pitch_number]" caption="Sum of pitch_number" measure="1" displayFolder="" measureGroup="Attendence" count="0" hidden="1">
      <extLst>
        <ext xmlns:x15="http://schemas.microsoft.com/office/spreadsheetml/2010/11/main" uri="{B97F6D7D-B522-45F9-BDA1-12C45D357490}">
          <x15:cacheHierarchy aggregatedColumn="7"/>
        </ext>
      </extLst>
    </cacheHierarchy>
    <cacheHierarchy uniqueName="[Measures].[Sum of episode_number]" caption="Sum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Count of episode_number]" caption="Count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Count of pitch_number]" caption="Count of pitch_number" measure="1" displayFolder="" measureGroup="Attendence" count="0" hidden="1">
      <extLst>
        <ext xmlns:x15="http://schemas.microsoft.com/office/spreadsheetml/2010/11/main" uri="{B97F6D7D-B522-45F9-BDA1-12C45D357490}">
          <x15:cacheHierarchy aggregatedColumn="7"/>
        </ext>
      </extLst>
    </cacheHierarchy>
    <cacheHierarchy uniqueName="[Measures].[Distinct Count of episode_number]" caption="Distinct Count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Sum of ashneer_present]" caption="Sum of ashneer_present" measure="1" displayFolder="" measureGroup="Attendence" count="0" hidden="1">
      <extLst>
        <ext xmlns:x15="http://schemas.microsoft.com/office/spreadsheetml/2010/11/main" uri="{B97F6D7D-B522-45F9-BDA1-12C45D357490}">
          <x15:cacheHierarchy aggregatedColumn="10"/>
        </ext>
      </extLst>
    </cacheHierarchy>
    <cacheHierarchy uniqueName="[Measures].[Sum of anupam_present]" caption="Sum of anupam_present" measure="1" displayFolder="" measureGroup="Attendence" count="0" hidden="1">
      <extLst>
        <ext xmlns:x15="http://schemas.microsoft.com/office/spreadsheetml/2010/11/main" uri="{B97F6D7D-B522-45F9-BDA1-12C45D357490}">
          <x15:cacheHierarchy aggregatedColumn="11"/>
        </ext>
      </extLst>
    </cacheHierarchy>
    <cacheHierarchy uniqueName="[Measures].[Sum of aman_present]" caption="Sum of aman_present" measure="1" displayFolder="" measureGroup="Attendence" count="0" hidden="1">
      <extLst>
        <ext xmlns:x15="http://schemas.microsoft.com/office/spreadsheetml/2010/11/main" uri="{B97F6D7D-B522-45F9-BDA1-12C45D357490}">
          <x15:cacheHierarchy aggregatedColumn="12"/>
        </ext>
      </extLst>
    </cacheHierarchy>
    <cacheHierarchy uniqueName="[Measures].[Sum of namita_present]" caption="Sum of namita_present" measure="1" displayFolder="" measureGroup="Attendence" count="0" hidden="1">
      <extLst>
        <ext xmlns:x15="http://schemas.microsoft.com/office/spreadsheetml/2010/11/main" uri="{B97F6D7D-B522-45F9-BDA1-12C45D357490}">
          <x15:cacheHierarchy aggregatedColumn="13"/>
        </ext>
      </extLst>
    </cacheHierarchy>
    <cacheHierarchy uniqueName="[Measures].[Sum of vineeta_present]" caption="Sum of vineeta_present" measure="1" displayFolder="" measureGroup="Attendence" count="0" hidden="1">
      <extLst>
        <ext xmlns:x15="http://schemas.microsoft.com/office/spreadsheetml/2010/11/main" uri="{B97F6D7D-B522-45F9-BDA1-12C45D357490}">
          <x15:cacheHierarchy aggregatedColumn="14"/>
        </ext>
      </extLst>
    </cacheHierarchy>
    <cacheHierarchy uniqueName="[Measures].[Sum of peyush_present]" caption="Sum of peyush_present" measure="1" displayFolder="" measureGroup="Attendence" count="0" hidden="1">
      <extLst>
        <ext xmlns:x15="http://schemas.microsoft.com/office/spreadsheetml/2010/11/main" uri="{B97F6D7D-B522-45F9-BDA1-12C45D357490}">
          <x15:cacheHierarchy aggregatedColumn="15"/>
        </ext>
      </extLst>
    </cacheHierarchy>
    <cacheHierarchy uniqueName="[Measures].[Sum of ghazal_present]" caption="Sum of ghazal_present" measure="1" displayFolder="" measureGroup="Attendence" count="0" hidden="1">
      <extLst>
        <ext xmlns:x15="http://schemas.microsoft.com/office/spreadsheetml/2010/11/main" uri="{B97F6D7D-B522-45F9-BDA1-12C45D357490}">
          <x15:cacheHierarchy aggregatedColumn="16"/>
        </ext>
      </extLst>
    </cacheHierarchy>
    <cacheHierarchy uniqueName="[Measures].[Sum of Per Episode]" caption="Sum of Per Episode" measure="1" displayFolder="" measureGroup="Payment" count="0" hidden="1">
      <extLst>
        <ext xmlns:x15="http://schemas.microsoft.com/office/spreadsheetml/2010/11/main" uri="{B97F6D7D-B522-45F9-BDA1-12C45D357490}">
          <x15:cacheHierarchy aggregatedColumn="57"/>
        </ext>
      </extLst>
    </cacheHierarchy>
    <cacheHierarchy uniqueName="[Measures].[Sum of Original_equity]" caption="Sum of Original_equity" measure="1" displayFolder="" measureGroup="investments" count="0" hidden="1">
      <extLst>
        <ext xmlns:x15="http://schemas.microsoft.com/office/spreadsheetml/2010/11/main" uri="{B97F6D7D-B522-45F9-BDA1-12C45D357490}">
          <x15:cacheHierarchy aggregatedColumn="25"/>
        </ext>
      </extLst>
    </cacheHierarchy>
    <cacheHierarchy uniqueName="[Measures].[Sum of Deal_equity]" caption="Sum of Deal_equity" measure="1" displayFolder="" measureGroup="investments" count="0" hidden="1">
      <extLst>
        <ext xmlns:x15="http://schemas.microsoft.com/office/spreadsheetml/2010/11/main" uri="{B97F6D7D-B522-45F9-BDA1-12C45D357490}">
          <x15:cacheHierarchy aggregatedColumn="27"/>
        </ext>
      </extLst>
    </cacheHierarchy>
    <cacheHierarchy uniqueName="[Measures].[Sum of Total Episodes]" caption="Sum of Total Episodes" measure="1" displayFolder="" measureGroup="Analyse"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Paid Per Episode]" caption="Sum of Paid Per Episode" measure="1" displayFolder="" measureGroup="Analyse" count="0" hidden="1">
      <extLst>
        <ext xmlns:x15="http://schemas.microsoft.com/office/spreadsheetml/2010/11/main" uri="{B97F6D7D-B522-45F9-BDA1-12C45D357490}">
          <x15:cacheHierarchy aggregatedColumn="2"/>
        </ext>
      </extLst>
    </cacheHierarchy>
    <cacheHierarchy uniqueName="[Measures].[Sum of Earned From SharkTank]" caption="Sum of Earned From SharkTank" measure="1" displayFolder="" measureGroup="Analyse" count="0" hidden="1">
      <extLst>
        <ext xmlns:x15="http://schemas.microsoft.com/office/spreadsheetml/2010/11/main" uri="{B97F6D7D-B522-45F9-BDA1-12C45D357490}">
          <x15:cacheHierarchy aggregatedColumn="3"/>
        </ext>
      </extLst>
    </cacheHierarchy>
    <cacheHierarchy uniqueName="[Measures].[Sum of Total Investments]" caption="Sum of Total Investments" measure="1" displayFolder="" measureGroup="Analyse" count="0" hidden="1">
      <extLst>
        <ext xmlns:x15="http://schemas.microsoft.com/office/spreadsheetml/2010/11/main" uri="{B97F6D7D-B522-45F9-BDA1-12C45D357490}">
          <x15:cacheHierarchy aggregatedColumn="4"/>
        </ext>
      </extLst>
    </cacheHierarchy>
    <cacheHierarchy uniqueName="[Measures].[Sum of Total Deals Invested]" caption="Sum of Total Deals Invested" measure="1" displayFolder="" measureGroup="Analyse" count="0" hidden="1">
      <extLst>
        <ext xmlns:x15="http://schemas.microsoft.com/office/spreadsheetml/2010/11/main" uri="{B97F6D7D-B522-45F9-BDA1-12C45D357490}">
          <x15:cacheHierarchy aggregatedColumn="5"/>
        </ext>
      </extLst>
    </cacheHierarchy>
    <cacheHierarchy uniqueName="[Measures].[Count of Shark]" caption="Count of Shark" measure="1" displayFolder="" measureGroup="Analyse" count="0" hidden="1">
      <extLst>
        <ext xmlns:x15="http://schemas.microsoft.com/office/spreadsheetml/2010/11/main" uri="{B97F6D7D-B522-45F9-BDA1-12C45D357490}">
          <x15:cacheHierarchy aggregatedColumn="0"/>
        </ext>
      </extLst>
    </cacheHierarchy>
    <cacheHierarchy uniqueName="[Measures].[Sum of No Of Sharks]" caption="Sum of No Of Sharks" measure="1" displayFolder="" measureGroup="Brands" count="0" hidden="1">
      <extLst>
        <ext xmlns:x15="http://schemas.microsoft.com/office/spreadsheetml/2010/11/main" uri="{B97F6D7D-B522-45F9-BDA1-12C45D357490}">
          <x15:cacheHierarchy aggregatedColumn="19"/>
        </ext>
      </extLst>
    </cacheHierarchy>
  </cacheHierarchies>
  <kpis count="0"/>
  <dimensions count="7">
    <dimension name="Analyse" uniqueName="[Analyse]" caption="Analyse"/>
    <dimension name="Attendence" uniqueName="[Attendence]" caption="Attendence"/>
    <dimension name="Brands" uniqueName="[Brands]" caption="Brands"/>
    <dimension name="investments" uniqueName="[investments]" caption="investments"/>
    <dimension name="investments7" uniqueName="[investments7]" caption="investments7"/>
    <dimension measure="1" name="Measures" uniqueName="[Measures]" caption="Measures"/>
    <dimension name="Payment" uniqueName="[Payment]" caption="Payment"/>
  </dimensions>
  <measureGroups count="6">
    <measureGroup name="Analyse" caption="Analyse"/>
    <measureGroup name="Attendence" caption="Attendence"/>
    <measureGroup name="Brands" caption="Brands"/>
    <measureGroup name="investments" caption="investments"/>
    <measureGroup name="investments7" caption="investments7"/>
    <measureGroup name="Payment" caption="Payment"/>
  </measureGroups>
  <maps count="7">
    <map measureGroup="0" dimension="0"/>
    <map measureGroup="1" dimension="1"/>
    <map measureGroup="2" dimension="0"/>
    <map measureGroup="2" dimension="2"/>
    <map measureGroup="3" dimension="3"/>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refreshedDate="44767.527484606479" backgroundQuery="1" createdVersion="7" refreshedVersion="7" minRefreshableVersion="3" recordCount="0" supportSubquery="1" supportAdvancedDrill="1" xr:uid="{FC5C984C-D1EE-423C-B9A5-7872E6B77CFD}">
  <cacheSource type="external" connectionId="4"/>
  <cacheFields count="3">
    <cacheField name="[Analyse].[Shark].[Shark]" caption="Shark" numFmtId="0" level="1">
      <sharedItems containsSemiMixedTypes="0" containsNonDate="0" containsString="0"/>
    </cacheField>
    <cacheField name="[Brands].[Brand].[Brand]" caption="Brand" numFmtId="0" hierarchy="18" level="1">
      <sharedItems count="21">
        <s v="Aas Vidyalaya"/>
        <s v="Bamboo India"/>
        <s v="Beyond Snack"/>
        <s v="BluePine Industries"/>
        <s v="Booz scooters"/>
        <s v="EventBeep"/>
        <s v="Find Your Kicks India"/>
        <s v="Get a Whey"/>
        <s v="Hair Originals"/>
        <s v="IN A CAN"/>
        <s v="Jain Shikanji"/>
        <s v="Motion Breeze"/>
        <s v="Nomad Food Project"/>
        <s v="Otua"/>
        <s v="Proxgy"/>
        <s v="Raising Superstars"/>
        <s v="Skippi Pops"/>
        <s v="Tagz Foods"/>
        <s v="The Yarn Bazaar"/>
        <s v="Tweek Labs"/>
        <s v="WeSTOCK"/>
      </sharedItems>
    </cacheField>
    <cacheField name="[Measures].[Sum of No Of Sharks]" caption="Sum of No Of Sharks" numFmtId="0" hierarchy="87" level="32767"/>
  </cacheFields>
  <cacheHierarchies count="88">
    <cacheHierarchy uniqueName="[Analyse].[Shark]" caption="Shark" attribute="1" defaultMemberUniqueName="[Analyse].[Shark].[All]" allUniqueName="[Analyse].[Shark].[All]" dimensionUniqueName="[Analyse]" displayFolder="" count="2" memberValueDatatype="130" unbalanced="0">
      <fieldsUsage count="2">
        <fieldUsage x="-1"/>
        <fieldUsage x="0"/>
      </fieldsUsage>
    </cacheHierarchy>
    <cacheHierarchy uniqueName="[Analyse].[Total Episodes]" caption="Total Episodes" attribute="1" defaultMemberUniqueName="[Analyse].[Total Episodes].[All]" allUniqueName="[Analyse].[Total Episodes].[All]" dimensionUniqueName="[Analyse]" displayFolder="" count="0" memberValueDatatype="20" unbalanced="0"/>
    <cacheHierarchy uniqueName="[Analyse].[Paid Per Episode]" caption="Paid Per Episode" attribute="1" defaultMemberUniqueName="[Analyse].[Paid Per Episode].[All]" allUniqueName="[Analyse].[Paid Per Episode].[All]" dimensionUniqueName="[Analyse]" displayFolder="" count="0" memberValueDatatype="20" unbalanced="0"/>
    <cacheHierarchy uniqueName="[Analyse].[Earned From SharkTank]" caption="Earned From SharkTank" attribute="1" defaultMemberUniqueName="[Analyse].[Earned From SharkTank].[All]" allUniqueName="[Analyse].[Earned From SharkTank].[All]" dimensionUniqueName="[Analyse]" displayFolder="" count="0" memberValueDatatype="20" unbalanced="0"/>
    <cacheHierarchy uniqueName="[Analyse].[Total Investments]" caption="Total Investments" attribute="1" defaultMemberUniqueName="[Analyse].[Total Investments].[All]" allUniqueName="[Analyse].[Total Investments].[All]" dimensionUniqueName="[Analyse]" displayFolder="" count="0" memberValueDatatype="5" unbalanced="0"/>
    <cacheHierarchy uniqueName="[Analyse].[Total Deals Invested]" caption="Total Deals Invested" attribute="1" defaultMemberUniqueName="[Analyse].[Total Deals Invested].[All]" allUniqueName="[Analyse].[Total Deals Invested].[All]" dimensionUniqueName="[Analyse]" displayFolder="" count="0" memberValueDatatype="20" unbalanced="0"/>
    <cacheHierarchy uniqueName="[Attendence].[episode_number]" caption="episode_number" attribute="1" defaultMemberUniqueName="[Attendence].[episode_number].[All]" allUniqueName="[Attendence].[episode_number].[All]" dimensionUniqueName="[Attendence]" displayFolder="" count="0" memberValueDatatype="20" unbalanced="0"/>
    <cacheHierarchy uniqueName="[Attendence].[pitch_number]" caption="pitch_number" attribute="1" defaultMemberUniqueName="[Attendence].[pitch_number].[All]" allUniqueName="[Attendence].[pitch_number].[All]" dimensionUniqueName="[Attendence]" displayFolder="" count="0" memberValueDatatype="20" unbalanced="0"/>
    <cacheHierarchy uniqueName="[Attendence].[brand_name]" caption="brand_name" attribute="1" defaultMemberUniqueName="[Attendence].[brand_name].[All]" allUniqueName="[Attendence].[brand_name].[All]" dimensionUniqueName="[Attendence]" displayFolder="" count="0" memberValueDatatype="130" unbalanced="0"/>
    <cacheHierarchy uniqueName="[Attendence].[idea]" caption="idea" attribute="1" defaultMemberUniqueName="[Attendence].[idea].[All]" allUniqueName="[Attendence].[idea].[All]" dimensionUniqueName="[Attendence]" displayFolder="" count="0" memberValueDatatype="130" unbalanced="0"/>
    <cacheHierarchy uniqueName="[Attendence].[ashneer_present]" caption="ashneer_present" attribute="1" defaultMemberUniqueName="[Attendence].[ashneer_present].[All]" allUniqueName="[Attendence].[ashneer_present].[All]" dimensionUniqueName="[Attendence]" displayFolder="" count="0" memberValueDatatype="20" unbalanced="0"/>
    <cacheHierarchy uniqueName="[Attendence].[anupam_present]" caption="anupam_present" attribute="1" defaultMemberUniqueName="[Attendence].[anupam_present].[All]" allUniqueName="[Attendence].[anupam_present].[All]" dimensionUniqueName="[Attendence]" displayFolder="" count="0" memberValueDatatype="20" unbalanced="0"/>
    <cacheHierarchy uniqueName="[Attendence].[aman_present]" caption="aman_present" attribute="1" defaultMemberUniqueName="[Attendence].[aman_present].[All]" allUniqueName="[Attendence].[aman_present].[All]" dimensionUniqueName="[Attendence]" displayFolder="" count="0" memberValueDatatype="20" unbalanced="0"/>
    <cacheHierarchy uniqueName="[Attendence].[namita_present]" caption="namita_present" attribute="1" defaultMemberUniqueName="[Attendence].[namita_present].[All]" allUniqueName="[Attendence].[namita_present].[All]" dimensionUniqueName="[Attendence]" displayFolder="" count="0" memberValueDatatype="20" unbalanced="0"/>
    <cacheHierarchy uniqueName="[Attendence].[vineeta_present]" caption="vineeta_present" attribute="1" defaultMemberUniqueName="[Attendence].[vineeta_present].[All]" allUniqueName="[Attendence].[vineeta_present].[All]" dimensionUniqueName="[Attendence]" displayFolder="" count="0" memberValueDatatype="20" unbalanced="0"/>
    <cacheHierarchy uniqueName="[Attendence].[peyush_present]" caption="peyush_present" attribute="1" defaultMemberUniqueName="[Attendence].[peyush_present].[All]" allUniqueName="[Attendence].[peyush_present].[All]" dimensionUniqueName="[Attendence]" displayFolder="" count="0" memberValueDatatype="20" unbalanced="0"/>
    <cacheHierarchy uniqueName="[Attendence].[ghazal_present]" caption="ghazal_present" attribute="1" defaultMemberUniqueName="[Attendence].[ghazal_present].[All]" allUniqueName="[Attendence].[ghazal_present].[All]" dimensionUniqueName="[Attendence]" displayFolder="" count="0" memberValueDatatype="20" unbalanced="0"/>
    <cacheHierarchy uniqueName="[Brands].[Shark]" caption="Shark" attribute="1" defaultMemberUniqueName="[Brands].[Shark].[All]" allUniqueName="[Brands].[Shark].[All]" dimensionUniqueName="[Brands]" displayFolder="" count="0" memberValueDatatype="130" unbalanced="0"/>
    <cacheHierarchy uniqueName="[Brands].[Brand]" caption="Brand" attribute="1" defaultMemberUniqueName="[Brands].[Brand].[All]" allUniqueName="[Brands].[Brand].[All]" dimensionUniqueName="[Brands]" displayFolder="" count="2" memberValueDatatype="130" unbalanced="0">
      <fieldsUsage count="2">
        <fieldUsage x="-1"/>
        <fieldUsage x="1"/>
      </fieldsUsage>
    </cacheHierarchy>
    <cacheHierarchy uniqueName="[Brands].[No Of Sharks]" caption="No Of Sharks" attribute="1" defaultMemberUniqueName="[Brands].[No Of Sharks].[All]" allUniqueName="[Brands].[No Of Sharks].[All]" dimensionUniqueName="[Brands]" displayFolder="" count="2" memberValueDatatype="20" unbalanced="0"/>
    <cacheHierarchy uniqueName="[investments].[Ep. No.2]" caption="Ep. No.2" attribute="1" defaultMemberUniqueName="[investments].[Ep. No.2].[All]" allUniqueName="[investments].[Ep. No.2].[All]" dimensionUniqueName="[investments]" displayFolder="" count="0" memberValueDatatype="20" unbalanced="0"/>
    <cacheHierarchy uniqueName="[investments].[Pitch No.]" caption="Pitch No." attribute="1" defaultMemberUniqueName="[investments].[Pitch No.].[All]" allUniqueName="[investments].[Pitch No.].[All]" dimensionUniqueName="[investments]" displayFolder="" count="0" memberValueDatatype="20" unbalanced="0"/>
    <cacheHierarchy uniqueName="[investments].[Brand]" caption="Brand" attribute="1" defaultMemberUniqueName="[investments].[Brand].[All]" allUniqueName="[investments].[Brand].[All]" dimensionUniqueName="[investments]" displayFolder="" count="0" memberValueDatatype="130" unbalanced="0"/>
    <cacheHierarchy uniqueName="[investments].[Idea]" caption="Idea" attribute="1" defaultMemberUniqueName="[investments].[Idea].[All]" allUniqueName="[investments].[Idea].[All]" dimensionUniqueName="[investments]" displayFolder="" count="0" memberValueDatatype="130" unbalanced="0"/>
    <cacheHierarchy uniqueName="[investments].[original_amount]" caption="original_amount" attribute="1" defaultMemberUniqueName="[investments].[original_amount].[All]" allUniqueName="[investments].[original_amount].[All]" dimensionUniqueName="[investments]" displayFolder="" count="0" memberValueDatatype="5" unbalanced="0"/>
    <cacheHierarchy uniqueName="[investments].[Original_equity]" caption="Original_equity" attribute="1" defaultMemberUniqueName="[investments].[Original_equity].[All]" allUniqueName="[investments].[Original_equity].[All]" dimensionUniqueName="[investments]" displayFolder="" count="0" memberValueDatatype="5" unbalanced="0"/>
    <cacheHierarchy uniqueName="[investments].[Deal_amount]" caption="Deal_amount" attribute="1" defaultMemberUniqueName="[investments].[Deal_amount].[All]" allUniqueName="[investments].[Deal_amount].[All]" dimensionUniqueName="[investments]" displayFolder="" count="0" memberValueDatatype="20" unbalanced="0"/>
    <cacheHierarchy uniqueName="[investments].[Deal_equity]" caption="Deal_equity" attribute="1" defaultMemberUniqueName="[investments].[Deal_equity].[All]" allUniqueName="[investments].[Deal_equity].[All]" dimensionUniqueName="[investments]" displayFolder="" count="0" memberValueDatatype="5" unbalanced="0"/>
    <cacheHierarchy uniqueName="[investments].[Deal_debt]" caption="Deal_debt" attribute="1" defaultMemberUniqueName="[investments].[Deal_debt].[All]" allUniqueName="[investments].[Deal_debt].[All]" dimensionUniqueName="[investments]" displayFolder="" count="0" memberValueDatatype="20" unbalanced="0"/>
    <cacheHierarchy uniqueName="[investments].[Investment by Ashneer]" caption="Investment by Ashneer" attribute="1" defaultMemberUniqueName="[investments].[Investment by Ashneer].[All]" allUniqueName="[investments].[Investment by Ashneer].[All]" dimensionUniqueName="[investments]" displayFolder="" count="0" memberValueDatatype="20" unbalanced="0"/>
    <cacheHierarchy uniqueName="[investments].[Investment by Namita]" caption="Investment by Namita" attribute="1" defaultMemberUniqueName="[investments].[Investment by Namita].[All]" allUniqueName="[investments].[Investment by Namita].[All]" dimensionUniqueName="[investments]" displayFolder="" count="0" memberValueDatatype="20" unbalanced="0"/>
    <cacheHierarchy uniqueName="[investments].[Investment by Anupam]" caption="Investment by Anupam" attribute="1" defaultMemberUniqueName="[investments].[Investment by Anupam].[All]" allUniqueName="[investments].[Investment by Anupam].[All]" dimensionUniqueName="[investments]" displayFolder="" count="0" memberValueDatatype="20" unbalanced="0"/>
    <cacheHierarchy uniqueName="[investments].[Investment by Vineeta]" caption="Investment by Vineeta" attribute="1" defaultMemberUniqueName="[investments].[Investment by Vineeta].[All]" allUniqueName="[investments].[Investment by Vineeta].[All]" dimensionUniqueName="[investments]" displayFolder="" count="0" memberValueDatatype="20" unbalanced="0"/>
    <cacheHierarchy uniqueName="[investments].[Investment by Aman]" caption="Investment by Aman" attribute="1" defaultMemberUniqueName="[investments].[Investment by Aman].[All]" allUniqueName="[investments].[Investment by Aman].[All]" dimensionUniqueName="[investments]" displayFolder="" count="0" memberValueDatatype="20" unbalanced="0"/>
    <cacheHierarchy uniqueName="[investments].[Investment by Peyush]" caption="Investment by Peyush" attribute="1" defaultMemberUniqueName="[investments].[Investment by Peyush].[All]" allUniqueName="[investments].[Investment by Peyush].[All]" dimensionUniqueName="[investments]" displayFolder="" count="0" memberValueDatatype="20" unbalanced="0"/>
    <cacheHierarchy uniqueName="[investments].[Investment by Ghazal]" caption="Investment by Ghazal" attribute="1" defaultMemberUniqueName="[investments].[Investment by Ghazal].[All]" allUniqueName="[investments].[Investment by Ghazal].[All]" dimensionUniqueName="[investments]" displayFolder="" count="0" memberValueDatatype="20" unbalanced="0"/>
    <cacheHierarchy uniqueName="[investments7].[Ep. No.2]" caption="Ep. No.2" attribute="1" defaultMemberUniqueName="[investments7].[Ep. No.2].[All]" allUniqueName="[investments7].[Ep. No.2].[All]" dimensionUniqueName="[investments7]" displayFolder="" count="0" memberValueDatatype="20" unbalanced="0"/>
    <cacheHierarchy uniqueName="[investments7].[Pitch No.]" caption="Pitch No." attribute="1" defaultMemberUniqueName="[investments7].[Pitch No.].[All]" allUniqueName="[investments7].[Pitch No.].[All]" dimensionUniqueName="[investments7]" displayFolder="" count="0" memberValueDatatype="20" unbalanced="0"/>
    <cacheHierarchy uniqueName="[investments7].[Brand]" caption="Brand" attribute="1" defaultMemberUniqueName="[investments7].[Brand].[All]" allUniqueName="[investments7].[Brand].[All]" dimensionUniqueName="[investments7]" displayFolder="" count="0" memberValueDatatype="130" unbalanced="0"/>
    <cacheHierarchy uniqueName="[investments7].[original_amount]" caption="original_amount" attribute="1" defaultMemberUniqueName="[investments7].[original_amount].[All]" allUniqueName="[investments7].[original_amount].[All]" dimensionUniqueName="[investments7]" displayFolder="" count="0" memberValueDatatype="5" unbalanced="0"/>
    <cacheHierarchy uniqueName="[investments7].[Original_equity]" caption="Original_equity" attribute="1" defaultMemberUniqueName="[investments7].[Original_equity].[All]" allUniqueName="[investments7].[Original_equity].[All]" dimensionUniqueName="[investments7]" displayFolder="" count="0" memberValueDatatype="5" unbalanced="0"/>
    <cacheHierarchy uniqueName="[investments7].[Valuation]" caption="Valuation" attribute="1" defaultMemberUniqueName="[investments7].[Valuation].[All]" allUniqueName="[investments7].[Valuation].[All]" dimensionUniqueName="[investments7]" displayFolder="" count="0" memberValueDatatype="5" unbalanced="0"/>
    <cacheHierarchy uniqueName="[investments7].[Deal_amount]" caption="Deal_amount" attribute="1" defaultMemberUniqueName="[investments7].[Deal_amount].[All]" allUniqueName="[investments7].[Deal_amount].[All]" dimensionUniqueName="[investments7]" displayFolder="" count="0" memberValueDatatype="20" unbalanced="0"/>
    <cacheHierarchy uniqueName="[investments7].[Deal_equity]" caption="Deal_equity" attribute="1" defaultMemberUniqueName="[investments7].[Deal_equity].[All]" allUniqueName="[investments7].[Deal_equity].[All]" dimensionUniqueName="[investments7]" displayFolder="" count="0" memberValueDatatype="5" unbalanced="0"/>
    <cacheHierarchy uniqueName="[investments7].[Deal_debt]" caption="Deal_debt" attribute="1" defaultMemberUniqueName="[investments7].[Deal_debt].[All]" allUniqueName="[investments7].[Deal_debt].[All]" dimensionUniqueName="[investments7]" displayFolder="" count="0" memberValueDatatype="20" unbalanced="0"/>
    <cacheHierarchy uniqueName="[investments7].[Total_Shark_In_Deal]" caption="Total_Shark_In_Deal" attribute="1" defaultMemberUniqueName="[investments7].[Total_Shark_In_Deal].[All]" allUniqueName="[investments7].[Total_Shark_In_Deal].[All]" dimensionUniqueName="[investments7]" displayFolder="" count="0" memberValueDatatype="20" unbalanced="0"/>
    <cacheHierarchy uniqueName="[investments7].[Total_amount]" caption="Total_amount" attribute="1" defaultMemberUniqueName="[investments7].[Total_amount].[All]" allUniqueName="[investments7].[Total_amount].[All]" dimensionUniqueName="[investments7]" displayFolder="" count="0" memberValueDatatype="20" unbalanced="0"/>
    <cacheHierarchy uniqueName="[investments7].[Amount_Per_Shark]" caption="Amount_Per_Shark" attribute="1" defaultMemberUniqueName="[investments7].[Amount_Per_Shark].[All]" allUniqueName="[investments7].[Amount_Per_Shark].[All]" dimensionUniqueName="[investments7]" displayFolder="" count="0" memberValueDatatype="5" unbalanced="0"/>
    <cacheHierarchy uniqueName="[investments7].[Investment by Ashneer]" caption="Investment by Ashneer" attribute="1" defaultMemberUniqueName="[investments7].[Investment by Ashneer].[All]" allUniqueName="[investments7].[Investment by Ashneer].[All]" dimensionUniqueName="[investments7]" displayFolder="" count="0" memberValueDatatype="20" unbalanced="0"/>
    <cacheHierarchy uniqueName="[investments7].[Investment by Namita]" caption="Investment by Namita" attribute="1" defaultMemberUniqueName="[investments7].[Investment by Namita].[All]" allUniqueName="[investments7].[Investment by Namita].[All]" dimensionUniqueName="[investments7]" displayFolder="" count="0" memberValueDatatype="20" unbalanced="0"/>
    <cacheHierarchy uniqueName="[investments7].[Investment by Anupam]" caption="Investment by Anupam" attribute="1" defaultMemberUniqueName="[investments7].[Investment by Anupam].[All]" allUniqueName="[investments7].[Investment by Anupam].[All]" dimensionUniqueName="[investments7]" displayFolder="" count="0" memberValueDatatype="20" unbalanced="0"/>
    <cacheHierarchy uniqueName="[investments7].[Investment by Vineeta]" caption="Investment by Vineeta" attribute="1" defaultMemberUniqueName="[investments7].[Investment by Vineeta].[All]" allUniqueName="[investments7].[Investment by Vineeta].[All]" dimensionUniqueName="[investments7]" displayFolder="" count="0" memberValueDatatype="20" unbalanced="0"/>
    <cacheHierarchy uniqueName="[investments7].[Investment by Aman]" caption="Investment by Aman" attribute="1" defaultMemberUniqueName="[investments7].[Investment by Aman].[All]" allUniqueName="[investments7].[Investment by Aman].[All]" dimensionUniqueName="[investments7]" displayFolder="" count="0" memberValueDatatype="20" unbalanced="0"/>
    <cacheHierarchy uniqueName="[investments7].[Investment by Peyush]" caption="Investment by Peyush" attribute="1" defaultMemberUniqueName="[investments7].[Investment by Peyush].[All]" allUniqueName="[investments7].[Investment by Peyush].[All]" dimensionUniqueName="[investments7]" displayFolder="" count="0" memberValueDatatype="20" unbalanced="0"/>
    <cacheHierarchy uniqueName="[investments7].[Investment by Ghazal]" caption="Investment by Ghazal" attribute="1" defaultMemberUniqueName="[investments7].[Investment by Ghazal].[All]" allUniqueName="[investments7].[Investment by Ghazal].[All]" dimensionUniqueName="[investments7]" displayFolder="" count="0" memberValueDatatype="20" unbalanced="0"/>
    <cacheHierarchy uniqueName="[Payment].[S/no]" caption="S/no" attribute="1" defaultMemberUniqueName="[Payment].[S/no].[All]" allUniqueName="[Payment].[S/no].[All]" dimensionUniqueName="[Payment]" displayFolder="" count="0" memberValueDatatype="20" unbalanced="0"/>
    <cacheHierarchy uniqueName="[Payment].[Shark]" caption="Shark" attribute="1" defaultMemberUniqueName="[Payment].[Shark].[All]" allUniqueName="[Payment].[Shark].[All]" dimensionUniqueName="[Payment]" displayFolder="" count="0" memberValueDatatype="130" unbalanced="0"/>
    <cacheHierarchy uniqueName="[Payment].[Per Episode]" caption="Per Episode" attribute="1" defaultMemberUniqueName="[Payment].[Per Episode].[All]" allUniqueName="[Payment].[Per Episode].[All]" dimensionUniqueName="[Payment]" displayFolder="" count="0" memberValueDatatype="20" unbalanced="0"/>
    <cacheHierarchy uniqueName="[Measures].[__XL_Count investments7]" caption="__XL_Count investments7" measure="1" displayFolder="" measureGroup="investments7" count="0" hidden="1"/>
    <cacheHierarchy uniqueName="[Measures].[__XL_Count Attendence]" caption="__XL_Count Attendence" measure="1" displayFolder="" measureGroup="Attendence" count="0" hidden="1"/>
    <cacheHierarchy uniqueName="[Measures].[__XL_Count Payment]" caption="__XL_Count Payment" measure="1" displayFolder="" measureGroup="Payment" count="0" hidden="1"/>
    <cacheHierarchy uniqueName="[Measures].[__XL_Count investments]" caption="__XL_Count investments" measure="1" displayFolder="" measureGroup="investments" count="0" hidden="1"/>
    <cacheHierarchy uniqueName="[Measures].[__XL_Count Analyse]" caption="__XL_Count Analyse" measure="1" displayFolder="" measureGroup="Analyse" count="0" hidden="1"/>
    <cacheHierarchy uniqueName="[Measures].[__XL_Count Brands]" caption="__XL_Count Brands" measure="1" displayFolder="" measureGroup="Brands" count="0" hidden="1"/>
    <cacheHierarchy uniqueName="[Measures].[__No measures defined]" caption="__No measures defined" measure="1" displayFolder="" count="0" hidden="1"/>
    <cacheHierarchy uniqueName="[Measures].[Sum of Investment by Ashneer]" caption="Sum of Investment by Ashneer" measure="1" displayFolder="" measureGroup="investments7" count="0" hidden="1">
      <extLst>
        <ext xmlns:x15="http://schemas.microsoft.com/office/spreadsheetml/2010/11/main" uri="{B97F6D7D-B522-45F9-BDA1-12C45D357490}">
          <x15:cacheHierarchy aggregatedColumn="48"/>
        </ext>
      </extLst>
    </cacheHierarchy>
    <cacheHierarchy uniqueName="[Measures].[Sum of pitch_number]" caption="Sum of pitch_number" measure="1" displayFolder="" measureGroup="Attendence" count="0" hidden="1">
      <extLst>
        <ext xmlns:x15="http://schemas.microsoft.com/office/spreadsheetml/2010/11/main" uri="{B97F6D7D-B522-45F9-BDA1-12C45D357490}">
          <x15:cacheHierarchy aggregatedColumn="7"/>
        </ext>
      </extLst>
    </cacheHierarchy>
    <cacheHierarchy uniqueName="[Measures].[Sum of episode_number]" caption="Sum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Count of episode_number]" caption="Count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Count of pitch_number]" caption="Count of pitch_number" measure="1" displayFolder="" measureGroup="Attendence" count="0" hidden="1">
      <extLst>
        <ext xmlns:x15="http://schemas.microsoft.com/office/spreadsheetml/2010/11/main" uri="{B97F6D7D-B522-45F9-BDA1-12C45D357490}">
          <x15:cacheHierarchy aggregatedColumn="7"/>
        </ext>
      </extLst>
    </cacheHierarchy>
    <cacheHierarchy uniqueName="[Measures].[Distinct Count of episode_number]" caption="Distinct Count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Sum of ashneer_present]" caption="Sum of ashneer_present" measure="1" displayFolder="" measureGroup="Attendence" count="0" hidden="1">
      <extLst>
        <ext xmlns:x15="http://schemas.microsoft.com/office/spreadsheetml/2010/11/main" uri="{B97F6D7D-B522-45F9-BDA1-12C45D357490}">
          <x15:cacheHierarchy aggregatedColumn="10"/>
        </ext>
      </extLst>
    </cacheHierarchy>
    <cacheHierarchy uniqueName="[Measures].[Sum of anupam_present]" caption="Sum of anupam_present" measure="1" displayFolder="" measureGroup="Attendence" count="0" hidden="1">
      <extLst>
        <ext xmlns:x15="http://schemas.microsoft.com/office/spreadsheetml/2010/11/main" uri="{B97F6D7D-B522-45F9-BDA1-12C45D357490}">
          <x15:cacheHierarchy aggregatedColumn="11"/>
        </ext>
      </extLst>
    </cacheHierarchy>
    <cacheHierarchy uniqueName="[Measures].[Sum of aman_present]" caption="Sum of aman_present" measure="1" displayFolder="" measureGroup="Attendence" count="0" hidden="1">
      <extLst>
        <ext xmlns:x15="http://schemas.microsoft.com/office/spreadsheetml/2010/11/main" uri="{B97F6D7D-B522-45F9-BDA1-12C45D357490}">
          <x15:cacheHierarchy aggregatedColumn="12"/>
        </ext>
      </extLst>
    </cacheHierarchy>
    <cacheHierarchy uniqueName="[Measures].[Sum of namita_present]" caption="Sum of namita_present" measure="1" displayFolder="" measureGroup="Attendence" count="0" hidden="1">
      <extLst>
        <ext xmlns:x15="http://schemas.microsoft.com/office/spreadsheetml/2010/11/main" uri="{B97F6D7D-B522-45F9-BDA1-12C45D357490}">
          <x15:cacheHierarchy aggregatedColumn="13"/>
        </ext>
      </extLst>
    </cacheHierarchy>
    <cacheHierarchy uniqueName="[Measures].[Sum of vineeta_present]" caption="Sum of vineeta_present" measure="1" displayFolder="" measureGroup="Attendence" count="0" hidden="1">
      <extLst>
        <ext xmlns:x15="http://schemas.microsoft.com/office/spreadsheetml/2010/11/main" uri="{B97F6D7D-B522-45F9-BDA1-12C45D357490}">
          <x15:cacheHierarchy aggregatedColumn="14"/>
        </ext>
      </extLst>
    </cacheHierarchy>
    <cacheHierarchy uniqueName="[Measures].[Sum of peyush_present]" caption="Sum of peyush_present" measure="1" displayFolder="" measureGroup="Attendence" count="0" hidden="1">
      <extLst>
        <ext xmlns:x15="http://schemas.microsoft.com/office/spreadsheetml/2010/11/main" uri="{B97F6D7D-B522-45F9-BDA1-12C45D357490}">
          <x15:cacheHierarchy aggregatedColumn="15"/>
        </ext>
      </extLst>
    </cacheHierarchy>
    <cacheHierarchy uniqueName="[Measures].[Sum of ghazal_present]" caption="Sum of ghazal_present" measure="1" displayFolder="" measureGroup="Attendence" count="0" hidden="1">
      <extLst>
        <ext xmlns:x15="http://schemas.microsoft.com/office/spreadsheetml/2010/11/main" uri="{B97F6D7D-B522-45F9-BDA1-12C45D357490}">
          <x15:cacheHierarchy aggregatedColumn="16"/>
        </ext>
      </extLst>
    </cacheHierarchy>
    <cacheHierarchy uniqueName="[Measures].[Sum of Per Episode]" caption="Sum of Per Episode" measure="1" displayFolder="" measureGroup="Payment" count="0" hidden="1">
      <extLst>
        <ext xmlns:x15="http://schemas.microsoft.com/office/spreadsheetml/2010/11/main" uri="{B97F6D7D-B522-45F9-BDA1-12C45D357490}">
          <x15:cacheHierarchy aggregatedColumn="57"/>
        </ext>
      </extLst>
    </cacheHierarchy>
    <cacheHierarchy uniqueName="[Measures].[Sum of Original_equity]" caption="Sum of Original_equity" measure="1" displayFolder="" measureGroup="investments" count="0" hidden="1">
      <extLst>
        <ext xmlns:x15="http://schemas.microsoft.com/office/spreadsheetml/2010/11/main" uri="{B97F6D7D-B522-45F9-BDA1-12C45D357490}">
          <x15:cacheHierarchy aggregatedColumn="25"/>
        </ext>
      </extLst>
    </cacheHierarchy>
    <cacheHierarchy uniqueName="[Measures].[Sum of Deal_equity]" caption="Sum of Deal_equity" measure="1" displayFolder="" measureGroup="investments" count="0" hidden="1">
      <extLst>
        <ext xmlns:x15="http://schemas.microsoft.com/office/spreadsheetml/2010/11/main" uri="{B97F6D7D-B522-45F9-BDA1-12C45D357490}">
          <x15:cacheHierarchy aggregatedColumn="27"/>
        </ext>
      </extLst>
    </cacheHierarchy>
    <cacheHierarchy uniqueName="[Measures].[Sum of Total Episodes]" caption="Sum of Total Episodes" measure="1" displayFolder="" measureGroup="Analyse" count="0" hidden="1">
      <extLst>
        <ext xmlns:x15="http://schemas.microsoft.com/office/spreadsheetml/2010/11/main" uri="{B97F6D7D-B522-45F9-BDA1-12C45D357490}">
          <x15:cacheHierarchy aggregatedColumn="1"/>
        </ext>
      </extLst>
    </cacheHierarchy>
    <cacheHierarchy uniqueName="[Measures].[Sum of Paid Per Episode]" caption="Sum of Paid Per Episode" measure="1" displayFolder="" measureGroup="Analyse" count="0" hidden="1">
      <extLst>
        <ext xmlns:x15="http://schemas.microsoft.com/office/spreadsheetml/2010/11/main" uri="{B97F6D7D-B522-45F9-BDA1-12C45D357490}">
          <x15:cacheHierarchy aggregatedColumn="2"/>
        </ext>
      </extLst>
    </cacheHierarchy>
    <cacheHierarchy uniqueName="[Measures].[Sum of Earned From SharkTank]" caption="Sum of Earned From SharkTank" measure="1" displayFolder="" measureGroup="Analyse" count="0" hidden="1">
      <extLst>
        <ext xmlns:x15="http://schemas.microsoft.com/office/spreadsheetml/2010/11/main" uri="{B97F6D7D-B522-45F9-BDA1-12C45D357490}">
          <x15:cacheHierarchy aggregatedColumn="3"/>
        </ext>
      </extLst>
    </cacheHierarchy>
    <cacheHierarchy uniqueName="[Measures].[Sum of Total Investments]" caption="Sum of Total Investments" measure="1" displayFolder="" measureGroup="Analyse" count="0" hidden="1">
      <extLst>
        <ext xmlns:x15="http://schemas.microsoft.com/office/spreadsheetml/2010/11/main" uri="{B97F6D7D-B522-45F9-BDA1-12C45D357490}">
          <x15:cacheHierarchy aggregatedColumn="4"/>
        </ext>
      </extLst>
    </cacheHierarchy>
    <cacheHierarchy uniqueName="[Measures].[Sum of Total Deals Invested]" caption="Sum of Total Deals Invested" measure="1" displayFolder="" measureGroup="Analyse" count="0" hidden="1">
      <extLst>
        <ext xmlns:x15="http://schemas.microsoft.com/office/spreadsheetml/2010/11/main" uri="{B97F6D7D-B522-45F9-BDA1-12C45D357490}">
          <x15:cacheHierarchy aggregatedColumn="5"/>
        </ext>
      </extLst>
    </cacheHierarchy>
    <cacheHierarchy uniqueName="[Measures].[Count of Shark]" caption="Count of Shark" measure="1" displayFolder="" measureGroup="Analyse" count="0" hidden="1">
      <extLst>
        <ext xmlns:x15="http://schemas.microsoft.com/office/spreadsheetml/2010/11/main" uri="{B97F6D7D-B522-45F9-BDA1-12C45D357490}">
          <x15:cacheHierarchy aggregatedColumn="0"/>
        </ext>
      </extLst>
    </cacheHierarchy>
    <cacheHierarchy uniqueName="[Measures].[Sum of No Of Sharks]" caption="Sum of No Of Sharks" measure="1" displayFolder="" measureGroup="Brands" count="0" oneField="1" hidden="1">
      <fieldsUsage count="1">
        <fieldUsage x="2"/>
      </fieldsUsage>
      <extLst>
        <ext xmlns:x15="http://schemas.microsoft.com/office/spreadsheetml/2010/11/main" uri="{B97F6D7D-B522-45F9-BDA1-12C45D357490}">
          <x15:cacheHierarchy aggregatedColumn="19"/>
        </ext>
      </extLst>
    </cacheHierarchy>
  </cacheHierarchies>
  <kpis count="0"/>
  <dimensions count="7">
    <dimension name="Analyse" uniqueName="[Analyse]" caption="Analyse"/>
    <dimension name="Attendence" uniqueName="[Attendence]" caption="Attendence"/>
    <dimension name="Brands" uniqueName="[Brands]" caption="Brands"/>
    <dimension name="investments" uniqueName="[investments]" caption="investments"/>
    <dimension name="investments7" uniqueName="[investments7]" caption="investments7"/>
    <dimension measure="1" name="Measures" uniqueName="[Measures]" caption="Measures"/>
    <dimension name="Payment" uniqueName="[Payment]" caption="Payment"/>
  </dimensions>
  <measureGroups count="6">
    <measureGroup name="Analyse" caption="Analyse"/>
    <measureGroup name="Attendence" caption="Attendence"/>
    <measureGroup name="Brands" caption="Brands"/>
    <measureGroup name="investments" caption="investments"/>
    <measureGroup name="investments7" caption="investments7"/>
    <measureGroup name="Payment" caption="Payment"/>
  </measureGroups>
  <maps count="7">
    <map measureGroup="0" dimension="0"/>
    <map measureGroup="1" dimension="1"/>
    <map measureGroup="2" dimension="0"/>
    <map measureGroup="2" dimension="2"/>
    <map measureGroup="3" dimension="3"/>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refreshedDate="44767.527484837963" backgroundQuery="1" createdVersion="7" refreshedVersion="7" minRefreshableVersion="3" recordCount="0" supportSubquery="1" supportAdvancedDrill="1" xr:uid="{79D67708-4826-47F7-98DB-8B646CBD56F6}">
  <cacheSource type="external" connectionId="4"/>
  <cacheFields count="2">
    <cacheField name="[Analyse].[Shark].[Shark]" caption="Shark" numFmtId="0" level="1">
      <sharedItems containsSemiMixedTypes="0" containsNonDate="0" containsString="0"/>
    </cacheField>
    <cacheField name="[Measures].[Sum of Paid Per Episode]" caption="Sum of Paid Per Episode" numFmtId="0" hierarchy="82" level="32767"/>
  </cacheFields>
  <cacheHierarchies count="88">
    <cacheHierarchy uniqueName="[Analyse].[Shark]" caption="Shark" attribute="1" defaultMemberUniqueName="[Analyse].[Shark].[All]" allUniqueName="[Analyse].[Shark].[All]" dimensionUniqueName="[Analyse]" displayFolder="" count="2" memberValueDatatype="130" unbalanced="0">
      <fieldsUsage count="2">
        <fieldUsage x="-1"/>
        <fieldUsage x="0"/>
      </fieldsUsage>
    </cacheHierarchy>
    <cacheHierarchy uniqueName="[Analyse].[Total Episodes]" caption="Total Episodes" attribute="1" defaultMemberUniqueName="[Analyse].[Total Episodes].[All]" allUniqueName="[Analyse].[Total Episodes].[All]" dimensionUniqueName="[Analyse]" displayFolder="" count="0" memberValueDatatype="20" unbalanced="0"/>
    <cacheHierarchy uniqueName="[Analyse].[Paid Per Episode]" caption="Paid Per Episode" attribute="1" defaultMemberUniqueName="[Analyse].[Paid Per Episode].[All]" allUniqueName="[Analyse].[Paid Per Episode].[All]" dimensionUniqueName="[Analyse]" displayFolder="" count="0" memberValueDatatype="20" unbalanced="0"/>
    <cacheHierarchy uniqueName="[Analyse].[Earned From SharkTank]" caption="Earned From SharkTank" attribute="1" defaultMemberUniqueName="[Analyse].[Earned From SharkTank].[All]" allUniqueName="[Analyse].[Earned From SharkTank].[All]" dimensionUniqueName="[Analyse]" displayFolder="" count="0" memberValueDatatype="20" unbalanced="0"/>
    <cacheHierarchy uniqueName="[Analyse].[Total Investments]" caption="Total Investments" attribute="1" defaultMemberUniqueName="[Analyse].[Total Investments].[All]" allUniqueName="[Analyse].[Total Investments].[All]" dimensionUniqueName="[Analyse]" displayFolder="" count="0" memberValueDatatype="5" unbalanced="0"/>
    <cacheHierarchy uniqueName="[Analyse].[Total Deals Invested]" caption="Total Deals Invested" attribute="1" defaultMemberUniqueName="[Analyse].[Total Deals Invested].[All]" allUniqueName="[Analyse].[Total Deals Invested].[All]" dimensionUniqueName="[Analyse]" displayFolder="" count="0" memberValueDatatype="20" unbalanced="0"/>
    <cacheHierarchy uniqueName="[Attendence].[episode_number]" caption="episode_number" attribute="1" defaultMemberUniqueName="[Attendence].[episode_number].[All]" allUniqueName="[Attendence].[episode_number].[All]" dimensionUniqueName="[Attendence]" displayFolder="" count="0" memberValueDatatype="20" unbalanced="0"/>
    <cacheHierarchy uniqueName="[Attendence].[pitch_number]" caption="pitch_number" attribute="1" defaultMemberUniqueName="[Attendence].[pitch_number].[All]" allUniqueName="[Attendence].[pitch_number].[All]" dimensionUniqueName="[Attendence]" displayFolder="" count="0" memberValueDatatype="20" unbalanced="0"/>
    <cacheHierarchy uniqueName="[Attendence].[brand_name]" caption="brand_name" attribute="1" defaultMemberUniqueName="[Attendence].[brand_name].[All]" allUniqueName="[Attendence].[brand_name].[All]" dimensionUniqueName="[Attendence]" displayFolder="" count="0" memberValueDatatype="130" unbalanced="0"/>
    <cacheHierarchy uniqueName="[Attendence].[idea]" caption="idea" attribute="1" defaultMemberUniqueName="[Attendence].[idea].[All]" allUniqueName="[Attendence].[idea].[All]" dimensionUniqueName="[Attendence]" displayFolder="" count="0" memberValueDatatype="130" unbalanced="0"/>
    <cacheHierarchy uniqueName="[Attendence].[ashneer_present]" caption="ashneer_present" attribute="1" defaultMemberUniqueName="[Attendence].[ashneer_present].[All]" allUniqueName="[Attendence].[ashneer_present].[All]" dimensionUniqueName="[Attendence]" displayFolder="" count="0" memberValueDatatype="20" unbalanced="0"/>
    <cacheHierarchy uniqueName="[Attendence].[anupam_present]" caption="anupam_present" attribute="1" defaultMemberUniqueName="[Attendence].[anupam_present].[All]" allUniqueName="[Attendence].[anupam_present].[All]" dimensionUniqueName="[Attendence]" displayFolder="" count="0" memberValueDatatype="20" unbalanced="0"/>
    <cacheHierarchy uniqueName="[Attendence].[aman_present]" caption="aman_present" attribute="1" defaultMemberUniqueName="[Attendence].[aman_present].[All]" allUniqueName="[Attendence].[aman_present].[All]" dimensionUniqueName="[Attendence]" displayFolder="" count="0" memberValueDatatype="20" unbalanced="0"/>
    <cacheHierarchy uniqueName="[Attendence].[namita_present]" caption="namita_present" attribute="1" defaultMemberUniqueName="[Attendence].[namita_present].[All]" allUniqueName="[Attendence].[namita_present].[All]" dimensionUniqueName="[Attendence]" displayFolder="" count="0" memberValueDatatype="20" unbalanced="0"/>
    <cacheHierarchy uniqueName="[Attendence].[vineeta_present]" caption="vineeta_present" attribute="1" defaultMemberUniqueName="[Attendence].[vineeta_present].[All]" allUniqueName="[Attendence].[vineeta_present].[All]" dimensionUniqueName="[Attendence]" displayFolder="" count="0" memberValueDatatype="20" unbalanced="0"/>
    <cacheHierarchy uniqueName="[Attendence].[peyush_present]" caption="peyush_present" attribute="1" defaultMemberUniqueName="[Attendence].[peyush_present].[All]" allUniqueName="[Attendence].[peyush_present].[All]" dimensionUniqueName="[Attendence]" displayFolder="" count="0" memberValueDatatype="20" unbalanced="0"/>
    <cacheHierarchy uniqueName="[Attendence].[ghazal_present]" caption="ghazal_present" attribute="1" defaultMemberUniqueName="[Attendence].[ghazal_present].[All]" allUniqueName="[Attendence].[ghazal_present].[All]" dimensionUniqueName="[Attendence]" displayFolder="" count="0" memberValueDatatype="20" unbalanced="0"/>
    <cacheHierarchy uniqueName="[Brands].[Shark]" caption="Shark" attribute="1" defaultMemberUniqueName="[Brands].[Shark].[All]" allUniqueName="[Brands].[Shark].[All]" dimensionUniqueName="[Brands]" displayFolder="" count="0" memberValueDatatype="130" unbalanced="0"/>
    <cacheHierarchy uniqueName="[Brands].[Brand]" caption="Brand" attribute="1" defaultMemberUniqueName="[Brands].[Brand].[All]" allUniqueName="[Brands].[Brand].[All]" dimensionUniqueName="[Brands]" displayFolder="" count="0" memberValueDatatype="130" unbalanced="0"/>
    <cacheHierarchy uniqueName="[Brands].[No Of Sharks]" caption="No Of Sharks" attribute="1" defaultMemberUniqueName="[Brands].[No Of Sharks].[All]" allUniqueName="[Brands].[No Of Sharks].[All]" dimensionUniqueName="[Brands]" displayFolder="" count="0" memberValueDatatype="20" unbalanced="0"/>
    <cacheHierarchy uniqueName="[investments].[Ep. No.2]" caption="Ep. No.2" attribute="1" defaultMemberUniqueName="[investments].[Ep. No.2].[All]" allUniqueName="[investments].[Ep. No.2].[All]" dimensionUniqueName="[investments]" displayFolder="" count="0" memberValueDatatype="20" unbalanced="0"/>
    <cacheHierarchy uniqueName="[investments].[Pitch No.]" caption="Pitch No." attribute="1" defaultMemberUniqueName="[investments].[Pitch No.].[All]" allUniqueName="[investments].[Pitch No.].[All]" dimensionUniqueName="[investments]" displayFolder="" count="0" memberValueDatatype="20" unbalanced="0"/>
    <cacheHierarchy uniqueName="[investments].[Brand]" caption="Brand" attribute="1" defaultMemberUniqueName="[investments].[Brand].[All]" allUniqueName="[investments].[Brand].[All]" dimensionUniqueName="[investments]" displayFolder="" count="0" memberValueDatatype="130" unbalanced="0"/>
    <cacheHierarchy uniqueName="[investments].[Idea]" caption="Idea" attribute="1" defaultMemberUniqueName="[investments].[Idea].[All]" allUniqueName="[investments].[Idea].[All]" dimensionUniqueName="[investments]" displayFolder="" count="0" memberValueDatatype="130" unbalanced="0"/>
    <cacheHierarchy uniqueName="[investments].[original_amount]" caption="original_amount" attribute="1" defaultMemberUniqueName="[investments].[original_amount].[All]" allUniqueName="[investments].[original_amount].[All]" dimensionUniqueName="[investments]" displayFolder="" count="0" memberValueDatatype="5" unbalanced="0"/>
    <cacheHierarchy uniqueName="[investments].[Original_equity]" caption="Original_equity" attribute="1" defaultMemberUniqueName="[investments].[Original_equity].[All]" allUniqueName="[investments].[Original_equity].[All]" dimensionUniqueName="[investments]" displayFolder="" count="0" memberValueDatatype="5" unbalanced="0"/>
    <cacheHierarchy uniqueName="[investments].[Deal_amount]" caption="Deal_amount" attribute="1" defaultMemberUniqueName="[investments].[Deal_amount].[All]" allUniqueName="[investments].[Deal_amount].[All]" dimensionUniqueName="[investments]" displayFolder="" count="0" memberValueDatatype="20" unbalanced="0"/>
    <cacheHierarchy uniqueName="[investments].[Deal_equity]" caption="Deal_equity" attribute="1" defaultMemberUniqueName="[investments].[Deal_equity].[All]" allUniqueName="[investments].[Deal_equity].[All]" dimensionUniqueName="[investments]" displayFolder="" count="0" memberValueDatatype="5" unbalanced="0"/>
    <cacheHierarchy uniqueName="[investments].[Deal_debt]" caption="Deal_debt" attribute="1" defaultMemberUniqueName="[investments].[Deal_debt].[All]" allUniqueName="[investments].[Deal_debt].[All]" dimensionUniqueName="[investments]" displayFolder="" count="0" memberValueDatatype="20" unbalanced="0"/>
    <cacheHierarchy uniqueName="[investments].[Investment by Ashneer]" caption="Investment by Ashneer" attribute="1" defaultMemberUniqueName="[investments].[Investment by Ashneer].[All]" allUniqueName="[investments].[Investment by Ashneer].[All]" dimensionUniqueName="[investments]" displayFolder="" count="0" memberValueDatatype="20" unbalanced="0"/>
    <cacheHierarchy uniqueName="[investments].[Investment by Namita]" caption="Investment by Namita" attribute="1" defaultMemberUniqueName="[investments].[Investment by Namita].[All]" allUniqueName="[investments].[Investment by Namita].[All]" dimensionUniqueName="[investments]" displayFolder="" count="0" memberValueDatatype="20" unbalanced="0"/>
    <cacheHierarchy uniqueName="[investments].[Investment by Anupam]" caption="Investment by Anupam" attribute="1" defaultMemberUniqueName="[investments].[Investment by Anupam].[All]" allUniqueName="[investments].[Investment by Anupam].[All]" dimensionUniqueName="[investments]" displayFolder="" count="0" memberValueDatatype="20" unbalanced="0"/>
    <cacheHierarchy uniqueName="[investments].[Investment by Vineeta]" caption="Investment by Vineeta" attribute="1" defaultMemberUniqueName="[investments].[Investment by Vineeta].[All]" allUniqueName="[investments].[Investment by Vineeta].[All]" dimensionUniqueName="[investments]" displayFolder="" count="0" memberValueDatatype="20" unbalanced="0"/>
    <cacheHierarchy uniqueName="[investments].[Investment by Aman]" caption="Investment by Aman" attribute="1" defaultMemberUniqueName="[investments].[Investment by Aman].[All]" allUniqueName="[investments].[Investment by Aman].[All]" dimensionUniqueName="[investments]" displayFolder="" count="0" memberValueDatatype="20" unbalanced="0"/>
    <cacheHierarchy uniqueName="[investments].[Investment by Peyush]" caption="Investment by Peyush" attribute="1" defaultMemberUniqueName="[investments].[Investment by Peyush].[All]" allUniqueName="[investments].[Investment by Peyush].[All]" dimensionUniqueName="[investments]" displayFolder="" count="0" memberValueDatatype="20" unbalanced="0"/>
    <cacheHierarchy uniqueName="[investments].[Investment by Ghazal]" caption="Investment by Ghazal" attribute="1" defaultMemberUniqueName="[investments].[Investment by Ghazal].[All]" allUniqueName="[investments].[Investment by Ghazal].[All]" dimensionUniqueName="[investments]" displayFolder="" count="0" memberValueDatatype="20" unbalanced="0"/>
    <cacheHierarchy uniqueName="[investments7].[Ep. No.2]" caption="Ep. No.2" attribute="1" defaultMemberUniqueName="[investments7].[Ep. No.2].[All]" allUniqueName="[investments7].[Ep. No.2].[All]" dimensionUniqueName="[investments7]" displayFolder="" count="0" memberValueDatatype="20" unbalanced="0"/>
    <cacheHierarchy uniqueName="[investments7].[Pitch No.]" caption="Pitch No." attribute="1" defaultMemberUniqueName="[investments7].[Pitch No.].[All]" allUniqueName="[investments7].[Pitch No.].[All]" dimensionUniqueName="[investments7]" displayFolder="" count="0" memberValueDatatype="20" unbalanced="0"/>
    <cacheHierarchy uniqueName="[investments7].[Brand]" caption="Brand" attribute="1" defaultMemberUniqueName="[investments7].[Brand].[All]" allUniqueName="[investments7].[Brand].[All]" dimensionUniqueName="[investments7]" displayFolder="" count="0" memberValueDatatype="130" unbalanced="0"/>
    <cacheHierarchy uniqueName="[investments7].[original_amount]" caption="original_amount" attribute="1" defaultMemberUniqueName="[investments7].[original_amount].[All]" allUniqueName="[investments7].[original_amount].[All]" dimensionUniqueName="[investments7]" displayFolder="" count="0" memberValueDatatype="5" unbalanced="0"/>
    <cacheHierarchy uniqueName="[investments7].[Original_equity]" caption="Original_equity" attribute="1" defaultMemberUniqueName="[investments7].[Original_equity].[All]" allUniqueName="[investments7].[Original_equity].[All]" dimensionUniqueName="[investments7]" displayFolder="" count="0" memberValueDatatype="5" unbalanced="0"/>
    <cacheHierarchy uniqueName="[investments7].[Valuation]" caption="Valuation" attribute="1" defaultMemberUniqueName="[investments7].[Valuation].[All]" allUniqueName="[investments7].[Valuation].[All]" dimensionUniqueName="[investments7]" displayFolder="" count="0" memberValueDatatype="5" unbalanced="0"/>
    <cacheHierarchy uniqueName="[investments7].[Deal_amount]" caption="Deal_amount" attribute="1" defaultMemberUniqueName="[investments7].[Deal_amount].[All]" allUniqueName="[investments7].[Deal_amount].[All]" dimensionUniqueName="[investments7]" displayFolder="" count="0" memberValueDatatype="20" unbalanced="0"/>
    <cacheHierarchy uniqueName="[investments7].[Deal_equity]" caption="Deal_equity" attribute="1" defaultMemberUniqueName="[investments7].[Deal_equity].[All]" allUniqueName="[investments7].[Deal_equity].[All]" dimensionUniqueName="[investments7]" displayFolder="" count="0" memberValueDatatype="5" unbalanced="0"/>
    <cacheHierarchy uniqueName="[investments7].[Deal_debt]" caption="Deal_debt" attribute="1" defaultMemberUniqueName="[investments7].[Deal_debt].[All]" allUniqueName="[investments7].[Deal_debt].[All]" dimensionUniqueName="[investments7]" displayFolder="" count="0" memberValueDatatype="20" unbalanced="0"/>
    <cacheHierarchy uniqueName="[investments7].[Total_Shark_In_Deal]" caption="Total_Shark_In_Deal" attribute="1" defaultMemberUniqueName="[investments7].[Total_Shark_In_Deal].[All]" allUniqueName="[investments7].[Total_Shark_In_Deal].[All]" dimensionUniqueName="[investments7]" displayFolder="" count="0" memberValueDatatype="20" unbalanced="0"/>
    <cacheHierarchy uniqueName="[investments7].[Total_amount]" caption="Total_amount" attribute="1" defaultMemberUniqueName="[investments7].[Total_amount].[All]" allUniqueName="[investments7].[Total_amount].[All]" dimensionUniqueName="[investments7]" displayFolder="" count="0" memberValueDatatype="20" unbalanced="0"/>
    <cacheHierarchy uniqueName="[investments7].[Amount_Per_Shark]" caption="Amount_Per_Shark" attribute="1" defaultMemberUniqueName="[investments7].[Amount_Per_Shark].[All]" allUniqueName="[investments7].[Amount_Per_Shark].[All]" dimensionUniqueName="[investments7]" displayFolder="" count="0" memberValueDatatype="5" unbalanced="0"/>
    <cacheHierarchy uniqueName="[investments7].[Investment by Ashneer]" caption="Investment by Ashneer" attribute="1" defaultMemberUniqueName="[investments7].[Investment by Ashneer].[All]" allUniqueName="[investments7].[Investment by Ashneer].[All]" dimensionUniqueName="[investments7]" displayFolder="" count="0" memberValueDatatype="20" unbalanced="0"/>
    <cacheHierarchy uniqueName="[investments7].[Investment by Namita]" caption="Investment by Namita" attribute="1" defaultMemberUniqueName="[investments7].[Investment by Namita].[All]" allUniqueName="[investments7].[Investment by Namita].[All]" dimensionUniqueName="[investments7]" displayFolder="" count="0" memberValueDatatype="20" unbalanced="0"/>
    <cacheHierarchy uniqueName="[investments7].[Investment by Anupam]" caption="Investment by Anupam" attribute="1" defaultMemberUniqueName="[investments7].[Investment by Anupam].[All]" allUniqueName="[investments7].[Investment by Anupam].[All]" dimensionUniqueName="[investments7]" displayFolder="" count="0" memberValueDatatype="20" unbalanced="0"/>
    <cacheHierarchy uniqueName="[investments7].[Investment by Vineeta]" caption="Investment by Vineeta" attribute="1" defaultMemberUniqueName="[investments7].[Investment by Vineeta].[All]" allUniqueName="[investments7].[Investment by Vineeta].[All]" dimensionUniqueName="[investments7]" displayFolder="" count="0" memberValueDatatype="20" unbalanced="0"/>
    <cacheHierarchy uniqueName="[investments7].[Investment by Aman]" caption="Investment by Aman" attribute="1" defaultMemberUniqueName="[investments7].[Investment by Aman].[All]" allUniqueName="[investments7].[Investment by Aman].[All]" dimensionUniqueName="[investments7]" displayFolder="" count="0" memberValueDatatype="20" unbalanced="0"/>
    <cacheHierarchy uniqueName="[investments7].[Investment by Peyush]" caption="Investment by Peyush" attribute="1" defaultMemberUniqueName="[investments7].[Investment by Peyush].[All]" allUniqueName="[investments7].[Investment by Peyush].[All]" dimensionUniqueName="[investments7]" displayFolder="" count="0" memberValueDatatype="20" unbalanced="0"/>
    <cacheHierarchy uniqueName="[investments7].[Investment by Ghazal]" caption="Investment by Ghazal" attribute="1" defaultMemberUniqueName="[investments7].[Investment by Ghazal].[All]" allUniqueName="[investments7].[Investment by Ghazal].[All]" dimensionUniqueName="[investments7]" displayFolder="" count="0" memberValueDatatype="20" unbalanced="0"/>
    <cacheHierarchy uniqueName="[Payment].[S/no]" caption="S/no" attribute="1" defaultMemberUniqueName="[Payment].[S/no].[All]" allUniqueName="[Payment].[S/no].[All]" dimensionUniqueName="[Payment]" displayFolder="" count="0" memberValueDatatype="20" unbalanced="0"/>
    <cacheHierarchy uniqueName="[Payment].[Shark]" caption="Shark" attribute="1" defaultMemberUniqueName="[Payment].[Shark].[All]" allUniqueName="[Payment].[Shark].[All]" dimensionUniqueName="[Payment]" displayFolder="" count="0" memberValueDatatype="130" unbalanced="0"/>
    <cacheHierarchy uniqueName="[Payment].[Per Episode]" caption="Per Episode" attribute="1" defaultMemberUniqueName="[Payment].[Per Episode].[All]" allUniqueName="[Payment].[Per Episode].[All]" dimensionUniqueName="[Payment]" displayFolder="" count="0" memberValueDatatype="20" unbalanced="0"/>
    <cacheHierarchy uniqueName="[Measures].[__XL_Count investments7]" caption="__XL_Count investments7" measure="1" displayFolder="" measureGroup="investments7" count="0" hidden="1"/>
    <cacheHierarchy uniqueName="[Measures].[__XL_Count Attendence]" caption="__XL_Count Attendence" measure="1" displayFolder="" measureGroup="Attendence" count="0" hidden="1"/>
    <cacheHierarchy uniqueName="[Measures].[__XL_Count Payment]" caption="__XL_Count Payment" measure="1" displayFolder="" measureGroup="Payment" count="0" hidden="1"/>
    <cacheHierarchy uniqueName="[Measures].[__XL_Count investments]" caption="__XL_Count investments" measure="1" displayFolder="" measureGroup="investments" count="0" hidden="1"/>
    <cacheHierarchy uniqueName="[Measures].[__XL_Count Analyse]" caption="__XL_Count Analyse" measure="1" displayFolder="" measureGroup="Analyse" count="0" hidden="1"/>
    <cacheHierarchy uniqueName="[Measures].[__XL_Count Brands]" caption="__XL_Count Brands" measure="1" displayFolder="" measureGroup="Brands" count="0" hidden="1"/>
    <cacheHierarchy uniqueName="[Measures].[__No measures defined]" caption="__No measures defined" measure="1" displayFolder="" count="0" hidden="1"/>
    <cacheHierarchy uniqueName="[Measures].[Sum of Investment by Ashneer]" caption="Sum of Investment by Ashneer" measure="1" displayFolder="" measureGroup="investments7" count="0" hidden="1">
      <extLst>
        <ext xmlns:x15="http://schemas.microsoft.com/office/spreadsheetml/2010/11/main" uri="{B97F6D7D-B522-45F9-BDA1-12C45D357490}">
          <x15:cacheHierarchy aggregatedColumn="48"/>
        </ext>
      </extLst>
    </cacheHierarchy>
    <cacheHierarchy uniqueName="[Measures].[Sum of pitch_number]" caption="Sum of pitch_number" measure="1" displayFolder="" measureGroup="Attendence" count="0" hidden="1">
      <extLst>
        <ext xmlns:x15="http://schemas.microsoft.com/office/spreadsheetml/2010/11/main" uri="{B97F6D7D-B522-45F9-BDA1-12C45D357490}">
          <x15:cacheHierarchy aggregatedColumn="7"/>
        </ext>
      </extLst>
    </cacheHierarchy>
    <cacheHierarchy uniqueName="[Measures].[Sum of episode_number]" caption="Sum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Count of episode_number]" caption="Count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Count of pitch_number]" caption="Count of pitch_number" measure="1" displayFolder="" measureGroup="Attendence" count="0" hidden="1">
      <extLst>
        <ext xmlns:x15="http://schemas.microsoft.com/office/spreadsheetml/2010/11/main" uri="{B97F6D7D-B522-45F9-BDA1-12C45D357490}">
          <x15:cacheHierarchy aggregatedColumn="7"/>
        </ext>
      </extLst>
    </cacheHierarchy>
    <cacheHierarchy uniqueName="[Measures].[Distinct Count of episode_number]" caption="Distinct Count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Sum of ashneer_present]" caption="Sum of ashneer_present" measure="1" displayFolder="" measureGroup="Attendence" count="0" hidden="1">
      <extLst>
        <ext xmlns:x15="http://schemas.microsoft.com/office/spreadsheetml/2010/11/main" uri="{B97F6D7D-B522-45F9-BDA1-12C45D357490}">
          <x15:cacheHierarchy aggregatedColumn="10"/>
        </ext>
      </extLst>
    </cacheHierarchy>
    <cacheHierarchy uniqueName="[Measures].[Sum of anupam_present]" caption="Sum of anupam_present" measure="1" displayFolder="" measureGroup="Attendence" count="0" hidden="1">
      <extLst>
        <ext xmlns:x15="http://schemas.microsoft.com/office/spreadsheetml/2010/11/main" uri="{B97F6D7D-B522-45F9-BDA1-12C45D357490}">
          <x15:cacheHierarchy aggregatedColumn="11"/>
        </ext>
      </extLst>
    </cacheHierarchy>
    <cacheHierarchy uniqueName="[Measures].[Sum of aman_present]" caption="Sum of aman_present" measure="1" displayFolder="" measureGroup="Attendence" count="0" hidden="1">
      <extLst>
        <ext xmlns:x15="http://schemas.microsoft.com/office/spreadsheetml/2010/11/main" uri="{B97F6D7D-B522-45F9-BDA1-12C45D357490}">
          <x15:cacheHierarchy aggregatedColumn="12"/>
        </ext>
      </extLst>
    </cacheHierarchy>
    <cacheHierarchy uniqueName="[Measures].[Sum of namita_present]" caption="Sum of namita_present" measure="1" displayFolder="" measureGroup="Attendence" count="0" hidden="1">
      <extLst>
        <ext xmlns:x15="http://schemas.microsoft.com/office/spreadsheetml/2010/11/main" uri="{B97F6D7D-B522-45F9-BDA1-12C45D357490}">
          <x15:cacheHierarchy aggregatedColumn="13"/>
        </ext>
      </extLst>
    </cacheHierarchy>
    <cacheHierarchy uniqueName="[Measures].[Sum of vineeta_present]" caption="Sum of vineeta_present" measure="1" displayFolder="" measureGroup="Attendence" count="0" hidden="1">
      <extLst>
        <ext xmlns:x15="http://schemas.microsoft.com/office/spreadsheetml/2010/11/main" uri="{B97F6D7D-B522-45F9-BDA1-12C45D357490}">
          <x15:cacheHierarchy aggregatedColumn="14"/>
        </ext>
      </extLst>
    </cacheHierarchy>
    <cacheHierarchy uniqueName="[Measures].[Sum of peyush_present]" caption="Sum of peyush_present" measure="1" displayFolder="" measureGroup="Attendence" count="0" hidden="1">
      <extLst>
        <ext xmlns:x15="http://schemas.microsoft.com/office/spreadsheetml/2010/11/main" uri="{B97F6D7D-B522-45F9-BDA1-12C45D357490}">
          <x15:cacheHierarchy aggregatedColumn="15"/>
        </ext>
      </extLst>
    </cacheHierarchy>
    <cacheHierarchy uniqueName="[Measures].[Sum of ghazal_present]" caption="Sum of ghazal_present" measure="1" displayFolder="" measureGroup="Attendence" count="0" hidden="1">
      <extLst>
        <ext xmlns:x15="http://schemas.microsoft.com/office/spreadsheetml/2010/11/main" uri="{B97F6D7D-B522-45F9-BDA1-12C45D357490}">
          <x15:cacheHierarchy aggregatedColumn="16"/>
        </ext>
      </extLst>
    </cacheHierarchy>
    <cacheHierarchy uniqueName="[Measures].[Sum of Per Episode]" caption="Sum of Per Episode" measure="1" displayFolder="" measureGroup="Payment" count="0" hidden="1">
      <extLst>
        <ext xmlns:x15="http://schemas.microsoft.com/office/spreadsheetml/2010/11/main" uri="{B97F6D7D-B522-45F9-BDA1-12C45D357490}">
          <x15:cacheHierarchy aggregatedColumn="57"/>
        </ext>
      </extLst>
    </cacheHierarchy>
    <cacheHierarchy uniqueName="[Measures].[Sum of Original_equity]" caption="Sum of Original_equity" measure="1" displayFolder="" measureGroup="investments" count="0" hidden="1">
      <extLst>
        <ext xmlns:x15="http://schemas.microsoft.com/office/spreadsheetml/2010/11/main" uri="{B97F6D7D-B522-45F9-BDA1-12C45D357490}">
          <x15:cacheHierarchy aggregatedColumn="25"/>
        </ext>
      </extLst>
    </cacheHierarchy>
    <cacheHierarchy uniqueName="[Measures].[Sum of Deal_equity]" caption="Sum of Deal_equity" measure="1" displayFolder="" measureGroup="investments" count="0" hidden="1">
      <extLst>
        <ext xmlns:x15="http://schemas.microsoft.com/office/spreadsheetml/2010/11/main" uri="{B97F6D7D-B522-45F9-BDA1-12C45D357490}">
          <x15:cacheHierarchy aggregatedColumn="27"/>
        </ext>
      </extLst>
    </cacheHierarchy>
    <cacheHierarchy uniqueName="[Measures].[Sum of Total Episodes]" caption="Sum of Total Episodes" measure="1" displayFolder="" measureGroup="Analyse" count="0" hidden="1">
      <extLst>
        <ext xmlns:x15="http://schemas.microsoft.com/office/spreadsheetml/2010/11/main" uri="{B97F6D7D-B522-45F9-BDA1-12C45D357490}">
          <x15:cacheHierarchy aggregatedColumn="1"/>
        </ext>
      </extLst>
    </cacheHierarchy>
    <cacheHierarchy uniqueName="[Measures].[Sum of Paid Per Episode]" caption="Sum of Paid Per Episode" measure="1" displayFolder="" measureGroup="Analys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Earned From SharkTank]" caption="Sum of Earned From SharkTank" measure="1" displayFolder="" measureGroup="Analyse" count="0" hidden="1">
      <extLst>
        <ext xmlns:x15="http://schemas.microsoft.com/office/spreadsheetml/2010/11/main" uri="{B97F6D7D-B522-45F9-BDA1-12C45D357490}">
          <x15:cacheHierarchy aggregatedColumn="3"/>
        </ext>
      </extLst>
    </cacheHierarchy>
    <cacheHierarchy uniqueName="[Measures].[Sum of Total Investments]" caption="Sum of Total Investments" measure="1" displayFolder="" measureGroup="Analyse" count="0" hidden="1">
      <extLst>
        <ext xmlns:x15="http://schemas.microsoft.com/office/spreadsheetml/2010/11/main" uri="{B97F6D7D-B522-45F9-BDA1-12C45D357490}">
          <x15:cacheHierarchy aggregatedColumn="4"/>
        </ext>
      </extLst>
    </cacheHierarchy>
    <cacheHierarchy uniqueName="[Measures].[Sum of Total Deals Invested]" caption="Sum of Total Deals Invested" measure="1" displayFolder="" measureGroup="Analyse" count="0" hidden="1">
      <extLst>
        <ext xmlns:x15="http://schemas.microsoft.com/office/spreadsheetml/2010/11/main" uri="{B97F6D7D-B522-45F9-BDA1-12C45D357490}">
          <x15:cacheHierarchy aggregatedColumn="5"/>
        </ext>
      </extLst>
    </cacheHierarchy>
    <cacheHierarchy uniqueName="[Measures].[Count of Shark]" caption="Count of Shark" measure="1" displayFolder="" measureGroup="Analyse" count="0" hidden="1">
      <extLst>
        <ext xmlns:x15="http://schemas.microsoft.com/office/spreadsheetml/2010/11/main" uri="{B97F6D7D-B522-45F9-BDA1-12C45D357490}">
          <x15:cacheHierarchy aggregatedColumn="0"/>
        </ext>
      </extLst>
    </cacheHierarchy>
    <cacheHierarchy uniqueName="[Measures].[Sum of No Of Sharks]" caption="Sum of No Of Sharks" measure="1" displayFolder="" measureGroup="Brands" count="0" hidden="1">
      <extLst>
        <ext xmlns:x15="http://schemas.microsoft.com/office/spreadsheetml/2010/11/main" uri="{B97F6D7D-B522-45F9-BDA1-12C45D357490}">
          <x15:cacheHierarchy aggregatedColumn="19"/>
        </ext>
      </extLst>
    </cacheHierarchy>
  </cacheHierarchies>
  <kpis count="0"/>
  <dimensions count="7">
    <dimension name="Analyse" uniqueName="[Analyse]" caption="Analyse"/>
    <dimension name="Attendence" uniqueName="[Attendence]" caption="Attendence"/>
    <dimension name="Brands" uniqueName="[Brands]" caption="Brands"/>
    <dimension name="investments" uniqueName="[investments]" caption="investments"/>
    <dimension name="investments7" uniqueName="[investments7]" caption="investments7"/>
    <dimension measure="1" name="Measures" uniqueName="[Measures]" caption="Measures"/>
    <dimension name="Payment" uniqueName="[Payment]" caption="Payment"/>
  </dimensions>
  <measureGroups count="6">
    <measureGroup name="Analyse" caption="Analyse"/>
    <measureGroup name="Attendence" caption="Attendence"/>
    <measureGroup name="Brands" caption="Brands"/>
    <measureGroup name="investments" caption="investments"/>
    <measureGroup name="investments7" caption="investments7"/>
    <measureGroup name="Payment" caption="Payment"/>
  </measureGroups>
  <maps count="7">
    <map measureGroup="0" dimension="0"/>
    <map measureGroup="1" dimension="1"/>
    <map measureGroup="2" dimension="0"/>
    <map measureGroup="2" dimension="2"/>
    <map measureGroup="3" dimension="3"/>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refreshedDate="44767.527485185186" backgroundQuery="1" createdVersion="7" refreshedVersion="7" minRefreshableVersion="3" recordCount="0" supportSubquery="1" supportAdvancedDrill="1" xr:uid="{F0330CE4-2A48-4C71-8C75-B92F377260C6}">
  <cacheSource type="external" connectionId="4"/>
  <cacheFields count="2">
    <cacheField name="[Analyse].[Shark].[Shark]" caption="Shark" numFmtId="0" level="1">
      <sharedItems containsSemiMixedTypes="0" containsNonDate="0" containsString="0"/>
    </cacheField>
    <cacheField name="[Measures].[Sum of Earned From SharkTank]" caption="Sum of Earned From SharkTank" numFmtId="0" hierarchy="83" level="32767"/>
  </cacheFields>
  <cacheHierarchies count="88">
    <cacheHierarchy uniqueName="[Analyse].[Shark]" caption="Shark" attribute="1" defaultMemberUniqueName="[Analyse].[Shark].[All]" allUniqueName="[Analyse].[Shark].[All]" dimensionUniqueName="[Analyse]" displayFolder="" count="2" memberValueDatatype="130" unbalanced="0">
      <fieldsUsage count="2">
        <fieldUsage x="-1"/>
        <fieldUsage x="0"/>
      </fieldsUsage>
    </cacheHierarchy>
    <cacheHierarchy uniqueName="[Analyse].[Total Episodes]" caption="Total Episodes" attribute="1" defaultMemberUniqueName="[Analyse].[Total Episodes].[All]" allUniqueName="[Analyse].[Total Episodes].[All]" dimensionUniqueName="[Analyse]" displayFolder="" count="0" memberValueDatatype="20" unbalanced="0"/>
    <cacheHierarchy uniqueName="[Analyse].[Paid Per Episode]" caption="Paid Per Episode" attribute="1" defaultMemberUniqueName="[Analyse].[Paid Per Episode].[All]" allUniqueName="[Analyse].[Paid Per Episode].[All]" dimensionUniqueName="[Analyse]" displayFolder="" count="0" memberValueDatatype="20" unbalanced="0"/>
    <cacheHierarchy uniqueName="[Analyse].[Earned From SharkTank]" caption="Earned From SharkTank" attribute="1" defaultMemberUniqueName="[Analyse].[Earned From SharkTank].[All]" allUniqueName="[Analyse].[Earned From SharkTank].[All]" dimensionUniqueName="[Analyse]" displayFolder="" count="0" memberValueDatatype="20" unbalanced="0"/>
    <cacheHierarchy uniqueName="[Analyse].[Total Investments]" caption="Total Investments" attribute="1" defaultMemberUniqueName="[Analyse].[Total Investments].[All]" allUniqueName="[Analyse].[Total Investments].[All]" dimensionUniqueName="[Analyse]" displayFolder="" count="0" memberValueDatatype="5" unbalanced="0"/>
    <cacheHierarchy uniqueName="[Analyse].[Total Deals Invested]" caption="Total Deals Invested" attribute="1" defaultMemberUniqueName="[Analyse].[Total Deals Invested].[All]" allUniqueName="[Analyse].[Total Deals Invested].[All]" dimensionUniqueName="[Analyse]" displayFolder="" count="0" memberValueDatatype="20" unbalanced="0"/>
    <cacheHierarchy uniqueName="[Attendence].[episode_number]" caption="episode_number" attribute="1" defaultMemberUniqueName="[Attendence].[episode_number].[All]" allUniqueName="[Attendence].[episode_number].[All]" dimensionUniqueName="[Attendence]" displayFolder="" count="0" memberValueDatatype="20" unbalanced="0"/>
    <cacheHierarchy uniqueName="[Attendence].[pitch_number]" caption="pitch_number" attribute="1" defaultMemberUniqueName="[Attendence].[pitch_number].[All]" allUniqueName="[Attendence].[pitch_number].[All]" dimensionUniqueName="[Attendence]" displayFolder="" count="0" memberValueDatatype="20" unbalanced="0"/>
    <cacheHierarchy uniqueName="[Attendence].[brand_name]" caption="brand_name" attribute="1" defaultMemberUniqueName="[Attendence].[brand_name].[All]" allUniqueName="[Attendence].[brand_name].[All]" dimensionUniqueName="[Attendence]" displayFolder="" count="0" memberValueDatatype="130" unbalanced="0"/>
    <cacheHierarchy uniqueName="[Attendence].[idea]" caption="idea" attribute="1" defaultMemberUniqueName="[Attendence].[idea].[All]" allUniqueName="[Attendence].[idea].[All]" dimensionUniqueName="[Attendence]" displayFolder="" count="0" memberValueDatatype="130" unbalanced="0"/>
    <cacheHierarchy uniqueName="[Attendence].[ashneer_present]" caption="ashneer_present" attribute="1" defaultMemberUniqueName="[Attendence].[ashneer_present].[All]" allUniqueName="[Attendence].[ashneer_present].[All]" dimensionUniqueName="[Attendence]" displayFolder="" count="0" memberValueDatatype="20" unbalanced="0"/>
    <cacheHierarchy uniqueName="[Attendence].[anupam_present]" caption="anupam_present" attribute="1" defaultMemberUniqueName="[Attendence].[anupam_present].[All]" allUniqueName="[Attendence].[anupam_present].[All]" dimensionUniqueName="[Attendence]" displayFolder="" count="0" memberValueDatatype="20" unbalanced="0"/>
    <cacheHierarchy uniqueName="[Attendence].[aman_present]" caption="aman_present" attribute="1" defaultMemberUniqueName="[Attendence].[aman_present].[All]" allUniqueName="[Attendence].[aman_present].[All]" dimensionUniqueName="[Attendence]" displayFolder="" count="0" memberValueDatatype="20" unbalanced="0"/>
    <cacheHierarchy uniqueName="[Attendence].[namita_present]" caption="namita_present" attribute="1" defaultMemberUniqueName="[Attendence].[namita_present].[All]" allUniqueName="[Attendence].[namita_present].[All]" dimensionUniqueName="[Attendence]" displayFolder="" count="0" memberValueDatatype="20" unbalanced="0"/>
    <cacheHierarchy uniqueName="[Attendence].[vineeta_present]" caption="vineeta_present" attribute="1" defaultMemberUniqueName="[Attendence].[vineeta_present].[All]" allUniqueName="[Attendence].[vineeta_present].[All]" dimensionUniqueName="[Attendence]" displayFolder="" count="0" memberValueDatatype="20" unbalanced="0"/>
    <cacheHierarchy uniqueName="[Attendence].[peyush_present]" caption="peyush_present" attribute="1" defaultMemberUniqueName="[Attendence].[peyush_present].[All]" allUniqueName="[Attendence].[peyush_present].[All]" dimensionUniqueName="[Attendence]" displayFolder="" count="0" memberValueDatatype="20" unbalanced="0"/>
    <cacheHierarchy uniqueName="[Attendence].[ghazal_present]" caption="ghazal_present" attribute="1" defaultMemberUniqueName="[Attendence].[ghazal_present].[All]" allUniqueName="[Attendence].[ghazal_present].[All]" dimensionUniqueName="[Attendence]" displayFolder="" count="0" memberValueDatatype="20" unbalanced="0"/>
    <cacheHierarchy uniqueName="[Brands].[Shark]" caption="Shark" attribute="1" defaultMemberUniqueName="[Brands].[Shark].[All]" allUniqueName="[Brands].[Shark].[All]" dimensionUniqueName="[Brands]" displayFolder="" count="0" memberValueDatatype="130" unbalanced="0"/>
    <cacheHierarchy uniqueName="[Brands].[Brand]" caption="Brand" attribute="1" defaultMemberUniqueName="[Brands].[Brand].[All]" allUniqueName="[Brands].[Brand].[All]" dimensionUniqueName="[Brands]" displayFolder="" count="0" memberValueDatatype="130" unbalanced="0"/>
    <cacheHierarchy uniqueName="[Brands].[No Of Sharks]" caption="No Of Sharks" attribute="1" defaultMemberUniqueName="[Brands].[No Of Sharks].[All]" allUniqueName="[Brands].[No Of Sharks].[All]" dimensionUniqueName="[Brands]" displayFolder="" count="0" memberValueDatatype="20" unbalanced="0"/>
    <cacheHierarchy uniqueName="[investments].[Ep. No.2]" caption="Ep. No.2" attribute="1" defaultMemberUniqueName="[investments].[Ep. No.2].[All]" allUniqueName="[investments].[Ep. No.2].[All]" dimensionUniqueName="[investments]" displayFolder="" count="0" memberValueDatatype="20" unbalanced="0"/>
    <cacheHierarchy uniqueName="[investments].[Pitch No.]" caption="Pitch No." attribute="1" defaultMemberUniqueName="[investments].[Pitch No.].[All]" allUniqueName="[investments].[Pitch No.].[All]" dimensionUniqueName="[investments]" displayFolder="" count="0" memberValueDatatype="20" unbalanced="0"/>
    <cacheHierarchy uniqueName="[investments].[Brand]" caption="Brand" attribute="1" defaultMemberUniqueName="[investments].[Brand].[All]" allUniqueName="[investments].[Brand].[All]" dimensionUniqueName="[investments]" displayFolder="" count="0" memberValueDatatype="130" unbalanced="0"/>
    <cacheHierarchy uniqueName="[investments].[Idea]" caption="Idea" attribute="1" defaultMemberUniqueName="[investments].[Idea].[All]" allUniqueName="[investments].[Idea].[All]" dimensionUniqueName="[investments]" displayFolder="" count="0" memberValueDatatype="130" unbalanced="0"/>
    <cacheHierarchy uniqueName="[investments].[original_amount]" caption="original_amount" attribute="1" defaultMemberUniqueName="[investments].[original_amount].[All]" allUniqueName="[investments].[original_amount].[All]" dimensionUniqueName="[investments]" displayFolder="" count="0" memberValueDatatype="5" unbalanced="0"/>
    <cacheHierarchy uniqueName="[investments].[Original_equity]" caption="Original_equity" attribute="1" defaultMemberUniqueName="[investments].[Original_equity].[All]" allUniqueName="[investments].[Original_equity].[All]" dimensionUniqueName="[investments]" displayFolder="" count="0" memberValueDatatype="5" unbalanced="0"/>
    <cacheHierarchy uniqueName="[investments].[Deal_amount]" caption="Deal_amount" attribute="1" defaultMemberUniqueName="[investments].[Deal_amount].[All]" allUniqueName="[investments].[Deal_amount].[All]" dimensionUniqueName="[investments]" displayFolder="" count="0" memberValueDatatype="20" unbalanced="0"/>
    <cacheHierarchy uniqueName="[investments].[Deal_equity]" caption="Deal_equity" attribute="1" defaultMemberUniqueName="[investments].[Deal_equity].[All]" allUniqueName="[investments].[Deal_equity].[All]" dimensionUniqueName="[investments]" displayFolder="" count="0" memberValueDatatype="5" unbalanced="0"/>
    <cacheHierarchy uniqueName="[investments].[Deal_debt]" caption="Deal_debt" attribute="1" defaultMemberUniqueName="[investments].[Deal_debt].[All]" allUniqueName="[investments].[Deal_debt].[All]" dimensionUniqueName="[investments]" displayFolder="" count="0" memberValueDatatype="20" unbalanced="0"/>
    <cacheHierarchy uniqueName="[investments].[Investment by Ashneer]" caption="Investment by Ashneer" attribute="1" defaultMemberUniqueName="[investments].[Investment by Ashneer].[All]" allUniqueName="[investments].[Investment by Ashneer].[All]" dimensionUniqueName="[investments]" displayFolder="" count="0" memberValueDatatype="20" unbalanced="0"/>
    <cacheHierarchy uniqueName="[investments].[Investment by Namita]" caption="Investment by Namita" attribute="1" defaultMemberUniqueName="[investments].[Investment by Namita].[All]" allUniqueName="[investments].[Investment by Namita].[All]" dimensionUniqueName="[investments]" displayFolder="" count="0" memberValueDatatype="20" unbalanced="0"/>
    <cacheHierarchy uniqueName="[investments].[Investment by Anupam]" caption="Investment by Anupam" attribute="1" defaultMemberUniqueName="[investments].[Investment by Anupam].[All]" allUniqueName="[investments].[Investment by Anupam].[All]" dimensionUniqueName="[investments]" displayFolder="" count="0" memberValueDatatype="20" unbalanced="0"/>
    <cacheHierarchy uniqueName="[investments].[Investment by Vineeta]" caption="Investment by Vineeta" attribute="1" defaultMemberUniqueName="[investments].[Investment by Vineeta].[All]" allUniqueName="[investments].[Investment by Vineeta].[All]" dimensionUniqueName="[investments]" displayFolder="" count="0" memberValueDatatype="20" unbalanced="0"/>
    <cacheHierarchy uniqueName="[investments].[Investment by Aman]" caption="Investment by Aman" attribute="1" defaultMemberUniqueName="[investments].[Investment by Aman].[All]" allUniqueName="[investments].[Investment by Aman].[All]" dimensionUniqueName="[investments]" displayFolder="" count="0" memberValueDatatype="20" unbalanced="0"/>
    <cacheHierarchy uniqueName="[investments].[Investment by Peyush]" caption="Investment by Peyush" attribute="1" defaultMemberUniqueName="[investments].[Investment by Peyush].[All]" allUniqueName="[investments].[Investment by Peyush].[All]" dimensionUniqueName="[investments]" displayFolder="" count="0" memberValueDatatype="20" unbalanced="0"/>
    <cacheHierarchy uniqueName="[investments].[Investment by Ghazal]" caption="Investment by Ghazal" attribute="1" defaultMemberUniqueName="[investments].[Investment by Ghazal].[All]" allUniqueName="[investments].[Investment by Ghazal].[All]" dimensionUniqueName="[investments]" displayFolder="" count="0" memberValueDatatype="20" unbalanced="0"/>
    <cacheHierarchy uniqueName="[investments7].[Ep. No.2]" caption="Ep. No.2" attribute="1" defaultMemberUniqueName="[investments7].[Ep. No.2].[All]" allUniqueName="[investments7].[Ep. No.2].[All]" dimensionUniqueName="[investments7]" displayFolder="" count="0" memberValueDatatype="20" unbalanced="0"/>
    <cacheHierarchy uniqueName="[investments7].[Pitch No.]" caption="Pitch No." attribute="1" defaultMemberUniqueName="[investments7].[Pitch No.].[All]" allUniqueName="[investments7].[Pitch No.].[All]" dimensionUniqueName="[investments7]" displayFolder="" count="0" memberValueDatatype="20" unbalanced="0"/>
    <cacheHierarchy uniqueName="[investments7].[Brand]" caption="Brand" attribute="1" defaultMemberUniqueName="[investments7].[Brand].[All]" allUniqueName="[investments7].[Brand].[All]" dimensionUniqueName="[investments7]" displayFolder="" count="0" memberValueDatatype="130" unbalanced="0"/>
    <cacheHierarchy uniqueName="[investments7].[original_amount]" caption="original_amount" attribute="1" defaultMemberUniqueName="[investments7].[original_amount].[All]" allUniqueName="[investments7].[original_amount].[All]" dimensionUniqueName="[investments7]" displayFolder="" count="0" memberValueDatatype="5" unbalanced="0"/>
    <cacheHierarchy uniqueName="[investments7].[Original_equity]" caption="Original_equity" attribute="1" defaultMemberUniqueName="[investments7].[Original_equity].[All]" allUniqueName="[investments7].[Original_equity].[All]" dimensionUniqueName="[investments7]" displayFolder="" count="0" memberValueDatatype="5" unbalanced="0"/>
    <cacheHierarchy uniqueName="[investments7].[Valuation]" caption="Valuation" attribute="1" defaultMemberUniqueName="[investments7].[Valuation].[All]" allUniqueName="[investments7].[Valuation].[All]" dimensionUniqueName="[investments7]" displayFolder="" count="0" memberValueDatatype="5" unbalanced="0"/>
    <cacheHierarchy uniqueName="[investments7].[Deal_amount]" caption="Deal_amount" attribute="1" defaultMemberUniqueName="[investments7].[Deal_amount].[All]" allUniqueName="[investments7].[Deal_amount].[All]" dimensionUniqueName="[investments7]" displayFolder="" count="0" memberValueDatatype="20" unbalanced="0"/>
    <cacheHierarchy uniqueName="[investments7].[Deal_equity]" caption="Deal_equity" attribute="1" defaultMemberUniqueName="[investments7].[Deal_equity].[All]" allUniqueName="[investments7].[Deal_equity].[All]" dimensionUniqueName="[investments7]" displayFolder="" count="0" memberValueDatatype="5" unbalanced="0"/>
    <cacheHierarchy uniqueName="[investments7].[Deal_debt]" caption="Deal_debt" attribute="1" defaultMemberUniqueName="[investments7].[Deal_debt].[All]" allUniqueName="[investments7].[Deal_debt].[All]" dimensionUniqueName="[investments7]" displayFolder="" count="0" memberValueDatatype="20" unbalanced="0"/>
    <cacheHierarchy uniqueName="[investments7].[Total_Shark_In_Deal]" caption="Total_Shark_In_Deal" attribute="1" defaultMemberUniqueName="[investments7].[Total_Shark_In_Deal].[All]" allUniqueName="[investments7].[Total_Shark_In_Deal].[All]" dimensionUniqueName="[investments7]" displayFolder="" count="0" memberValueDatatype="20" unbalanced="0"/>
    <cacheHierarchy uniqueName="[investments7].[Total_amount]" caption="Total_amount" attribute="1" defaultMemberUniqueName="[investments7].[Total_amount].[All]" allUniqueName="[investments7].[Total_amount].[All]" dimensionUniqueName="[investments7]" displayFolder="" count="0" memberValueDatatype="20" unbalanced="0"/>
    <cacheHierarchy uniqueName="[investments7].[Amount_Per_Shark]" caption="Amount_Per_Shark" attribute="1" defaultMemberUniqueName="[investments7].[Amount_Per_Shark].[All]" allUniqueName="[investments7].[Amount_Per_Shark].[All]" dimensionUniqueName="[investments7]" displayFolder="" count="0" memberValueDatatype="5" unbalanced="0"/>
    <cacheHierarchy uniqueName="[investments7].[Investment by Ashneer]" caption="Investment by Ashneer" attribute="1" defaultMemberUniqueName="[investments7].[Investment by Ashneer].[All]" allUniqueName="[investments7].[Investment by Ashneer].[All]" dimensionUniqueName="[investments7]" displayFolder="" count="0" memberValueDatatype="20" unbalanced="0"/>
    <cacheHierarchy uniqueName="[investments7].[Investment by Namita]" caption="Investment by Namita" attribute="1" defaultMemberUniqueName="[investments7].[Investment by Namita].[All]" allUniqueName="[investments7].[Investment by Namita].[All]" dimensionUniqueName="[investments7]" displayFolder="" count="0" memberValueDatatype="20" unbalanced="0"/>
    <cacheHierarchy uniqueName="[investments7].[Investment by Anupam]" caption="Investment by Anupam" attribute="1" defaultMemberUniqueName="[investments7].[Investment by Anupam].[All]" allUniqueName="[investments7].[Investment by Anupam].[All]" dimensionUniqueName="[investments7]" displayFolder="" count="0" memberValueDatatype="20" unbalanced="0"/>
    <cacheHierarchy uniqueName="[investments7].[Investment by Vineeta]" caption="Investment by Vineeta" attribute="1" defaultMemberUniqueName="[investments7].[Investment by Vineeta].[All]" allUniqueName="[investments7].[Investment by Vineeta].[All]" dimensionUniqueName="[investments7]" displayFolder="" count="0" memberValueDatatype="20" unbalanced="0"/>
    <cacheHierarchy uniqueName="[investments7].[Investment by Aman]" caption="Investment by Aman" attribute="1" defaultMemberUniqueName="[investments7].[Investment by Aman].[All]" allUniqueName="[investments7].[Investment by Aman].[All]" dimensionUniqueName="[investments7]" displayFolder="" count="0" memberValueDatatype="20" unbalanced="0"/>
    <cacheHierarchy uniqueName="[investments7].[Investment by Peyush]" caption="Investment by Peyush" attribute="1" defaultMemberUniqueName="[investments7].[Investment by Peyush].[All]" allUniqueName="[investments7].[Investment by Peyush].[All]" dimensionUniqueName="[investments7]" displayFolder="" count="0" memberValueDatatype="20" unbalanced="0"/>
    <cacheHierarchy uniqueName="[investments7].[Investment by Ghazal]" caption="Investment by Ghazal" attribute="1" defaultMemberUniqueName="[investments7].[Investment by Ghazal].[All]" allUniqueName="[investments7].[Investment by Ghazal].[All]" dimensionUniqueName="[investments7]" displayFolder="" count="0" memberValueDatatype="20" unbalanced="0"/>
    <cacheHierarchy uniqueName="[Payment].[S/no]" caption="S/no" attribute="1" defaultMemberUniqueName="[Payment].[S/no].[All]" allUniqueName="[Payment].[S/no].[All]" dimensionUniqueName="[Payment]" displayFolder="" count="0" memberValueDatatype="20" unbalanced="0"/>
    <cacheHierarchy uniqueName="[Payment].[Shark]" caption="Shark" attribute="1" defaultMemberUniqueName="[Payment].[Shark].[All]" allUniqueName="[Payment].[Shark].[All]" dimensionUniqueName="[Payment]" displayFolder="" count="0" memberValueDatatype="130" unbalanced="0"/>
    <cacheHierarchy uniqueName="[Payment].[Per Episode]" caption="Per Episode" attribute="1" defaultMemberUniqueName="[Payment].[Per Episode].[All]" allUniqueName="[Payment].[Per Episode].[All]" dimensionUniqueName="[Payment]" displayFolder="" count="0" memberValueDatatype="20" unbalanced="0"/>
    <cacheHierarchy uniqueName="[Measures].[__XL_Count investments7]" caption="__XL_Count investments7" measure="1" displayFolder="" measureGroup="investments7" count="0" hidden="1"/>
    <cacheHierarchy uniqueName="[Measures].[__XL_Count Attendence]" caption="__XL_Count Attendence" measure="1" displayFolder="" measureGroup="Attendence" count="0" hidden="1"/>
    <cacheHierarchy uniqueName="[Measures].[__XL_Count Payment]" caption="__XL_Count Payment" measure="1" displayFolder="" measureGroup="Payment" count="0" hidden="1"/>
    <cacheHierarchy uniqueName="[Measures].[__XL_Count investments]" caption="__XL_Count investments" measure="1" displayFolder="" measureGroup="investments" count="0" hidden="1"/>
    <cacheHierarchy uniqueName="[Measures].[__XL_Count Analyse]" caption="__XL_Count Analyse" measure="1" displayFolder="" measureGroup="Analyse" count="0" hidden="1"/>
    <cacheHierarchy uniqueName="[Measures].[__XL_Count Brands]" caption="__XL_Count Brands" measure="1" displayFolder="" measureGroup="Brands" count="0" hidden="1"/>
    <cacheHierarchy uniqueName="[Measures].[__No measures defined]" caption="__No measures defined" measure="1" displayFolder="" count="0" hidden="1"/>
    <cacheHierarchy uniqueName="[Measures].[Sum of Investment by Ashneer]" caption="Sum of Investment by Ashneer" measure="1" displayFolder="" measureGroup="investments7" count="0" hidden="1">
      <extLst>
        <ext xmlns:x15="http://schemas.microsoft.com/office/spreadsheetml/2010/11/main" uri="{B97F6D7D-B522-45F9-BDA1-12C45D357490}">
          <x15:cacheHierarchy aggregatedColumn="48"/>
        </ext>
      </extLst>
    </cacheHierarchy>
    <cacheHierarchy uniqueName="[Measures].[Sum of pitch_number]" caption="Sum of pitch_number" measure="1" displayFolder="" measureGroup="Attendence" count="0" hidden="1">
      <extLst>
        <ext xmlns:x15="http://schemas.microsoft.com/office/spreadsheetml/2010/11/main" uri="{B97F6D7D-B522-45F9-BDA1-12C45D357490}">
          <x15:cacheHierarchy aggregatedColumn="7"/>
        </ext>
      </extLst>
    </cacheHierarchy>
    <cacheHierarchy uniqueName="[Measures].[Sum of episode_number]" caption="Sum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Count of episode_number]" caption="Count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Count of pitch_number]" caption="Count of pitch_number" measure="1" displayFolder="" measureGroup="Attendence" count="0" hidden="1">
      <extLst>
        <ext xmlns:x15="http://schemas.microsoft.com/office/spreadsheetml/2010/11/main" uri="{B97F6D7D-B522-45F9-BDA1-12C45D357490}">
          <x15:cacheHierarchy aggregatedColumn="7"/>
        </ext>
      </extLst>
    </cacheHierarchy>
    <cacheHierarchy uniqueName="[Measures].[Distinct Count of episode_number]" caption="Distinct Count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Sum of ashneer_present]" caption="Sum of ashneer_present" measure="1" displayFolder="" measureGroup="Attendence" count="0" hidden="1">
      <extLst>
        <ext xmlns:x15="http://schemas.microsoft.com/office/spreadsheetml/2010/11/main" uri="{B97F6D7D-B522-45F9-BDA1-12C45D357490}">
          <x15:cacheHierarchy aggregatedColumn="10"/>
        </ext>
      </extLst>
    </cacheHierarchy>
    <cacheHierarchy uniqueName="[Measures].[Sum of anupam_present]" caption="Sum of anupam_present" measure="1" displayFolder="" measureGroup="Attendence" count="0" hidden="1">
      <extLst>
        <ext xmlns:x15="http://schemas.microsoft.com/office/spreadsheetml/2010/11/main" uri="{B97F6D7D-B522-45F9-BDA1-12C45D357490}">
          <x15:cacheHierarchy aggregatedColumn="11"/>
        </ext>
      </extLst>
    </cacheHierarchy>
    <cacheHierarchy uniqueName="[Measures].[Sum of aman_present]" caption="Sum of aman_present" measure="1" displayFolder="" measureGroup="Attendence" count="0" hidden="1">
      <extLst>
        <ext xmlns:x15="http://schemas.microsoft.com/office/spreadsheetml/2010/11/main" uri="{B97F6D7D-B522-45F9-BDA1-12C45D357490}">
          <x15:cacheHierarchy aggregatedColumn="12"/>
        </ext>
      </extLst>
    </cacheHierarchy>
    <cacheHierarchy uniqueName="[Measures].[Sum of namita_present]" caption="Sum of namita_present" measure="1" displayFolder="" measureGroup="Attendence" count="0" hidden="1">
      <extLst>
        <ext xmlns:x15="http://schemas.microsoft.com/office/spreadsheetml/2010/11/main" uri="{B97F6D7D-B522-45F9-BDA1-12C45D357490}">
          <x15:cacheHierarchy aggregatedColumn="13"/>
        </ext>
      </extLst>
    </cacheHierarchy>
    <cacheHierarchy uniqueName="[Measures].[Sum of vineeta_present]" caption="Sum of vineeta_present" measure="1" displayFolder="" measureGroup="Attendence" count="0" hidden="1">
      <extLst>
        <ext xmlns:x15="http://schemas.microsoft.com/office/spreadsheetml/2010/11/main" uri="{B97F6D7D-B522-45F9-BDA1-12C45D357490}">
          <x15:cacheHierarchy aggregatedColumn="14"/>
        </ext>
      </extLst>
    </cacheHierarchy>
    <cacheHierarchy uniqueName="[Measures].[Sum of peyush_present]" caption="Sum of peyush_present" measure="1" displayFolder="" measureGroup="Attendence" count="0" hidden="1">
      <extLst>
        <ext xmlns:x15="http://schemas.microsoft.com/office/spreadsheetml/2010/11/main" uri="{B97F6D7D-B522-45F9-BDA1-12C45D357490}">
          <x15:cacheHierarchy aggregatedColumn="15"/>
        </ext>
      </extLst>
    </cacheHierarchy>
    <cacheHierarchy uniqueName="[Measures].[Sum of ghazal_present]" caption="Sum of ghazal_present" measure="1" displayFolder="" measureGroup="Attendence" count="0" hidden="1">
      <extLst>
        <ext xmlns:x15="http://schemas.microsoft.com/office/spreadsheetml/2010/11/main" uri="{B97F6D7D-B522-45F9-BDA1-12C45D357490}">
          <x15:cacheHierarchy aggregatedColumn="16"/>
        </ext>
      </extLst>
    </cacheHierarchy>
    <cacheHierarchy uniqueName="[Measures].[Sum of Per Episode]" caption="Sum of Per Episode" measure="1" displayFolder="" measureGroup="Payment" count="0" hidden="1">
      <extLst>
        <ext xmlns:x15="http://schemas.microsoft.com/office/spreadsheetml/2010/11/main" uri="{B97F6D7D-B522-45F9-BDA1-12C45D357490}">
          <x15:cacheHierarchy aggregatedColumn="57"/>
        </ext>
      </extLst>
    </cacheHierarchy>
    <cacheHierarchy uniqueName="[Measures].[Sum of Original_equity]" caption="Sum of Original_equity" measure="1" displayFolder="" measureGroup="investments" count="0" hidden="1">
      <extLst>
        <ext xmlns:x15="http://schemas.microsoft.com/office/spreadsheetml/2010/11/main" uri="{B97F6D7D-B522-45F9-BDA1-12C45D357490}">
          <x15:cacheHierarchy aggregatedColumn="25"/>
        </ext>
      </extLst>
    </cacheHierarchy>
    <cacheHierarchy uniqueName="[Measures].[Sum of Deal_equity]" caption="Sum of Deal_equity" measure="1" displayFolder="" measureGroup="investments" count="0" hidden="1">
      <extLst>
        <ext xmlns:x15="http://schemas.microsoft.com/office/spreadsheetml/2010/11/main" uri="{B97F6D7D-B522-45F9-BDA1-12C45D357490}">
          <x15:cacheHierarchy aggregatedColumn="27"/>
        </ext>
      </extLst>
    </cacheHierarchy>
    <cacheHierarchy uniqueName="[Measures].[Sum of Total Episodes]" caption="Sum of Total Episodes" measure="1" displayFolder="" measureGroup="Analyse" count="0" hidden="1">
      <extLst>
        <ext xmlns:x15="http://schemas.microsoft.com/office/spreadsheetml/2010/11/main" uri="{B97F6D7D-B522-45F9-BDA1-12C45D357490}">
          <x15:cacheHierarchy aggregatedColumn="1"/>
        </ext>
      </extLst>
    </cacheHierarchy>
    <cacheHierarchy uniqueName="[Measures].[Sum of Paid Per Episode]" caption="Sum of Paid Per Episode" measure="1" displayFolder="" measureGroup="Analyse" count="0" hidden="1">
      <extLst>
        <ext xmlns:x15="http://schemas.microsoft.com/office/spreadsheetml/2010/11/main" uri="{B97F6D7D-B522-45F9-BDA1-12C45D357490}">
          <x15:cacheHierarchy aggregatedColumn="2"/>
        </ext>
      </extLst>
    </cacheHierarchy>
    <cacheHierarchy uniqueName="[Measures].[Sum of Earned From SharkTank]" caption="Sum of Earned From SharkTank" measure="1" displayFolder="" measureGroup="Analys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Total Investments]" caption="Sum of Total Investments" measure="1" displayFolder="" measureGroup="Analyse" count="0" hidden="1">
      <extLst>
        <ext xmlns:x15="http://schemas.microsoft.com/office/spreadsheetml/2010/11/main" uri="{B97F6D7D-B522-45F9-BDA1-12C45D357490}">
          <x15:cacheHierarchy aggregatedColumn="4"/>
        </ext>
      </extLst>
    </cacheHierarchy>
    <cacheHierarchy uniqueName="[Measures].[Sum of Total Deals Invested]" caption="Sum of Total Deals Invested" measure="1" displayFolder="" measureGroup="Analyse" count="0" hidden="1">
      <extLst>
        <ext xmlns:x15="http://schemas.microsoft.com/office/spreadsheetml/2010/11/main" uri="{B97F6D7D-B522-45F9-BDA1-12C45D357490}">
          <x15:cacheHierarchy aggregatedColumn="5"/>
        </ext>
      </extLst>
    </cacheHierarchy>
    <cacheHierarchy uniqueName="[Measures].[Count of Shark]" caption="Count of Shark" measure="1" displayFolder="" measureGroup="Analyse" count="0" hidden="1">
      <extLst>
        <ext xmlns:x15="http://schemas.microsoft.com/office/spreadsheetml/2010/11/main" uri="{B97F6D7D-B522-45F9-BDA1-12C45D357490}">
          <x15:cacheHierarchy aggregatedColumn="0"/>
        </ext>
      </extLst>
    </cacheHierarchy>
    <cacheHierarchy uniqueName="[Measures].[Sum of No Of Sharks]" caption="Sum of No Of Sharks" measure="1" displayFolder="" measureGroup="Brands" count="0" hidden="1">
      <extLst>
        <ext xmlns:x15="http://schemas.microsoft.com/office/spreadsheetml/2010/11/main" uri="{B97F6D7D-B522-45F9-BDA1-12C45D357490}">
          <x15:cacheHierarchy aggregatedColumn="19"/>
        </ext>
      </extLst>
    </cacheHierarchy>
  </cacheHierarchies>
  <kpis count="0"/>
  <dimensions count="7">
    <dimension name="Analyse" uniqueName="[Analyse]" caption="Analyse"/>
    <dimension name="Attendence" uniqueName="[Attendence]" caption="Attendence"/>
    <dimension name="Brands" uniqueName="[Brands]" caption="Brands"/>
    <dimension name="investments" uniqueName="[investments]" caption="investments"/>
    <dimension name="investments7" uniqueName="[investments7]" caption="investments7"/>
    <dimension measure="1" name="Measures" uniqueName="[Measures]" caption="Measures"/>
    <dimension name="Payment" uniqueName="[Payment]" caption="Payment"/>
  </dimensions>
  <measureGroups count="6">
    <measureGroup name="Analyse" caption="Analyse"/>
    <measureGroup name="Attendence" caption="Attendence"/>
    <measureGroup name="Brands" caption="Brands"/>
    <measureGroup name="investments" caption="investments"/>
    <measureGroup name="investments7" caption="investments7"/>
    <measureGroup name="Payment" caption="Payment"/>
  </measureGroups>
  <maps count="7">
    <map measureGroup="0" dimension="0"/>
    <map measureGroup="1" dimension="1"/>
    <map measureGroup="2" dimension="0"/>
    <map measureGroup="2" dimension="2"/>
    <map measureGroup="3" dimension="3"/>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refreshedDate="44767.527485416664" backgroundQuery="1" createdVersion="7" refreshedVersion="7" minRefreshableVersion="3" recordCount="0" supportSubquery="1" supportAdvancedDrill="1" xr:uid="{E43862F0-A271-4783-A2CE-C047806FC065}">
  <cacheSource type="external" connectionId="4"/>
  <cacheFields count="2">
    <cacheField name="[Analyse].[Shark].[Shark]" caption="Shark" numFmtId="0" level="1">
      <sharedItems containsSemiMixedTypes="0" containsNonDate="0" containsString="0"/>
    </cacheField>
    <cacheField name="[Measures].[Sum of Total Investments]" caption="Sum of Total Investments" numFmtId="0" hierarchy="84" level="32767"/>
  </cacheFields>
  <cacheHierarchies count="88">
    <cacheHierarchy uniqueName="[Analyse].[Shark]" caption="Shark" attribute="1" defaultMemberUniqueName="[Analyse].[Shark].[All]" allUniqueName="[Analyse].[Shark].[All]" dimensionUniqueName="[Analyse]" displayFolder="" count="2" memberValueDatatype="130" unbalanced="0">
      <fieldsUsage count="2">
        <fieldUsage x="-1"/>
        <fieldUsage x="0"/>
      </fieldsUsage>
    </cacheHierarchy>
    <cacheHierarchy uniqueName="[Analyse].[Total Episodes]" caption="Total Episodes" attribute="1" defaultMemberUniqueName="[Analyse].[Total Episodes].[All]" allUniqueName="[Analyse].[Total Episodes].[All]" dimensionUniqueName="[Analyse]" displayFolder="" count="0" memberValueDatatype="20" unbalanced="0"/>
    <cacheHierarchy uniqueName="[Analyse].[Paid Per Episode]" caption="Paid Per Episode" attribute="1" defaultMemberUniqueName="[Analyse].[Paid Per Episode].[All]" allUniqueName="[Analyse].[Paid Per Episode].[All]" dimensionUniqueName="[Analyse]" displayFolder="" count="0" memberValueDatatype="20" unbalanced="0"/>
    <cacheHierarchy uniqueName="[Analyse].[Earned From SharkTank]" caption="Earned From SharkTank" attribute="1" defaultMemberUniqueName="[Analyse].[Earned From SharkTank].[All]" allUniqueName="[Analyse].[Earned From SharkTank].[All]" dimensionUniqueName="[Analyse]" displayFolder="" count="0" memberValueDatatype="20" unbalanced="0"/>
    <cacheHierarchy uniqueName="[Analyse].[Total Investments]" caption="Total Investments" attribute="1" defaultMemberUniqueName="[Analyse].[Total Investments].[All]" allUniqueName="[Analyse].[Total Investments].[All]" dimensionUniqueName="[Analyse]" displayFolder="" count="0" memberValueDatatype="5" unbalanced="0"/>
    <cacheHierarchy uniqueName="[Analyse].[Total Deals Invested]" caption="Total Deals Invested" attribute="1" defaultMemberUniqueName="[Analyse].[Total Deals Invested].[All]" allUniqueName="[Analyse].[Total Deals Invested].[All]" dimensionUniqueName="[Analyse]" displayFolder="" count="0" memberValueDatatype="20" unbalanced="0"/>
    <cacheHierarchy uniqueName="[Attendence].[episode_number]" caption="episode_number" attribute="1" defaultMemberUniqueName="[Attendence].[episode_number].[All]" allUniqueName="[Attendence].[episode_number].[All]" dimensionUniqueName="[Attendence]" displayFolder="" count="0" memberValueDatatype="20" unbalanced="0"/>
    <cacheHierarchy uniqueName="[Attendence].[pitch_number]" caption="pitch_number" attribute="1" defaultMemberUniqueName="[Attendence].[pitch_number].[All]" allUniqueName="[Attendence].[pitch_number].[All]" dimensionUniqueName="[Attendence]" displayFolder="" count="0" memberValueDatatype="20" unbalanced="0"/>
    <cacheHierarchy uniqueName="[Attendence].[brand_name]" caption="brand_name" attribute="1" defaultMemberUniqueName="[Attendence].[brand_name].[All]" allUniqueName="[Attendence].[brand_name].[All]" dimensionUniqueName="[Attendence]" displayFolder="" count="0" memberValueDatatype="130" unbalanced="0"/>
    <cacheHierarchy uniqueName="[Attendence].[idea]" caption="idea" attribute="1" defaultMemberUniqueName="[Attendence].[idea].[All]" allUniqueName="[Attendence].[idea].[All]" dimensionUniqueName="[Attendence]" displayFolder="" count="0" memberValueDatatype="130" unbalanced="0"/>
    <cacheHierarchy uniqueName="[Attendence].[ashneer_present]" caption="ashneer_present" attribute="1" defaultMemberUniqueName="[Attendence].[ashneer_present].[All]" allUniqueName="[Attendence].[ashneer_present].[All]" dimensionUniqueName="[Attendence]" displayFolder="" count="0" memberValueDatatype="20" unbalanced="0"/>
    <cacheHierarchy uniqueName="[Attendence].[anupam_present]" caption="anupam_present" attribute="1" defaultMemberUniqueName="[Attendence].[anupam_present].[All]" allUniqueName="[Attendence].[anupam_present].[All]" dimensionUniqueName="[Attendence]" displayFolder="" count="0" memberValueDatatype="20" unbalanced="0"/>
    <cacheHierarchy uniqueName="[Attendence].[aman_present]" caption="aman_present" attribute="1" defaultMemberUniqueName="[Attendence].[aman_present].[All]" allUniqueName="[Attendence].[aman_present].[All]" dimensionUniqueName="[Attendence]" displayFolder="" count="0" memberValueDatatype="20" unbalanced="0"/>
    <cacheHierarchy uniqueName="[Attendence].[namita_present]" caption="namita_present" attribute="1" defaultMemberUniqueName="[Attendence].[namita_present].[All]" allUniqueName="[Attendence].[namita_present].[All]" dimensionUniqueName="[Attendence]" displayFolder="" count="0" memberValueDatatype="20" unbalanced="0"/>
    <cacheHierarchy uniqueName="[Attendence].[vineeta_present]" caption="vineeta_present" attribute="1" defaultMemberUniqueName="[Attendence].[vineeta_present].[All]" allUniqueName="[Attendence].[vineeta_present].[All]" dimensionUniqueName="[Attendence]" displayFolder="" count="0" memberValueDatatype="20" unbalanced="0"/>
    <cacheHierarchy uniqueName="[Attendence].[peyush_present]" caption="peyush_present" attribute="1" defaultMemberUniqueName="[Attendence].[peyush_present].[All]" allUniqueName="[Attendence].[peyush_present].[All]" dimensionUniqueName="[Attendence]" displayFolder="" count="0" memberValueDatatype="20" unbalanced="0"/>
    <cacheHierarchy uniqueName="[Attendence].[ghazal_present]" caption="ghazal_present" attribute="1" defaultMemberUniqueName="[Attendence].[ghazal_present].[All]" allUniqueName="[Attendence].[ghazal_present].[All]" dimensionUniqueName="[Attendence]" displayFolder="" count="0" memberValueDatatype="20" unbalanced="0"/>
    <cacheHierarchy uniqueName="[Brands].[Shark]" caption="Shark" attribute="1" defaultMemberUniqueName="[Brands].[Shark].[All]" allUniqueName="[Brands].[Shark].[All]" dimensionUniqueName="[Brands]" displayFolder="" count="0" memberValueDatatype="130" unbalanced="0"/>
    <cacheHierarchy uniqueName="[Brands].[Brand]" caption="Brand" attribute="1" defaultMemberUniqueName="[Brands].[Brand].[All]" allUniqueName="[Brands].[Brand].[All]" dimensionUniqueName="[Brands]" displayFolder="" count="0" memberValueDatatype="130" unbalanced="0"/>
    <cacheHierarchy uniqueName="[Brands].[No Of Sharks]" caption="No Of Sharks" attribute="1" defaultMemberUniqueName="[Brands].[No Of Sharks].[All]" allUniqueName="[Brands].[No Of Sharks].[All]" dimensionUniqueName="[Brands]" displayFolder="" count="0" memberValueDatatype="20" unbalanced="0"/>
    <cacheHierarchy uniqueName="[investments].[Ep. No.2]" caption="Ep. No.2" attribute="1" defaultMemberUniqueName="[investments].[Ep. No.2].[All]" allUniqueName="[investments].[Ep. No.2].[All]" dimensionUniqueName="[investments]" displayFolder="" count="0" memberValueDatatype="20" unbalanced="0"/>
    <cacheHierarchy uniqueName="[investments].[Pitch No.]" caption="Pitch No." attribute="1" defaultMemberUniqueName="[investments].[Pitch No.].[All]" allUniqueName="[investments].[Pitch No.].[All]" dimensionUniqueName="[investments]" displayFolder="" count="0" memberValueDatatype="20" unbalanced="0"/>
    <cacheHierarchy uniqueName="[investments].[Brand]" caption="Brand" attribute="1" defaultMemberUniqueName="[investments].[Brand].[All]" allUniqueName="[investments].[Brand].[All]" dimensionUniqueName="[investments]" displayFolder="" count="0" memberValueDatatype="130" unbalanced="0"/>
    <cacheHierarchy uniqueName="[investments].[Idea]" caption="Idea" attribute="1" defaultMemberUniqueName="[investments].[Idea].[All]" allUniqueName="[investments].[Idea].[All]" dimensionUniqueName="[investments]" displayFolder="" count="0" memberValueDatatype="130" unbalanced="0"/>
    <cacheHierarchy uniqueName="[investments].[original_amount]" caption="original_amount" attribute="1" defaultMemberUniqueName="[investments].[original_amount].[All]" allUniqueName="[investments].[original_amount].[All]" dimensionUniqueName="[investments]" displayFolder="" count="0" memberValueDatatype="5" unbalanced="0"/>
    <cacheHierarchy uniqueName="[investments].[Original_equity]" caption="Original_equity" attribute="1" defaultMemberUniqueName="[investments].[Original_equity].[All]" allUniqueName="[investments].[Original_equity].[All]" dimensionUniqueName="[investments]" displayFolder="" count="0" memberValueDatatype="5" unbalanced="0"/>
    <cacheHierarchy uniqueName="[investments].[Deal_amount]" caption="Deal_amount" attribute="1" defaultMemberUniqueName="[investments].[Deal_amount].[All]" allUniqueName="[investments].[Deal_amount].[All]" dimensionUniqueName="[investments]" displayFolder="" count="0" memberValueDatatype="20" unbalanced="0"/>
    <cacheHierarchy uniqueName="[investments].[Deal_equity]" caption="Deal_equity" attribute="1" defaultMemberUniqueName="[investments].[Deal_equity].[All]" allUniqueName="[investments].[Deal_equity].[All]" dimensionUniqueName="[investments]" displayFolder="" count="0" memberValueDatatype="5" unbalanced="0"/>
    <cacheHierarchy uniqueName="[investments].[Deal_debt]" caption="Deal_debt" attribute="1" defaultMemberUniqueName="[investments].[Deal_debt].[All]" allUniqueName="[investments].[Deal_debt].[All]" dimensionUniqueName="[investments]" displayFolder="" count="0" memberValueDatatype="20" unbalanced="0"/>
    <cacheHierarchy uniqueName="[investments].[Investment by Ashneer]" caption="Investment by Ashneer" attribute="1" defaultMemberUniqueName="[investments].[Investment by Ashneer].[All]" allUniqueName="[investments].[Investment by Ashneer].[All]" dimensionUniqueName="[investments]" displayFolder="" count="0" memberValueDatatype="20" unbalanced="0"/>
    <cacheHierarchy uniqueName="[investments].[Investment by Namita]" caption="Investment by Namita" attribute="1" defaultMemberUniqueName="[investments].[Investment by Namita].[All]" allUniqueName="[investments].[Investment by Namita].[All]" dimensionUniqueName="[investments]" displayFolder="" count="0" memberValueDatatype="20" unbalanced="0"/>
    <cacheHierarchy uniqueName="[investments].[Investment by Anupam]" caption="Investment by Anupam" attribute="1" defaultMemberUniqueName="[investments].[Investment by Anupam].[All]" allUniqueName="[investments].[Investment by Anupam].[All]" dimensionUniqueName="[investments]" displayFolder="" count="0" memberValueDatatype="20" unbalanced="0"/>
    <cacheHierarchy uniqueName="[investments].[Investment by Vineeta]" caption="Investment by Vineeta" attribute="1" defaultMemberUniqueName="[investments].[Investment by Vineeta].[All]" allUniqueName="[investments].[Investment by Vineeta].[All]" dimensionUniqueName="[investments]" displayFolder="" count="0" memberValueDatatype="20" unbalanced="0"/>
    <cacheHierarchy uniqueName="[investments].[Investment by Aman]" caption="Investment by Aman" attribute="1" defaultMemberUniqueName="[investments].[Investment by Aman].[All]" allUniqueName="[investments].[Investment by Aman].[All]" dimensionUniqueName="[investments]" displayFolder="" count="0" memberValueDatatype="20" unbalanced="0"/>
    <cacheHierarchy uniqueName="[investments].[Investment by Peyush]" caption="Investment by Peyush" attribute="1" defaultMemberUniqueName="[investments].[Investment by Peyush].[All]" allUniqueName="[investments].[Investment by Peyush].[All]" dimensionUniqueName="[investments]" displayFolder="" count="0" memberValueDatatype="20" unbalanced="0"/>
    <cacheHierarchy uniqueName="[investments].[Investment by Ghazal]" caption="Investment by Ghazal" attribute="1" defaultMemberUniqueName="[investments].[Investment by Ghazal].[All]" allUniqueName="[investments].[Investment by Ghazal].[All]" dimensionUniqueName="[investments]" displayFolder="" count="0" memberValueDatatype="20" unbalanced="0"/>
    <cacheHierarchy uniqueName="[investments7].[Ep. No.2]" caption="Ep. No.2" attribute="1" defaultMemberUniqueName="[investments7].[Ep. No.2].[All]" allUniqueName="[investments7].[Ep. No.2].[All]" dimensionUniqueName="[investments7]" displayFolder="" count="0" memberValueDatatype="20" unbalanced="0"/>
    <cacheHierarchy uniqueName="[investments7].[Pitch No.]" caption="Pitch No." attribute="1" defaultMemberUniqueName="[investments7].[Pitch No.].[All]" allUniqueName="[investments7].[Pitch No.].[All]" dimensionUniqueName="[investments7]" displayFolder="" count="0" memberValueDatatype="20" unbalanced="0"/>
    <cacheHierarchy uniqueName="[investments7].[Brand]" caption="Brand" attribute="1" defaultMemberUniqueName="[investments7].[Brand].[All]" allUniqueName="[investments7].[Brand].[All]" dimensionUniqueName="[investments7]" displayFolder="" count="0" memberValueDatatype="130" unbalanced="0"/>
    <cacheHierarchy uniqueName="[investments7].[original_amount]" caption="original_amount" attribute="1" defaultMemberUniqueName="[investments7].[original_amount].[All]" allUniqueName="[investments7].[original_amount].[All]" dimensionUniqueName="[investments7]" displayFolder="" count="0" memberValueDatatype="5" unbalanced="0"/>
    <cacheHierarchy uniqueName="[investments7].[Original_equity]" caption="Original_equity" attribute="1" defaultMemberUniqueName="[investments7].[Original_equity].[All]" allUniqueName="[investments7].[Original_equity].[All]" dimensionUniqueName="[investments7]" displayFolder="" count="0" memberValueDatatype="5" unbalanced="0"/>
    <cacheHierarchy uniqueName="[investments7].[Valuation]" caption="Valuation" attribute="1" defaultMemberUniqueName="[investments7].[Valuation].[All]" allUniqueName="[investments7].[Valuation].[All]" dimensionUniqueName="[investments7]" displayFolder="" count="0" memberValueDatatype="5" unbalanced="0"/>
    <cacheHierarchy uniqueName="[investments7].[Deal_amount]" caption="Deal_amount" attribute="1" defaultMemberUniqueName="[investments7].[Deal_amount].[All]" allUniqueName="[investments7].[Deal_amount].[All]" dimensionUniqueName="[investments7]" displayFolder="" count="0" memberValueDatatype="20" unbalanced="0"/>
    <cacheHierarchy uniqueName="[investments7].[Deal_equity]" caption="Deal_equity" attribute="1" defaultMemberUniqueName="[investments7].[Deal_equity].[All]" allUniqueName="[investments7].[Deal_equity].[All]" dimensionUniqueName="[investments7]" displayFolder="" count="0" memberValueDatatype="5" unbalanced="0"/>
    <cacheHierarchy uniqueName="[investments7].[Deal_debt]" caption="Deal_debt" attribute="1" defaultMemberUniqueName="[investments7].[Deal_debt].[All]" allUniqueName="[investments7].[Deal_debt].[All]" dimensionUniqueName="[investments7]" displayFolder="" count="0" memberValueDatatype="20" unbalanced="0"/>
    <cacheHierarchy uniqueName="[investments7].[Total_Shark_In_Deal]" caption="Total_Shark_In_Deal" attribute="1" defaultMemberUniqueName="[investments7].[Total_Shark_In_Deal].[All]" allUniqueName="[investments7].[Total_Shark_In_Deal].[All]" dimensionUniqueName="[investments7]" displayFolder="" count="0" memberValueDatatype="20" unbalanced="0"/>
    <cacheHierarchy uniqueName="[investments7].[Total_amount]" caption="Total_amount" attribute="1" defaultMemberUniqueName="[investments7].[Total_amount].[All]" allUniqueName="[investments7].[Total_amount].[All]" dimensionUniqueName="[investments7]" displayFolder="" count="0" memberValueDatatype="20" unbalanced="0"/>
    <cacheHierarchy uniqueName="[investments7].[Amount_Per_Shark]" caption="Amount_Per_Shark" attribute="1" defaultMemberUniqueName="[investments7].[Amount_Per_Shark].[All]" allUniqueName="[investments7].[Amount_Per_Shark].[All]" dimensionUniqueName="[investments7]" displayFolder="" count="0" memberValueDatatype="5" unbalanced="0"/>
    <cacheHierarchy uniqueName="[investments7].[Investment by Ashneer]" caption="Investment by Ashneer" attribute="1" defaultMemberUniqueName="[investments7].[Investment by Ashneer].[All]" allUniqueName="[investments7].[Investment by Ashneer].[All]" dimensionUniqueName="[investments7]" displayFolder="" count="0" memberValueDatatype="20" unbalanced="0"/>
    <cacheHierarchy uniqueName="[investments7].[Investment by Namita]" caption="Investment by Namita" attribute="1" defaultMemberUniqueName="[investments7].[Investment by Namita].[All]" allUniqueName="[investments7].[Investment by Namita].[All]" dimensionUniqueName="[investments7]" displayFolder="" count="0" memberValueDatatype="20" unbalanced="0"/>
    <cacheHierarchy uniqueName="[investments7].[Investment by Anupam]" caption="Investment by Anupam" attribute="1" defaultMemberUniqueName="[investments7].[Investment by Anupam].[All]" allUniqueName="[investments7].[Investment by Anupam].[All]" dimensionUniqueName="[investments7]" displayFolder="" count="0" memberValueDatatype="20" unbalanced="0"/>
    <cacheHierarchy uniqueName="[investments7].[Investment by Vineeta]" caption="Investment by Vineeta" attribute="1" defaultMemberUniqueName="[investments7].[Investment by Vineeta].[All]" allUniqueName="[investments7].[Investment by Vineeta].[All]" dimensionUniqueName="[investments7]" displayFolder="" count="0" memberValueDatatype="20" unbalanced="0"/>
    <cacheHierarchy uniqueName="[investments7].[Investment by Aman]" caption="Investment by Aman" attribute="1" defaultMemberUniqueName="[investments7].[Investment by Aman].[All]" allUniqueName="[investments7].[Investment by Aman].[All]" dimensionUniqueName="[investments7]" displayFolder="" count="0" memberValueDatatype="20" unbalanced="0"/>
    <cacheHierarchy uniqueName="[investments7].[Investment by Peyush]" caption="Investment by Peyush" attribute="1" defaultMemberUniqueName="[investments7].[Investment by Peyush].[All]" allUniqueName="[investments7].[Investment by Peyush].[All]" dimensionUniqueName="[investments7]" displayFolder="" count="0" memberValueDatatype="20" unbalanced="0"/>
    <cacheHierarchy uniqueName="[investments7].[Investment by Ghazal]" caption="Investment by Ghazal" attribute="1" defaultMemberUniqueName="[investments7].[Investment by Ghazal].[All]" allUniqueName="[investments7].[Investment by Ghazal].[All]" dimensionUniqueName="[investments7]" displayFolder="" count="0" memberValueDatatype="20" unbalanced="0"/>
    <cacheHierarchy uniqueName="[Payment].[S/no]" caption="S/no" attribute="1" defaultMemberUniqueName="[Payment].[S/no].[All]" allUniqueName="[Payment].[S/no].[All]" dimensionUniqueName="[Payment]" displayFolder="" count="0" memberValueDatatype="20" unbalanced="0"/>
    <cacheHierarchy uniqueName="[Payment].[Shark]" caption="Shark" attribute="1" defaultMemberUniqueName="[Payment].[Shark].[All]" allUniqueName="[Payment].[Shark].[All]" dimensionUniqueName="[Payment]" displayFolder="" count="0" memberValueDatatype="130" unbalanced="0"/>
    <cacheHierarchy uniqueName="[Payment].[Per Episode]" caption="Per Episode" attribute="1" defaultMemberUniqueName="[Payment].[Per Episode].[All]" allUniqueName="[Payment].[Per Episode].[All]" dimensionUniqueName="[Payment]" displayFolder="" count="0" memberValueDatatype="20" unbalanced="0"/>
    <cacheHierarchy uniqueName="[Measures].[__XL_Count investments7]" caption="__XL_Count investments7" measure="1" displayFolder="" measureGroup="investments7" count="0" hidden="1"/>
    <cacheHierarchy uniqueName="[Measures].[__XL_Count Attendence]" caption="__XL_Count Attendence" measure="1" displayFolder="" measureGroup="Attendence" count="0" hidden="1"/>
    <cacheHierarchy uniqueName="[Measures].[__XL_Count Payment]" caption="__XL_Count Payment" measure="1" displayFolder="" measureGroup="Payment" count="0" hidden="1"/>
    <cacheHierarchy uniqueName="[Measures].[__XL_Count investments]" caption="__XL_Count investments" measure="1" displayFolder="" measureGroup="investments" count="0" hidden="1"/>
    <cacheHierarchy uniqueName="[Measures].[__XL_Count Analyse]" caption="__XL_Count Analyse" measure="1" displayFolder="" measureGroup="Analyse" count="0" hidden="1"/>
    <cacheHierarchy uniqueName="[Measures].[__XL_Count Brands]" caption="__XL_Count Brands" measure="1" displayFolder="" measureGroup="Brands" count="0" hidden="1"/>
    <cacheHierarchy uniqueName="[Measures].[__No measures defined]" caption="__No measures defined" measure="1" displayFolder="" count="0" hidden="1"/>
    <cacheHierarchy uniqueName="[Measures].[Sum of Investment by Ashneer]" caption="Sum of Investment by Ashneer" measure="1" displayFolder="" measureGroup="investments7" count="0" hidden="1">
      <extLst>
        <ext xmlns:x15="http://schemas.microsoft.com/office/spreadsheetml/2010/11/main" uri="{B97F6D7D-B522-45F9-BDA1-12C45D357490}">
          <x15:cacheHierarchy aggregatedColumn="48"/>
        </ext>
      </extLst>
    </cacheHierarchy>
    <cacheHierarchy uniqueName="[Measures].[Sum of pitch_number]" caption="Sum of pitch_number" measure="1" displayFolder="" measureGroup="Attendence" count="0" hidden="1">
      <extLst>
        <ext xmlns:x15="http://schemas.microsoft.com/office/spreadsheetml/2010/11/main" uri="{B97F6D7D-B522-45F9-BDA1-12C45D357490}">
          <x15:cacheHierarchy aggregatedColumn="7"/>
        </ext>
      </extLst>
    </cacheHierarchy>
    <cacheHierarchy uniqueName="[Measures].[Sum of episode_number]" caption="Sum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Count of episode_number]" caption="Count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Count of pitch_number]" caption="Count of pitch_number" measure="1" displayFolder="" measureGroup="Attendence" count="0" hidden="1">
      <extLst>
        <ext xmlns:x15="http://schemas.microsoft.com/office/spreadsheetml/2010/11/main" uri="{B97F6D7D-B522-45F9-BDA1-12C45D357490}">
          <x15:cacheHierarchy aggregatedColumn="7"/>
        </ext>
      </extLst>
    </cacheHierarchy>
    <cacheHierarchy uniqueName="[Measures].[Distinct Count of episode_number]" caption="Distinct Count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Sum of ashneer_present]" caption="Sum of ashneer_present" measure="1" displayFolder="" measureGroup="Attendence" count="0" hidden="1">
      <extLst>
        <ext xmlns:x15="http://schemas.microsoft.com/office/spreadsheetml/2010/11/main" uri="{B97F6D7D-B522-45F9-BDA1-12C45D357490}">
          <x15:cacheHierarchy aggregatedColumn="10"/>
        </ext>
      </extLst>
    </cacheHierarchy>
    <cacheHierarchy uniqueName="[Measures].[Sum of anupam_present]" caption="Sum of anupam_present" measure="1" displayFolder="" measureGroup="Attendence" count="0" hidden="1">
      <extLst>
        <ext xmlns:x15="http://schemas.microsoft.com/office/spreadsheetml/2010/11/main" uri="{B97F6D7D-B522-45F9-BDA1-12C45D357490}">
          <x15:cacheHierarchy aggregatedColumn="11"/>
        </ext>
      </extLst>
    </cacheHierarchy>
    <cacheHierarchy uniqueName="[Measures].[Sum of aman_present]" caption="Sum of aman_present" measure="1" displayFolder="" measureGroup="Attendence" count="0" hidden="1">
      <extLst>
        <ext xmlns:x15="http://schemas.microsoft.com/office/spreadsheetml/2010/11/main" uri="{B97F6D7D-B522-45F9-BDA1-12C45D357490}">
          <x15:cacheHierarchy aggregatedColumn="12"/>
        </ext>
      </extLst>
    </cacheHierarchy>
    <cacheHierarchy uniqueName="[Measures].[Sum of namita_present]" caption="Sum of namita_present" measure="1" displayFolder="" measureGroup="Attendence" count="0" hidden="1">
      <extLst>
        <ext xmlns:x15="http://schemas.microsoft.com/office/spreadsheetml/2010/11/main" uri="{B97F6D7D-B522-45F9-BDA1-12C45D357490}">
          <x15:cacheHierarchy aggregatedColumn="13"/>
        </ext>
      </extLst>
    </cacheHierarchy>
    <cacheHierarchy uniqueName="[Measures].[Sum of vineeta_present]" caption="Sum of vineeta_present" measure="1" displayFolder="" measureGroup="Attendence" count="0" hidden="1">
      <extLst>
        <ext xmlns:x15="http://schemas.microsoft.com/office/spreadsheetml/2010/11/main" uri="{B97F6D7D-B522-45F9-BDA1-12C45D357490}">
          <x15:cacheHierarchy aggregatedColumn="14"/>
        </ext>
      </extLst>
    </cacheHierarchy>
    <cacheHierarchy uniqueName="[Measures].[Sum of peyush_present]" caption="Sum of peyush_present" measure="1" displayFolder="" measureGroup="Attendence" count="0" hidden="1">
      <extLst>
        <ext xmlns:x15="http://schemas.microsoft.com/office/spreadsheetml/2010/11/main" uri="{B97F6D7D-B522-45F9-BDA1-12C45D357490}">
          <x15:cacheHierarchy aggregatedColumn="15"/>
        </ext>
      </extLst>
    </cacheHierarchy>
    <cacheHierarchy uniqueName="[Measures].[Sum of ghazal_present]" caption="Sum of ghazal_present" measure="1" displayFolder="" measureGroup="Attendence" count="0" hidden="1">
      <extLst>
        <ext xmlns:x15="http://schemas.microsoft.com/office/spreadsheetml/2010/11/main" uri="{B97F6D7D-B522-45F9-BDA1-12C45D357490}">
          <x15:cacheHierarchy aggregatedColumn="16"/>
        </ext>
      </extLst>
    </cacheHierarchy>
    <cacheHierarchy uniqueName="[Measures].[Sum of Per Episode]" caption="Sum of Per Episode" measure="1" displayFolder="" measureGroup="Payment" count="0" hidden="1">
      <extLst>
        <ext xmlns:x15="http://schemas.microsoft.com/office/spreadsheetml/2010/11/main" uri="{B97F6D7D-B522-45F9-BDA1-12C45D357490}">
          <x15:cacheHierarchy aggregatedColumn="57"/>
        </ext>
      </extLst>
    </cacheHierarchy>
    <cacheHierarchy uniqueName="[Measures].[Sum of Original_equity]" caption="Sum of Original_equity" measure="1" displayFolder="" measureGroup="investments" count="0" hidden="1">
      <extLst>
        <ext xmlns:x15="http://schemas.microsoft.com/office/spreadsheetml/2010/11/main" uri="{B97F6D7D-B522-45F9-BDA1-12C45D357490}">
          <x15:cacheHierarchy aggregatedColumn="25"/>
        </ext>
      </extLst>
    </cacheHierarchy>
    <cacheHierarchy uniqueName="[Measures].[Sum of Deal_equity]" caption="Sum of Deal_equity" measure="1" displayFolder="" measureGroup="investments" count="0" hidden="1">
      <extLst>
        <ext xmlns:x15="http://schemas.microsoft.com/office/spreadsheetml/2010/11/main" uri="{B97F6D7D-B522-45F9-BDA1-12C45D357490}">
          <x15:cacheHierarchy aggregatedColumn="27"/>
        </ext>
      </extLst>
    </cacheHierarchy>
    <cacheHierarchy uniqueName="[Measures].[Sum of Total Episodes]" caption="Sum of Total Episodes" measure="1" displayFolder="" measureGroup="Analyse" count="0" hidden="1">
      <extLst>
        <ext xmlns:x15="http://schemas.microsoft.com/office/spreadsheetml/2010/11/main" uri="{B97F6D7D-B522-45F9-BDA1-12C45D357490}">
          <x15:cacheHierarchy aggregatedColumn="1"/>
        </ext>
      </extLst>
    </cacheHierarchy>
    <cacheHierarchy uniqueName="[Measures].[Sum of Paid Per Episode]" caption="Sum of Paid Per Episode" measure="1" displayFolder="" measureGroup="Analyse" count="0" hidden="1">
      <extLst>
        <ext xmlns:x15="http://schemas.microsoft.com/office/spreadsheetml/2010/11/main" uri="{B97F6D7D-B522-45F9-BDA1-12C45D357490}">
          <x15:cacheHierarchy aggregatedColumn="2"/>
        </ext>
      </extLst>
    </cacheHierarchy>
    <cacheHierarchy uniqueName="[Measures].[Sum of Earned From SharkTank]" caption="Sum of Earned From SharkTank" measure="1" displayFolder="" measureGroup="Analyse" count="0" hidden="1">
      <extLst>
        <ext xmlns:x15="http://schemas.microsoft.com/office/spreadsheetml/2010/11/main" uri="{B97F6D7D-B522-45F9-BDA1-12C45D357490}">
          <x15:cacheHierarchy aggregatedColumn="3"/>
        </ext>
      </extLst>
    </cacheHierarchy>
    <cacheHierarchy uniqueName="[Measures].[Sum of Total Investments]" caption="Sum of Total Investments" measure="1" displayFolder="" measureGroup="Analys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 Deals Invested]" caption="Sum of Total Deals Invested" measure="1" displayFolder="" measureGroup="Analyse" count="0" hidden="1">
      <extLst>
        <ext xmlns:x15="http://schemas.microsoft.com/office/spreadsheetml/2010/11/main" uri="{B97F6D7D-B522-45F9-BDA1-12C45D357490}">
          <x15:cacheHierarchy aggregatedColumn="5"/>
        </ext>
      </extLst>
    </cacheHierarchy>
    <cacheHierarchy uniqueName="[Measures].[Count of Shark]" caption="Count of Shark" measure="1" displayFolder="" measureGroup="Analyse" count="0" hidden="1">
      <extLst>
        <ext xmlns:x15="http://schemas.microsoft.com/office/spreadsheetml/2010/11/main" uri="{B97F6D7D-B522-45F9-BDA1-12C45D357490}">
          <x15:cacheHierarchy aggregatedColumn="0"/>
        </ext>
      </extLst>
    </cacheHierarchy>
    <cacheHierarchy uniqueName="[Measures].[Sum of No Of Sharks]" caption="Sum of No Of Sharks" measure="1" displayFolder="" measureGroup="Brands" count="0" hidden="1">
      <extLst>
        <ext xmlns:x15="http://schemas.microsoft.com/office/spreadsheetml/2010/11/main" uri="{B97F6D7D-B522-45F9-BDA1-12C45D357490}">
          <x15:cacheHierarchy aggregatedColumn="19"/>
        </ext>
      </extLst>
    </cacheHierarchy>
  </cacheHierarchies>
  <kpis count="0"/>
  <dimensions count="7">
    <dimension name="Analyse" uniqueName="[Analyse]" caption="Analyse"/>
    <dimension name="Attendence" uniqueName="[Attendence]" caption="Attendence"/>
    <dimension name="Brands" uniqueName="[Brands]" caption="Brands"/>
    <dimension name="investments" uniqueName="[investments]" caption="investments"/>
    <dimension name="investments7" uniqueName="[investments7]" caption="investments7"/>
    <dimension measure="1" name="Measures" uniqueName="[Measures]" caption="Measures"/>
    <dimension name="Payment" uniqueName="[Payment]" caption="Payment"/>
  </dimensions>
  <measureGroups count="6">
    <measureGroup name="Analyse" caption="Analyse"/>
    <measureGroup name="Attendence" caption="Attendence"/>
    <measureGroup name="Brands" caption="Brands"/>
    <measureGroup name="investments" caption="investments"/>
    <measureGroup name="investments7" caption="investments7"/>
    <measureGroup name="Payment" caption="Payment"/>
  </measureGroups>
  <maps count="7">
    <map measureGroup="0" dimension="0"/>
    <map measureGroup="1" dimension="1"/>
    <map measureGroup="2" dimension="0"/>
    <map measureGroup="2" dimension="2"/>
    <map measureGroup="3" dimension="3"/>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refreshedDate="44767.527485648148" backgroundQuery="1" createdVersion="7" refreshedVersion="7" minRefreshableVersion="3" recordCount="0" supportSubquery="1" supportAdvancedDrill="1" xr:uid="{374915F7-F93B-4BA2-96CE-8D63C444FB85}">
  <cacheSource type="external" connectionId="4"/>
  <cacheFields count="2">
    <cacheField name="[Analyse].[Shark].[Shark]" caption="Shark" numFmtId="0" level="1">
      <sharedItems containsSemiMixedTypes="0" containsNonDate="0" containsString="0"/>
    </cacheField>
    <cacheField name="[Measures].[Sum of Total Deals Invested]" caption="Sum of Total Deals Invested" numFmtId="0" hierarchy="85" level="32767"/>
  </cacheFields>
  <cacheHierarchies count="88">
    <cacheHierarchy uniqueName="[Analyse].[Shark]" caption="Shark" attribute="1" defaultMemberUniqueName="[Analyse].[Shark].[All]" allUniqueName="[Analyse].[Shark].[All]" dimensionUniqueName="[Analyse]" displayFolder="" count="2" memberValueDatatype="130" unbalanced="0">
      <fieldsUsage count="2">
        <fieldUsage x="-1"/>
        <fieldUsage x="0"/>
      </fieldsUsage>
    </cacheHierarchy>
    <cacheHierarchy uniqueName="[Analyse].[Total Episodes]" caption="Total Episodes" attribute="1" defaultMemberUniqueName="[Analyse].[Total Episodes].[All]" allUniqueName="[Analyse].[Total Episodes].[All]" dimensionUniqueName="[Analyse]" displayFolder="" count="0" memberValueDatatype="20" unbalanced="0"/>
    <cacheHierarchy uniqueName="[Analyse].[Paid Per Episode]" caption="Paid Per Episode" attribute="1" defaultMemberUniqueName="[Analyse].[Paid Per Episode].[All]" allUniqueName="[Analyse].[Paid Per Episode].[All]" dimensionUniqueName="[Analyse]" displayFolder="" count="0" memberValueDatatype="20" unbalanced="0"/>
    <cacheHierarchy uniqueName="[Analyse].[Earned From SharkTank]" caption="Earned From SharkTank" attribute="1" defaultMemberUniqueName="[Analyse].[Earned From SharkTank].[All]" allUniqueName="[Analyse].[Earned From SharkTank].[All]" dimensionUniqueName="[Analyse]" displayFolder="" count="0" memberValueDatatype="20" unbalanced="0"/>
    <cacheHierarchy uniqueName="[Analyse].[Total Investments]" caption="Total Investments" attribute="1" defaultMemberUniqueName="[Analyse].[Total Investments].[All]" allUniqueName="[Analyse].[Total Investments].[All]" dimensionUniqueName="[Analyse]" displayFolder="" count="0" memberValueDatatype="5" unbalanced="0"/>
    <cacheHierarchy uniqueName="[Analyse].[Total Deals Invested]" caption="Total Deals Invested" attribute="1" defaultMemberUniqueName="[Analyse].[Total Deals Invested].[All]" allUniqueName="[Analyse].[Total Deals Invested].[All]" dimensionUniqueName="[Analyse]" displayFolder="" count="0" memberValueDatatype="20" unbalanced="0"/>
    <cacheHierarchy uniqueName="[Attendence].[episode_number]" caption="episode_number" attribute="1" defaultMemberUniqueName="[Attendence].[episode_number].[All]" allUniqueName="[Attendence].[episode_number].[All]" dimensionUniqueName="[Attendence]" displayFolder="" count="0" memberValueDatatype="20" unbalanced="0"/>
    <cacheHierarchy uniqueName="[Attendence].[pitch_number]" caption="pitch_number" attribute="1" defaultMemberUniqueName="[Attendence].[pitch_number].[All]" allUniqueName="[Attendence].[pitch_number].[All]" dimensionUniqueName="[Attendence]" displayFolder="" count="0" memberValueDatatype="20" unbalanced="0"/>
    <cacheHierarchy uniqueName="[Attendence].[brand_name]" caption="brand_name" attribute="1" defaultMemberUniqueName="[Attendence].[brand_name].[All]" allUniqueName="[Attendence].[brand_name].[All]" dimensionUniqueName="[Attendence]" displayFolder="" count="0" memberValueDatatype="130" unbalanced="0"/>
    <cacheHierarchy uniqueName="[Attendence].[idea]" caption="idea" attribute="1" defaultMemberUniqueName="[Attendence].[idea].[All]" allUniqueName="[Attendence].[idea].[All]" dimensionUniqueName="[Attendence]" displayFolder="" count="0" memberValueDatatype="130" unbalanced="0"/>
    <cacheHierarchy uniqueName="[Attendence].[ashneer_present]" caption="ashneer_present" attribute="1" defaultMemberUniqueName="[Attendence].[ashneer_present].[All]" allUniqueName="[Attendence].[ashneer_present].[All]" dimensionUniqueName="[Attendence]" displayFolder="" count="0" memberValueDatatype="20" unbalanced="0"/>
    <cacheHierarchy uniqueName="[Attendence].[anupam_present]" caption="anupam_present" attribute="1" defaultMemberUniqueName="[Attendence].[anupam_present].[All]" allUniqueName="[Attendence].[anupam_present].[All]" dimensionUniqueName="[Attendence]" displayFolder="" count="0" memberValueDatatype="20" unbalanced="0"/>
    <cacheHierarchy uniqueName="[Attendence].[aman_present]" caption="aman_present" attribute="1" defaultMemberUniqueName="[Attendence].[aman_present].[All]" allUniqueName="[Attendence].[aman_present].[All]" dimensionUniqueName="[Attendence]" displayFolder="" count="0" memberValueDatatype="20" unbalanced="0"/>
    <cacheHierarchy uniqueName="[Attendence].[namita_present]" caption="namita_present" attribute="1" defaultMemberUniqueName="[Attendence].[namita_present].[All]" allUniqueName="[Attendence].[namita_present].[All]" dimensionUniqueName="[Attendence]" displayFolder="" count="0" memberValueDatatype="20" unbalanced="0"/>
    <cacheHierarchy uniqueName="[Attendence].[vineeta_present]" caption="vineeta_present" attribute="1" defaultMemberUniqueName="[Attendence].[vineeta_present].[All]" allUniqueName="[Attendence].[vineeta_present].[All]" dimensionUniqueName="[Attendence]" displayFolder="" count="0" memberValueDatatype="20" unbalanced="0"/>
    <cacheHierarchy uniqueName="[Attendence].[peyush_present]" caption="peyush_present" attribute="1" defaultMemberUniqueName="[Attendence].[peyush_present].[All]" allUniqueName="[Attendence].[peyush_present].[All]" dimensionUniqueName="[Attendence]" displayFolder="" count="0" memberValueDatatype="20" unbalanced="0"/>
    <cacheHierarchy uniqueName="[Attendence].[ghazal_present]" caption="ghazal_present" attribute="1" defaultMemberUniqueName="[Attendence].[ghazal_present].[All]" allUniqueName="[Attendence].[ghazal_present].[All]" dimensionUniqueName="[Attendence]" displayFolder="" count="0" memberValueDatatype="20" unbalanced="0"/>
    <cacheHierarchy uniqueName="[Brands].[Shark]" caption="Shark" attribute="1" defaultMemberUniqueName="[Brands].[Shark].[All]" allUniqueName="[Brands].[Shark].[All]" dimensionUniqueName="[Brands]" displayFolder="" count="0" memberValueDatatype="130" unbalanced="0"/>
    <cacheHierarchy uniqueName="[Brands].[Brand]" caption="Brand" attribute="1" defaultMemberUniqueName="[Brands].[Brand].[All]" allUniqueName="[Brands].[Brand].[All]" dimensionUniqueName="[Brands]" displayFolder="" count="0" memberValueDatatype="130" unbalanced="0"/>
    <cacheHierarchy uniqueName="[Brands].[No Of Sharks]" caption="No Of Sharks" attribute="1" defaultMemberUniqueName="[Brands].[No Of Sharks].[All]" allUniqueName="[Brands].[No Of Sharks].[All]" dimensionUniqueName="[Brands]" displayFolder="" count="0" memberValueDatatype="20" unbalanced="0"/>
    <cacheHierarchy uniqueName="[investments].[Ep. No.2]" caption="Ep. No.2" attribute="1" defaultMemberUniqueName="[investments].[Ep. No.2].[All]" allUniqueName="[investments].[Ep. No.2].[All]" dimensionUniqueName="[investments]" displayFolder="" count="0" memberValueDatatype="20" unbalanced="0"/>
    <cacheHierarchy uniqueName="[investments].[Pitch No.]" caption="Pitch No." attribute="1" defaultMemberUniqueName="[investments].[Pitch No.].[All]" allUniqueName="[investments].[Pitch No.].[All]" dimensionUniqueName="[investments]" displayFolder="" count="0" memberValueDatatype="20" unbalanced="0"/>
    <cacheHierarchy uniqueName="[investments].[Brand]" caption="Brand" attribute="1" defaultMemberUniqueName="[investments].[Brand].[All]" allUniqueName="[investments].[Brand].[All]" dimensionUniqueName="[investments]" displayFolder="" count="0" memberValueDatatype="130" unbalanced="0"/>
    <cacheHierarchy uniqueName="[investments].[Idea]" caption="Idea" attribute="1" defaultMemberUniqueName="[investments].[Idea].[All]" allUniqueName="[investments].[Idea].[All]" dimensionUniqueName="[investments]" displayFolder="" count="0" memberValueDatatype="130" unbalanced="0"/>
    <cacheHierarchy uniqueName="[investments].[original_amount]" caption="original_amount" attribute="1" defaultMemberUniqueName="[investments].[original_amount].[All]" allUniqueName="[investments].[original_amount].[All]" dimensionUniqueName="[investments]" displayFolder="" count="0" memberValueDatatype="5" unbalanced="0"/>
    <cacheHierarchy uniqueName="[investments].[Original_equity]" caption="Original_equity" attribute="1" defaultMemberUniqueName="[investments].[Original_equity].[All]" allUniqueName="[investments].[Original_equity].[All]" dimensionUniqueName="[investments]" displayFolder="" count="0" memberValueDatatype="5" unbalanced="0"/>
    <cacheHierarchy uniqueName="[investments].[Deal_amount]" caption="Deal_amount" attribute="1" defaultMemberUniqueName="[investments].[Deal_amount].[All]" allUniqueName="[investments].[Deal_amount].[All]" dimensionUniqueName="[investments]" displayFolder="" count="0" memberValueDatatype="20" unbalanced="0"/>
    <cacheHierarchy uniqueName="[investments].[Deal_equity]" caption="Deal_equity" attribute="1" defaultMemberUniqueName="[investments].[Deal_equity].[All]" allUniqueName="[investments].[Deal_equity].[All]" dimensionUniqueName="[investments]" displayFolder="" count="0" memberValueDatatype="5" unbalanced="0"/>
    <cacheHierarchy uniqueName="[investments].[Deal_debt]" caption="Deal_debt" attribute="1" defaultMemberUniqueName="[investments].[Deal_debt].[All]" allUniqueName="[investments].[Deal_debt].[All]" dimensionUniqueName="[investments]" displayFolder="" count="0" memberValueDatatype="20" unbalanced="0"/>
    <cacheHierarchy uniqueName="[investments].[Investment by Ashneer]" caption="Investment by Ashneer" attribute="1" defaultMemberUniqueName="[investments].[Investment by Ashneer].[All]" allUniqueName="[investments].[Investment by Ashneer].[All]" dimensionUniqueName="[investments]" displayFolder="" count="0" memberValueDatatype="20" unbalanced="0"/>
    <cacheHierarchy uniqueName="[investments].[Investment by Namita]" caption="Investment by Namita" attribute="1" defaultMemberUniqueName="[investments].[Investment by Namita].[All]" allUniqueName="[investments].[Investment by Namita].[All]" dimensionUniqueName="[investments]" displayFolder="" count="0" memberValueDatatype="20" unbalanced="0"/>
    <cacheHierarchy uniqueName="[investments].[Investment by Anupam]" caption="Investment by Anupam" attribute="1" defaultMemberUniqueName="[investments].[Investment by Anupam].[All]" allUniqueName="[investments].[Investment by Anupam].[All]" dimensionUniqueName="[investments]" displayFolder="" count="0" memberValueDatatype="20" unbalanced="0"/>
    <cacheHierarchy uniqueName="[investments].[Investment by Vineeta]" caption="Investment by Vineeta" attribute="1" defaultMemberUniqueName="[investments].[Investment by Vineeta].[All]" allUniqueName="[investments].[Investment by Vineeta].[All]" dimensionUniqueName="[investments]" displayFolder="" count="0" memberValueDatatype="20" unbalanced="0"/>
    <cacheHierarchy uniqueName="[investments].[Investment by Aman]" caption="Investment by Aman" attribute="1" defaultMemberUniqueName="[investments].[Investment by Aman].[All]" allUniqueName="[investments].[Investment by Aman].[All]" dimensionUniqueName="[investments]" displayFolder="" count="0" memberValueDatatype="20" unbalanced="0"/>
    <cacheHierarchy uniqueName="[investments].[Investment by Peyush]" caption="Investment by Peyush" attribute="1" defaultMemberUniqueName="[investments].[Investment by Peyush].[All]" allUniqueName="[investments].[Investment by Peyush].[All]" dimensionUniqueName="[investments]" displayFolder="" count="0" memberValueDatatype="20" unbalanced="0"/>
    <cacheHierarchy uniqueName="[investments].[Investment by Ghazal]" caption="Investment by Ghazal" attribute="1" defaultMemberUniqueName="[investments].[Investment by Ghazal].[All]" allUniqueName="[investments].[Investment by Ghazal].[All]" dimensionUniqueName="[investments]" displayFolder="" count="0" memberValueDatatype="20" unbalanced="0"/>
    <cacheHierarchy uniqueName="[investments7].[Ep. No.2]" caption="Ep. No.2" attribute="1" defaultMemberUniqueName="[investments7].[Ep. No.2].[All]" allUniqueName="[investments7].[Ep. No.2].[All]" dimensionUniqueName="[investments7]" displayFolder="" count="0" memberValueDatatype="20" unbalanced="0"/>
    <cacheHierarchy uniqueName="[investments7].[Pitch No.]" caption="Pitch No." attribute="1" defaultMemberUniqueName="[investments7].[Pitch No.].[All]" allUniqueName="[investments7].[Pitch No.].[All]" dimensionUniqueName="[investments7]" displayFolder="" count="0" memberValueDatatype="20" unbalanced="0"/>
    <cacheHierarchy uniqueName="[investments7].[Brand]" caption="Brand" attribute="1" defaultMemberUniqueName="[investments7].[Brand].[All]" allUniqueName="[investments7].[Brand].[All]" dimensionUniqueName="[investments7]" displayFolder="" count="0" memberValueDatatype="130" unbalanced="0"/>
    <cacheHierarchy uniqueName="[investments7].[original_amount]" caption="original_amount" attribute="1" defaultMemberUniqueName="[investments7].[original_amount].[All]" allUniqueName="[investments7].[original_amount].[All]" dimensionUniqueName="[investments7]" displayFolder="" count="0" memberValueDatatype="5" unbalanced="0"/>
    <cacheHierarchy uniqueName="[investments7].[Original_equity]" caption="Original_equity" attribute="1" defaultMemberUniqueName="[investments7].[Original_equity].[All]" allUniqueName="[investments7].[Original_equity].[All]" dimensionUniqueName="[investments7]" displayFolder="" count="0" memberValueDatatype="5" unbalanced="0"/>
    <cacheHierarchy uniqueName="[investments7].[Valuation]" caption="Valuation" attribute="1" defaultMemberUniqueName="[investments7].[Valuation].[All]" allUniqueName="[investments7].[Valuation].[All]" dimensionUniqueName="[investments7]" displayFolder="" count="0" memberValueDatatype="5" unbalanced="0"/>
    <cacheHierarchy uniqueName="[investments7].[Deal_amount]" caption="Deal_amount" attribute="1" defaultMemberUniqueName="[investments7].[Deal_amount].[All]" allUniqueName="[investments7].[Deal_amount].[All]" dimensionUniqueName="[investments7]" displayFolder="" count="0" memberValueDatatype="20" unbalanced="0"/>
    <cacheHierarchy uniqueName="[investments7].[Deal_equity]" caption="Deal_equity" attribute="1" defaultMemberUniqueName="[investments7].[Deal_equity].[All]" allUniqueName="[investments7].[Deal_equity].[All]" dimensionUniqueName="[investments7]" displayFolder="" count="0" memberValueDatatype="5" unbalanced="0"/>
    <cacheHierarchy uniqueName="[investments7].[Deal_debt]" caption="Deal_debt" attribute="1" defaultMemberUniqueName="[investments7].[Deal_debt].[All]" allUniqueName="[investments7].[Deal_debt].[All]" dimensionUniqueName="[investments7]" displayFolder="" count="0" memberValueDatatype="20" unbalanced="0"/>
    <cacheHierarchy uniqueName="[investments7].[Total_Shark_In_Deal]" caption="Total_Shark_In_Deal" attribute="1" defaultMemberUniqueName="[investments7].[Total_Shark_In_Deal].[All]" allUniqueName="[investments7].[Total_Shark_In_Deal].[All]" dimensionUniqueName="[investments7]" displayFolder="" count="0" memberValueDatatype="20" unbalanced="0"/>
    <cacheHierarchy uniqueName="[investments7].[Total_amount]" caption="Total_amount" attribute="1" defaultMemberUniqueName="[investments7].[Total_amount].[All]" allUniqueName="[investments7].[Total_amount].[All]" dimensionUniqueName="[investments7]" displayFolder="" count="0" memberValueDatatype="20" unbalanced="0"/>
    <cacheHierarchy uniqueName="[investments7].[Amount_Per_Shark]" caption="Amount_Per_Shark" attribute="1" defaultMemberUniqueName="[investments7].[Amount_Per_Shark].[All]" allUniqueName="[investments7].[Amount_Per_Shark].[All]" dimensionUniqueName="[investments7]" displayFolder="" count="0" memberValueDatatype="5" unbalanced="0"/>
    <cacheHierarchy uniqueName="[investments7].[Investment by Ashneer]" caption="Investment by Ashneer" attribute="1" defaultMemberUniqueName="[investments7].[Investment by Ashneer].[All]" allUniqueName="[investments7].[Investment by Ashneer].[All]" dimensionUniqueName="[investments7]" displayFolder="" count="0" memberValueDatatype="20" unbalanced="0"/>
    <cacheHierarchy uniqueName="[investments7].[Investment by Namita]" caption="Investment by Namita" attribute="1" defaultMemberUniqueName="[investments7].[Investment by Namita].[All]" allUniqueName="[investments7].[Investment by Namita].[All]" dimensionUniqueName="[investments7]" displayFolder="" count="0" memberValueDatatype="20" unbalanced="0"/>
    <cacheHierarchy uniqueName="[investments7].[Investment by Anupam]" caption="Investment by Anupam" attribute="1" defaultMemberUniqueName="[investments7].[Investment by Anupam].[All]" allUniqueName="[investments7].[Investment by Anupam].[All]" dimensionUniqueName="[investments7]" displayFolder="" count="0" memberValueDatatype="20" unbalanced="0"/>
    <cacheHierarchy uniqueName="[investments7].[Investment by Vineeta]" caption="Investment by Vineeta" attribute="1" defaultMemberUniqueName="[investments7].[Investment by Vineeta].[All]" allUniqueName="[investments7].[Investment by Vineeta].[All]" dimensionUniqueName="[investments7]" displayFolder="" count="0" memberValueDatatype="20" unbalanced="0"/>
    <cacheHierarchy uniqueName="[investments7].[Investment by Aman]" caption="Investment by Aman" attribute="1" defaultMemberUniqueName="[investments7].[Investment by Aman].[All]" allUniqueName="[investments7].[Investment by Aman].[All]" dimensionUniqueName="[investments7]" displayFolder="" count="0" memberValueDatatype="20" unbalanced="0"/>
    <cacheHierarchy uniqueName="[investments7].[Investment by Peyush]" caption="Investment by Peyush" attribute="1" defaultMemberUniqueName="[investments7].[Investment by Peyush].[All]" allUniqueName="[investments7].[Investment by Peyush].[All]" dimensionUniqueName="[investments7]" displayFolder="" count="0" memberValueDatatype="20" unbalanced="0"/>
    <cacheHierarchy uniqueName="[investments7].[Investment by Ghazal]" caption="Investment by Ghazal" attribute="1" defaultMemberUniqueName="[investments7].[Investment by Ghazal].[All]" allUniqueName="[investments7].[Investment by Ghazal].[All]" dimensionUniqueName="[investments7]" displayFolder="" count="0" memberValueDatatype="20" unbalanced="0"/>
    <cacheHierarchy uniqueName="[Payment].[S/no]" caption="S/no" attribute="1" defaultMemberUniqueName="[Payment].[S/no].[All]" allUniqueName="[Payment].[S/no].[All]" dimensionUniqueName="[Payment]" displayFolder="" count="0" memberValueDatatype="20" unbalanced="0"/>
    <cacheHierarchy uniqueName="[Payment].[Shark]" caption="Shark" attribute="1" defaultMemberUniqueName="[Payment].[Shark].[All]" allUniqueName="[Payment].[Shark].[All]" dimensionUniqueName="[Payment]" displayFolder="" count="0" memberValueDatatype="130" unbalanced="0"/>
    <cacheHierarchy uniqueName="[Payment].[Per Episode]" caption="Per Episode" attribute="1" defaultMemberUniqueName="[Payment].[Per Episode].[All]" allUniqueName="[Payment].[Per Episode].[All]" dimensionUniqueName="[Payment]" displayFolder="" count="0" memberValueDatatype="20" unbalanced="0"/>
    <cacheHierarchy uniqueName="[Measures].[__XL_Count investments7]" caption="__XL_Count investments7" measure="1" displayFolder="" measureGroup="investments7" count="0" hidden="1"/>
    <cacheHierarchy uniqueName="[Measures].[__XL_Count Attendence]" caption="__XL_Count Attendence" measure="1" displayFolder="" measureGroup="Attendence" count="0" hidden="1"/>
    <cacheHierarchy uniqueName="[Measures].[__XL_Count Payment]" caption="__XL_Count Payment" measure="1" displayFolder="" measureGroup="Payment" count="0" hidden="1"/>
    <cacheHierarchy uniqueName="[Measures].[__XL_Count investments]" caption="__XL_Count investments" measure="1" displayFolder="" measureGroup="investments" count="0" hidden="1"/>
    <cacheHierarchy uniqueName="[Measures].[__XL_Count Analyse]" caption="__XL_Count Analyse" measure="1" displayFolder="" measureGroup="Analyse" count="0" hidden="1"/>
    <cacheHierarchy uniqueName="[Measures].[__XL_Count Brands]" caption="__XL_Count Brands" measure="1" displayFolder="" measureGroup="Brands" count="0" hidden="1"/>
    <cacheHierarchy uniqueName="[Measures].[__No measures defined]" caption="__No measures defined" measure="1" displayFolder="" count="0" hidden="1"/>
    <cacheHierarchy uniqueName="[Measures].[Sum of Investment by Ashneer]" caption="Sum of Investment by Ashneer" measure="1" displayFolder="" measureGroup="investments7" count="0" hidden="1">
      <extLst>
        <ext xmlns:x15="http://schemas.microsoft.com/office/spreadsheetml/2010/11/main" uri="{B97F6D7D-B522-45F9-BDA1-12C45D357490}">
          <x15:cacheHierarchy aggregatedColumn="48"/>
        </ext>
      </extLst>
    </cacheHierarchy>
    <cacheHierarchy uniqueName="[Measures].[Sum of pitch_number]" caption="Sum of pitch_number" measure="1" displayFolder="" measureGroup="Attendence" count="0" hidden="1">
      <extLst>
        <ext xmlns:x15="http://schemas.microsoft.com/office/spreadsheetml/2010/11/main" uri="{B97F6D7D-B522-45F9-BDA1-12C45D357490}">
          <x15:cacheHierarchy aggregatedColumn="7"/>
        </ext>
      </extLst>
    </cacheHierarchy>
    <cacheHierarchy uniqueName="[Measures].[Sum of episode_number]" caption="Sum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Count of episode_number]" caption="Count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Count of pitch_number]" caption="Count of pitch_number" measure="1" displayFolder="" measureGroup="Attendence" count="0" hidden="1">
      <extLst>
        <ext xmlns:x15="http://schemas.microsoft.com/office/spreadsheetml/2010/11/main" uri="{B97F6D7D-B522-45F9-BDA1-12C45D357490}">
          <x15:cacheHierarchy aggregatedColumn="7"/>
        </ext>
      </extLst>
    </cacheHierarchy>
    <cacheHierarchy uniqueName="[Measures].[Distinct Count of episode_number]" caption="Distinct Count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Sum of ashneer_present]" caption="Sum of ashneer_present" measure="1" displayFolder="" measureGroup="Attendence" count="0" hidden="1">
      <extLst>
        <ext xmlns:x15="http://schemas.microsoft.com/office/spreadsheetml/2010/11/main" uri="{B97F6D7D-B522-45F9-BDA1-12C45D357490}">
          <x15:cacheHierarchy aggregatedColumn="10"/>
        </ext>
      </extLst>
    </cacheHierarchy>
    <cacheHierarchy uniqueName="[Measures].[Sum of anupam_present]" caption="Sum of anupam_present" measure="1" displayFolder="" measureGroup="Attendence" count="0" hidden="1">
      <extLst>
        <ext xmlns:x15="http://schemas.microsoft.com/office/spreadsheetml/2010/11/main" uri="{B97F6D7D-B522-45F9-BDA1-12C45D357490}">
          <x15:cacheHierarchy aggregatedColumn="11"/>
        </ext>
      </extLst>
    </cacheHierarchy>
    <cacheHierarchy uniqueName="[Measures].[Sum of aman_present]" caption="Sum of aman_present" measure="1" displayFolder="" measureGroup="Attendence" count="0" hidden="1">
      <extLst>
        <ext xmlns:x15="http://schemas.microsoft.com/office/spreadsheetml/2010/11/main" uri="{B97F6D7D-B522-45F9-BDA1-12C45D357490}">
          <x15:cacheHierarchy aggregatedColumn="12"/>
        </ext>
      </extLst>
    </cacheHierarchy>
    <cacheHierarchy uniqueName="[Measures].[Sum of namita_present]" caption="Sum of namita_present" measure="1" displayFolder="" measureGroup="Attendence" count="0" hidden="1">
      <extLst>
        <ext xmlns:x15="http://schemas.microsoft.com/office/spreadsheetml/2010/11/main" uri="{B97F6D7D-B522-45F9-BDA1-12C45D357490}">
          <x15:cacheHierarchy aggregatedColumn="13"/>
        </ext>
      </extLst>
    </cacheHierarchy>
    <cacheHierarchy uniqueName="[Measures].[Sum of vineeta_present]" caption="Sum of vineeta_present" measure="1" displayFolder="" measureGroup="Attendence" count="0" hidden="1">
      <extLst>
        <ext xmlns:x15="http://schemas.microsoft.com/office/spreadsheetml/2010/11/main" uri="{B97F6D7D-B522-45F9-BDA1-12C45D357490}">
          <x15:cacheHierarchy aggregatedColumn="14"/>
        </ext>
      </extLst>
    </cacheHierarchy>
    <cacheHierarchy uniqueName="[Measures].[Sum of peyush_present]" caption="Sum of peyush_present" measure="1" displayFolder="" measureGroup="Attendence" count="0" hidden="1">
      <extLst>
        <ext xmlns:x15="http://schemas.microsoft.com/office/spreadsheetml/2010/11/main" uri="{B97F6D7D-B522-45F9-BDA1-12C45D357490}">
          <x15:cacheHierarchy aggregatedColumn="15"/>
        </ext>
      </extLst>
    </cacheHierarchy>
    <cacheHierarchy uniqueName="[Measures].[Sum of ghazal_present]" caption="Sum of ghazal_present" measure="1" displayFolder="" measureGroup="Attendence" count="0" hidden="1">
      <extLst>
        <ext xmlns:x15="http://schemas.microsoft.com/office/spreadsheetml/2010/11/main" uri="{B97F6D7D-B522-45F9-BDA1-12C45D357490}">
          <x15:cacheHierarchy aggregatedColumn="16"/>
        </ext>
      </extLst>
    </cacheHierarchy>
    <cacheHierarchy uniqueName="[Measures].[Sum of Per Episode]" caption="Sum of Per Episode" measure="1" displayFolder="" measureGroup="Payment" count="0" hidden="1">
      <extLst>
        <ext xmlns:x15="http://schemas.microsoft.com/office/spreadsheetml/2010/11/main" uri="{B97F6D7D-B522-45F9-BDA1-12C45D357490}">
          <x15:cacheHierarchy aggregatedColumn="57"/>
        </ext>
      </extLst>
    </cacheHierarchy>
    <cacheHierarchy uniqueName="[Measures].[Sum of Original_equity]" caption="Sum of Original_equity" measure="1" displayFolder="" measureGroup="investments" count="0" hidden="1">
      <extLst>
        <ext xmlns:x15="http://schemas.microsoft.com/office/spreadsheetml/2010/11/main" uri="{B97F6D7D-B522-45F9-BDA1-12C45D357490}">
          <x15:cacheHierarchy aggregatedColumn="25"/>
        </ext>
      </extLst>
    </cacheHierarchy>
    <cacheHierarchy uniqueName="[Measures].[Sum of Deal_equity]" caption="Sum of Deal_equity" measure="1" displayFolder="" measureGroup="investments" count="0" hidden="1">
      <extLst>
        <ext xmlns:x15="http://schemas.microsoft.com/office/spreadsheetml/2010/11/main" uri="{B97F6D7D-B522-45F9-BDA1-12C45D357490}">
          <x15:cacheHierarchy aggregatedColumn="27"/>
        </ext>
      </extLst>
    </cacheHierarchy>
    <cacheHierarchy uniqueName="[Measures].[Sum of Total Episodes]" caption="Sum of Total Episodes" measure="1" displayFolder="" measureGroup="Analyse" count="0" hidden="1">
      <extLst>
        <ext xmlns:x15="http://schemas.microsoft.com/office/spreadsheetml/2010/11/main" uri="{B97F6D7D-B522-45F9-BDA1-12C45D357490}">
          <x15:cacheHierarchy aggregatedColumn="1"/>
        </ext>
      </extLst>
    </cacheHierarchy>
    <cacheHierarchy uniqueName="[Measures].[Sum of Paid Per Episode]" caption="Sum of Paid Per Episode" measure="1" displayFolder="" measureGroup="Analyse" count="0" hidden="1">
      <extLst>
        <ext xmlns:x15="http://schemas.microsoft.com/office/spreadsheetml/2010/11/main" uri="{B97F6D7D-B522-45F9-BDA1-12C45D357490}">
          <x15:cacheHierarchy aggregatedColumn="2"/>
        </ext>
      </extLst>
    </cacheHierarchy>
    <cacheHierarchy uniqueName="[Measures].[Sum of Earned From SharkTank]" caption="Sum of Earned From SharkTank" measure="1" displayFolder="" measureGroup="Analyse" count="0" hidden="1">
      <extLst>
        <ext xmlns:x15="http://schemas.microsoft.com/office/spreadsheetml/2010/11/main" uri="{B97F6D7D-B522-45F9-BDA1-12C45D357490}">
          <x15:cacheHierarchy aggregatedColumn="3"/>
        </ext>
      </extLst>
    </cacheHierarchy>
    <cacheHierarchy uniqueName="[Measures].[Sum of Total Investments]" caption="Sum of Total Investments" measure="1" displayFolder="" measureGroup="Analyse" count="0" hidden="1">
      <extLst>
        <ext xmlns:x15="http://schemas.microsoft.com/office/spreadsheetml/2010/11/main" uri="{B97F6D7D-B522-45F9-BDA1-12C45D357490}">
          <x15:cacheHierarchy aggregatedColumn="4"/>
        </ext>
      </extLst>
    </cacheHierarchy>
    <cacheHierarchy uniqueName="[Measures].[Sum of Total Deals Invested]" caption="Sum of Total Deals Invested" measure="1" displayFolder="" measureGroup="Analyse"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Shark]" caption="Count of Shark" measure="1" displayFolder="" measureGroup="Analyse" count="0" hidden="1">
      <extLst>
        <ext xmlns:x15="http://schemas.microsoft.com/office/spreadsheetml/2010/11/main" uri="{B97F6D7D-B522-45F9-BDA1-12C45D357490}">
          <x15:cacheHierarchy aggregatedColumn="0"/>
        </ext>
      </extLst>
    </cacheHierarchy>
    <cacheHierarchy uniqueName="[Measures].[Sum of No Of Sharks]" caption="Sum of No Of Sharks" measure="1" displayFolder="" measureGroup="Brands" count="0" hidden="1">
      <extLst>
        <ext xmlns:x15="http://schemas.microsoft.com/office/spreadsheetml/2010/11/main" uri="{B97F6D7D-B522-45F9-BDA1-12C45D357490}">
          <x15:cacheHierarchy aggregatedColumn="19"/>
        </ext>
      </extLst>
    </cacheHierarchy>
  </cacheHierarchies>
  <kpis count="0"/>
  <dimensions count="7">
    <dimension name="Analyse" uniqueName="[Analyse]" caption="Analyse"/>
    <dimension name="Attendence" uniqueName="[Attendence]" caption="Attendence"/>
    <dimension name="Brands" uniqueName="[Brands]" caption="Brands"/>
    <dimension name="investments" uniqueName="[investments]" caption="investments"/>
    <dimension name="investments7" uniqueName="[investments7]" caption="investments7"/>
    <dimension measure="1" name="Measures" uniqueName="[Measures]" caption="Measures"/>
    <dimension name="Payment" uniqueName="[Payment]" caption="Payment"/>
  </dimensions>
  <measureGroups count="6">
    <measureGroup name="Analyse" caption="Analyse"/>
    <measureGroup name="Attendence" caption="Attendence"/>
    <measureGroup name="Brands" caption="Brands"/>
    <measureGroup name="investments" caption="investments"/>
    <measureGroup name="investments7" caption="investments7"/>
    <measureGroup name="Payment" caption="Payment"/>
  </measureGroups>
  <maps count="7">
    <map measureGroup="0" dimension="0"/>
    <map measureGroup="1" dimension="1"/>
    <map measureGroup="2" dimension="0"/>
    <map measureGroup="2" dimension="2"/>
    <map measureGroup="3" dimension="3"/>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hi" refreshedDate="44767.527486226849" backgroundQuery="1" createdVersion="7" refreshedVersion="7" minRefreshableVersion="3" recordCount="0" supportSubquery="1" supportAdvancedDrill="1" xr:uid="{5F7F9091-1A2F-4E99-A533-FA75501915E0}">
  <cacheSource type="external" connectionId="4"/>
  <cacheFields count="3">
    <cacheField name="[Analyse].[Shark].[Shark]" caption="Shark" numFmtId="0" level="1">
      <sharedItems containsSemiMixedTypes="0" containsNonDate="0" containsString="0"/>
    </cacheField>
    <cacheField name="[Brands].[Brand].[Brand]" caption="Brand" numFmtId="0" hierarchy="18" level="1">
      <sharedItems count="21">
        <s v="Aas Vidyalaya"/>
        <s v="Bamboo India"/>
        <s v="Beyond Snack"/>
        <s v="BluePine Industries"/>
        <s v="Booz scooters"/>
        <s v="EventBeep"/>
        <s v="Find Your Kicks India"/>
        <s v="Get a Whey"/>
        <s v="Hair Originals"/>
        <s v="IN A CAN"/>
        <s v="Jain Shikanji"/>
        <s v="Motion Breeze"/>
        <s v="Nomad Food Project"/>
        <s v="Otua"/>
        <s v="Proxgy"/>
        <s v="Raising Superstars"/>
        <s v="Skippi Pops"/>
        <s v="Tagz Foods"/>
        <s v="The Yarn Bazaar"/>
        <s v="Tweek Labs"/>
        <s v="WeSTOCK"/>
      </sharedItems>
    </cacheField>
    <cacheField name="[Measures].[Sum of No Of Sharks]" caption="Sum of No Of Sharks" numFmtId="0" hierarchy="87" level="32767"/>
  </cacheFields>
  <cacheHierarchies count="88">
    <cacheHierarchy uniqueName="[Analyse].[Shark]" caption="Shark" attribute="1" defaultMemberUniqueName="[Analyse].[Shark].[All]" allUniqueName="[Analyse].[Shark].[All]" dimensionUniqueName="[Analyse]" displayFolder="" count="2" memberValueDatatype="130" unbalanced="0">
      <fieldsUsage count="2">
        <fieldUsage x="-1"/>
        <fieldUsage x="0"/>
      </fieldsUsage>
    </cacheHierarchy>
    <cacheHierarchy uniqueName="[Analyse].[Total Episodes]" caption="Total Episodes" attribute="1" defaultMemberUniqueName="[Analyse].[Total Episodes].[All]" allUniqueName="[Analyse].[Total Episodes].[All]" dimensionUniqueName="[Analyse]" displayFolder="" count="0" memberValueDatatype="20" unbalanced="0"/>
    <cacheHierarchy uniqueName="[Analyse].[Paid Per Episode]" caption="Paid Per Episode" attribute="1" defaultMemberUniqueName="[Analyse].[Paid Per Episode].[All]" allUniqueName="[Analyse].[Paid Per Episode].[All]" dimensionUniqueName="[Analyse]" displayFolder="" count="0" memberValueDatatype="20" unbalanced="0"/>
    <cacheHierarchy uniqueName="[Analyse].[Earned From SharkTank]" caption="Earned From SharkTank" attribute="1" defaultMemberUniqueName="[Analyse].[Earned From SharkTank].[All]" allUniqueName="[Analyse].[Earned From SharkTank].[All]" dimensionUniqueName="[Analyse]" displayFolder="" count="0" memberValueDatatype="20" unbalanced="0"/>
    <cacheHierarchy uniqueName="[Analyse].[Total Investments]" caption="Total Investments" attribute="1" defaultMemberUniqueName="[Analyse].[Total Investments].[All]" allUniqueName="[Analyse].[Total Investments].[All]" dimensionUniqueName="[Analyse]" displayFolder="" count="0" memberValueDatatype="5" unbalanced="0"/>
    <cacheHierarchy uniqueName="[Analyse].[Total Deals Invested]" caption="Total Deals Invested" attribute="1" defaultMemberUniqueName="[Analyse].[Total Deals Invested].[All]" allUniqueName="[Analyse].[Total Deals Invested].[All]" dimensionUniqueName="[Analyse]" displayFolder="" count="0" memberValueDatatype="20" unbalanced="0"/>
    <cacheHierarchy uniqueName="[Attendence].[episode_number]" caption="episode_number" attribute="1" defaultMemberUniqueName="[Attendence].[episode_number].[All]" allUniqueName="[Attendence].[episode_number].[All]" dimensionUniqueName="[Attendence]" displayFolder="" count="0" memberValueDatatype="20" unbalanced="0"/>
    <cacheHierarchy uniqueName="[Attendence].[pitch_number]" caption="pitch_number" attribute="1" defaultMemberUniqueName="[Attendence].[pitch_number].[All]" allUniqueName="[Attendence].[pitch_number].[All]" dimensionUniqueName="[Attendence]" displayFolder="" count="0" memberValueDatatype="20" unbalanced="0"/>
    <cacheHierarchy uniqueName="[Attendence].[brand_name]" caption="brand_name" attribute="1" defaultMemberUniqueName="[Attendence].[brand_name].[All]" allUniqueName="[Attendence].[brand_name].[All]" dimensionUniqueName="[Attendence]" displayFolder="" count="0" memberValueDatatype="130" unbalanced="0"/>
    <cacheHierarchy uniqueName="[Attendence].[idea]" caption="idea" attribute="1" defaultMemberUniqueName="[Attendence].[idea].[All]" allUniqueName="[Attendence].[idea].[All]" dimensionUniqueName="[Attendence]" displayFolder="" count="0" memberValueDatatype="130" unbalanced="0"/>
    <cacheHierarchy uniqueName="[Attendence].[ashneer_present]" caption="ashneer_present" attribute="1" defaultMemberUniqueName="[Attendence].[ashneer_present].[All]" allUniqueName="[Attendence].[ashneer_present].[All]" dimensionUniqueName="[Attendence]" displayFolder="" count="0" memberValueDatatype="20" unbalanced="0"/>
    <cacheHierarchy uniqueName="[Attendence].[anupam_present]" caption="anupam_present" attribute="1" defaultMemberUniqueName="[Attendence].[anupam_present].[All]" allUniqueName="[Attendence].[anupam_present].[All]" dimensionUniqueName="[Attendence]" displayFolder="" count="0" memberValueDatatype="20" unbalanced="0"/>
    <cacheHierarchy uniqueName="[Attendence].[aman_present]" caption="aman_present" attribute="1" defaultMemberUniqueName="[Attendence].[aman_present].[All]" allUniqueName="[Attendence].[aman_present].[All]" dimensionUniqueName="[Attendence]" displayFolder="" count="0" memberValueDatatype="20" unbalanced="0"/>
    <cacheHierarchy uniqueName="[Attendence].[namita_present]" caption="namita_present" attribute="1" defaultMemberUniqueName="[Attendence].[namita_present].[All]" allUniqueName="[Attendence].[namita_present].[All]" dimensionUniqueName="[Attendence]" displayFolder="" count="0" memberValueDatatype="20" unbalanced="0"/>
    <cacheHierarchy uniqueName="[Attendence].[vineeta_present]" caption="vineeta_present" attribute="1" defaultMemberUniqueName="[Attendence].[vineeta_present].[All]" allUniqueName="[Attendence].[vineeta_present].[All]" dimensionUniqueName="[Attendence]" displayFolder="" count="0" memberValueDatatype="20" unbalanced="0"/>
    <cacheHierarchy uniqueName="[Attendence].[peyush_present]" caption="peyush_present" attribute="1" defaultMemberUniqueName="[Attendence].[peyush_present].[All]" allUniqueName="[Attendence].[peyush_present].[All]" dimensionUniqueName="[Attendence]" displayFolder="" count="0" memberValueDatatype="20" unbalanced="0"/>
    <cacheHierarchy uniqueName="[Attendence].[ghazal_present]" caption="ghazal_present" attribute="1" defaultMemberUniqueName="[Attendence].[ghazal_present].[All]" allUniqueName="[Attendence].[ghazal_present].[All]" dimensionUniqueName="[Attendence]" displayFolder="" count="0" memberValueDatatype="20" unbalanced="0"/>
    <cacheHierarchy uniqueName="[Brands].[Shark]" caption="Shark" attribute="1" defaultMemberUniqueName="[Brands].[Shark].[All]" allUniqueName="[Brands].[Shark].[All]" dimensionUniqueName="[Brands]" displayFolder="" count="0" memberValueDatatype="130" unbalanced="0"/>
    <cacheHierarchy uniqueName="[Brands].[Brand]" caption="Brand" attribute="1" defaultMemberUniqueName="[Brands].[Brand].[All]" allUniqueName="[Brands].[Brand].[All]" dimensionUniqueName="[Brands]" displayFolder="" count="2" memberValueDatatype="130" unbalanced="0">
      <fieldsUsage count="2">
        <fieldUsage x="-1"/>
        <fieldUsage x="1"/>
      </fieldsUsage>
    </cacheHierarchy>
    <cacheHierarchy uniqueName="[Brands].[No Of Sharks]" caption="No Of Sharks" attribute="1" defaultMemberUniqueName="[Brands].[No Of Sharks].[All]" allUniqueName="[Brands].[No Of Sharks].[All]" dimensionUniqueName="[Brands]" displayFolder="" count="2" memberValueDatatype="20" unbalanced="0"/>
    <cacheHierarchy uniqueName="[investments].[Ep. No.2]" caption="Ep. No.2" attribute="1" defaultMemberUniqueName="[investments].[Ep. No.2].[All]" allUniqueName="[investments].[Ep. No.2].[All]" dimensionUniqueName="[investments]" displayFolder="" count="0" memberValueDatatype="20" unbalanced="0"/>
    <cacheHierarchy uniqueName="[investments].[Pitch No.]" caption="Pitch No." attribute="1" defaultMemberUniqueName="[investments].[Pitch No.].[All]" allUniqueName="[investments].[Pitch No.].[All]" dimensionUniqueName="[investments]" displayFolder="" count="0" memberValueDatatype="20" unbalanced="0"/>
    <cacheHierarchy uniqueName="[investments].[Brand]" caption="Brand" attribute="1" defaultMemberUniqueName="[investments].[Brand].[All]" allUniqueName="[investments].[Brand].[All]" dimensionUniqueName="[investments]" displayFolder="" count="0" memberValueDatatype="130" unbalanced="0"/>
    <cacheHierarchy uniqueName="[investments].[Idea]" caption="Idea" attribute="1" defaultMemberUniqueName="[investments].[Idea].[All]" allUniqueName="[investments].[Idea].[All]" dimensionUniqueName="[investments]" displayFolder="" count="0" memberValueDatatype="130" unbalanced="0"/>
    <cacheHierarchy uniqueName="[investments].[original_amount]" caption="original_amount" attribute="1" defaultMemberUniqueName="[investments].[original_amount].[All]" allUniqueName="[investments].[original_amount].[All]" dimensionUniqueName="[investments]" displayFolder="" count="0" memberValueDatatype="5" unbalanced="0"/>
    <cacheHierarchy uniqueName="[investments].[Original_equity]" caption="Original_equity" attribute="1" defaultMemberUniqueName="[investments].[Original_equity].[All]" allUniqueName="[investments].[Original_equity].[All]" dimensionUniqueName="[investments]" displayFolder="" count="0" memberValueDatatype="5" unbalanced="0"/>
    <cacheHierarchy uniqueName="[investments].[Deal_amount]" caption="Deal_amount" attribute="1" defaultMemberUniqueName="[investments].[Deal_amount].[All]" allUniqueName="[investments].[Deal_amount].[All]" dimensionUniqueName="[investments]" displayFolder="" count="0" memberValueDatatype="20" unbalanced="0"/>
    <cacheHierarchy uniqueName="[investments].[Deal_equity]" caption="Deal_equity" attribute="1" defaultMemberUniqueName="[investments].[Deal_equity].[All]" allUniqueName="[investments].[Deal_equity].[All]" dimensionUniqueName="[investments]" displayFolder="" count="0" memberValueDatatype="5" unbalanced="0"/>
    <cacheHierarchy uniqueName="[investments].[Deal_debt]" caption="Deal_debt" attribute="1" defaultMemberUniqueName="[investments].[Deal_debt].[All]" allUniqueName="[investments].[Deal_debt].[All]" dimensionUniqueName="[investments]" displayFolder="" count="0" memberValueDatatype="20" unbalanced="0"/>
    <cacheHierarchy uniqueName="[investments].[Investment by Ashneer]" caption="Investment by Ashneer" attribute="1" defaultMemberUniqueName="[investments].[Investment by Ashneer].[All]" allUniqueName="[investments].[Investment by Ashneer].[All]" dimensionUniqueName="[investments]" displayFolder="" count="0" memberValueDatatype="20" unbalanced="0"/>
    <cacheHierarchy uniqueName="[investments].[Investment by Namita]" caption="Investment by Namita" attribute="1" defaultMemberUniqueName="[investments].[Investment by Namita].[All]" allUniqueName="[investments].[Investment by Namita].[All]" dimensionUniqueName="[investments]" displayFolder="" count="0" memberValueDatatype="20" unbalanced="0"/>
    <cacheHierarchy uniqueName="[investments].[Investment by Anupam]" caption="Investment by Anupam" attribute="1" defaultMemberUniqueName="[investments].[Investment by Anupam].[All]" allUniqueName="[investments].[Investment by Anupam].[All]" dimensionUniqueName="[investments]" displayFolder="" count="0" memberValueDatatype="20" unbalanced="0"/>
    <cacheHierarchy uniqueName="[investments].[Investment by Vineeta]" caption="Investment by Vineeta" attribute="1" defaultMemberUniqueName="[investments].[Investment by Vineeta].[All]" allUniqueName="[investments].[Investment by Vineeta].[All]" dimensionUniqueName="[investments]" displayFolder="" count="0" memberValueDatatype="20" unbalanced="0"/>
    <cacheHierarchy uniqueName="[investments].[Investment by Aman]" caption="Investment by Aman" attribute="1" defaultMemberUniqueName="[investments].[Investment by Aman].[All]" allUniqueName="[investments].[Investment by Aman].[All]" dimensionUniqueName="[investments]" displayFolder="" count="0" memberValueDatatype="20" unbalanced="0"/>
    <cacheHierarchy uniqueName="[investments].[Investment by Peyush]" caption="Investment by Peyush" attribute="1" defaultMemberUniqueName="[investments].[Investment by Peyush].[All]" allUniqueName="[investments].[Investment by Peyush].[All]" dimensionUniqueName="[investments]" displayFolder="" count="0" memberValueDatatype="20" unbalanced="0"/>
    <cacheHierarchy uniqueName="[investments].[Investment by Ghazal]" caption="Investment by Ghazal" attribute="1" defaultMemberUniqueName="[investments].[Investment by Ghazal].[All]" allUniqueName="[investments].[Investment by Ghazal].[All]" dimensionUniqueName="[investments]" displayFolder="" count="0" memberValueDatatype="20" unbalanced="0"/>
    <cacheHierarchy uniqueName="[investments7].[Ep. No.2]" caption="Ep. No.2" attribute="1" defaultMemberUniqueName="[investments7].[Ep. No.2].[All]" allUniqueName="[investments7].[Ep. No.2].[All]" dimensionUniqueName="[investments7]" displayFolder="" count="0" memberValueDatatype="20" unbalanced="0"/>
    <cacheHierarchy uniqueName="[investments7].[Pitch No.]" caption="Pitch No." attribute="1" defaultMemberUniqueName="[investments7].[Pitch No.].[All]" allUniqueName="[investments7].[Pitch No.].[All]" dimensionUniqueName="[investments7]" displayFolder="" count="0" memberValueDatatype="20" unbalanced="0"/>
    <cacheHierarchy uniqueName="[investments7].[Brand]" caption="Brand" attribute="1" defaultMemberUniqueName="[investments7].[Brand].[All]" allUniqueName="[investments7].[Brand].[All]" dimensionUniqueName="[investments7]" displayFolder="" count="0" memberValueDatatype="130" unbalanced="0"/>
    <cacheHierarchy uniqueName="[investments7].[original_amount]" caption="original_amount" attribute="1" defaultMemberUniqueName="[investments7].[original_amount].[All]" allUniqueName="[investments7].[original_amount].[All]" dimensionUniqueName="[investments7]" displayFolder="" count="0" memberValueDatatype="5" unbalanced="0"/>
    <cacheHierarchy uniqueName="[investments7].[Original_equity]" caption="Original_equity" attribute="1" defaultMemberUniqueName="[investments7].[Original_equity].[All]" allUniqueName="[investments7].[Original_equity].[All]" dimensionUniqueName="[investments7]" displayFolder="" count="0" memberValueDatatype="5" unbalanced="0"/>
    <cacheHierarchy uniqueName="[investments7].[Valuation]" caption="Valuation" attribute="1" defaultMemberUniqueName="[investments7].[Valuation].[All]" allUniqueName="[investments7].[Valuation].[All]" dimensionUniqueName="[investments7]" displayFolder="" count="0" memberValueDatatype="5" unbalanced="0"/>
    <cacheHierarchy uniqueName="[investments7].[Deal_amount]" caption="Deal_amount" attribute="1" defaultMemberUniqueName="[investments7].[Deal_amount].[All]" allUniqueName="[investments7].[Deal_amount].[All]" dimensionUniqueName="[investments7]" displayFolder="" count="0" memberValueDatatype="20" unbalanced="0"/>
    <cacheHierarchy uniqueName="[investments7].[Deal_equity]" caption="Deal_equity" attribute="1" defaultMemberUniqueName="[investments7].[Deal_equity].[All]" allUniqueName="[investments7].[Deal_equity].[All]" dimensionUniqueName="[investments7]" displayFolder="" count="0" memberValueDatatype="5" unbalanced="0"/>
    <cacheHierarchy uniqueName="[investments7].[Deal_debt]" caption="Deal_debt" attribute="1" defaultMemberUniqueName="[investments7].[Deal_debt].[All]" allUniqueName="[investments7].[Deal_debt].[All]" dimensionUniqueName="[investments7]" displayFolder="" count="0" memberValueDatatype="20" unbalanced="0"/>
    <cacheHierarchy uniqueName="[investments7].[Total_Shark_In_Deal]" caption="Total_Shark_In_Deal" attribute="1" defaultMemberUniqueName="[investments7].[Total_Shark_In_Deal].[All]" allUniqueName="[investments7].[Total_Shark_In_Deal].[All]" dimensionUniqueName="[investments7]" displayFolder="" count="0" memberValueDatatype="20" unbalanced="0"/>
    <cacheHierarchy uniqueName="[investments7].[Total_amount]" caption="Total_amount" attribute="1" defaultMemberUniqueName="[investments7].[Total_amount].[All]" allUniqueName="[investments7].[Total_amount].[All]" dimensionUniqueName="[investments7]" displayFolder="" count="0" memberValueDatatype="20" unbalanced="0"/>
    <cacheHierarchy uniqueName="[investments7].[Amount_Per_Shark]" caption="Amount_Per_Shark" attribute="1" defaultMemberUniqueName="[investments7].[Amount_Per_Shark].[All]" allUniqueName="[investments7].[Amount_Per_Shark].[All]" dimensionUniqueName="[investments7]" displayFolder="" count="0" memberValueDatatype="5" unbalanced="0"/>
    <cacheHierarchy uniqueName="[investments7].[Investment by Ashneer]" caption="Investment by Ashneer" attribute="1" defaultMemberUniqueName="[investments7].[Investment by Ashneer].[All]" allUniqueName="[investments7].[Investment by Ashneer].[All]" dimensionUniqueName="[investments7]" displayFolder="" count="0" memberValueDatatype="20" unbalanced="0"/>
    <cacheHierarchy uniqueName="[investments7].[Investment by Namita]" caption="Investment by Namita" attribute="1" defaultMemberUniqueName="[investments7].[Investment by Namita].[All]" allUniqueName="[investments7].[Investment by Namita].[All]" dimensionUniqueName="[investments7]" displayFolder="" count="0" memberValueDatatype="20" unbalanced="0"/>
    <cacheHierarchy uniqueName="[investments7].[Investment by Anupam]" caption="Investment by Anupam" attribute="1" defaultMemberUniqueName="[investments7].[Investment by Anupam].[All]" allUniqueName="[investments7].[Investment by Anupam].[All]" dimensionUniqueName="[investments7]" displayFolder="" count="0" memberValueDatatype="20" unbalanced="0"/>
    <cacheHierarchy uniqueName="[investments7].[Investment by Vineeta]" caption="Investment by Vineeta" attribute="1" defaultMemberUniqueName="[investments7].[Investment by Vineeta].[All]" allUniqueName="[investments7].[Investment by Vineeta].[All]" dimensionUniqueName="[investments7]" displayFolder="" count="0" memberValueDatatype="20" unbalanced="0"/>
    <cacheHierarchy uniqueName="[investments7].[Investment by Aman]" caption="Investment by Aman" attribute="1" defaultMemberUniqueName="[investments7].[Investment by Aman].[All]" allUniqueName="[investments7].[Investment by Aman].[All]" dimensionUniqueName="[investments7]" displayFolder="" count="0" memberValueDatatype="20" unbalanced="0"/>
    <cacheHierarchy uniqueName="[investments7].[Investment by Peyush]" caption="Investment by Peyush" attribute="1" defaultMemberUniqueName="[investments7].[Investment by Peyush].[All]" allUniqueName="[investments7].[Investment by Peyush].[All]" dimensionUniqueName="[investments7]" displayFolder="" count="0" memberValueDatatype="20" unbalanced="0"/>
    <cacheHierarchy uniqueName="[investments7].[Investment by Ghazal]" caption="Investment by Ghazal" attribute="1" defaultMemberUniqueName="[investments7].[Investment by Ghazal].[All]" allUniqueName="[investments7].[Investment by Ghazal].[All]" dimensionUniqueName="[investments7]" displayFolder="" count="0" memberValueDatatype="20" unbalanced="0"/>
    <cacheHierarchy uniqueName="[Payment].[S/no]" caption="S/no" attribute="1" defaultMemberUniqueName="[Payment].[S/no].[All]" allUniqueName="[Payment].[S/no].[All]" dimensionUniqueName="[Payment]" displayFolder="" count="0" memberValueDatatype="20" unbalanced="0"/>
    <cacheHierarchy uniqueName="[Payment].[Shark]" caption="Shark" attribute="1" defaultMemberUniqueName="[Payment].[Shark].[All]" allUniqueName="[Payment].[Shark].[All]" dimensionUniqueName="[Payment]" displayFolder="" count="0" memberValueDatatype="130" unbalanced="0"/>
    <cacheHierarchy uniqueName="[Payment].[Per Episode]" caption="Per Episode" attribute="1" defaultMemberUniqueName="[Payment].[Per Episode].[All]" allUniqueName="[Payment].[Per Episode].[All]" dimensionUniqueName="[Payment]" displayFolder="" count="0" memberValueDatatype="20" unbalanced="0"/>
    <cacheHierarchy uniqueName="[Measures].[__XL_Count investments7]" caption="__XL_Count investments7" measure="1" displayFolder="" measureGroup="investments7" count="0" hidden="1"/>
    <cacheHierarchy uniqueName="[Measures].[__XL_Count Attendence]" caption="__XL_Count Attendence" measure="1" displayFolder="" measureGroup="Attendence" count="0" hidden="1"/>
    <cacheHierarchy uniqueName="[Measures].[__XL_Count Payment]" caption="__XL_Count Payment" measure="1" displayFolder="" measureGroup="Payment" count="0" hidden="1"/>
    <cacheHierarchy uniqueName="[Measures].[__XL_Count investments]" caption="__XL_Count investments" measure="1" displayFolder="" measureGroup="investments" count="0" hidden="1"/>
    <cacheHierarchy uniqueName="[Measures].[__XL_Count Analyse]" caption="__XL_Count Analyse" measure="1" displayFolder="" measureGroup="Analyse" count="0" hidden="1"/>
    <cacheHierarchy uniqueName="[Measures].[__XL_Count Brands]" caption="__XL_Count Brands" measure="1" displayFolder="" measureGroup="Brands" count="0" hidden="1"/>
    <cacheHierarchy uniqueName="[Measures].[__No measures defined]" caption="__No measures defined" measure="1" displayFolder="" count="0" hidden="1"/>
    <cacheHierarchy uniqueName="[Measures].[Sum of Investment by Ashneer]" caption="Sum of Investment by Ashneer" measure="1" displayFolder="" measureGroup="investments7" count="0" hidden="1">
      <extLst>
        <ext xmlns:x15="http://schemas.microsoft.com/office/spreadsheetml/2010/11/main" uri="{B97F6D7D-B522-45F9-BDA1-12C45D357490}">
          <x15:cacheHierarchy aggregatedColumn="48"/>
        </ext>
      </extLst>
    </cacheHierarchy>
    <cacheHierarchy uniqueName="[Measures].[Sum of pitch_number]" caption="Sum of pitch_number" measure="1" displayFolder="" measureGroup="Attendence" count="0" hidden="1">
      <extLst>
        <ext xmlns:x15="http://schemas.microsoft.com/office/spreadsheetml/2010/11/main" uri="{B97F6D7D-B522-45F9-BDA1-12C45D357490}">
          <x15:cacheHierarchy aggregatedColumn="7"/>
        </ext>
      </extLst>
    </cacheHierarchy>
    <cacheHierarchy uniqueName="[Measures].[Sum of episode_number]" caption="Sum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Count of episode_number]" caption="Count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Count of pitch_number]" caption="Count of pitch_number" measure="1" displayFolder="" measureGroup="Attendence" count="0" hidden="1">
      <extLst>
        <ext xmlns:x15="http://schemas.microsoft.com/office/spreadsheetml/2010/11/main" uri="{B97F6D7D-B522-45F9-BDA1-12C45D357490}">
          <x15:cacheHierarchy aggregatedColumn="7"/>
        </ext>
      </extLst>
    </cacheHierarchy>
    <cacheHierarchy uniqueName="[Measures].[Distinct Count of episode_number]" caption="Distinct Count of episode_number" measure="1" displayFolder="" measureGroup="Attendence" count="0" hidden="1">
      <extLst>
        <ext xmlns:x15="http://schemas.microsoft.com/office/spreadsheetml/2010/11/main" uri="{B97F6D7D-B522-45F9-BDA1-12C45D357490}">
          <x15:cacheHierarchy aggregatedColumn="6"/>
        </ext>
      </extLst>
    </cacheHierarchy>
    <cacheHierarchy uniqueName="[Measures].[Sum of ashneer_present]" caption="Sum of ashneer_present" measure="1" displayFolder="" measureGroup="Attendence" count="0" hidden="1">
      <extLst>
        <ext xmlns:x15="http://schemas.microsoft.com/office/spreadsheetml/2010/11/main" uri="{B97F6D7D-B522-45F9-BDA1-12C45D357490}">
          <x15:cacheHierarchy aggregatedColumn="10"/>
        </ext>
      </extLst>
    </cacheHierarchy>
    <cacheHierarchy uniqueName="[Measures].[Sum of anupam_present]" caption="Sum of anupam_present" measure="1" displayFolder="" measureGroup="Attendence" count="0" hidden="1">
      <extLst>
        <ext xmlns:x15="http://schemas.microsoft.com/office/spreadsheetml/2010/11/main" uri="{B97F6D7D-B522-45F9-BDA1-12C45D357490}">
          <x15:cacheHierarchy aggregatedColumn="11"/>
        </ext>
      </extLst>
    </cacheHierarchy>
    <cacheHierarchy uniqueName="[Measures].[Sum of aman_present]" caption="Sum of aman_present" measure="1" displayFolder="" measureGroup="Attendence" count="0" hidden="1">
      <extLst>
        <ext xmlns:x15="http://schemas.microsoft.com/office/spreadsheetml/2010/11/main" uri="{B97F6D7D-B522-45F9-BDA1-12C45D357490}">
          <x15:cacheHierarchy aggregatedColumn="12"/>
        </ext>
      </extLst>
    </cacheHierarchy>
    <cacheHierarchy uniqueName="[Measures].[Sum of namita_present]" caption="Sum of namita_present" measure="1" displayFolder="" measureGroup="Attendence" count="0" hidden="1">
      <extLst>
        <ext xmlns:x15="http://schemas.microsoft.com/office/spreadsheetml/2010/11/main" uri="{B97F6D7D-B522-45F9-BDA1-12C45D357490}">
          <x15:cacheHierarchy aggregatedColumn="13"/>
        </ext>
      </extLst>
    </cacheHierarchy>
    <cacheHierarchy uniqueName="[Measures].[Sum of vineeta_present]" caption="Sum of vineeta_present" measure="1" displayFolder="" measureGroup="Attendence" count="0" hidden="1">
      <extLst>
        <ext xmlns:x15="http://schemas.microsoft.com/office/spreadsheetml/2010/11/main" uri="{B97F6D7D-B522-45F9-BDA1-12C45D357490}">
          <x15:cacheHierarchy aggregatedColumn="14"/>
        </ext>
      </extLst>
    </cacheHierarchy>
    <cacheHierarchy uniqueName="[Measures].[Sum of peyush_present]" caption="Sum of peyush_present" measure="1" displayFolder="" measureGroup="Attendence" count="0" hidden="1">
      <extLst>
        <ext xmlns:x15="http://schemas.microsoft.com/office/spreadsheetml/2010/11/main" uri="{B97F6D7D-B522-45F9-BDA1-12C45D357490}">
          <x15:cacheHierarchy aggregatedColumn="15"/>
        </ext>
      </extLst>
    </cacheHierarchy>
    <cacheHierarchy uniqueName="[Measures].[Sum of ghazal_present]" caption="Sum of ghazal_present" measure="1" displayFolder="" measureGroup="Attendence" count="0" hidden="1">
      <extLst>
        <ext xmlns:x15="http://schemas.microsoft.com/office/spreadsheetml/2010/11/main" uri="{B97F6D7D-B522-45F9-BDA1-12C45D357490}">
          <x15:cacheHierarchy aggregatedColumn="16"/>
        </ext>
      </extLst>
    </cacheHierarchy>
    <cacheHierarchy uniqueName="[Measures].[Sum of Per Episode]" caption="Sum of Per Episode" measure="1" displayFolder="" measureGroup="Payment" count="0" hidden="1">
      <extLst>
        <ext xmlns:x15="http://schemas.microsoft.com/office/spreadsheetml/2010/11/main" uri="{B97F6D7D-B522-45F9-BDA1-12C45D357490}">
          <x15:cacheHierarchy aggregatedColumn="57"/>
        </ext>
      </extLst>
    </cacheHierarchy>
    <cacheHierarchy uniqueName="[Measures].[Sum of Original_equity]" caption="Sum of Original_equity" measure="1" displayFolder="" measureGroup="investments" count="0" hidden="1">
      <extLst>
        <ext xmlns:x15="http://schemas.microsoft.com/office/spreadsheetml/2010/11/main" uri="{B97F6D7D-B522-45F9-BDA1-12C45D357490}">
          <x15:cacheHierarchy aggregatedColumn="25"/>
        </ext>
      </extLst>
    </cacheHierarchy>
    <cacheHierarchy uniqueName="[Measures].[Sum of Deal_equity]" caption="Sum of Deal_equity" measure="1" displayFolder="" measureGroup="investments" count="0" hidden="1">
      <extLst>
        <ext xmlns:x15="http://schemas.microsoft.com/office/spreadsheetml/2010/11/main" uri="{B97F6D7D-B522-45F9-BDA1-12C45D357490}">
          <x15:cacheHierarchy aggregatedColumn="27"/>
        </ext>
      </extLst>
    </cacheHierarchy>
    <cacheHierarchy uniqueName="[Measures].[Sum of Total Episodes]" caption="Sum of Total Episodes" measure="1" displayFolder="" measureGroup="Analyse" count="0" hidden="1">
      <extLst>
        <ext xmlns:x15="http://schemas.microsoft.com/office/spreadsheetml/2010/11/main" uri="{B97F6D7D-B522-45F9-BDA1-12C45D357490}">
          <x15:cacheHierarchy aggregatedColumn="1"/>
        </ext>
      </extLst>
    </cacheHierarchy>
    <cacheHierarchy uniqueName="[Measures].[Sum of Paid Per Episode]" caption="Sum of Paid Per Episode" measure="1" displayFolder="" measureGroup="Analyse" count="0" hidden="1">
      <extLst>
        <ext xmlns:x15="http://schemas.microsoft.com/office/spreadsheetml/2010/11/main" uri="{B97F6D7D-B522-45F9-BDA1-12C45D357490}">
          <x15:cacheHierarchy aggregatedColumn="2"/>
        </ext>
      </extLst>
    </cacheHierarchy>
    <cacheHierarchy uniqueName="[Measures].[Sum of Earned From SharkTank]" caption="Sum of Earned From SharkTank" measure="1" displayFolder="" measureGroup="Analyse" count="0" hidden="1">
      <extLst>
        <ext xmlns:x15="http://schemas.microsoft.com/office/spreadsheetml/2010/11/main" uri="{B97F6D7D-B522-45F9-BDA1-12C45D357490}">
          <x15:cacheHierarchy aggregatedColumn="3"/>
        </ext>
      </extLst>
    </cacheHierarchy>
    <cacheHierarchy uniqueName="[Measures].[Sum of Total Investments]" caption="Sum of Total Investments" measure="1" displayFolder="" measureGroup="Analyse" count="0" hidden="1">
      <extLst>
        <ext xmlns:x15="http://schemas.microsoft.com/office/spreadsheetml/2010/11/main" uri="{B97F6D7D-B522-45F9-BDA1-12C45D357490}">
          <x15:cacheHierarchy aggregatedColumn="4"/>
        </ext>
      </extLst>
    </cacheHierarchy>
    <cacheHierarchy uniqueName="[Measures].[Sum of Total Deals Invested]" caption="Sum of Total Deals Invested" measure="1" displayFolder="" measureGroup="Analyse" count="0" hidden="1">
      <extLst>
        <ext xmlns:x15="http://schemas.microsoft.com/office/spreadsheetml/2010/11/main" uri="{B97F6D7D-B522-45F9-BDA1-12C45D357490}">
          <x15:cacheHierarchy aggregatedColumn="5"/>
        </ext>
      </extLst>
    </cacheHierarchy>
    <cacheHierarchy uniqueName="[Measures].[Count of Shark]" caption="Count of Shark" measure="1" displayFolder="" measureGroup="Analyse" count="0" hidden="1">
      <extLst>
        <ext xmlns:x15="http://schemas.microsoft.com/office/spreadsheetml/2010/11/main" uri="{B97F6D7D-B522-45F9-BDA1-12C45D357490}">
          <x15:cacheHierarchy aggregatedColumn="0"/>
        </ext>
      </extLst>
    </cacheHierarchy>
    <cacheHierarchy uniqueName="[Measures].[Sum of No Of Sharks]" caption="Sum of No Of Sharks" measure="1" displayFolder="" measureGroup="Brands" count="0" oneField="1" hidden="1">
      <fieldsUsage count="1">
        <fieldUsage x="2"/>
      </fieldsUsage>
      <extLst>
        <ext xmlns:x15="http://schemas.microsoft.com/office/spreadsheetml/2010/11/main" uri="{B97F6D7D-B522-45F9-BDA1-12C45D357490}">
          <x15:cacheHierarchy aggregatedColumn="19"/>
        </ext>
      </extLst>
    </cacheHierarchy>
  </cacheHierarchies>
  <kpis count="0"/>
  <dimensions count="7">
    <dimension name="Analyse" uniqueName="[Analyse]" caption="Analyse"/>
    <dimension name="Attendence" uniqueName="[Attendence]" caption="Attendence"/>
    <dimension name="Brands" uniqueName="[Brands]" caption="Brands"/>
    <dimension name="investments" uniqueName="[investments]" caption="investments"/>
    <dimension name="investments7" uniqueName="[investments7]" caption="investments7"/>
    <dimension measure="1" name="Measures" uniqueName="[Measures]" caption="Measures"/>
    <dimension name="Payment" uniqueName="[Payment]" caption="Payment"/>
  </dimensions>
  <measureGroups count="6">
    <measureGroup name="Analyse" caption="Analyse"/>
    <measureGroup name="Attendence" caption="Attendence"/>
    <measureGroup name="Brands" caption="Brands"/>
    <measureGroup name="investments" caption="investments"/>
    <measureGroup name="investments7" caption="investments7"/>
    <measureGroup name="Payment" caption="Payment"/>
  </measureGroups>
  <maps count="7">
    <map measureGroup="0" dimension="0"/>
    <map measureGroup="1" dimension="1"/>
    <map measureGroup="2" dimension="0"/>
    <map measureGroup="2" dimension="2"/>
    <map measureGroup="3" dimension="3"/>
    <map measureGroup="4"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x v="0"/>
    <n v="1"/>
    <s v="BluePine Industries"/>
    <s v="Frozen Momos"/>
    <n v="5000000"/>
    <n v="0.05"/>
    <n v="100000000"/>
    <n v="7500000"/>
    <n v="0.16"/>
    <n v="0"/>
    <n v="7500000"/>
    <n v="2500000"/>
    <n v="3"/>
    <n v="1"/>
    <m/>
    <m/>
    <n v="1"/>
    <n v="1"/>
    <m/>
    <m/>
    <n v="1"/>
    <n v="1"/>
    <n v="1"/>
    <n v="1"/>
    <n v="1"/>
    <s v="null"/>
    <s v="null"/>
  </r>
  <r>
    <x v="0"/>
    <n v="2"/>
    <s v="Booz scooters"/>
    <s v="Renting e-bike for mobility in private spaces"/>
    <n v="4000000"/>
    <n v="0.15"/>
    <n v="26666666.666666668"/>
    <n v="4000000"/>
    <n v="0.5"/>
    <n v="0"/>
    <n v="4000000"/>
    <n v="2000000"/>
    <n v="2"/>
    <n v="1"/>
    <m/>
    <m/>
    <n v="1"/>
    <m/>
    <m/>
    <m/>
    <n v="1"/>
    <n v="1"/>
    <n v="1"/>
    <n v="1"/>
    <n v="1"/>
    <s v="null"/>
    <s v="null"/>
  </r>
  <r>
    <x v="0"/>
    <n v="3"/>
    <s v="Heart up my Sleeves"/>
    <s v="Detachable Sleeves"/>
    <n v="2500000"/>
    <n v="0.1"/>
    <n v="25000000"/>
    <n v="2500000"/>
    <n v="0.3"/>
    <n v="0"/>
    <n v="2500000"/>
    <n v="1250000"/>
    <n v="2"/>
    <m/>
    <m/>
    <n v="1"/>
    <n v="1"/>
    <m/>
    <m/>
    <m/>
    <n v="1"/>
    <n v="1"/>
    <n v="1"/>
    <n v="1"/>
    <n v="1"/>
    <s v="null"/>
    <s v="null"/>
  </r>
  <r>
    <x v="1"/>
    <n v="4"/>
    <s v="Tagz Foods"/>
    <s v="Healthy Potato Chips"/>
    <n v="7000000"/>
    <n v="0.01"/>
    <n v="700000000"/>
    <n v="7000000"/>
    <n v="2.75E-2"/>
    <n v="0"/>
    <n v="7000000"/>
    <n v="7000000"/>
    <n v="1"/>
    <n v="1"/>
    <m/>
    <m/>
    <m/>
    <m/>
    <m/>
    <m/>
    <n v="1"/>
    <n v="1"/>
    <n v="1"/>
    <n v="1"/>
    <n v="1"/>
    <s v="null"/>
    <s v="null"/>
  </r>
  <r>
    <x v="1"/>
    <n v="5"/>
    <s v="Head and Heart"/>
    <s v="Brain Development Course"/>
    <n v="5000000"/>
    <n v="0.05"/>
    <n v="100000000"/>
    <n v="0"/>
    <m/>
    <n v="0"/>
    <n v="0"/>
    <n v="0"/>
    <n v="0"/>
    <m/>
    <m/>
    <m/>
    <m/>
    <m/>
    <m/>
    <m/>
    <n v="1"/>
    <n v="1"/>
    <n v="1"/>
    <n v="1"/>
    <n v="1"/>
    <s v="null"/>
    <s v="null"/>
  </r>
  <r>
    <x v="1"/>
    <n v="6"/>
    <s v="Agro tourism"/>
    <s v="Tourism"/>
    <n v="5000000"/>
    <n v="0.05"/>
    <n v="100000000"/>
    <n v="0"/>
    <m/>
    <n v="0"/>
    <n v="0"/>
    <n v="0"/>
    <n v="0"/>
    <m/>
    <m/>
    <m/>
    <m/>
    <m/>
    <m/>
    <m/>
    <n v="1"/>
    <n v="1"/>
    <n v="1"/>
    <n v="1"/>
    <n v="1"/>
    <s v="null"/>
    <s v="null"/>
  </r>
  <r>
    <x v="2"/>
    <n v="7"/>
    <s v="Qzense Labs"/>
    <s v="Food Freshness Detector"/>
    <n v="10000000"/>
    <n v="2.5000000000000001E-3"/>
    <n v="4000000000"/>
    <n v="0"/>
    <m/>
    <n v="0"/>
    <n v="0"/>
    <n v="0"/>
    <n v="0"/>
    <m/>
    <m/>
    <m/>
    <m/>
    <m/>
    <m/>
    <m/>
    <n v="1"/>
    <n v="1"/>
    <n v="1"/>
    <n v="1"/>
    <n v="1"/>
    <s v="null"/>
    <s v="null"/>
  </r>
  <r>
    <x v="2"/>
    <n v="8"/>
    <s v="Peeschute"/>
    <s v="Disposable Urine Bag"/>
    <n v="7500000"/>
    <n v="0.04"/>
    <n v="187500000"/>
    <n v="7500000"/>
    <n v="0.06"/>
    <n v="0"/>
    <n v="7500000"/>
    <n v="7500000"/>
    <n v="1"/>
    <m/>
    <m/>
    <m/>
    <m/>
    <n v="1"/>
    <m/>
    <m/>
    <n v="1"/>
    <n v="1"/>
    <n v="1"/>
    <n v="1"/>
    <n v="1"/>
    <s v="null"/>
    <s v="null"/>
  </r>
  <r>
    <x v="2"/>
    <n v="9"/>
    <s v="NOCD"/>
    <s v="Energy Drink"/>
    <n v="5000000"/>
    <n v="0.02"/>
    <n v="250000000"/>
    <n v="2000000"/>
    <n v="0.15"/>
    <n v="3000000"/>
    <n v="5000000"/>
    <n v="5000000"/>
    <n v="1"/>
    <m/>
    <m/>
    <m/>
    <n v="1"/>
    <m/>
    <m/>
    <m/>
    <n v="1"/>
    <n v="1"/>
    <n v="1"/>
    <n v="1"/>
    <n v="1"/>
    <s v="null"/>
    <s v="null"/>
  </r>
  <r>
    <x v="3"/>
    <n v="10"/>
    <s v="Cosiq"/>
    <s v="Intelligent Skincare"/>
    <n v="5000000"/>
    <n v="7.0000000000000007E-2"/>
    <n v="71428571.428571418"/>
    <n v="5000000"/>
    <n v="0.25"/>
    <n v="0"/>
    <n v="5000000"/>
    <n v="2500000"/>
    <n v="2"/>
    <m/>
    <m/>
    <n v="1"/>
    <n v="1"/>
    <m/>
    <m/>
    <m/>
    <n v="1"/>
    <n v="1"/>
    <n v="1"/>
    <n v="1"/>
    <n v="1"/>
    <s v="null"/>
    <s v="null"/>
  </r>
  <r>
    <x v="3"/>
    <n v="11"/>
    <s v="JhaJi Achaar"/>
    <s v="Pickle"/>
    <n v="5000000"/>
    <n v="0.1"/>
    <n v="50000000"/>
    <n v="0"/>
    <m/>
    <n v="0"/>
    <n v="0"/>
    <n v="0"/>
    <n v="0"/>
    <m/>
    <m/>
    <m/>
    <m/>
    <m/>
    <m/>
    <m/>
    <n v="1"/>
    <n v="1"/>
    <n v="1"/>
    <n v="1"/>
    <n v="1"/>
    <s v="null"/>
    <s v="null"/>
  </r>
  <r>
    <x v="3"/>
    <n v="12"/>
    <s v="Bummer"/>
    <s v="Underwear"/>
    <n v="7500000"/>
    <n v="0.04"/>
    <n v="187500000"/>
    <n v="7500000"/>
    <n v="7.4999999999999997E-2"/>
    <n v="0"/>
    <n v="7500000"/>
    <n v="3750000"/>
    <n v="2"/>
    <m/>
    <n v="1"/>
    <m/>
    <m/>
    <n v="1"/>
    <m/>
    <m/>
    <n v="1"/>
    <n v="1"/>
    <n v="1"/>
    <n v="1"/>
    <n v="1"/>
    <s v="null"/>
    <s v="null"/>
  </r>
  <r>
    <x v="4"/>
    <n v="13"/>
    <s v="Revamp Moto"/>
    <s v="E-Bike"/>
    <n v="10000000"/>
    <n v="0.01"/>
    <n v="1000000000"/>
    <n v="10000000"/>
    <n v="1.4999999999999999E-2"/>
    <n v="0"/>
    <n v="10000000"/>
    <n v="5000000"/>
    <n v="2"/>
    <m/>
    <m/>
    <n v="1"/>
    <m/>
    <n v="1"/>
    <m/>
    <m/>
    <n v="1"/>
    <n v="1"/>
    <n v="1"/>
    <n v="1"/>
    <n v="1"/>
    <s v="null"/>
    <s v="null"/>
  </r>
  <r>
    <x v="4"/>
    <n v="14"/>
    <s v="Hungry Heads"/>
    <s v="Restaurant serving 80 types of Maggi"/>
    <n v="5000000"/>
    <n v="0.05"/>
    <n v="100000000"/>
    <n v="0"/>
    <m/>
    <n v="0"/>
    <n v="0"/>
    <n v="0"/>
    <n v="0"/>
    <m/>
    <m/>
    <m/>
    <m/>
    <m/>
    <m/>
    <m/>
    <n v="1"/>
    <n v="1"/>
    <n v="1"/>
    <n v="1"/>
    <n v="1"/>
    <s v="null"/>
    <s v="null"/>
  </r>
  <r>
    <x v="4"/>
    <n v="15"/>
    <s v="Shrawani Engineers"/>
    <s v="Belly Button Shaper"/>
    <n v="1000000"/>
    <n v="0.2"/>
    <n v="5000000"/>
    <n v="0"/>
    <m/>
    <n v="0"/>
    <n v="0"/>
    <n v="0"/>
    <n v="0"/>
    <m/>
    <m/>
    <m/>
    <m/>
    <m/>
    <m/>
    <m/>
    <n v="1"/>
    <n v="1"/>
    <n v="1"/>
    <n v="1"/>
    <n v="1"/>
    <s v="null"/>
    <s v="null"/>
  </r>
  <r>
    <x v="5"/>
    <n v="16"/>
    <s v="Skippi Pops"/>
    <s v="Ice-Pops"/>
    <n v="4500000"/>
    <n v="0.05"/>
    <n v="90000000"/>
    <n v="10000000"/>
    <n v="0.15"/>
    <n v="0"/>
    <n v="10000000"/>
    <n v="2000000"/>
    <n v="5"/>
    <n v="1"/>
    <n v="1"/>
    <n v="1"/>
    <n v="1"/>
    <n v="1"/>
    <m/>
    <m/>
    <n v="1"/>
    <n v="1"/>
    <n v="1"/>
    <n v="1"/>
    <n v="1"/>
    <s v="null"/>
    <s v="null"/>
  </r>
  <r>
    <x v="5"/>
    <n v="17"/>
    <s v="Menstrupedia"/>
    <s v="Menstrual Awareness Comic"/>
    <n v="5000000"/>
    <n v="0.1"/>
    <n v="50000000"/>
    <n v="5000000"/>
    <n v="0.2"/>
    <n v="0"/>
    <n v="5000000"/>
    <n v="5000000"/>
    <n v="1"/>
    <m/>
    <n v="1"/>
    <m/>
    <m/>
    <m/>
    <m/>
    <m/>
    <n v="1"/>
    <n v="1"/>
    <n v="1"/>
    <n v="1"/>
    <n v="1"/>
    <s v="null"/>
    <s v="null"/>
  </r>
  <r>
    <x v="5"/>
    <n v="18"/>
    <s v="Hecolll"/>
    <s v="Pollution Resistant Fabric"/>
    <n v="10000000"/>
    <n v="0.01"/>
    <n v="1000000000"/>
    <n v="0"/>
    <m/>
    <n v="0"/>
    <n v="0"/>
    <n v="0"/>
    <n v="0"/>
    <m/>
    <m/>
    <m/>
    <m/>
    <m/>
    <m/>
    <m/>
    <n v="1"/>
    <n v="1"/>
    <n v="1"/>
    <n v="1"/>
    <n v="1"/>
    <s v="null"/>
    <s v="null"/>
  </r>
  <r>
    <x v="6"/>
    <n v="19"/>
    <s v="Raising Superstars"/>
    <s v="Child Development App"/>
    <n v="10000000"/>
    <n v="0.02"/>
    <n v="500000000"/>
    <n v="10000000"/>
    <n v="0.04"/>
    <n v="0"/>
    <n v="10000000"/>
    <n v="5000000"/>
    <n v="2"/>
    <n v="1"/>
    <m/>
    <m/>
    <m/>
    <n v="1"/>
    <m/>
    <m/>
    <n v="1"/>
    <n v="1"/>
    <n v="1"/>
    <n v="1"/>
    <n v="1"/>
    <s v="null"/>
    <s v="null"/>
  </r>
  <r>
    <x v="6"/>
    <n v="20"/>
    <s v="Torchit"/>
    <s v="Products for visually impaired people"/>
    <n v="7500000"/>
    <n v="0.01"/>
    <n v="750000000"/>
    <n v="0"/>
    <m/>
    <n v="0"/>
    <n v="0"/>
    <n v="0"/>
    <n v="0"/>
    <m/>
    <m/>
    <m/>
    <m/>
    <m/>
    <m/>
    <m/>
    <n v="1"/>
    <n v="1"/>
    <n v="1"/>
    <n v="1"/>
    <n v="1"/>
    <s v="null"/>
    <s v="null"/>
  </r>
  <r>
    <x v="6"/>
    <n v="21"/>
    <s v="La Kheer Deli"/>
    <s v="Kheer in variety of flavors"/>
    <n v="5000000"/>
    <n v="7.4999999999999997E-2"/>
    <n v="66666666.666666672"/>
    <n v="0"/>
    <m/>
    <n v="0"/>
    <n v="0"/>
    <n v="0"/>
    <n v="0"/>
    <m/>
    <m/>
    <m/>
    <m/>
    <m/>
    <m/>
    <m/>
    <n v="1"/>
    <n v="1"/>
    <n v="1"/>
    <n v="1"/>
    <n v="1"/>
    <s v="null"/>
    <s v="null"/>
  </r>
  <r>
    <x v="7"/>
    <n v="22"/>
    <s v="Beyond Snack"/>
    <s v="Kerala Banana Chips"/>
    <n v="5000000"/>
    <n v="2.5000000000000001E-2"/>
    <n v="200000000"/>
    <n v="5000000"/>
    <n v="2.5000000000000001E-2"/>
    <n v="0"/>
    <n v="5000000"/>
    <n v="2500000"/>
    <n v="2"/>
    <n v="1"/>
    <m/>
    <m/>
    <m/>
    <n v="1"/>
    <m/>
    <m/>
    <n v="1"/>
    <n v="1"/>
    <n v="1"/>
    <n v="1"/>
    <s v="null"/>
    <n v="1"/>
    <s v="null"/>
  </r>
  <r>
    <x v="7"/>
    <n v="23"/>
    <s v="Vivalyf Innovations- Easy Life"/>
    <s v="Prickless Diabetes Testing Machine"/>
    <n v="5600000"/>
    <n v="7.4999999999999997E-2"/>
    <n v="74666666.666666672"/>
    <n v="5600000"/>
    <n v="0.33329999999999999"/>
    <n v="0"/>
    <n v="5600000"/>
    <n v="2800000"/>
    <n v="2"/>
    <m/>
    <m/>
    <n v="1"/>
    <m/>
    <m/>
    <n v="1"/>
    <m/>
    <n v="1"/>
    <n v="1"/>
    <n v="1"/>
    <n v="1"/>
    <s v="null"/>
    <n v="1"/>
    <s v="null"/>
  </r>
  <r>
    <x v="7"/>
    <n v="24"/>
    <s v="Motion Breeze"/>
    <s v="Smart Electric Motorcycle"/>
    <n v="3000000"/>
    <n v="0.03"/>
    <n v="100000000"/>
    <n v="3000000"/>
    <n v="0.06"/>
    <n v="0"/>
    <n v="3000000"/>
    <n v="3000000"/>
    <n v="1"/>
    <n v="1"/>
    <m/>
    <m/>
    <m/>
    <m/>
    <m/>
    <m/>
    <n v="1"/>
    <n v="1"/>
    <n v="1"/>
    <n v="1"/>
    <s v="null"/>
    <n v="1"/>
    <s v="null"/>
  </r>
  <r>
    <x v="8"/>
    <n v="25"/>
    <s v="Altor"/>
    <s v="Smart Helmets"/>
    <n v="5000000"/>
    <n v="0.05"/>
    <n v="100000000"/>
    <n v="5000000"/>
    <n v="7.0000000000000007E-2"/>
    <n v="0"/>
    <n v="5000000"/>
    <n v="2500000"/>
    <n v="2"/>
    <m/>
    <n v="1"/>
    <m/>
    <m/>
    <n v="1"/>
    <m/>
    <m/>
    <n v="1"/>
    <n v="1"/>
    <n v="1"/>
    <n v="1"/>
    <s v="null"/>
    <n v="1"/>
    <s v="null"/>
  </r>
  <r>
    <x v="8"/>
    <n v="26"/>
    <s v="Ariro"/>
    <s v="Wooden Toys"/>
    <n v="5000000"/>
    <n v="2.5000000000000001E-2"/>
    <n v="200000000"/>
    <n v="5000000"/>
    <n v="0.1"/>
    <n v="0"/>
    <n v="5000000"/>
    <n v="2500000"/>
    <n v="2"/>
    <m/>
    <m/>
    <m/>
    <m/>
    <n v="1"/>
    <n v="1"/>
    <m/>
    <n v="1"/>
    <n v="1"/>
    <n v="1"/>
    <n v="1"/>
    <s v="null"/>
    <n v="1"/>
    <s v="null"/>
  </r>
  <r>
    <x v="8"/>
    <n v="27"/>
    <s v="Kabira Handmade"/>
    <s v="Healthy Oils"/>
    <n v="10000000"/>
    <n v="0.05"/>
    <n v="200000000"/>
    <n v="0"/>
    <m/>
    <n v="0"/>
    <n v="0"/>
    <n v="0"/>
    <n v="0"/>
    <m/>
    <m/>
    <m/>
    <m/>
    <m/>
    <m/>
    <m/>
    <n v="1"/>
    <n v="1"/>
    <n v="1"/>
    <n v="1"/>
    <s v="null"/>
    <n v="1"/>
    <s v="null"/>
  </r>
  <r>
    <x v="9"/>
    <n v="28"/>
    <s v="Nuutjob"/>
    <s v="Male Intimate Hygiene"/>
    <n v="2500000"/>
    <n v="0.05"/>
    <n v="50000000"/>
    <n v="2500000"/>
    <n v="0.2"/>
    <n v="0"/>
    <n v="2500000"/>
    <n v="833333.33333333337"/>
    <n v="3"/>
    <m/>
    <n v="1"/>
    <m/>
    <m/>
    <n v="1"/>
    <n v="1"/>
    <m/>
    <n v="1"/>
    <n v="1"/>
    <n v="1"/>
    <n v="1"/>
    <s v="null"/>
    <n v="1"/>
    <s v="null"/>
  </r>
  <r>
    <x v="9"/>
    <n v="29"/>
    <s v="Meatyour"/>
    <s v="Eggs"/>
    <n v="3000000"/>
    <n v="0.05"/>
    <n v="60000000"/>
    <n v="3000000"/>
    <n v="0.2"/>
    <n v="0"/>
    <n v="3000000"/>
    <n v="1000000"/>
    <n v="3"/>
    <m/>
    <m/>
    <n v="1"/>
    <m/>
    <n v="1"/>
    <n v="1"/>
    <m/>
    <n v="1"/>
    <n v="1"/>
    <n v="1"/>
    <n v="1"/>
    <s v="null"/>
    <n v="1"/>
    <s v="null"/>
  </r>
  <r>
    <x v="9"/>
    <n v="30"/>
    <s v="EventBeep"/>
    <s v="Student Community App"/>
    <n v="3000000"/>
    <n v="0.02"/>
    <n v="150000000"/>
    <n v="3000000"/>
    <n v="0.03"/>
    <n v="0"/>
    <n v="3000000"/>
    <n v="1000000"/>
    <n v="3"/>
    <n v="1"/>
    <m/>
    <m/>
    <m/>
    <n v="1"/>
    <n v="1"/>
    <m/>
    <n v="1"/>
    <n v="1"/>
    <n v="1"/>
    <n v="1"/>
    <s v="null"/>
    <n v="1"/>
    <s v="null"/>
  </r>
  <r>
    <x v="10"/>
    <n v="31"/>
    <s v="Gopal's 56"/>
    <s v="Fiber Ice Cream"/>
    <n v="3000000000"/>
    <n v="0.25"/>
    <n v="12000000000"/>
    <n v="0"/>
    <m/>
    <n v="0"/>
    <n v="0"/>
    <n v="0"/>
    <n v="0"/>
    <m/>
    <m/>
    <m/>
    <m/>
    <m/>
    <m/>
    <m/>
    <n v="1"/>
    <n v="1"/>
    <n v="1"/>
    <n v="1"/>
    <s v="null"/>
    <n v="1"/>
    <s v="null"/>
  </r>
  <r>
    <x v="10"/>
    <n v="32"/>
    <s v="ARRCOAT Surface Textures"/>
    <s v="Wall Building"/>
    <n v="5000000"/>
    <n v="0.05"/>
    <n v="100000000"/>
    <n v="5000000"/>
    <n v="0.15"/>
    <n v="0"/>
    <n v="5000000"/>
    <n v="5000000"/>
    <n v="1"/>
    <m/>
    <m/>
    <n v="1"/>
    <m/>
    <m/>
    <m/>
    <m/>
    <n v="1"/>
    <n v="1"/>
    <n v="1"/>
    <n v="1"/>
    <s v="null"/>
    <n v="1"/>
    <s v="null"/>
  </r>
  <r>
    <x v="10"/>
    <n v="33"/>
    <s v="Farda"/>
    <s v="Customised Streetwear"/>
    <n v="3000000"/>
    <n v="0.1"/>
    <n v="30000000"/>
    <n v="3000000"/>
    <n v="0.2"/>
    <n v="0"/>
    <n v="3000000"/>
    <n v="1500000"/>
    <n v="2"/>
    <m/>
    <n v="1"/>
    <m/>
    <m/>
    <n v="1"/>
    <m/>
    <m/>
    <n v="1"/>
    <n v="1"/>
    <n v="1"/>
    <n v="1"/>
    <s v="null"/>
    <n v="1"/>
    <s v="null"/>
  </r>
  <r>
    <x v="11"/>
    <n v="34"/>
    <s v="Auli Lifestyle"/>
    <s v="Ayurvedic Products"/>
    <n v="7500000"/>
    <n v="0.04"/>
    <n v="187500000"/>
    <n v="7500000"/>
    <n v="0.15"/>
    <n v="0"/>
    <n v="7500000"/>
    <n v="7500000"/>
    <n v="1"/>
    <m/>
    <n v="1"/>
    <m/>
    <m/>
    <m/>
    <m/>
    <m/>
    <n v="1"/>
    <n v="1"/>
    <n v="1"/>
    <n v="1"/>
    <s v="null"/>
    <n v="1"/>
    <s v="null"/>
  </r>
  <r>
    <x v="11"/>
    <n v="35"/>
    <s v="SweeDesi"/>
    <s v="Indian Sweets"/>
    <n v="4000000"/>
    <n v="0.03"/>
    <n v="133333333.33333334"/>
    <n v="0"/>
    <m/>
    <n v="0"/>
    <n v="0"/>
    <n v="0"/>
    <n v="0"/>
    <m/>
    <m/>
    <m/>
    <m/>
    <m/>
    <m/>
    <m/>
    <n v="1"/>
    <n v="1"/>
    <n v="1"/>
    <n v="1"/>
    <s v="null"/>
    <n v="1"/>
    <s v="null"/>
  </r>
  <r>
    <x v="11"/>
    <n v="36"/>
    <s v="LOKA"/>
    <s v="Metaverse App"/>
    <n v="4000000"/>
    <n v="0.05"/>
    <n v="80000000"/>
    <n v="4000000"/>
    <n v="0.24"/>
    <n v="0"/>
    <n v="4000000"/>
    <n v="1333333.3333333333"/>
    <n v="3"/>
    <m/>
    <m/>
    <n v="1"/>
    <m/>
    <n v="1"/>
    <n v="1"/>
    <m/>
    <n v="1"/>
    <n v="1"/>
    <n v="1"/>
    <n v="1"/>
    <s v="null"/>
    <n v="1"/>
    <s v="null"/>
  </r>
  <r>
    <x v="12"/>
    <n v="37"/>
    <s v="Annie"/>
    <s v="Braille Literary Device"/>
    <n v="3000000"/>
    <n v="5.0000000000000001E-3"/>
    <n v="600000000"/>
    <n v="10500000"/>
    <n v="0.03"/>
    <n v="0"/>
    <n v="10500000"/>
    <n v="3500000"/>
    <n v="3"/>
    <m/>
    <n v="1"/>
    <n v="1"/>
    <m/>
    <m/>
    <n v="1"/>
    <m/>
    <n v="1"/>
    <n v="1"/>
    <n v="1"/>
    <n v="1"/>
    <s v="null"/>
    <n v="1"/>
    <s v="null"/>
  </r>
  <r>
    <x v="12"/>
    <n v="38"/>
    <s v="Caragreen"/>
    <s v="Eco-Friendly boxes"/>
    <n v="5000000"/>
    <n v="0.1"/>
    <n v="50000000"/>
    <n v="5000000"/>
    <n v="0.2"/>
    <n v="0"/>
    <n v="5000000"/>
    <n v="2500000"/>
    <n v="2"/>
    <m/>
    <m/>
    <n v="1"/>
    <m/>
    <m/>
    <n v="1"/>
    <m/>
    <n v="1"/>
    <n v="1"/>
    <n v="1"/>
    <n v="1"/>
    <s v="null"/>
    <n v="1"/>
    <s v="null"/>
  </r>
  <r>
    <x v="12"/>
    <n v="39"/>
    <s v="The Yarn Bazaar"/>
    <s v="Yarn-Trading App"/>
    <n v="5000000"/>
    <n v="0.02"/>
    <n v="250000000"/>
    <n v="10000000"/>
    <n v="0.1"/>
    <n v="0"/>
    <n v="10000000"/>
    <n v="2500000"/>
    <n v="4"/>
    <n v="1"/>
    <m/>
    <n v="1"/>
    <m/>
    <n v="1"/>
    <n v="1"/>
    <m/>
    <n v="1"/>
    <n v="1"/>
    <n v="1"/>
    <n v="1"/>
    <s v="null"/>
    <n v="1"/>
    <s v="null"/>
  </r>
  <r>
    <x v="13"/>
    <n v="40"/>
    <s v="The Renal Project"/>
    <s v="Home Dialysis Treatment"/>
    <n v="10000000"/>
    <n v="0.03"/>
    <n v="333333333.33333337"/>
    <n v="10000000"/>
    <n v="0.06"/>
    <n v="0"/>
    <n v="10000000"/>
    <n v="5000000"/>
    <n v="2"/>
    <m/>
    <n v="1"/>
    <m/>
    <m/>
    <n v="1"/>
    <m/>
    <m/>
    <n v="1"/>
    <n v="1"/>
    <n v="1"/>
    <n v="1"/>
    <s v="null"/>
    <n v="1"/>
    <s v="null"/>
  </r>
  <r>
    <x v="13"/>
    <n v="41"/>
    <s v="Morikko Pure Foods"/>
    <s v="Healthy Food Snacks"/>
    <n v="10000000"/>
    <n v="0.03"/>
    <n v="333333333.33333337"/>
    <n v="0"/>
    <m/>
    <n v="0"/>
    <n v="0"/>
    <n v="0"/>
    <n v="0"/>
    <m/>
    <m/>
    <m/>
    <m/>
    <m/>
    <m/>
    <m/>
    <n v="1"/>
    <n v="1"/>
    <n v="1"/>
    <n v="1"/>
    <s v="null"/>
    <n v="1"/>
    <s v="null"/>
  </r>
  <r>
    <x v="13"/>
    <n v="42"/>
    <s v="Good Good Piggy Bank"/>
    <s v="EdFinTech Company"/>
    <n v="4500000"/>
    <n v="0.05"/>
    <n v="90000000"/>
    <n v="0"/>
    <m/>
    <n v="0"/>
    <n v="0"/>
    <n v="0"/>
    <n v="0"/>
    <m/>
    <m/>
    <m/>
    <m/>
    <m/>
    <m/>
    <m/>
    <n v="1"/>
    <n v="1"/>
    <n v="1"/>
    <n v="1"/>
    <s v="null"/>
    <n v="1"/>
    <s v="null"/>
  </r>
  <r>
    <x v="14"/>
    <n v="43"/>
    <s v="Hammer Lifestyle"/>
    <s v="Smart Audio Products"/>
    <n v="3000000"/>
    <n v="0.03"/>
    <n v="100000000"/>
    <n v="10000000"/>
    <n v="0.4"/>
    <n v="0"/>
    <n v="10000000"/>
    <n v="10000000"/>
    <n v="1"/>
    <m/>
    <m/>
    <m/>
    <m/>
    <n v="1"/>
    <m/>
    <m/>
    <n v="1"/>
    <n v="1"/>
    <n v="1"/>
    <n v="1"/>
    <s v="null"/>
    <n v="1"/>
    <s v="null"/>
  </r>
  <r>
    <x v="14"/>
    <n v="44"/>
    <s v="PNT"/>
    <s v="Robotics and Automation Solutions"/>
    <n v="5000000"/>
    <n v="0.04"/>
    <n v="125000000"/>
    <n v="2500000"/>
    <n v="0.25"/>
    <n v="2500000"/>
    <n v="5000000"/>
    <n v="5000000"/>
    <n v="1"/>
    <m/>
    <m/>
    <m/>
    <m/>
    <m/>
    <n v="1"/>
    <m/>
    <n v="1"/>
    <n v="1"/>
    <n v="1"/>
    <n v="1"/>
    <s v="null"/>
    <n v="1"/>
    <s v="null"/>
  </r>
  <r>
    <x v="14"/>
    <n v="45"/>
    <s v="Cocofit"/>
    <s v="Coconut based beverage franchise"/>
    <n v="5"/>
    <n v="0.05"/>
    <n v="100"/>
    <n v="5"/>
    <n v="0.05"/>
    <n v="0"/>
    <n v="5"/>
    <n v="1.6666666666666667"/>
    <n v="3"/>
    <m/>
    <n v="1"/>
    <n v="1"/>
    <m/>
    <n v="1"/>
    <m/>
    <m/>
    <n v="1"/>
    <n v="1"/>
    <n v="1"/>
    <n v="1"/>
    <s v="null"/>
    <n v="1"/>
    <s v="null"/>
  </r>
  <r>
    <x v="15"/>
    <n v="46"/>
    <s v="Bamboo India"/>
    <s v="Bamboo Products"/>
    <n v="8000000"/>
    <n v="0.04"/>
    <n v="200000000"/>
    <n v="5000000"/>
    <n v="3.5000000000000003E-2"/>
    <n v="3000000"/>
    <n v="8000000"/>
    <n v="4000000"/>
    <n v="2"/>
    <n v="1"/>
    <m/>
    <n v="1"/>
    <m/>
    <m/>
    <m/>
    <m/>
    <n v="1"/>
    <n v="1"/>
    <n v="1"/>
    <n v="1"/>
    <s v="null"/>
    <n v="1"/>
    <s v="null"/>
  </r>
  <r>
    <x v="15"/>
    <n v="47"/>
    <s v="Flying Furr"/>
    <s v="Dog Hygiene"/>
    <n v="7500000"/>
    <n v="7.0000000000000007E-2"/>
    <n v="107142857.14285713"/>
    <n v="0"/>
    <m/>
    <n v="0"/>
    <n v="0"/>
    <n v="0"/>
    <n v="0"/>
    <m/>
    <m/>
    <m/>
    <m/>
    <m/>
    <m/>
    <m/>
    <n v="1"/>
    <n v="1"/>
    <n v="1"/>
    <n v="1"/>
    <s v="null"/>
    <n v="1"/>
    <s v="null"/>
  </r>
  <r>
    <x v="15"/>
    <n v="48"/>
    <s v="Beyond Water"/>
    <s v="Liquid Water Enhancer"/>
    <n v="7500000"/>
    <n v="0.04"/>
    <n v="187500000"/>
    <n v="7500000"/>
    <n v="0.15"/>
    <n v="0"/>
    <n v="7500000"/>
    <n v="3750000"/>
    <n v="2"/>
    <m/>
    <n v="1"/>
    <m/>
    <m/>
    <n v="1"/>
    <m/>
    <m/>
    <n v="1"/>
    <n v="1"/>
    <n v="1"/>
    <n v="1"/>
    <s v="null"/>
    <n v="1"/>
    <s v="null"/>
  </r>
  <r>
    <x v="15"/>
    <n v="49"/>
    <s v="Let's Try"/>
    <s v="Healthy Snacks"/>
    <n v="4500000"/>
    <n v="0.02"/>
    <n v="225000000"/>
    <n v="4500000"/>
    <n v="0.12"/>
    <n v="0"/>
    <n v="4500000"/>
    <n v="2250000"/>
    <n v="2"/>
    <m/>
    <m/>
    <n v="1"/>
    <m/>
    <n v="1"/>
    <m/>
    <m/>
    <n v="1"/>
    <n v="1"/>
    <n v="1"/>
    <n v="1"/>
    <s v="null"/>
    <n v="1"/>
    <s v="null"/>
  </r>
  <r>
    <x v="16"/>
    <n v="50"/>
    <s v="Find Your Kicks India"/>
    <s v="Sneaker Resale"/>
    <n v="5000000"/>
    <n v="0.1"/>
    <n v="50000000"/>
    <n v="5000000"/>
    <n v="0.25"/>
    <n v="0"/>
    <n v="5000000"/>
    <n v="1000000"/>
    <n v="5"/>
    <n v="1"/>
    <n v="1"/>
    <n v="1"/>
    <m/>
    <n v="1"/>
    <n v="1"/>
    <m/>
    <n v="1"/>
    <n v="1"/>
    <n v="1"/>
    <n v="1"/>
    <s v="null"/>
    <n v="1"/>
    <s v="null"/>
  </r>
  <r>
    <x v="16"/>
    <n v="51"/>
    <s v="Aas Vidyalaya"/>
    <s v="EdTech App"/>
    <n v="15000000"/>
    <n v="0.03"/>
    <n v="500000000"/>
    <n v="15000000"/>
    <n v="0.15"/>
    <n v="0"/>
    <n v="15000000"/>
    <n v="5000000"/>
    <n v="3"/>
    <n v="1"/>
    <n v="1"/>
    <m/>
    <m/>
    <m/>
    <n v="1"/>
    <m/>
    <n v="1"/>
    <n v="1"/>
    <n v="1"/>
    <n v="1"/>
    <s v="null"/>
    <n v="1"/>
    <s v="null"/>
  </r>
  <r>
    <x v="16"/>
    <n v="52"/>
    <s v="Outbox"/>
    <s v="Premium Surprise-Planning"/>
    <n v="5000000"/>
    <n v="0.05"/>
    <n v="100000000"/>
    <n v="0"/>
    <m/>
    <n v="0"/>
    <n v="0"/>
    <n v="0"/>
    <n v="0"/>
    <m/>
    <m/>
    <m/>
    <m/>
    <m/>
    <m/>
    <m/>
    <n v="1"/>
    <n v="1"/>
    <n v="1"/>
    <n v="1"/>
    <s v="null"/>
    <n v="1"/>
    <s v="null"/>
  </r>
  <r>
    <x v="16"/>
    <n v="53"/>
    <s v="RoadBounce"/>
    <s v="Pothole Detection Software and Data"/>
    <n v="8000000"/>
    <n v="0.1"/>
    <n v="80000000"/>
    <n v="8000000"/>
    <n v="0.2"/>
    <n v="0"/>
    <n v="8000000"/>
    <n v="8000000"/>
    <n v="1"/>
    <m/>
    <m/>
    <m/>
    <m/>
    <m/>
    <n v="1"/>
    <m/>
    <n v="1"/>
    <n v="1"/>
    <n v="1"/>
    <n v="1"/>
    <s v="null"/>
    <n v="1"/>
    <s v="null"/>
  </r>
  <r>
    <x v="17"/>
    <n v="54"/>
    <s v="Mommy's Kitchen"/>
    <s v="Thin Crust Pizza"/>
    <n v="9000000"/>
    <n v="0.03"/>
    <n v="300000000"/>
    <n v="0"/>
    <m/>
    <n v="0"/>
    <n v="0"/>
    <n v="0"/>
    <n v="0"/>
    <m/>
    <m/>
    <m/>
    <m/>
    <m/>
    <m/>
    <m/>
    <n v="1"/>
    <n v="1"/>
    <n v="1"/>
    <n v="1"/>
    <s v="null"/>
    <n v="1"/>
    <s v="null"/>
  </r>
  <r>
    <x v="17"/>
    <n v="55"/>
    <s v="India Hemp and Co"/>
    <s v="Hemp Food Products"/>
    <n v="5000000"/>
    <n v="0.04"/>
    <n v="125000000"/>
    <n v="0"/>
    <m/>
    <n v="0"/>
    <n v="0"/>
    <n v="0"/>
    <n v="0"/>
    <m/>
    <m/>
    <m/>
    <m/>
    <m/>
    <m/>
    <m/>
    <n v="1"/>
    <n v="1"/>
    <n v="1"/>
    <n v="1"/>
    <s v="null"/>
    <n v="1"/>
    <s v="null"/>
  </r>
  <r>
    <x v="17"/>
    <n v="56"/>
    <s v="Otua"/>
    <s v="Electric Auto Vehicle"/>
    <n v="10000000"/>
    <n v="0.01"/>
    <n v="1000000000"/>
    <n v="100000"/>
    <n v="0.01"/>
    <n v="9900000"/>
    <n v="10000000"/>
    <n v="10000000"/>
    <n v="1"/>
    <n v="1"/>
    <m/>
    <m/>
    <m/>
    <m/>
    <m/>
    <m/>
    <n v="1"/>
    <n v="1"/>
    <n v="1"/>
    <n v="1"/>
    <s v="null"/>
    <n v="1"/>
    <s v="null"/>
  </r>
  <r>
    <x v="17"/>
    <n v="57"/>
    <s v="Anthyesti"/>
    <s v="Funeral Service"/>
    <n v="5000000"/>
    <n v="0.02"/>
    <n v="250000000"/>
    <n v="0"/>
    <m/>
    <n v="0"/>
    <n v="0"/>
    <n v="0"/>
    <n v="0"/>
    <m/>
    <m/>
    <m/>
    <m/>
    <m/>
    <m/>
    <m/>
    <n v="1"/>
    <n v="1"/>
    <n v="1"/>
    <n v="1"/>
    <s v="null"/>
    <n v="1"/>
    <s v="null"/>
  </r>
  <r>
    <x v="18"/>
    <n v="58"/>
    <s v="Ethik"/>
    <s v="Leather-free Shoes"/>
    <n v="1500000"/>
    <n v="0.05"/>
    <n v="30000000"/>
    <n v="0"/>
    <m/>
    <n v="0"/>
    <n v="0"/>
    <n v="0"/>
    <n v="0"/>
    <m/>
    <m/>
    <m/>
    <m/>
    <m/>
    <m/>
    <m/>
    <n v="1"/>
    <n v="1"/>
    <n v="1"/>
    <n v="1"/>
    <s v="null"/>
    <n v="1"/>
    <s v="null"/>
  </r>
  <r>
    <x v="18"/>
    <n v="59"/>
    <s v="WeSTOCK"/>
    <s v="Livestock health monitoring AI"/>
    <n v="5000000"/>
    <n v="0.05"/>
    <n v="100000000"/>
    <n v="6000000"/>
    <n v="0.1"/>
    <n v="0"/>
    <n v="6000000"/>
    <n v="1500000"/>
    <n v="4"/>
    <n v="1"/>
    <n v="1"/>
    <m/>
    <m/>
    <n v="1"/>
    <n v="1"/>
    <m/>
    <n v="1"/>
    <n v="1"/>
    <n v="1"/>
    <n v="1"/>
    <s v="null"/>
    <n v="1"/>
    <s v="null"/>
  </r>
  <r>
    <x v="18"/>
    <n v="60"/>
    <s v="KetoIndia"/>
    <s v="Customised Keto Diets for various medical issues"/>
    <n v="15000000"/>
    <n v="1.2500000000000001E-2"/>
    <n v="1200000000"/>
    <n v="0"/>
    <m/>
    <n v="0"/>
    <n v="0"/>
    <n v="0"/>
    <n v="0"/>
    <m/>
    <m/>
    <m/>
    <m/>
    <m/>
    <m/>
    <m/>
    <n v="1"/>
    <n v="1"/>
    <n v="1"/>
    <n v="1"/>
    <s v="null"/>
    <n v="1"/>
    <s v="null"/>
  </r>
  <r>
    <x v="18"/>
    <n v="61"/>
    <s v="Magic lock"/>
    <s v="LPG Cylinder lock"/>
    <n v="12000000"/>
    <n v="0.08"/>
    <n v="150000000"/>
    <n v="0"/>
    <m/>
    <n v="0"/>
    <n v="0"/>
    <n v="0"/>
    <n v="0"/>
    <m/>
    <m/>
    <m/>
    <m/>
    <m/>
    <m/>
    <m/>
    <n v="1"/>
    <n v="1"/>
    <n v="1"/>
    <n v="1"/>
    <s v="null"/>
    <n v="1"/>
    <s v="null"/>
  </r>
  <r>
    <x v="19"/>
    <n v="62"/>
    <s v="The State Plate"/>
    <s v="Delicacies"/>
    <n v="6500000"/>
    <n v="0.02"/>
    <n v="325000000"/>
    <n v="4000000"/>
    <n v="0.03"/>
    <n v="2500000"/>
    <n v="6500000"/>
    <n v="6500000"/>
    <n v="1"/>
    <m/>
    <m/>
    <m/>
    <m/>
    <m/>
    <n v="1"/>
    <m/>
    <n v="1"/>
    <n v="1"/>
    <n v="1"/>
    <n v="1"/>
    <s v="null"/>
    <n v="1"/>
    <s v="null"/>
  </r>
  <r>
    <x v="19"/>
    <n v="63"/>
    <s v="Bakarmax"/>
    <s v="Comics &amp; Animation"/>
    <n v="3500000"/>
    <n v="0.05"/>
    <n v="70000000"/>
    <n v="0"/>
    <m/>
    <n v="0"/>
    <n v="0"/>
    <n v="0"/>
    <n v="0"/>
    <m/>
    <m/>
    <m/>
    <m/>
    <m/>
    <m/>
    <m/>
    <n v="1"/>
    <n v="1"/>
    <n v="1"/>
    <n v="1"/>
    <s v="null"/>
    <n v="1"/>
    <s v="null"/>
  </r>
  <r>
    <x v="19"/>
    <n v="64"/>
    <s v="IN A CAN"/>
    <s v="Can Cocktails"/>
    <n v="5000000"/>
    <n v="0.02"/>
    <n v="250000000"/>
    <n v="10000000"/>
    <n v="0.1"/>
    <n v="0"/>
    <n v="10000000"/>
    <n v="2000000"/>
    <n v="5"/>
    <n v="1"/>
    <n v="1"/>
    <n v="1"/>
    <m/>
    <n v="1"/>
    <n v="1"/>
    <m/>
    <n v="1"/>
    <n v="1"/>
    <n v="1"/>
    <n v="1"/>
    <s v="null"/>
    <n v="1"/>
    <s v="null"/>
  </r>
  <r>
    <x v="20"/>
    <n v="65"/>
    <s v="Get a Whey"/>
    <s v="Sugar-Free Icecream"/>
    <n v="10000000"/>
    <n v="0.08"/>
    <n v="125000000"/>
    <n v="10000000"/>
    <n v="0.15"/>
    <n v="0"/>
    <n v="10000000"/>
    <n v="3333333.3333333335"/>
    <n v="3"/>
    <n v="1"/>
    <m/>
    <m/>
    <n v="1"/>
    <n v="1"/>
    <m/>
    <m/>
    <n v="1"/>
    <n v="1"/>
    <n v="1"/>
    <s v="null"/>
    <n v="1"/>
    <n v="1"/>
    <s v="null"/>
  </r>
  <r>
    <x v="20"/>
    <n v="66"/>
    <s v="Sid07 Designs"/>
    <s v="Inventions"/>
    <n v="4700000"/>
    <n v="0.1"/>
    <n v="47000000"/>
    <n v="2500000"/>
    <n v="0.75"/>
    <n v="2200000"/>
    <n v="4700000"/>
    <n v="4700000"/>
    <n v="1"/>
    <m/>
    <m/>
    <m/>
    <m/>
    <m/>
    <n v="1"/>
    <m/>
    <n v="1"/>
    <n v="1"/>
    <n v="1"/>
    <s v="null"/>
    <n v="1"/>
    <n v="1"/>
    <s v="null"/>
  </r>
  <r>
    <x v="20"/>
    <n v="67"/>
    <s v="The Quirky Nari"/>
    <s v="Customised Apparels"/>
    <n v="3500000"/>
    <n v="0.05"/>
    <n v="70000000"/>
    <n v="3500000"/>
    <n v="0.24"/>
    <n v="0"/>
    <n v="3500000"/>
    <n v="1750000"/>
    <n v="2"/>
    <m/>
    <m/>
    <n v="1"/>
    <n v="1"/>
    <m/>
    <m/>
    <m/>
    <n v="1"/>
    <n v="1"/>
    <n v="1"/>
    <s v="null"/>
    <n v="1"/>
    <n v="1"/>
    <s v="null"/>
  </r>
  <r>
    <x v="21"/>
    <n v="68"/>
    <s v="Hair Originals"/>
    <s v="Natural Hair Extensions"/>
    <n v="6000000"/>
    <n v="0.02"/>
    <n v="300000000"/>
    <n v="6000000"/>
    <n v="0.04"/>
    <n v="0"/>
    <n v="6000000"/>
    <n v="2000000"/>
    <n v="3"/>
    <n v="1"/>
    <m/>
    <n v="1"/>
    <m/>
    <m/>
    <n v="1"/>
    <m/>
    <n v="1"/>
    <n v="1"/>
    <n v="1"/>
    <s v="null"/>
    <n v="1"/>
    <n v="1"/>
    <s v="null"/>
  </r>
  <r>
    <x v="21"/>
    <n v="69"/>
    <s v="Poo de Cologne"/>
    <s v="Toilet Spray with Essential Oils"/>
    <n v="7500000"/>
    <n v="0.05"/>
    <n v="150000000"/>
    <n v="0"/>
    <m/>
    <n v="0"/>
    <n v="0"/>
    <n v="0"/>
    <n v="0"/>
    <m/>
    <m/>
    <m/>
    <m/>
    <m/>
    <m/>
    <m/>
    <n v="1"/>
    <n v="1"/>
    <n v="1"/>
    <s v="null"/>
    <n v="1"/>
    <n v="1"/>
    <s v="null"/>
  </r>
  <r>
    <x v="21"/>
    <n v="70"/>
    <s v="Moonshine Meads"/>
    <s v="Meads"/>
    <n v="8000000"/>
    <n v="5.0000000000000001E-3"/>
    <n v="1600000000"/>
    <n v="0"/>
    <m/>
    <n v="0"/>
    <n v="0"/>
    <n v="0"/>
    <n v="0"/>
    <m/>
    <m/>
    <m/>
    <m/>
    <m/>
    <m/>
    <m/>
    <n v="1"/>
    <n v="1"/>
    <n v="1"/>
    <s v="null"/>
    <n v="1"/>
    <n v="1"/>
    <s v="null"/>
  </r>
  <r>
    <x v="21"/>
    <n v="71"/>
    <s v="Falhari"/>
    <s v="Fresh Fruits"/>
    <n v="5000000"/>
    <n v="0.02"/>
    <n v="250000000"/>
    <n v="0"/>
    <m/>
    <n v="0"/>
    <n v="0"/>
    <n v="0"/>
    <n v="0"/>
    <m/>
    <m/>
    <m/>
    <m/>
    <m/>
    <m/>
    <m/>
    <n v="1"/>
    <n v="1"/>
    <n v="1"/>
    <s v="null"/>
    <n v="1"/>
    <n v="1"/>
    <s v="null"/>
  </r>
  <r>
    <x v="22"/>
    <n v="72"/>
    <s v="Namhya Foods"/>
    <s v="Ayurvedic Enriched Food"/>
    <n v="10000000"/>
    <n v="0.05"/>
    <n v="200000000"/>
    <n v="5000000"/>
    <n v="0.1"/>
    <n v="5000000"/>
    <n v="10000000"/>
    <n v="10000000"/>
    <n v="1"/>
    <m/>
    <m/>
    <m/>
    <m/>
    <n v="1"/>
    <m/>
    <m/>
    <n v="1"/>
    <n v="1"/>
    <n v="1"/>
    <s v="null"/>
    <n v="1"/>
    <n v="1"/>
    <s v="null"/>
  </r>
  <r>
    <x v="22"/>
    <n v="73"/>
    <s v="Urban Monkey"/>
    <s v="Streetwear"/>
    <n v="10000000"/>
    <n v="0.01"/>
    <n v="1000000000"/>
    <n v="0"/>
    <m/>
    <n v="0"/>
    <n v="0"/>
    <n v="0"/>
    <n v="0"/>
    <m/>
    <m/>
    <m/>
    <m/>
    <m/>
    <m/>
    <m/>
    <n v="1"/>
    <n v="1"/>
    <n v="1"/>
    <s v="null"/>
    <n v="1"/>
    <n v="1"/>
    <s v="null"/>
  </r>
  <r>
    <x v="22"/>
    <n v="74"/>
    <s v="Guardian Gears"/>
    <s v="Motorcycle Luggage"/>
    <n v="3000000"/>
    <n v="0.05"/>
    <n v="60000000"/>
    <n v="0"/>
    <m/>
    <n v="0"/>
    <n v="0"/>
    <n v="0"/>
    <n v="0"/>
    <m/>
    <m/>
    <m/>
    <m/>
    <m/>
    <m/>
    <m/>
    <n v="1"/>
    <n v="1"/>
    <n v="1"/>
    <s v="null"/>
    <n v="1"/>
    <n v="1"/>
    <s v="null"/>
  </r>
  <r>
    <x v="22"/>
    <n v="75"/>
    <s v="Modern Myth"/>
    <s v="Bags"/>
    <n v="7500000"/>
    <n v="0.05"/>
    <n v="150000000"/>
    <n v="0"/>
    <m/>
    <n v="0"/>
    <n v="0"/>
    <n v="0"/>
    <n v="0"/>
    <m/>
    <m/>
    <m/>
    <m/>
    <m/>
    <m/>
    <m/>
    <n v="1"/>
    <n v="1"/>
    <n v="1"/>
    <s v="null"/>
    <n v="1"/>
    <n v="1"/>
    <s v="null"/>
  </r>
  <r>
    <x v="23"/>
    <n v="76"/>
    <s v="The Sass Bar"/>
    <s v="Gifts"/>
    <n v="4000000"/>
    <n v="0.08"/>
    <n v="50000000"/>
    <n v="5000000"/>
    <n v="0.35"/>
    <n v="0"/>
    <n v="5000000"/>
    <n v="2500000"/>
    <n v="2"/>
    <m/>
    <m/>
    <n v="1"/>
    <m/>
    <m/>
    <m/>
    <n v="1"/>
    <s v="null"/>
    <n v="1"/>
    <s v="null"/>
    <n v="1"/>
    <n v="1"/>
    <n v="1"/>
    <n v="1"/>
  </r>
  <r>
    <x v="23"/>
    <n v="77"/>
    <s v="KG Agrotech"/>
    <s v="Agricultural Innovations"/>
    <n v="3000000"/>
    <n v="0.1"/>
    <n v="30000000"/>
    <n v="1000000"/>
    <n v="0.4"/>
    <n v="2000000"/>
    <n v="3000000"/>
    <n v="3000000"/>
    <n v="1"/>
    <m/>
    <m/>
    <m/>
    <m/>
    <m/>
    <n v="1"/>
    <m/>
    <s v="null"/>
    <n v="1"/>
    <s v="null"/>
    <n v="1"/>
    <n v="1"/>
    <n v="1"/>
    <n v="1"/>
  </r>
  <r>
    <x v="23"/>
    <n v="78"/>
    <s v="Nuskha Kitchen"/>
    <s v="Homemade Foods"/>
    <n v="2000000"/>
    <n v="0.1"/>
    <n v="20000000"/>
    <n v="0"/>
    <m/>
    <n v="0"/>
    <n v="0"/>
    <n v="0"/>
    <n v="0"/>
    <m/>
    <m/>
    <m/>
    <m/>
    <m/>
    <m/>
    <m/>
    <s v="null"/>
    <n v="1"/>
    <s v="null"/>
    <n v="1"/>
    <n v="1"/>
    <n v="1"/>
    <n v="1"/>
  </r>
  <r>
    <x v="24"/>
    <n v="79"/>
    <s v="PawsIndia"/>
    <s v="Dog Products"/>
    <n v="5000000"/>
    <n v="0.04"/>
    <n v="125000000"/>
    <n v="5000000"/>
    <n v="0.15"/>
    <n v="0"/>
    <n v="5000000"/>
    <n v="5000000"/>
    <n v="1"/>
    <m/>
    <m/>
    <n v="1"/>
    <m/>
    <m/>
    <m/>
    <m/>
    <s v="null"/>
    <n v="1"/>
    <s v="null"/>
    <n v="1"/>
    <n v="1"/>
    <n v="1"/>
    <n v="1"/>
  </r>
  <r>
    <x v="24"/>
    <n v="80"/>
    <s v="Sunfox Technologies"/>
    <s v="Portable ECG Device"/>
    <n v="10000000"/>
    <n v="0.02"/>
    <n v="500000000"/>
    <n v="10000000"/>
    <n v="0.06"/>
    <n v="0"/>
    <n v="10000000"/>
    <n v="2000000"/>
    <n v="5"/>
    <m/>
    <n v="1"/>
    <n v="1"/>
    <n v="1"/>
    <m/>
    <n v="1"/>
    <n v="1"/>
    <s v="null"/>
    <n v="1"/>
    <s v="null"/>
    <n v="1"/>
    <n v="1"/>
    <n v="1"/>
    <n v="1"/>
  </r>
  <r>
    <x v="24"/>
    <n v="81"/>
    <s v="Alpino"/>
    <s v="Roasted Peanut Products"/>
    <n v="15000000"/>
    <n v="0.02"/>
    <n v="750000000"/>
    <n v="0"/>
    <m/>
    <n v="0"/>
    <n v="0"/>
    <n v="0"/>
    <n v="0"/>
    <m/>
    <m/>
    <m/>
    <m/>
    <m/>
    <m/>
    <m/>
    <s v="null"/>
    <n v="1"/>
    <s v="null"/>
    <n v="1"/>
    <n v="1"/>
    <n v="1"/>
    <n v="1"/>
  </r>
  <r>
    <x v="25"/>
    <n v="82"/>
    <s v="Isak Fragrances"/>
    <s v="Perfumes"/>
    <n v="5000000"/>
    <n v="0.08"/>
    <n v="62500000"/>
    <n v="5000000"/>
    <n v="0.5"/>
    <n v="0"/>
    <n v="5000000"/>
    <n v="5000000"/>
    <n v="1"/>
    <m/>
    <m/>
    <m/>
    <m/>
    <m/>
    <n v="1"/>
    <m/>
    <s v="null"/>
    <n v="1"/>
    <s v="null"/>
    <n v="1"/>
    <n v="1"/>
    <n v="1"/>
    <n v="1"/>
  </r>
  <r>
    <x v="25"/>
    <n v="83"/>
    <s v="Julaa Automation"/>
    <s v="Automatic Cradle"/>
    <n v="5000000"/>
    <n v="0.1"/>
    <n v="50000000"/>
    <n v="0"/>
    <m/>
    <n v="0"/>
    <n v="0"/>
    <n v="0"/>
    <n v="0"/>
    <m/>
    <m/>
    <m/>
    <m/>
    <m/>
    <m/>
    <m/>
    <s v="null"/>
    <n v="1"/>
    <s v="null"/>
    <n v="1"/>
    <n v="1"/>
    <n v="1"/>
    <n v="1"/>
  </r>
  <r>
    <x v="25"/>
    <n v="84"/>
    <s v="Rare Planet"/>
    <s v="Handicrafts"/>
    <n v="6500000"/>
    <n v="0.01"/>
    <n v="650000000"/>
    <n v="6500000"/>
    <n v="0.03"/>
    <n v="0"/>
    <n v="6500000"/>
    <n v="6500000"/>
    <n v="1"/>
    <m/>
    <n v="1"/>
    <m/>
    <m/>
    <m/>
    <m/>
    <m/>
    <s v="null"/>
    <n v="1"/>
    <s v="null"/>
    <n v="1"/>
    <n v="1"/>
    <n v="1"/>
    <n v="1"/>
  </r>
  <r>
    <x v="26"/>
    <n v="85"/>
    <s v="Theka Coffee"/>
    <s v="Coffee Products"/>
    <n v="5000000"/>
    <n v="0.1"/>
    <n v="50000000"/>
    <n v="0"/>
    <m/>
    <n v="0"/>
    <n v="0"/>
    <n v="0"/>
    <n v="0"/>
    <m/>
    <m/>
    <m/>
    <m/>
    <m/>
    <m/>
    <m/>
    <s v="null"/>
    <n v="1"/>
    <s v="null"/>
    <n v="1"/>
    <n v="1"/>
    <n v="1"/>
    <n v="1"/>
  </r>
  <r>
    <x v="26"/>
    <n v="86"/>
    <s v="Watt Technovations"/>
    <s v="Ventilated PPE Kits"/>
    <n v="101"/>
    <n v="0.02"/>
    <n v="5050"/>
    <n v="101"/>
    <n v="0.04"/>
    <n v="0"/>
    <n v="101"/>
    <n v="25.25"/>
    <n v="4"/>
    <m/>
    <n v="1"/>
    <n v="1"/>
    <m/>
    <m/>
    <n v="1"/>
    <n v="1"/>
    <s v="null"/>
    <n v="1"/>
    <s v="null"/>
    <n v="1"/>
    <n v="1"/>
    <n v="1"/>
    <n v="1"/>
  </r>
  <r>
    <x v="26"/>
    <n v="87"/>
    <s v="Aliste Technologies"/>
    <s v="Automation Solutions"/>
    <n v="6000000"/>
    <n v="0.05"/>
    <n v="120000000"/>
    <n v="0"/>
    <m/>
    <n v="0"/>
    <n v="0"/>
    <n v="0"/>
    <n v="0"/>
    <m/>
    <m/>
    <m/>
    <m/>
    <m/>
    <m/>
    <m/>
    <s v="null"/>
    <n v="1"/>
    <s v="null"/>
    <n v="1"/>
    <n v="1"/>
    <n v="1"/>
    <n v="1"/>
  </r>
  <r>
    <x v="26"/>
    <n v="88"/>
    <s v="Insurance Samadhan"/>
    <s v="Insurance Solutions"/>
    <n v="10000000"/>
    <n v="0.01"/>
    <n v="1000000000"/>
    <n v="10000000"/>
    <n v="0.04"/>
    <n v="0"/>
    <n v="10000000"/>
    <n v="10000000"/>
    <n v="1"/>
    <m/>
    <m/>
    <m/>
    <m/>
    <m/>
    <n v="1"/>
    <m/>
    <s v="null"/>
    <n v="1"/>
    <s v="null"/>
    <n v="1"/>
    <n v="1"/>
    <n v="1"/>
    <n v="1"/>
  </r>
  <r>
    <x v="27"/>
    <n v="89"/>
    <s v="Humpy A2"/>
    <s v="Organic Milk Products"/>
    <n v="7500000"/>
    <n v="0.04"/>
    <n v="187500000"/>
    <n v="10000000"/>
    <n v="0.15"/>
    <n v="0"/>
    <n v="10000000"/>
    <n v="3333333.3333333335"/>
    <n v="3"/>
    <m/>
    <m/>
    <m/>
    <n v="1"/>
    <m/>
    <n v="1"/>
    <n v="1"/>
    <s v="null"/>
    <n v="1"/>
    <s v="null"/>
    <n v="1"/>
    <n v="1"/>
    <n v="1"/>
    <n v="1"/>
  </r>
  <r>
    <x v="27"/>
    <n v="90"/>
    <s v="Kunafa World"/>
    <s v="Kunafa"/>
    <n v="9000000"/>
    <n v="0.05"/>
    <n v="180000000"/>
    <n v="0"/>
    <m/>
    <n v="0"/>
    <n v="0"/>
    <n v="0"/>
    <n v="0"/>
    <m/>
    <m/>
    <m/>
    <m/>
    <m/>
    <m/>
    <m/>
    <s v="null"/>
    <n v="1"/>
    <s v="null"/>
    <n v="1"/>
    <n v="1"/>
    <n v="1"/>
    <n v="1"/>
  </r>
  <r>
    <x v="27"/>
    <n v="91"/>
    <s v="Gold Safe Solutions Ind."/>
    <s v="Anti-Suicidal Fan Rod"/>
    <n v="5000000"/>
    <n v="0.05"/>
    <n v="100000000"/>
    <n v="5000000"/>
    <n v="0.3"/>
    <n v="0"/>
    <n v="5000000"/>
    <n v="1666666.6666666667"/>
    <n v="3"/>
    <m/>
    <m/>
    <m/>
    <n v="1"/>
    <m/>
    <n v="1"/>
    <n v="1"/>
    <s v="null"/>
    <n v="1"/>
    <s v="null"/>
    <n v="1"/>
    <n v="1"/>
    <n v="1"/>
    <n v="1"/>
  </r>
  <r>
    <x v="28"/>
    <n v="92"/>
    <s v="Wakao Foods"/>
    <s v="Jackfruit Products"/>
    <n v="7500000"/>
    <n v="0.05"/>
    <n v="150000000"/>
    <n v="7500000"/>
    <n v="0.21"/>
    <n v="0"/>
    <n v="7500000"/>
    <n v="2500000"/>
    <n v="3"/>
    <m/>
    <n v="1"/>
    <m/>
    <n v="1"/>
    <m/>
    <m/>
    <n v="1"/>
    <s v="null"/>
    <n v="1"/>
    <s v="null"/>
    <n v="1"/>
    <n v="1"/>
    <n v="1"/>
    <n v="1"/>
  </r>
  <r>
    <x v="28"/>
    <n v="93"/>
    <s v="PDD Falcon"/>
    <s v="Stainless Steel Items"/>
    <n v="7500000"/>
    <n v="0.03"/>
    <n v="250000000"/>
    <n v="0"/>
    <m/>
    <n v="0"/>
    <n v="0"/>
    <n v="0"/>
    <n v="0"/>
    <m/>
    <m/>
    <m/>
    <m/>
    <m/>
    <m/>
    <m/>
    <s v="null"/>
    <n v="1"/>
    <s v="null"/>
    <n v="1"/>
    <n v="1"/>
    <n v="1"/>
    <n v="1"/>
  </r>
  <r>
    <x v="28"/>
    <n v="94"/>
    <s v="PlayBox TV"/>
    <s v="Streaming Platform"/>
    <n v="10000000"/>
    <n v="3.5000000000000003E-2"/>
    <n v="285714285.71428567"/>
    <n v="0"/>
    <m/>
    <n v="0"/>
    <n v="0"/>
    <n v="0"/>
    <n v="0"/>
    <m/>
    <m/>
    <m/>
    <m/>
    <m/>
    <m/>
    <m/>
    <s v="null"/>
    <n v="1"/>
    <s v="null"/>
    <n v="1"/>
    <n v="1"/>
    <n v="1"/>
    <n v="1"/>
  </r>
  <r>
    <x v="29"/>
    <n v="95"/>
    <s v="Sippline Drinking Shields"/>
    <s v="Portable Glass Attachment"/>
    <n v="7500000"/>
    <n v="0.15"/>
    <n v="50000000"/>
    <n v="0"/>
    <m/>
    <n v="0"/>
    <n v="0"/>
    <n v="0"/>
    <n v="0"/>
    <m/>
    <m/>
    <m/>
    <m/>
    <m/>
    <m/>
    <m/>
    <n v="1"/>
    <n v="1"/>
    <n v="1"/>
    <n v="1"/>
    <n v="1"/>
    <s v="null"/>
    <s v="null"/>
  </r>
  <r>
    <x v="29"/>
    <n v="96"/>
    <s v="Kabaddi Adda"/>
    <s v="All-Kabaddi App"/>
    <n v="8000000"/>
    <n v="0.01"/>
    <n v="800000000"/>
    <n v="8000000"/>
    <n v="0.06"/>
    <n v="0"/>
    <n v="8000000"/>
    <n v="4000000"/>
    <n v="2"/>
    <m/>
    <n v="1"/>
    <m/>
    <n v="1"/>
    <m/>
    <m/>
    <m/>
    <n v="1"/>
    <n v="1"/>
    <n v="1"/>
    <n v="1"/>
    <n v="1"/>
    <s v="null"/>
    <s v="null"/>
  </r>
  <r>
    <x v="29"/>
    <n v="97"/>
    <s v="Shades of Spring"/>
    <s v="Flowers"/>
    <n v="30000000"/>
    <n v="0.01"/>
    <n v="3000000000"/>
    <n v="0"/>
    <m/>
    <n v="0"/>
    <n v="0"/>
    <n v="0"/>
    <n v="0"/>
    <m/>
    <m/>
    <m/>
    <m/>
    <m/>
    <m/>
    <m/>
    <n v="1"/>
    <n v="1"/>
    <n v="1"/>
    <n v="1"/>
    <n v="1"/>
    <s v="null"/>
    <s v="null"/>
  </r>
  <r>
    <x v="29"/>
    <n v="98"/>
    <s v="Scholify"/>
    <s v="Scholarship Platform"/>
    <n v="5000000"/>
    <n v="7.4999999999999997E-2"/>
    <n v="66666666.666666672"/>
    <n v="0"/>
    <m/>
    <n v="0"/>
    <n v="0"/>
    <n v="0"/>
    <n v="0"/>
    <m/>
    <m/>
    <m/>
    <m/>
    <m/>
    <m/>
    <m/>
    <n v="1"/>
    <n v="1"/>
    <n v="1"/>
    <n v="1"/>
    <n v="1"/>
    <s v="null"/>
    <s v="null"/>
  </r>
  <r>
    <x v="30"/>
    <n v="99"/>
    <s v="Scrapshala"/>
    <s v="Handmade Reusable Scrap Materials"/>
    <n v="5000000"/>
    <n v="0.1"/>
    <n v="50000000"/>
    <n v="0"/>
    <m/>
    <n v="0"/>
    <n v="0"/>
    <n v="0"/>
    <n v="0"/>
    <m/>
    <m/>
    <m/>
    <m/>
    <m/>
    <m/>
    <m/>
    <n v="1"/>
    <n v="1"/>
    <n v="1"/>
    <n v="1"/>
    <n v="1"/>
    <s v="null"/>
    <s v="null"/>
  </r>
  <r>
    <x v="30"/>
    <n v="100"/>
    <s v="Sabjikothi"/>
    <s v="Vegetables Storage"/>
    <n v="6000000"/>
    <n v="2.5000000000000001E-2"/>
    <n v="240000000"/>
    <n v="0"/>
    <m/>
    <n v="0"/>
    <n v="0"/>
    <n v="0"/>
    <n v="0"/>
    <m/>
    <m/>
    <m/>
    <m/>
    <m/>
    <m/>
    <m/>
    <n v="1"/>
    <n v="1"/>
    <n v="1"/>
    <n v="1"/>
    <n v="1"/>
    <s v="null"/>
    <s v="null"/>
  </r>
  <r>
    <x v="30"/>
    <n v="101"/>
    <s v="AyuRythm"/>
    <s v="Ayurvedic Wellness App"/>
    <n v="7500000"/>
    <n v="0.02"/>
    <n v="375000000"/>
    <n v="7500000"/>
    <n v="2.6800000000000001E-2"/>
    <n v="0"/>
    <n v="7500000"/>
    <n v="7500000"/>
    <n v="1"/>
    <m/>
    <m/>
    <m/>
    <m/>
    <n v="1"/>
    <m/>
    <m/>
    <n v="1"/>
    <n v="1"/>
    <n v="1"/>
    <n v="1"/>
    <n v="1"/>
    <s v="null"/>
    <s v="null"/>
  </r>
  <r>
    <x v="30"/>
    <n v="102"/>
    <s v="Astrix"/>
    <s v="Smart Locks"/>
    <n v="7500000"/>
    <n v="0.03"/>
    <n v="250000000"/>
    <n v="0"/>
    <m/>
    <n v="0"/>
    <n v="0"/>
    <n v="0"/>
    <n v="0"/>
    <m/>
    <m/>
    <m/>
    <m/>
    <m/>
    <m/>
    <m/>
    <n v="1"/>
    <n v="1"/>
    <n v="1"/>
    <n v="1"/>
    <n v="1"/>
    <s v="null"/>
    <s v="null"/>
  </r>
  <r>
    <x v="31"/>
    <n v="103"/>
    <s v="Thea and Sid"/>
    <s v="Proposal Solutions"/>
    <n v="8000000"/>
    <n v="7.0000000000000007E-2"/>
    <n v="114285714.28571427"/>
    <n v="0"/>
    <m/>
    <n v="0"/>
    <n v="0"/>
    <n v="0"/>
    <n v="0"/>
    <m/>
    <m/>
    <m/>
    <m/>
    <m/>
    <m/>
    <m/>
    <n v="1"/>
    <n v="1"/>
    <n v="1"/>
    <n v="1"/>
    <s v="null"/>
    <n v="1"/>
    <s v="null"/>
  </r>
  <r>
    <x v="31"/>
    <n v="104"/>
    <s v="Experential Etc"/>
    <s v="Technology layered Advertisement Services"/>
    <n v="20000000"/>
    <n v="0.04"/>
    <n v="500000000"/>
    <n v="0"/>
    <m/>
    <n v="0"/>
    <n v="0"/>
    <n v="0"/>
    <n v="0"/>
    <m/>
    <m/>
    <m/>
    <m/>
    <m/>
    <m/>
    <m/>
    <n v="1"/>
    <n v="1"/>
    <n v="1"/>
    <n v="1"/>
    <s v="null"/>
    <n v="1"/>
    <s v="null"/>
  </r>
  <r>
    <x v="31"/>
    <n v="105"/>
    <s v="GrowFitter"/>
    <s v="Rewards App"/>
    <n v="5000000"/>
    <n v="0.01"/>
    <n v="500000000"/>
    <n v="5000000"/>
    <n v="0.02"/>
    <n v="0"/>
    <n v="5000000"/>
    <n v="5000000"/>
    <n v="1"/>
    <m/>
    <m/>
    <m/>
    <m/>
    <n v="1"/>
    <m/>
    <m/>
    <n v="1"/>
    <n v="1"/>
    <n v="1"/>
    <n v="1"/>
    <s v="null"/>
    <n v="1"/>
    <s v="null"/>
  </r>
  <r>
    <x v="31"/>
    <n v="106"/>
    <s v="Med Tech"/>
    <s v="Portable ophthalmic devices"/>
    <n v="3500000"/>
    <n v="0.06"/>
    <n v="58333333.333333336"/>
    <n v="0"/>
    <m/>
    <n v="0"/>
    <n v="0"/>
    <n v="0"/>
    <n v="0"/>
    <m/>
    <m/>
    <m/>
    <m/>
    <m/>
    <m/>
    <m/>
    <n v="1"/>
    <n v="1"/>
    <n v="1"/>
    <n v="1"/>
    <s v="null"/>
    <n v="1"/>
    <s v="null"/>
  </r>
  <r>
    <x v="32"/>
    <n v="107"/>
    <s v="Colour Me Mad"/>
    <s v="Insoles"/>
    <n v="4000000"/>
    <n v="0.1"/>
    <n v="40000000"/>
    <n v="4000000"/>
    <n v="0.25"/>
    <n v="0"/>
    <n v="4000000"/>
    <n v="4000000"/>
    <n v="1"/>
    <m/>
    <n v="1"/>
    <m/>
    <m/>
    <m/>
    <m/>
    <m/>
    <n v="1"/>
    <n v="1"/>
    <n v="1"/>
    <n v="1"/>
    <s v="null"/>
    <n v="1"/>
    <s v="null"/>
  </r>
  <r>
    <x v="32"/>
    <n v="108"/>
    <s v="Mavi's"/>
    <s v="Vegan Fermented Food"/>
    <n v="4000000"/>
    <n v="0.05"/>
    <n v="80000000"/>
    <n v="0"/>
    <m/>
    <n v="0"/>
    <n v="0"/>
    <n v="0"/>
    <n v="0"/>
    <m/>
    <m/>
    <m/>
    <m/>
    <m/>
    <m/>
    <m/>
    <n v="1"/>
    <n v="1"/>
    <n v="1"/>
    <n v="1"/>
    <s v="null"/>
    <n v="1"/>
    <s v="null"/>
  </r>
  <r>
    <x v="32"/>
    <n v="109"/>
    <s v="Tweek Labs"/>
    <s v="Sportswear"/>
    <n v="4000000"/>
    <n v="0.02"/>
    <n v="200000000"/>
    <n v="6000000"/>
    <n v="0.1"/>
    <n v="0"/>
    <n v="6000000"/>
    <n v="2000000"/>
    <n v="3"/>
    <n v="1"/>
    <m/>
    <n v="1"/>
    <m/>
    <m/>
    <n v="1"/>
    <m/>
    <n v="1"/>
    <n v="1"/>
    <n v="1"/>
    <n v="1"/>
    <s v="null"/>
    <n v="1"/>
    <s v="null"/>
  </r>
  <r>
    <x v="32"/>
    <n v="110"/>
    <s v="Proxgy"/>
    <s v="VR"/>
    <n v="3500000"/>
    <n v="0.01"/>
    <n v="350000000"/>
    <n v="10000000"/>
    <n v="0.1"/>
    <n v="0"/>
    <n v="10000000"/>
    <n v="5000000"/>
    <n v="2"/>
    <n v="1"/>
    <m/>
    <m/>
    <m/>
    <m/>
    <n v="1"/>
    <m/>
    <n v="1"/>
    <n v="1"/>
    <n v="1"/>
    <n v="1"/>
    <s v="null"/>
    <n v="1"/>
    <s v="null"/>
  </r>
  <r>
    <x v="33"/>
    <n v="111"/>
    <s v="Nomad Food Project"/>
    <s v="Bacon Jams"/>
    <n v="4000000"/>
    <n v="0.1"/>
    <n v="40000000"/>
    <n v="4000000"/>
    <n v="0.2"/>
    <n v="0"/>
    <n v="4000000"/>
    <n v="1000000"/>
    <n v="4"/>
    <n v="1"/>
    <n v="1"/>
    <m/>
    <n v="1"/>
    <m/>
    <m/>
    <n v="1"/>
    <n v="1"/>
    <n v="1"/>
    <n v="1"/>
    <n v="1"/>
    <n v="1"/>
    <n v="1"/>
    <n v="1"/>
  </r>
  <r>
    <x v="33"/>
    <n v="112"/>
    <s v="Twee in One"/>
    <s v="Reversible and convertible clothing"/>
    <n v="3000000"/>
    <n v="7.4999999999999997E-2"/>
    <n v="40000000"/>
    <n v="0"/>
    <m/>
    <n v="0"/>
    <n v="0"/>
    <n v="0"/>
    <n v="0"/>
    <m/>
    <m/>
    <m/>
    <m/>
    <m/>
    <m/>
    <m/>
    <n v="1"/>
    <n v="1"/>
    <n v="1"/>
    <n v="1"/>
    <n v="1"/>
    <n v="1"/>
    <n v="1"/>
  </r>
  <r>
    <x v="33"/>
    <n v="113"/>
    <s v="Green Protein"/>
    <s v="Plant-Based Protein"/>
    <n v="6000000"/>
    <n v="0.02"/>
    <n v="300000000"/>
    <n v="0"/>
    <m/>
    <n v="0"/>
    <n v="0"/>
    <n v="0"/>
    <n v="0"/>
    <m/>
    <m/>
    <m/>
    <m/>
    <m/>
    <m/>
    <m/>
    <n v="1"/>
    <n v="1"/>
    <n v="1"/>
    <n v="1"/>
    <n v="1"/>
    <n v="1"/>
    <n v="1"/>
  </r>
  <r>
    <x v="33"/>
    <n v="114"/>
    <s v="On2Cook"/>
    <s v="Fastest Cooking Device"/>
    <n v="10000000"/>
    <n v="0.01"/>
    <n v="1000000000"/>
    <n v="0"/>
    <m/>
    <n v="0"/>
    <n v="0"/>
    <n v="0"/>
    <n v="0"/>
    <m/>
    <m/>
    <m/>
    <m/>
    <m/>
    <m/>
    <m/>
    <n v="1"/>
    <n v="1"/>
    <n v="1"/>
    <n v="1"/>
    <n v="1"/>
    <n v="1"/>
    <n v="1"/>
  </r>
  <r>
    <x v="34"/>
    <n v="115"/>
    <s v="Jain Shikanji"/>
    <s v="Lemonade"/>
    <n v="4000000"/>
    <n v="0.08"/>
    <n v="50000000"/>
    <n v="4000000"/>
    <n v="0.3"/>
    <n v="0"/>
    <n v="4000000"/>
    <n v="1000000"/>
    <n v="4"/>
    <n v="1"/>
    <m/>
    <n v="1"/>
    <n v="1"/>
    <n v="1"/>
    <m/>
    <m/>
    <n v="1"/>
    <n v="1"/>
    <n v="1"/>
    <n v="1"/>
    <n v="1"/>
    <n v="1"/>
    <n v="1"/>
  </r>
  <r>
    <x v="34"/>
    <n v="116"/>
    <s v="Woloo"/>
    <s v="Washroom Finder"/>
    <n v="5000000"/>
    <n v="0.04"/>
    <n v="125000000"/>
    <n v="0"/>
    <m/>
    <n v="0"/>
    <n v="0"/>
    <n v="0"/>
    <n v="0"/>
    <m/>
    <m/>
    <m/>
    <m/>
    <m/>
    <m/>
    <m/>
    <n v="1"/>
    <n v="1"/>
    <n v="1"/>
    <n v="1"/>
    <n v="1"/>
    <n v="1"/>
    <n v="1"/>
  </r>
  <r>
    <x v="34"/>
    <n v="117"/>
    <s v="Elcare India"/>
    <s v="Carenting for Elders"/>
    <n v="10000000"/>
    <n v="2.5000000000000001E-2"/>
    <n v="400000000"/>
    <n v="0"/>
    <m/>
    <n v="0"/>
    <n v="0"/>
    <n v="0"/>
    <n v="0"/>
    <m/>
    <m/>
    <m/>
    <m/>
    <m/>
    <m/>
    <m/>
    <n v="1"/>
    <n v="1"/>
    <n v="1"/>
    <n v="1"/>
    <n v="1"/>
    <n v="1"/>
    <n v="1"/>
  </r>
  <r>
    <x v="35"/>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
  <r>
    <n v="1"/>
    <n v="1"/>
    <x v="0"/>
    <s v="Frozen Momos"/>
    <n v="5000000"/>
    <n v="0.05"/>
    <n v="100000000"/>
    <n v="7500000"/>
    <n v="0.16"/>
    <n v="0"/>
    <n v="7500000"/>
    <n v="2500000"/>
    <n v="3"/>
    <n v="1"/>
    <m/>
    <m/>
    <n v="1"/>
    <n v="1"/>
    <m/>
    <x v="0"/>
    <n v="1"/>
    <n v="1"/>
    <n v="1"/>
    <n v="1"/>
    <n v="1"/>
    <s v="null"/>
    <s v="null"/>
  </r>
  <r>
    <n v="1"/>
    <n v="2"/>
    <x v="1"/>
    <s v="Renting e-bike for mobility in private spaces"/>
    <n v="4000000"/>
    <n v="0.15"/>
    <n v="26666666.666666668"/>
    <n v="4000000"/>
    <n v="0.5"/>
    <n v="0"/>
    <n v="4000000"/>
    <n v="2000000"/>
    <n v="2"/>
    <n v="1"/>
    <m/>
    <m/>
    <n v="1"/>
    <m/>
    <m/>
    <x v="0"/>
    <n v="1"/>
    <n v="1"/>
    <n v="1"/>
    <n v="1"/>
    <n v="1"/>
    <s v="null"/>
    <s v="null"/>
  </r>
  <r>
    <n v="1"/>
    <n v="3"/>
    <x v="2"/>
    <s v="Detachable Sleeves"/>
    <n v="2500000"/>
    <n v="0.1"/>
    <n v="25000000"/>
    <n v="2500000"/>
    <n v="0.3"/>
    <n v="0"/>
    <n v="2500000"/>
    <n v="1250000"/>
    <n v="2"/>
    <m/>
    <m/>
    <n v="1"/>
    <n v="1"/>
    <m/>
    <m/>
    <x v="0"/>
    <n v="1"/>
    <n v="1"/>
    <n v="1"/>
    <n v="1"/>
    <n v="1"/>
    <s v="null"/>
    <s v="null"/>
  </r>
  <r>
    <n v="2"/>
    <n v="4"/>
    <x v="3"/>
    <s v="Healthy Potato Chips"/>
    <n v="7000000"/>
    <n v="0.01"/>
    <n v="700000000"/>
    <n v="7000000"/>
    <n v="2.75E-2"/>
    <n v="0"/>
    <n v="7000000"/>
    <n v="7000000"/>
    <n v="1"/>
    <n v="1"/>
    <m/>
    <m/>
    <m/>
    <m/>
    <m/>
    <x v="0"/>
    <n v="1"/>
    <n v="1"/>
    <n v="1"/>
    <n v="1"/>
    <n v="1"/>
    <s v="null"/>
    <s v="null"/>
  </r>
  <r>
    <n v="2"/>
    <n v="5"/>
    <x v="4"/>
    <s v="Brain Development Course"/>
    <n v="5000000"/>
    <n v="0.05"/>
    <n v="100000000"/>
    <n v="0"/>
    <m/>
    <n v="0"/>
    <n v="0"/>
    <n v="0"/>
    <n v="0"/>
    <m/>
    <m/>
    <m/>
    <m/>
    <m/>
    <m/>
    <x v="0"/>
    <n v="1"/>
    <n v="1"/>
    <n v="1"/>
    <n v="1"/>
    <n v="1"/>
    <s v="null"/>
    <s v="null"/>
  </r>
  <r>
    <n v="2"/>
    <n v="6"/>
    <x v="5"/>
    <s v="Tourism"/>
    <n v="5000000"/>
    <n v="0.05"/>
    <n v="100000000"/>
    <n v="0"/>
    <m/>
    <n v="0"/>
    <n v="0"/>
    <n v="0"/>
    <n v="0"/>
    <m/>
    <m/>
    <m/>
    <m/>
    <m/>
    <m/>
    <x v="0"/>
    <n v="1"/>
    <n v="1"/>
    <n v="1"/>
    <n v="1"/>
    <n v="1"/>
    <s v="null"/>
    <s v="null"/>
  </r>
  <r>
    <n v="3"/>
    <n v="7"/>
    <x v="6"/>
    <s v="Food Freshness Detector"/>
    <n v="10000000"/>
    <n v="2.5000000000000001E-3"/>
    <n v="4000000000"/>
    <n v="0"/>
    <m/>
    <n v="0"/>
    <n v="0"/>
    <n v="0"/>
    <n v="0"/>
    <m/>
    <m/>
    <m/>
    <m/>
    <m/>
    <m/>
    <x v="0"/>
    <n v="1"/>
    <n v="1"/>
    <n v="1"/>
    <n v="1"/>
    <n v="1"/>
    <s v="null"/>
    <s v="null"/>
  </r>
  <r>
    <n v="3"/>
    <n v="8"/>
    <x v="7"/>
    <s v="Disposable Urine Bag"/>
    <n v="7500000"/>
    <n v="0.04"/>
    <n v="187500000"/>
    <n v="7500000"/>
    <n v="0.06"/>
    <n v="0"/>
    <n v="7500000"/>
    <n v="7500000"/>
    <n v="1"/>
    <m/>
    <m/>
    <m/>
    <m/>
    <n v="1"/>
    <m/>
    <x v="0"/>
    <n v="1"/>
    <n v="1"/>
    <n v="1"/>
    <n v="1"/>
    <n v="1"/>
    <s v="null"/>
    <s v="null"/>
  </r>
  <r>
    <n v="3"/>
    <n v="9"/>
    <x v="8"/>
    <s v="Energy Drink"/>
    <n v="5000000"/>
    <n v="0.02"/>
    <n v="250000000"/>
    <n v="2000000"/>
    <n v="0.15"/>
    <n v="3000000"/>
    <n v="5000000"/>
    <n v="5000000"/>
    <n v="1"/>
    <m/>
    <m/>
    <m/>
    <n v="1"/>
    <m/>
    <m/>
    <x v="0"/>
    <n v="1"/>
    <n v="1"/>
    <n v="1"/>
    <n v="1"/>
    <n v="1"/>
    <s v="null"/>
    <s v="null"/>
  </r>
  <r>
    <n v="4"/>
    <n v="10"/>
    <x v="9"/>
    <s v="Intelligent Skincare"/>
    <n v="5000000"/>
    <n v="7.0000000000000007E-2"/>
    <n v="71428571.428571418"/>
    <n v="5000000"/>
    <n v="0.25"/>
    <n v="0"/>
    <n v="5000000"/>
    <n v="2500000"/>
    <n v="2"/>
    <m/>
    <m/>
    <n v="1"/>
    <n v="1"/>
    <m/>
    <m/>
    <x v="0"/>
    <n v="1"/>
    <n v="1"/>
    <n v="1"/>
    <n v="1"/>
    <n v="1"/>
    <s v="null"/>
    <s v="null"/>
  </r>
  <r>
    <n v="4"/>
    <n v="11"/>
    <x v="10"/>
    <s v="Pickle"/>
    <n v="5000000"/>
    <n v="0.1"/>
    <n v="50000000"/>
    <n v="0"/>
    <m/>
    <n v="0"/>
    <n v="0"/>
    <n v="0"/>
    <n v="0"/>
    <m/>
    <m/>
    <m/>
    <m/>
    <m/>
    <m/>
    <x v="0"/>
    <n v="1"/>
    <n v="1"/>
    <n v="1"/>
    <n v="1"/>
    <n v="1"/>
    <s v="null"/>
    <s v="null"/>
  </r>
  <r>
    <n v="4"/>
    <n v="12"/>
    <x v="11"/>
    <s v="Underwear"/>
    <n v="7500000"/>
    <n v="0.04"/>
    <n v="187500000"/>
    <n v="7500000"/>
    <n v="7.4999999999999997E-2"/>
    <n v="0"/>
    <n v="7500000"/>
    <n v="3750000"/>
    <n v="2"/>
    <m/>
    <n v="1"/>
    <m/>
    <m/>
    <n v="1"/>
    <m/>
    <x v="0"/>
    <n v="1"/>
    <n v="1"/>
    <n v="1"/>
    <n v="1"/>
    <n v="1"/>
    <s v="null"/>
    <s v="null"/>
  </r>
  <r>
    <n v="5"/>
    <n v="13"/>
    <x v="12"/>
    <s v="E-Bike"/>
    <n v="10000000"/>
    <n v="0.01"/>
    <n v="1000000000"/>
    <n v="10000000"/>
    <n v="1.4999999999999999E-2"/>
    <n v="0"/>
    <n v="10000000"/>
    <n v="5000000"/>
    <n v="2"/>
    <m/>
    <m/>
    <n v="1"/>
    <m/>
    <n v="1"/>
    <m/>
    <x v="0"/>
    <n v="1"/>
    <n v="1"/>
    <n v="1"/>
    <n v="1"/>
    <n v="1"/>
    <s v="null"/>
    <s v="null"/>
  </r>
  <r>
    <n v="5"/>
    <n v="14"/>
    <x v="13"/>
    <s v="Restaurant serving 80 types of Maggi"/>
    <n v="5000000"/>
    <n v="0.05"/>
    <n v="100000000"/>
    <n v="0"/>
    <m/>
    <n v="0"/>
    <n v="0"/>
    <n v="0"/>
    <n v="0"/>
    <m/>
    <m/>
    <m/>
    <m/>
    <m/>
    <m/>
    <x v="0"/>
    <n v="1"/>
    <n v="1"/>
    <n v="1"/>
    <n v="1"/>
    <n v="1"/>
    <s v="null"/>
    <s v="null"/>
  </r>
  <r>
    <n v="5"/>
    <n v="15"/>
    <x v="14"/>
    <s v="Belly Button Shaper"/>
    <n v="1000000"/>
    <n v="0.2"/>
    <n v="5000000"/>
    <n v="0"/>
    <m/>
    <n v="0"/>
    <n v="0"/>
    <n v="0"/>
    <n v="0"/>
    <m/>
    <m/>
    <m/>
    <m/>
    <m/>
    <m/>
    <x v="0"/>
    <n v="1"/>
    <n v="1"/>
    <n v="1"/>
    <n v="1"/>
    <n v="1"/>
    <s v="null"/>
    <s v="null"/>
  </r>
  <r>
    <n v="6"/>
    <n v="16"/>
    <x v="15"/>
    <s v="Ice-Pops"/>
    <n v="4500000"/>
    <n v="0.05"/>
    <n v="90000000"/>
    <n v="10000000"/>
    <n v="0.15"/>
    <n v="0"/>
    <n v="10000000"/>
    <n v="2000000"/>
    <n v="5"/>
    <n v="1"/>
    <n v="1"/>
    <n v="1"/>
    <n v="1"/>
    <n v="1"/>
    <m/>
    <x v="0"/>
    <n v="1"/>
    <n v="1"/>
    <n v="1"/>
    <n v="1"/>
    <n v="1"/>
    <s v="null"/>
    <s v="null"/>
  </r>
  <r>
    <n v="6"/>
    <n v="17"/>
    <x v="16"/>
    <s v="Menstrual Awareness Comic"/>
    <n v="5000000"/>
    <n v="0.1"/>
    <n v="50000000"/>
    <n v="5000000"/>
    <n v="0.2"/>
    <n v="0"/>
    <n v="5000000"/>
    <n v="5000000"/>
    <n v="1"/>
    <m/>
    <n v="1"/>
    <m/>
    <m/>
    <m/>
    <m/>
    <x v="0"/>
    <n v="1"/>
    <n v="1"/>
    <n v="1"/>
    <n v="1"/>
    <n v="1"/>
    <s v="null"/>
    <s v="null"/>
  </r>
  <r>
    <n v="6"/>
    <n v="18"/>
    <x v="17"/>
    <s v="Pollution Resistant Fabric"/>
    <n v="10000000"/>
    <n v="0.01"/>
    <n v="1000000000"/>
    <n v="0"/>
    <m/>
    <n v="0"/>
    <n v="0"/>
    <n v="0"/>
    <n v="0"/>
    <m/>
    <m/>
    <m/>
    <m/>
    <m/>
    <m/>
    <x v="0"/>
    <n v="1"/>
    <n v="1"/>
    <n v="1"/>
    <n v="1"/>
    <n v="1"/>
    <s v="null"/>
    <s v="null"/>
  </r>
  <r>
    <n v="7"/>
    <n v="19"/>
    <x v="18"/>
    <s v="Child Development App"/>
    <n v="10000000"/>
    <n v="0.02"/>
    <n v="500000000"/>
    <n v="10000000"/>
    <n v="0.04"/>
    <n v="0"/>
    <n v="10000000"/>
    <n v="5000000"/>
    <n v="2"/>
    <n v="1"/>
    <m/>
    <m/>
    <m/>
    <n v="1"/>
    <m/>
    <x v="0"/>
    <n v="1"/>
    <n v="1"/>
    <n v="1"/>
    <n v="1"/>
    <n v="1"/>
    <s v="null"/>
    <s v="null"/>
  </r>
  <r>
    <n v="7"/>
    <n v="20"/>
    <x v="19"/>
    <s v="Products for visually impaired people"/>
    <n v="7500000"/>
    <n v="0.01"/>
    <n v="750000000"/>
    <n v="0"/>
    <m/>
    <n v="0"/>
    <n v="0"/>
    <n v="0"/>
    <n v="0"/>
    <m/>
    <m/>
    <m/>
    <m/>
    <m/>
    <m/>
    <x v="0"/>
    <n v="1"/>
    <n v="1"/>
    <n v="1"/>
    <n v="1"/>
    <n v="1"/>
    <s v="null"/>
    <s v="null"/>
  </r>
  <r>
    <n v="7"/>
    <n v="21"/>
    <x v="20"/>
    <s v="Kheer in variety of flavors"/>
    <n v="5000000"/>
    <n v="7.4999999999999997E-2"/>
    <n v="66666666.666666672"/>
    <n v="0"/>
    <m/>
    <n v="0"/>
    <n v="0"/>
    <n v="0"/>
    <n v="0"/>
    <m/>
    <m/>
    <m/>
    <m/>
    <m/>
    <m/>
    <x v="0"/>
    <n v="1"/>
    <n v="1"/>
    <n v="1"/>
    <n v="1"/>
    <n v="1"/>
    <s v="null"/>
    <s v="null"/>
  </r>
  <r>
    <n v="8"/>
    <n v="22"/>
    <x v="21"/>
    <s v="Kerala Banana Chips"/>
    <n v="5000000"/>
    <n v="2.5000000000000001E-2"/>
    <n v="200000000"/>
    <n v="5000000"/>
    <n v="2.5000000000000001E-2"/>
    <n v="0"/>
    <n v="5000000"/>
    <n v="2500000"/>
    <n v="2"/>
    <n v="1"/>
    <m/>
    <m/>
    <m/>
    <n v="1"/>
    <m/>
    <x v="0"/>
    <n v="1"/>
    <n v="1"/>
    <n v="1"/>
    <n v="1"/>
    <s v="null"/>
    <n v="1"/>
    <s v="null"/>
  </r>
  <r>
    <n v="8"/>
    <n v="23"/>
    <x v="22"/>
    <s v="Prickless Diabetes Testing Machine"/>
    <n v="5600000"/>
    <n v="7.4999999999999997E-2"/>
    <n v="74666666.666666672"/>
    <n v="5600000"/>
    <n v="0.33329999999999999"/>
    <n v="0"/>
    <n v="5600000"/>
    <n v="2800000"/>
    <n v="2"/>
    <m/>
    <m/>
    <n v="1"/>
    <m/>
    <m/>
    <n v="1"/>
    <x v="0"/>
    <n v="1"/>
    <n v="1"/>
    <n v="1"/>
    <n v="1"/>
    <s v="null"/>
    <n v="1"/>
    <s v="null"/>
  </r>
  <r>
    <n v="8"/>
    <n v="24"/>
    <x v="23"/>
    <s v="Smart Electric Motorcycle"/>
    <n v="3000000"/>
    <n v="0.03"/>
    <n v="100000000"/>
    <n v="3000000"/>
    <n v="0.06"/>
    <n v="0"/>
    <n v="3000000"/>
    <n v="3000000"/>
    <n v="1"/>
    <n v="1"/>
    <m/>
    <m/>
    <m/>
    <m/>
    <m/>
    <x v="0"/>
    <n v="1"/>
    <n v="1"/>
    <n v="1"/>
    <n v="1"/>
    <s v="null"/>
    <n v="1"/>
    <s v="null"/>
  </r>
  <r>
    <n v="9"/>
    <n v="25"/>
    <x v="24"/>
    <s v="Smart Helmets"/>
    <n v="5000000"/>
    <n v="0.05"/>
    <n v="100000000"/>
    <n v="5000000"/>
    <n v="7.0000000000000007E-2"/>
    <n v="0"/>
    <n v="5000000"/>
    <n v="2500000"/>
    <n v="2"/>
    <m/>
    <n v="1"/>
    <m/>
    <m/>
    <n v="1"/>
    <m/>
    <x v="0"/>
    <n v="1"/>
    <n v="1"/>
    <n v="1"/>
    <n v="1"/>
    <s v="null"/>
    <n v="1"/>
    <s v="null"/>
  </r>
  <r>
    <n v="9"/>
    <n v="26"/>
    <x v="25"/>
    <s v="Wooden Toys"/>
    <n v="5000000"/>
    <n v="2.5000000000000001E-2"/>
    <n v="200000000"/>
    <n v="5000000"/>
    <n v="0.1"/>
    <n v="0"/>
    <n v="5000000"/>
    <n v="2500000"/>
    <n v="2"/>
    <m/>
    <m/>
    <m/>
    <m/>
    <n v="1"/>
    <n v="1"/>
    <x v="0"/>
    <n v="1"/>
    <n v="1"/>
    <n v="1"/>
    <n v="1"/>
    <s v="null"/>
    <n v="1"/>
    <s v="null"/>
  </r>
  <r>
    <n v="9"/>
    <n v="27"/>
    <x v="26"/>
    <s v="Healthy Oils"/>
    <n v="10000000"/>
    <n v="0.05"/>
    <n v="200000000"/>
    <n v="0"/>
    <m/>
    <n v="0"/>
    <n v="0"/>
    <n v="0"/>
    <n v="0"/>
    <m/>
    <m/>
    <m/>
    <m/>
    <m/>
    <m/>
    <x v="0"/>
    <n v="1"/>
    <n v="1"/>
    <n v="1"/>
    <n v="1"/>
    <s v="null"/>
    <n v="1"/>
    <s v="null"/>
  </r>
  <r>
    <n v="10"/>
    <n v="28"/>
    <x v="27"/>
    <s v="Male Intimate Hygiene"/>
    <n v="2500000"/>
    <n v="0.05"/>
    <n v="50000000"/>
    <n v="2500000"/>
    <n v="0.2"/>
    <n v="0"/>
    <n v="2500000"/>
    <n v="833333.33333333337"/>
    <n v="3"/>
    <m/>
    <n v="1"/>
    <m/>
    <m/>
    <n v="1"/>
    <n v="1"/>
    <x v="0"/>
    <n v="1"/>
    <n v="1"/>
    <n v="1"/>
    <n v="1"/>
    <s v="null"/>
    <n v="1"/>
    <s v="null"/>
  </r>
  <r>
    <n v="10"/>
    <n v="29"/>
    <x v="28"/>
    <s v="Eggs"/>
    <n v="3000000"/>
    <n v="0.05"/>
    <n v="60000000"/>
    <n v="3000000"/>
    <n v="0.2"/>
    <n v="0"/>
    <n v="3000000"/>
    <n v="1000000"/>
    <n v="3"/>
    <m/>
    <m/>
    <n v="1"/>
    <m/>
    <n v="1"/>
    <n v="1"/>
    <x v="0"/>
    <n v="1"/>
    <n v="1"/>
    <n v="1"/>
    <n v="1"/>
    <s v="null"/>
    <n v="1"/>
    <s v="null"/>
  </r>
  <r>
    <n v="10"/>
    <n v="30"/>
    <x v="29"/>
    <s v="Student Community App"/>
    <n v="3000000"/>
    <n v="0.02"/>
    <n v="150000000"/>
    <n v="3000000"/>
    <n v="0.03"/>
    <n v="0"/>
    <n v="3000000"/>
    <n v="1000000"/>
    <n v="3"/>
    <n v="1"/>
    <m/>
    <m/>
    <m/>
    <n v="1"/>
    <n v="1"/>
    <x v="0"/>
    <n v="1"/>
    <n v="1"/>
    <n v="1"/>
    <n v="1"/>
    <s v="null"/>
    <n v="1"/>
    <s v="null"/>
  </r>
  <r>
    <n v="11"/>
    <n v="31"/>
    <x v="30"/>
    <s v="Fiber Ice Cream"/>
    <n v="3000000000"/>
    <n v="0.25"/>
    <n v="12000000000"/>
    <n v="0"/>
    <m/>
    <n v="0"/>
    <n v="0"/>
    <n v="0"/>
    <n v="0"/>
    <m/>
    <m/>
    <m/>
    <m/>
    <m/>
    <m/>
    <x v="0"/>
    <n v="1"/>
    <n v="1"/>
    <n v="1"/>
    <n v="1"/>
    <s v="null"/>
    <n v="1"/>
    <s v="null"/>
  </r>
  <r>
    <n v="11"/>
    <n v="32"/>
    <x v="31"/>
    <s v="Wall Building"/>
    <n v="5000000"/>
    <n v="0.05"/>
    <n v="100000000"/>
    <n v="5000000"/>
    <n v="0.15"/>
    <n v="0"/>
    <n v="5000000"/>
    <n v="5000000"/>
    <n v="1"/>
    <m/>
    <m/>
    <n v="1"/>
    <m/>
    <m/>
    <m/>
    <x v="0"/>
    <n v="1"/>
    <n v="1"/>
    <n v="1"/>
    <n v="1"/>
    <s v="null"/>
    <n v="1"/>
    <s v="null"/>
  </r>
  <r>
    <n v="11"/>
    <n v="33"/>
    <x v="32"/>
    <s v="Customised Streetwear"/>
    <n v="3000000"/>
    <n v="0.1"/>
    <n v="30000000"/>
    <n v="3000000"/>
    <n v="0.2"/>
    <n v="0"/>
    <n v="3000000"/>
    <n v="1500000"/>
    <n v="2"/>
    <m/>
    <n v="1"/>
    <m/>
    <m/>
    <n v="1"/>
    <m/>
    <x v="0"/>
    <n v="1"/>
    <n v="1"/>
    <n v="1"/>
    <n v="1"/>
    <s v="null"/>
    <n v="1"/>
    <s v="null"/>
  </r>
  <r>
    <n v="12"/>
    <n v="34"/>
    <x v="33"/>
    <s v="Ayurvedic Products"/>
    <n v="7500000"/>
    <n v="0.04"/>
    <n v="187500000"/>
    <n v="7500000"/>
    <n v="0.15"/>
    <n v="0"/>
    <n v="7500000"/>
    <n v="7500000"/>
    <n v="1"/>
    <m/>
    <n v="1"/>
    <m/>
    <m/>
    <m/>
    <m/>
    <x v="0"/>
    <n v="1"/>
    <n v="1"/>
    <n v="1"/>
    <n v="1"/>
    <s v="null"/>
    <n v="1"/>
    <s v="null"/>
  </r>
  <r>
    <n v="12"/>
    <n v="35"/>
    <x v="34"/>
    <s v="Indian Sweets"/>
    <n v="4000000"/>
    <n v="0.03"/>
    <n v="133333333.33333334"/>
    <n v="0"/>
    <m/>
    <n v="0"/>
    <n v="0"/>
    <n v="0"/>
    <n v="0"/>
    <m/>
    <m/>
    <m/>
    <m/>
    <m/>
    <m/>
    <x v="0"/>
    <n v="1"/>
    <n v="1"/>
    <n v="1"/>
    <n v="1"/>
    <s v="null"/>
    <n v="1"/>
    <s v="null"/>
  </r>
  <r>
    <n v="12"/>
    <n v="36"/>
    <x v="35"/>
    <s v="Metaverse App"/>
    <n v="4000000"/>
    <n v="0.05"/>
    <n v="80000000"/>
    <n v="4000000"/>
    <n v="0.24"/>
    <n v="0"/>
    <n v="4000000"/>
    <n v="1333333.3333333333"/>
    <n v="3"/>
    <m/>
    <m/>
    <n v="1"/>
    <m/>
    <n v="1"/>
    <n v="1"/>
    <x v="0"/>
    <n v="1"/>
    <n v="1"/>
    <n v="1"/>
    <n v="1"/>
    <s v="null"/>
    <n v="1"/>
    <s v="null"/>
  </r>
  <r>
    <n v="13"/>
    <n v="37"/>
    <x v="36"/>
    <s v="Braille Literary Device"/>
    <n v="3000000"/>
    <n v="5.0000000000000001E-3"/>
    <n v="600000000"/>
    <n v="10500000"/>
    <n v="0.03"/>
    <n v="0"/>
    <n v="10500000"/>
    <n v="3500000"/>
    <n v="3"/>
    <m/>
    <n v="1"/>
    <n v="1"/>
    <m/>
    <m/>
    <n v="1"/>
    <x v="0"/>
    <n v="1"/>
    <n v="1"/>
    <n v="1"/>
    <n v="1"/>
    <s v="null"/>
    <n v="1"/>
    <s v="null"/>
  </r>
  <r>
    <n v="13"/>
    <n v="38"/>
    <x v="37"/>
    <s v="Eco-Friendly boxes"/>
    <n v="5000000"/>
    <n v="0.1"/>
    <n v="50000000"/>
    <n v="5000000"/>
    <n v="0.2"/>
    <n v="0"/>
    <n v="5000000"/>
    <n v="2500000"/>
    <n v="2"/>
    <m/>
    <m/>
    <n v="1"/>
    <m/>
    <m/>
    <n v="1"/>
    <x v="0"/>
    <n v="1"/>
    <n v="1"/>
    <n v="1"/>
    <n v="1"/>
    <s v="null"/>
    <n v="1"/>
    <s v="null"/>
  </r>
  <r>
    <n v="13"/>
    <n v="39"/>
    <x v="38"/>
    <s v="Yarn-Trading App"/>
    <n v="5000000"/>
    <n v="0.02"/>
    <n v="250000000"/>
    <n v="10000000"/>
    <n v="0.1"/>
    <n v="0"/>
    <n v="10000000"/>
    <n v="2500000"/>
    <n v="4"/>
    <n v="1"/>
    <m/>
    <n v="1"/>
    <m/>
    <n v="1"/>
    <n v="1"/>
    <x v="0"/>
    <n v="1"/>
    <n v="1"/>
    <n v="1"/>
    <n v="1"/>
    <s v="null"/>
    <n v="1"/>
    <s v="null"/>
  </r>
  <r>
    <n v="14"/>
    <n v="40"/>
    <x v="39"/>
    <s v="Home Dialysis Treatment"/>
    <n v="10000000"/>
    <n v="0.03"/>
    <n v="333333333.33333337"/>
    <n v="10000000"/>
    <n v="0.06"/>
    <n v="0"/>
    <n v="10000000"/>
    <n v="5000000"/>
    <n v="2"/>
    <m/>
    <n v="1"/>
    <m/>
    <m/>
    <n v="1"/>
    <m/>
    <x v="0"/>
    <n v="1"/>
    <n v="1"/>
    <n v="1"/>
    <n v="1"/>
    <s v="null"/>
    <n v="1"/>
    <s v="null"/>
  </r>
  <r>
    <n v="14"/>
    <n v="41"/>
    <x v="40"/>
    <s v="Healthy Food Snacks"/>
    <n v="10000000"/>
    <n v="0.03"/>
    <n v="333333333.33333337"/>
    <n v="0"/>
    <m/>
    <n v="0"/>
    <n v="0"/>
    <n v="0"/>
    <n v="0"/>
    <m/>
    <m/>
    <m/>
    <m/>
    <m/>
    <m/>
    <x v="0"/>
    <n v="1"/>
    <n v="1"/>
    <n v="1"/>
    <n v="1"/>
    <s v="null"/>
    <n v="1"/>
    <s v="null"/>
  </r>
  <r>
    <n v="14"/>
    <n v="42"/>
    <x v="41"/>
    <s v="EdFinTech Company"/>
    <n v="4500000"/>
    <n v="0.05"/>
    <n v="90000000"/>
    <n v="0"/>
    <m/>
    <n v="0"/>
    <n v="0"/>
    <n v="0"/>
    <n v="0"/>
    <m/>
    <m/>
    <m/>
    <m/>
    <m/>
    <m/>
    <x v="0"/>
    <n v="1"/>
    <n v="1"/>
    <n v="1"/>
    <n v="1"/>
    <s v="null"/>
    <n v="1"/>
    <s v="null"/>
  </r>
  <r>
    <n v="15"/>
    <n v="43"/>
    <x v="42"/>
    <s v="Smart Audio Products"/>
    <n v="3000000"/>
    <n v="0.03"/>
    <n v="100000000"/>
    <n v="10000000"/>
    <n v="0.4"/>
    <n v="0"/>
    <n v="10000000"/>
    <n v="10000000"/>
    <n v="1"/>
    <m/>
    <m/>
    <m/>
    <m/>
    <n v="1"/>
    <m/>
    <x v="0"/>
    <n v="1"/>
    <n v="1"/>
    <n v="1"/>
    <n v="1"/>
    <s v="null"/>
    <n v="1"/>
    <s v="null"/>
  </r>
  <r>
    <n v="15"/>
    <n v="44"/>
    <x v="43"/>
    <s v="Robotics and Automation Solutions"/>
    <n v="5000000"/>
    <n v="0.04"/>
    <n v="125000000"/>
    <n v="2500000"/>
    <n v="0.25"/>
    <n v="2500000"/>
    <n v="5000000"/>
    <n v="5000000"/>
    <n v="1"/>
    <m/>
    <m/>
    <m/>
    <m/>
    <m/>
    <n v="1"/>
    <x v="0"/>
    <n v="1"/>
    <n v="1"/>
    <n v="1"/>
    <n v="1"/>
    <s v="null"/>
    <n v="1"/>
    <s v="null"/>
  </r>
  <r>
    <n v="15"/>
    <n v="45"/>
    <x v="44"/>
    <s v="Coconut based beverage franchise"/>
    <n v="5"/>
    <n v="0.05"/>
    <n v="100"/>
    <n v="5"/>
    <n v="0.05"/>
    <n v="0"/>
    <n v="5"/>
    <n v="1.6666666666666667"/>
    <n v="3"/>
    <m/>
    <n v="1"/>
    <n v="1"/>
    <m/>
    <n v="1"/>
    <m/>
    <x v="0"/>
    <n v="1"/>
    <n v="1"/>
    <n v="1"/>
    <n v="1"/>
    <s v="null"/>
    <n v="1"/>
    <s v="null"/>
  </r>
  <r>
    <n v="16"/>
    <n v="46"/>
    <x v="45"/>
    <s v="Bamboo Products"/>
    <n v="8000000"/>
    <n v="0.04"/>
    <n v="200000000"/>
    <n v="5000000"/>
    <n v="3.5000000000000003E-2"/>
    <n v="3000000"/>
    <n v="8000000"/>
    <n v="4000000"/>
    <n v="2"/>
    <n v="1"/>
    <m/>
    <n v="1"/>
    <m/>
    <m/>
    <m/>
    <x v="0"/>
    <n v="1"/>
    <n v="1"/>
    <n v="1"/>
    <n v="1"/>
    <s v="null"/>
    <n v="1"/>
    <s v="null"/>
  </r>
  <r>
    <n v="16"/>
    <n v="47"/>
    <x v="46"/>
    <s v="Dog Hygiene"/>
    <n v="7500000"/>
    <n v="7.0000000000000007E-2"/>
    <n v="107142857.14285713"/>
    <n v="0"/>
    <m/>
    <n v="0"/>
    <n v="0"/>
    <n v="0"/>
    <n v="0"/>
    <m/>
    <m/>
    <m/>
    <m/>
    <m/>
    <m/>
    <x v="0"/>
    <n v="1"/>
    <n v="1"/>
    <n v="1"/>
    <n v="1"/>
    <s v="null"/>
    <n v="1"/>
    <s v="null"/>
  </r>
  <r>
    <n v="16"/>
    <n v="48"/>
    <x v="47"/>
    <s v="Liquid Water Enhancer"/>
    <n v="7500000"/>
    <n v="0.04"/>
    <n v="187500000"/>
    <n v="7500000"/>
    <n v="0.15"/>
    <n v="0"/>
    <n v="7500000"/>
    <n v="3750000"/>
    <n v="2"/>
    <m/>
    <n v="1"/>
    <m/>
    <m/>
    <n v="1"/>
    <m/>
    <x v="0"/>
    <n v="1"/>
    <n v="1"/>
    <n v="1"/>
    <n v="1"/>
    <s v="null"/>
    <n v="1"/>
    <s v="null"/>
  </r>
  <r>
    <n v="16"/>
    <n v="49"/>
    <x v="48"/>
    <s v="Healthy Snacks"/>
    <n v="4500000"/>
    <n v="0.02"/>
    <n v="225000000"/>
    <n v="4500000"/>
    <n v="0.12"/>
    <n v="0"/>
    <n v="4500000"/>
    <n v="2250000"/>
    <n v="2"/>
    <m/>
    <m/>
    <n v="1"/>
    <m/>
    <n v="1"/>
    <m/>
    <x v="0"/>
    <n v="1"/>
    <n v="1"/>
    <n v="1"/>
    <n v="1"/>
    <s v="null"/>
    <n v="1"/>
    <s v="null"/>
  </r>
  <r>
    <n v="17"/>
    <n v="50"/>
    <x v="49"/>
    <s v="Sneaker Resale"/>
    <n v="5000000"/>
    <n v="0.1"/>
    <n v="50000000"/>
    <n v="5000000"/>
    <n v="0.25"/>
    <n v="0"/>
    <n v="5000000"/>
    <n v="1000000"/>
    <n v="5"/>
    <n v="1"/>
    <n v="1"/>
    <n v="1"/>
    <m/>
    <n v="1"/>
    <n v="1"/>
    <x v="0"/>
    <n v="1"/>
    <n v="1"/>
    <n v="1"/>
    <n v="1"/>
    <s v="null"/>
    <n v="1"/>
    <s v="null"/>
  </r>
  <r>
    <n v="17"/>
    <n v="51"/>
    <x v="50"/>
    <s v="EdTech App"/>
    <n v="15000000"/>
    <n v="0.03"/>
    <n v="500000000"/>
    <n v="15000000"/>
    <n v="0.15"/>
    <n v="0"/>
    <n v="15000000"/>
    <n v="5000000"/>
    <n v="3"/>
    <n v="1"/>
    <n v="1"/>
    <m/>
    <m/>
    <m/>
    <n v="1"/>
    <x v="0"/>
    <n v="1"/>
    <n v="1"/>
    <n v="1"/>
    <n v="1"/>
    <s v="null"/>
    <n v="1"/>
    <s v="null"/>
  </r>
  <r>
    <n v="17"/>
    <n v="52"/>
    <x v="51"/>
    <s v="Premium Surprise-Planning"/>
    <n v="5000000"/>
    <n v="0.05"/>
    <n v="100000000"/>
    <n v="0"/>
    <m/>
    <n v="0"/>
    <n v="0"/>
    <n v="0"/>
    <n v="0"/>
    <m/>
    <m/>
    <m/>
    <m/>
    <m/>
    <m/>
    <x v="0"/>
    <n v="1"/>
    <n v="1"/>
    <n v="1"/>
    <n v="1"/>
    <s v="null"/>
    <n v="1"/>
    <s v="null"/>
  </r>
  <r>
    <n v="17"/>
    <n v="53"/>
    <x v="52"/>
    <s v="Pothole Detection Software and Data"/>
    <n v="8000000"/>
    <n v="0.1"/>
    <n v="80000000"/>
    <n v="8000000"/>
    <n v="0.2"/>
    <n v="0"/>
    <n v="8000000"/>
    <n v="8000000"/>
    <n v="1"/>
    <m/>
    <m/>
    <m/>
    <m/>
    <m/>
    <n v="1"/>
    <x v="0"/>
    <n v="1"/>
    <n v="1"/>
    <n v="1"/>
    <n v="1"/>
    <s v="null"/>
    <n v="1"/>
    <s v="null"/>
  </r>
  <r>
    <n v="18"/>
    <n v="54"/>
    <x v="53"/>
    <s v="Thin Crust Pizza"/>
    <n v="9000000"/>
    <n v="0.03"/>
    <n v="300000000"/>
    <n v="0"/>
    <m/>
    <n v="0"/>
    <n v="0"/>
    <n v="0"/>
    <n v="0"/>
    <m/>
    <m/>
    <m/>
    <m/>
    <m/>
    <m/>
    <x v="0"/>
    <n v="1"/>
    <n v="1"/>
    <n v="1"/>
    <n v="1"/>
    <s v="null"/>
    <n v="1"/>
    <s v="null"/>
  </r>
  <r>
    <n v="18"/>
    <n v="55"/>
    <x v="54"/>
    <s v="Hemp Food Products"/>
    <n v="5000000"/>
    <n v="0.04"/>
    <n v="125000000"/>
    <n v="0"/>
    <m/>
    <n v="0"/>
    <n v="0"/>
    <n v="0"/>
    <n v="0"/>
    <m/>
    <m/>
    <m/>
    <m/>
    <m/>
    <m/>
    <x v="0"/>
    <n v="1"/>
    <n v="1"/>
    <n v="1"/>
    <n v="1"/>
    <s v="null"/>
    <n v="1"/>
    <s v="null"/>
  </r>
  <r>
    <n v="18"/>
    <n v="56"/>
    <x v="55"/>
    <s v="Electric Auto Vehicle"/>
    <n v="10000000"/>
    <n v="0.01"/>
    <n v="1000000000"/>
    <n v="100000"/>
    <n v="0.01"/>
    <n v="9900000"/>
    <n v="10000000"/>
    <n v="10000000"/>
    <n v="1"/>
    <n v="1"/>
    <m/>
    <m/>
    <m/>
    <m/>
    <m/>
    <x v="0"/>
    <n v="1"/>
    <n v="1"/>
    <n v="1"/>
    <n v="1"/>
    <s v="null"/>
    <n v="1"/>
    <s v="null"/>
  </r>
  <r>
    <n v="18"/>
    <n v="57"/>
    <x v="56"/>
    <s v="Funeral Service"/>
    <n v="5000000"/>
    <n v="0.02"/>
    <n v="250000000"/>
    <n v="0"/>
    <m/>
    <n v="0"/>
    <n v="0"/>
    <n v="0"/>
    <n v="0"/>
    <m/>
    <m/>
    <m/>
    <m/>
    <m/>
    <m/>
    <x v="0"/>
    <n v="1"/>
    <n v="1"/>
    <n v="1"/>
    <n v="1"/>
    <s v="null"/>
    <n v="1"/>
    <s v="null"/>
  </r>
  <r>
    <n v="19"/>
    <n v="58"/>
    <x v="57"/>
    <s v="Leather-free Shoes"/>
    <n v="1500000"/>
    <n v="0.05"/>
    <n v="30000000"/>
    <n v="0"/>
    <m/>
    <n v="0"/>
    <n v="0"/>
    <n v="0"/>
    <n v="0"/>
    <m/>
    <m/>
    <m/>
    <m/>
    <m/>
    <m/>
    <x v="0"/>
    <n v="1"/>
    <n v="1"/>
    <n v="1"/>
    <n v="1"/>
    <s v="null"/>
    <n v="1"/>
    <s v="null"/>
  </r>
  <r>
    <n v="19"/>
    <n v="59"/>
    <x v="58"/>
    <s v="Livestock health monitoring AI"/>
    <n v="5000000"/>
    <n v="0.05"/>
    <n v="100000000"/>
    <n v="6000000"/>
    <n v="0.1"/>
    <n v="0"/>
    <n v="6000000"/>
    <n v="1500000"/>
    <n v="4"/>
    <n v="1"/>
    <n v="1"/>
    <m/>
    <m/>
    <n v="1"/>
    <n v="1"/>
    <x v="0"/>
    <n v="1"/>
    <n v="1"/>
    <n v="1"/>
    <n v="1"/>
    <s v="null"/>
    <n v="1"/>
    <s v="null"/>
  </r>
  <r>
    <n v="19"/>
    <n v="60"/>
    <x v="59"/>
    <s v="Customised Keto Diets for various medical issues"/>
    <n v="15000000"/>
    <n v="1.2500000000000001E-2"/>
    <n v="1200000000"/>
    <n v="0"/>
    <m/>
    <n v="0"/>
    <n v="0"/>
    <n v="0"/>
    <n v="0"/>
    <m/>
    <m/>
    <m/>
    <m/>
    <m/>
    <m/>
    <x v="0"/>
    <n v="1"/>
    <n v="1"/>
    <n v="1"/>
    <n v="1"/>
    <s v="null"/>
    <n v="1"/>
    <s v="null"/>
  </r>
  <r>
    <n v="19"/>
    <n v="61"/>
    <x v="60"/>
    <s v="LPG Cylinder lock"/>
    <n v="12000000"/>
    <n v="0.08"/>
    <n v="150000000"/>
    <n v="0"/>
    <m/>
    <n v="0"/>
    <n v="0"/>
    <n v="0"/>
    <n v="0"/>
    <m/>
    <m/>
    <m/>
    <m/>
    <m/>
    <m/>
    <x v="0"/>
    <n v="1"/>
    <n v="1"/>
    <n v="1"/>
    <n v="1"/>
    <s v="null"/>
    <n v="1"/>
    <s v="null"/>
  </r>
  <r>
    <n v="20"/>
    <n v="62"/>
    <x v="61"/>
    <s v="Delicacies"/>
    <n v="6500000"/>
    <n v="0.02"/>
    <n v="325000000"/>
    <n v="4000000"/>
    <n v="0.03"/>
    <n v="2500000"/>
    <n v="6500000"/>
    <n v="6500000"/>
    <n v="1"/>
    <m/>
    <m/>
    <m/>
    <m/>
    <m/>
    <n v="1"/>
    <x v="0"/>
    <n v="1"/>
    <n v="1"/>
    <n v="1"/>
    <n v="1"/>
    <s v="null"/>
    <n v="1"/>
    <s v="null"/>
  </r>
  <r>
    <n v="20"/>
    <n v="63"/>
    <x v="62"/>
    <s v="Comics &amp; Animation"/>
    <n v="3500000"/>
    <n v="0.05"/>
    <n v="70000000"/>
    <n v="0"/>
    <m/>
    <n v="0"/>
    <n v="0"/>
    <n v="0"/>
    <n v="0"/>
    <m/>
    <m/>
    <m/>
    <m/>
    <m/>
    <m/>
    <x v="0"/>
    <n v="1"/>
    <n v="1"/>
    <n v="1"/>
    <n v="1"/>
    <s v="null"/>
    <n v="1"/>
    <s v="null"/>
  </r>
  <r>
    <n v="20"/>
    <n v="64"/>
    <x v="63"/>
    <s v="Can Cocktails"/>
    <n v="5000000"/>
    <n v="0.02"/>
    <n v="250000000"/>
    <n v="10000000"/>
    <n v="0.1"/>
    <n v="0"/>
    <n v="10000000"/>
    <n v="2000000"/>
    <n v="5"/>
    <n v="1"/>
    <n v="1"/>
    <n v="1"/>
    <m/>
    <n v="1"/>
    <n v="1"/>
    <x v="0"/>
    <n v="1"/>
    <n v="1"/>
    <n v="1"/>
    <n v="1"/>
    <s v="null"/>
    <n v="1"/>
    <s v="null"/>
  </r>
  <r>
    <n v="21"/>
    <n v="65"/>
    <x v="64"/>
    <s v="Sugar-Free Icecream"/>
    <n v="10000000"/>
    <n v="0.08"/>
    <n v="125000000"/>
    <n v="10000000"/>
    <n v="0.15"/>
    <n v="0"/>
    <n v="10000000"/>
    <n v="3333333.3333333335"/>
    <n v="3"/>
    <n v="1"/>
    <m/>
    <m/>
    <n v="1"/>
    <n v="1"/>
    <m/>
    <x v="0"/>
    <n v="1"/>
    <n v="1"/>
    <n v="1"/>
    <s v="null"/>
    <n v="1"/>
    <n v="1"/>
    <s v="null"/>
  </r>
  <r>
    <n v="21"/>
    <n v="66"/>
    <x v="65"/>
    <s v="Inventions"/>
    <n v="4700000"/>
    <n v="0.1"/>
    <n v="47000000"/>
    <n v="2500000"/>
    <n v="0.75"/>
    <n v="2200000"/>
    <n v="4700000"/>
    <n v="4700000"/>
    <n v="1"/>
    <m/>
    <m/>
    <m/>
    <m/>
    <m/>
    <n v="1"/>
    <x v="0"/>
    <n v="1"/>
    <n v="1"/>
    <n v="1"/>
    <s v="null"/>
    <n v="1"/>
    <n v="1"/>
    <s v="null"/>
  </r>
  <r>
    <n v="21"/>
    <n v="67"/>
    <x v="66"/>
    <s v="Customised Apparels"/>
    <n v="3500000"/>
    <n v="0.05"/>
    <n v="70000000"/>
    <n v="3500000"/>
    <n v="0.24"/>
    <n v="0"/>
    <n v="3500000"/>
    <n v="1750000"/>
    <n v="2"/>
    <m/>
    <m/>
    <n v="1"/>
    <n v="1"/>
    <m/>
    <m/>
    <x v="0"/>
    <n v="1"/>
    <n v="1"/>
    <n v="1"/>
    <s v="null"/>
    <n v="1"/>
    <n v="1"/>
    <s v="null"/>
  </r>
  <r>
    <n v="22"/>
    <n v="68"/>
    <x v="67"/>
    <s v="Natural Hair Extensions"/>
    <n v="6000000"/>
    <n v="0.02"/>
    <n v="300000000"/>
    <n v="6000000"/>
    <n v="0.04"/>
    <n v="0"/>
    <n v="6000000"/>
    <n v="2000000"/>
    <n v="3"/>
    <n v="1"/>
    <m/>
    <n v="1"/>
    <m/>
    <m/>
    <n v="1"/>
    <x v="0"/>
    <n v="1"/>
    <n v="1"/>
    <n v="1"/>
    <s v="null"/>
    <n v="1"/>
    <n v="1"/>
    <s v="null"/>
  </r>
  <r>
    <n v="22"/>
    <n v="69"/>
    <x v="68"/>
    <s v="Toilet Spray with Essential Oils"/>
    <n v="7500000"/>
    <n v="0.05"/>
    <n v="150000000"/>
    <n v="0"/>
    <m/>
    <n v="0"/>
    <n v="0"/>
    <n v="0"/>
    <n v="0"/>
    <m/>
    <m/>
    <m/>
    <m/>
    <m/>
    <m/>
    <x v="0"/>
    <n v="1"/>
    <n v="1"/>
    <n v="1"/>
    <s v="null"/>
    <n v="1"/>
    <n v="1"/>
    <s v="null"/>
  </r>
  <r>
    <n v="22"/>
    <n v="70"/>
    <x v="69"/>
    <s v="Meads"/>
    <n v="8000000"/>
    <n v="5.0000000000000001E-3"/>
    <n v="1600000000"/>
    <n v="0"/>
    <m/>
    <n v="0"/>
    <n v="0"/>
    <n v="0"/>
    <n v="0"/>
    <m/>
    <m/>
    <m/>
    <m/>
    <m/>
    <m/>
    <x v="0"/>
    <n v="1"/>
    <n v="1"/>
    <n v="1"/>
    <s v="null"/>
    <n v="1"/>
    <n v="1"/>
    <s v="null"/>
  </r>
  <r>
    <n v="22"/>
    <n v="71"/>
    <x v="70"/>
    <s v="Fresh Fruits"/>
    <n v="5000000"/>
    <n v="0.02"/>
    <n v="250000000"/>
    <n v="0"/>
    <m/>
    <n v="0"/>
    <n v="0"/>
    <n v="0"/>
    <n v="0"/>
    <m/>
    <m/>
    <m/>
    <m/>
    <m/>
    <m/>
    <x v="0"/>
    <n v="1"/>
    <n v="1"/>
    <n v="1"/>
    <s v="null"/>
    <n v="1"/>
    <n v="1"/>
    <s v="null"/>
  </r>
  <r>
    <n v="23"/>
    <n v="72"/>
    <x v="71"/>
    <s v="Ayurvedic Enriched Food"/>
    <n v="10000000"/>
    <n v="0.05"/>
    <n v="200000000"/>
    <n v="5000000"/>
    <n v="0.1"/>
    <n v="5000000"/>
    <n v="10000000"/>
    <n v="10000000"/>
    <n v="1"/>
    <m/>
    <m/>
    <m/>
    <m/>
    <n v="1"/>
    <m/>
    <x v="0"/>
    <n v="1"/>
    <n v="1"/>
    <n v="1"/>
    <s v="null"/>
    <n v="1"/>
    <n v="1"/>
    <s v="null"/>
  </r>
  <r>
    <n v="23"/>
    <n v="73"/>
    <x v="72"/>
    <s v="Streetwear"/>
    <n v="10000000"/>
    <n v="0.01"/>
    <n v="1000000000"/>
    <n v="0"/>
    <m/>
    <n v="0"/>
    <n v="0"/>
    <n v="0"/>
    <n v="0"/>
    <m/>
    <m/>
    <m/>
    <m/>
    <m/>
    <m/>
    <x v="0"/>
    <n v="1"/>
    <n v="1"/>
    <n v="1"/>
    <s v="null"/>
    <n v="1"/>
    <n v="1"/>
    <s v="null"/>
  </r>
  <r>
    <n v="23"/>
    <n v="74"/>
    <x v="73"/>
    <s v="Motorcycle Luggage"/>
    <n v="3000000"/>
    <n v="0.05"/>
    <n v="60000000"/>
    <n v="0"/>
    <m/>
    <n v="0"/>
    <n v="0"/>
    <n v="0"/>
    <n v="0"/>
    <m/>
    <m/>
    <m/>
    <m/>
    <m/>
    <m/>
    <x v="0"/>
    <n v="1"/>
    <n v="1"/>
    <n v="1"/>
    <s v="null"/>
    <n v="1"/>
    <n v="1"/>
    <s v="null"/>
  </r>
  <r>
    <n v="23"/>
    <n v="75"/>
    <x v="74"/>
    <s v="Bags"/>
    <n v="7500000"/>
    <n v="0.05"/>
    <n v="150000000"/>
    <n v="0"/>
    <m/>
    <n v="0"/>
    <n v="0"/>
    <n v="0"/>
    <n v="0"/>
    <m/>
    <m/>
    <m/>
    <m/>
    <m/>
    <m/>
    <x v="0"/>
    <n v="1"/>
    <n v="1"/>
    <n v="1"/>
    <s v="null"/>
    <n v="1"/>
    <n v="1"/>
    <s v="null"/>
  </r>
  <r>
    <n v="24"/>
    <n v="76"/>
    <x v="75"/>
    <s v="Gifts"/>
    <n v="4000000"/>
    <n v="0.08"/>
    <n v="50000000"/>
    <n v="5000000"/>
    <n v="0.35"/>
    <n v="0"/>
    <n v="5000000"/>
    <n v="2500000"/>
    <n v="2"/>
    <m/>
    <m/>
    <n v="1"/>
    <m/>
    <m/>
    <m/>
    <x v="1"/>
    <s v="null"/>
    <n v="1"/>
    <s v="null"/>
    <n v="1"/>
    <n v="1"/>
    <n v="1"/>
    <n v="1"/>
  </r>
  <r>
    <n v="24"/>
    <n v="77"/>
    <x v="76"/>
    <s v="Agricultural Innovations"/>
    <n v="3000000"/>
    <n v="0.1"/>
    <n v="30000000"/>
    <n v="1000000"/>
    <n v="0.4"/>
    <n v="2000000"/>
    <n v="3000000"/>
    <n v="3000000"/>
    <n v="1"/>
    <m/>
    <m/>
    <m/>
    <m/>
    <m/>
    <n v="1"/>
    <x v="0"/>
    <s v="null"/>
    <n v="1"/>
    <s v="null"/>
    <n v="1"/>
    <n v="1"/>
    <n v="1"/>
    <n v="1"/>
  </r>
  <r>
    <n v="24"/>
    <n v="78"/>
    <x v="77"/>
    <s v="Homemade Foods"/>
    <n v="2000000"/>
    <n v="0.1"/>
    <n v="20000000"/>
    <n v="0"/>
    <m/>
    <n v="0"/>
    <n v="0"/>
    <n v="0"/>
    <n v="0"/>
    <m/>
    <m/>
    <m/>
    <m/>
    <m/>
    <m/>
    <x v="0"/>
    <s v="null"/>
    <n v="1"/>
    <s v="null"/>
    <n v="1"/>
    <n v="1"/>
    <n v="1"/>
    <n v="1"/>
  </r>
  <r>
    <n v="25"/>
    <n v="79"/>
    <x v="78"/>
    <s v="Dog Products"/>
    <n v="5000000"/>
    <n v="0.04"/>
    <n v="125000000"/>
    <n v="5000000"/>
    <n v="0.15"/>
    <n v="0"/>
    <n v="5000000"/>
    <n v="5000000"/>
    <n v="1"/>
    <m/>
    <m/>
    <n v="1"/>
    <m/>
    <m/>
    <m/>
    <x v="0"/>
    <s v="null"/>
    <n v="1"/>
    <s v="null"/>
    <n v="1"/>
    <n v="1"/>
    <n v="1"/>
    <n v="1"/>
  </r>
  <r>
    <n v="25"/>
    <n v="80"/>
    <x v="79"/>
    <s v="Portable ECG Device"/>
    <n v="10000000"/>
    <n v="0.02"/>
    <n v="500000000"/>
    <n v="10000000"/>
    <n v="0.06"/>
    <n v="0"/>
    <n v="10000000"/>
    <n v="2000000"/>
    <n v="5"/>
    <m/>
    <n v="1"/>
    <n v="1"/>
    <n v="1"/>
    <m/>
    <n v="1"/>
    <x v="1"/>
    <s v="null"/>
    <n v="1"/>
    <s v="null"/>
    <n v="1"/>
    <n v="1"/>
    <n v="1"/>
    <n v="1"/>
  </r>
  <r>
    <n v="25"/>
    <n v="81"/>
    <x v="80"/>
    <s v="Roasted Peanut Products"/>
    <n v="15000000"/>
    <n v="0.02"/>
    <n v="750000000"/>
    <n v="0"/>
    <m/>
    <n v="0"/>
    <n v="0"/>
    <n v="0"/>
    <n v="0"/>
    <m/>
    <m/>
    <m/>
    <m/>
    <m/>
    <m/>
    <x v="0"/>
    <s v="null"/>
    <n v="1"/>
    <s v="null"/>
    <n v="1"/>
    <n v="1"/>
    <n v="1"/>
    <n v="1"/>
  </r>
  <r>
    <n v="26"/>
    <n v="82"/>
    <x v="81"/>
    <s v="Perfumes"/>
    <n v="5000000"/>
    <n v="0.08"/>
    <n v="62500000"/>
    <n v="5000000"/>
    <n v="0.5"/>
    <n v="0"/>
    <n v="5000000"/>
    <n v="5000000"/>
    <n v="1"/>
    <m/>
    <m/>
    <m/>
    <m/>
    <m/>
    <n v="1"/>
    <x v="0"/>
    <s v="null"/>
    <n v="1"/>
    <s v="null"/>
    <n v="1"/>
    <n v="1"/>
    <n v="1"/>
    <n v="1"/>
  </r>
  <r>
    <n v="26"/>
    <n v="83"/>
    <x v="82"/>
    <s v="Automatic Cradle"/>
    <n v="5000000"/>
    <n v="0.1"/>
    <n v="50000000"/>
    <n v="0"/>
    <m/>
    <n v="0"/>
    <n v="0"/>
    <n v="0"/>
    <n v="0"/>
    <m/>
    <m/>
    <m/>
    <m/>
    <m/>
    <m/>
    <x v="0"/>
    <s v="null"/>
    <n v="1"/>
    <s v="null"/>
    <n v="1"/>
    <n v="1"/>
    <n v="1"/>
    <n v="1"/>
  </r>
  <r>
    <n v="26"/>
    <n v="84"/>
    <x v="83"/>
    <s v="Handicrafts"/>
    <n v="6500000"/>
    <n v="0.01"/>
    <n v="650000000"/>
    <n v="6500000"/>
    <n v="0.03"/>
    <n v="0"/>
    <n v="6500000"/>
    <n v="6500000"/>
    <n v="1"/>
    <m/>
    <n v="1"/>
    <m/>
    <m/>
    <m/>
    <m/>
    <x v="0"/>
    <s v="null"/>
    <n v="1"/>
    <s v="null"/>
    <n v="1"/>
    <n v="1"/>
    <n v="1"/>
    <n v="1"/>
  </r>
  <r>
    <n v="27"/>
    <n v="85"/>
    <x v="84"/>
    <s v="Coffee Products"/>
    <n v="5000000"/>
    <n v="0.1"/>
    <n v="50000000"/>
    <n v="0"/>
    <m/>
    <n v="0"/>
    <n v="0"/>
    <n v="0"/>
    <n v="0"/>
    <m/>
    <m/>
    <m/>
    <m/>
    <m/>
    <m/>
    <x v="0"/>
    <s v="null"/>
    <n v="1"/>
    <s v="null"/>
    <n v="1"/>
    <n v="1"/>
    <n v="1"/>
    <n v="1"/>
  </r>
  <r>
    <n v="27"/>
    <n v="86"/>
    <x v="85"/>
    <s v="Ventilated PPE Kits"/>
    <n v="101"/>
    <n v="0.02"/>
    <n v="5050"/>
    <n v="101"/>
    <n v="0.04"/>
    <n v="0"/>
    <n v="101"/>
    <n v="25.25"/>
    <n v="4"/>
    <m/>
    <n v="1"/>
    <n v="1"/>
    <m/>
    <m/>
    <n v="1"/>
    <x v="1"/>
    <s v="null"/>
    <n v="1"/>
    <s v="null"/>
    <n v="1"/>
    <n v="1"/>
    <n v="1"/>
    <n v="1"/>
  </r>
  <r>
    <n v="27"/>
    <n v="87"/>
    <x v="86"/>
    <s v="Automation Solutions"/>
    <n v="6000000"/>
    <n v="0.05"/>
    <n v="120000000"/>
    <n v="0"/>
    <m/>
    <n v="0"/>
    <n v="0"/>
    <n v="0"/>
    <n v="0"/>
    <m/>
    <m/>
    <m/>
    <m/>
    <m/>
    <m/>
    <x v="0"/>
    <s v="null"/>
    <n v="1"/>
    <s v="null"/>
    <n v="1"/>
    <n v="1"/>
    <n v="1"/>
    <n v="1"/>
  </r>
  <r>
    <n v="27"/>
    <n v="88"/>
    <x v="87"/>
    <s v="Insurance Solutions"/>
    <n v="10000000"/>
    <n v="0.01"/>
    <n v="1000000000"/>
    <n v="10000000"/>
    <n v="0.04"/>
    <n v="0"/>
    <n v="10000000"/>
    <n v="10000000"/>
    <n v="1"/>
    <m/>
    <m/>
    <m/>
    <m/>
    <m/>
    <n v="1"/>
    <x v="0"/>
    <s v="null"/>
    <n v="1"/>
    <s v="null"/>
    <n v="1"/>
    <n v="1"/>
    <n v="1"/>
    <n v="1"/>
  </r>
  <r>
    <n v="28"/>
    <n v="89"/>
    <x v="88"/>
    <s v="Organic Milk Products"/>
    <n v="7500000"/>
    <n v="0.04"/>
    <n v="187500000"/>
    <n v="10000000"/>
    <n v="0.15"/>
    <n v="0"/>
    <n v="10000000"/>
    <n v="3333333.3333333335"/>
    <n v="3"/>
    <m/>
    <m/>
    <m/>
    <n v="1"/>
    <m/>
    <n v="1"/>
    <x v="1"/>
    <s v="null"/>
    <n v="1"/>
    <s v="null"/>
    <n v="1"/>
    <n v="1"/>
    <n v="1"/>
    <n v="1"/>
  </r>
  <r>
    <n v="28"/>
    <n v="90"/>
    <x v="89"/>
    <s v="Kunafa"/>
    <n v="9000000"/>
    <n v="0.05"/>
    <n v="180000000"/>
    <n v="0"/>
    <m/>
    <n v="0"/>
    <n v="0"/>
    <n v="0"/>
    <n v="0"/>
    <m/>
    <m/>
    <m/>
    <m/>
    <m/>
    <m/>
    <x v="0"/>
    <s v="null"/>
    <n v="1"/>
    <s v="null"/>
    <n v="1"/>
    <n v="1"/>
    <n v="1"/>
    <n v="1"/>
  </r>
  <r>
    <n v="28"/>
    <n v="91"/>
    <x v="90"/>
    <s v="Anti-Suicidal Fan Rod"/>
    <n v="5000000"/>
    <n v="0.05"/>
    <n v="100000000"/>
    <n v="5000000"/>
    <n v="0.3"/>
    <n v="0"/>
    <n v="5000000"/>
    <n v="1666666.6666666667"/>
    <n v="3"/>
    <m/>
    <m/>
    <m/>
    <n v="1"/>
    <m/>
    <n v="1"/>
    <x v="1"/>
    <s v="null"/>
    <n v="1"/>
    <s v="null"/>
    <n v="1"/>
    <n v="1"/>
    <n v="1"/>
    <n v="1"/>
  </r>
  <r>
    <n v="29"/>
    <n v="92"/>
    <x v="91"/>
    <s v="Jackfruit Products"/>
    <n v="7500000"/>
    <n v="0.05"/>
    <n v="150000000"/>
    <n v="7500000"/>
    <n v="0.21"/>
    <n v="0"/>
    <n v="7500000"/>
    <n v="2500000"/>
    <n v="3"/>
    <m/>
    <n v="1"/>
    <m/>
    <n v="1"/>
    <m/>
    <m/>
    <x v="1"/>
    <s v="null"/>
    <n v="1"/>
    <s v="null"/>
    <n v="1"/>
    <n v="1"/>
    <n v="1"/>
    <n v="1"/>
  </r>
  <r>
    <n v="29"/>
    <n v="93"/>
    <x v="92"/>
    <s v="Stainless Steel Items"/>
    <n v="7500000"/>
    <n v="0.03"/>
    <n v="250000000"/>
    <n v="0"/>
    <m/>
    <n v="0"/>
    <n v="0"/>
    <n v="0"/>
    <n v="0"/>
    <m/>
    <m/>
    <m/>
    <m/>
    <m/>
    <m/>
    <x v="0"/>
    <s v="null"/>
    <n v="1"/>
    <s v="null"/>
    <n v="1"/>
    <n v="1"/>
    <n v="1"/>
    <n v="1"/>
  </r>
  <r>
    <n v="29"/>
    <n v="94"/>
    <x v="93"/>
    <s v="Streaming Platform"/>
    <n v="10000000"/>
    <n v="3.5000000000000003E-2"/>
    <n v="285714285.71428567"/>
    <n v="0"/>
    <m/>
    <n v="0"/>
    <n v="0"/>
    <n v="0"/>
    <n v="0"/>
    <m/>
    <m/>
    <m/>
    <m/>
    <m/>
    <m/>
    <x v="0"/>
    <s v="null"/>
    <n v="1"/>
    <s v="null"/>
    <n v="1"/>
    <n v="1"/>
    <n v="1"/>
    <n v="1"/>
  </r>
  <r>
    <n v="30"/>
    <n v="95"/>
    <x v="94"/>
    <s v="Portable Glass Attachment"/>
    <n v="7500000"/>
    <n v="0.15"/>
    <n v="50000000"/>
    <n v="0"/>
    <m/>
    <n v="0"/>
    <n v="0"/>
    <n v="0"/>
    <n v="0"/>
    <m/>
    <m/>
    <m/>
    <m/>
    <m/>
    <m/>
    <x v="0"/>
    <n v="1"/>
    <n v="1"/>
    <n v="1"/>
    <n v="1"/>
    <n v="1"/>
    <s v="null"/>
    <s v="null"/>
  </r>
  <r>
    <n v="30"/>
    <n v="96"/>
    <x v="95"/>
    <s v="All-Kabaddi App"/>
    <n v="8000000"/>
    <n v="0.01"/>
    <n v="800000000"/>
    <n v="8000000"/>
    <n v="0.06"/>
    <n v="0"/>
    <n v="8000000"/>
    <n v="4000000"/>
    <n v="2"/>
    <m/>
    <n v="1"/>
    <m/>
    <n v="1"/>
    <m/>
    <m/>
    <x v="0"/>
    <n v="1"/>
    <n v="1"/>
    <n v="1"/>
    <n v="1"/>
    <n v="1"/>
    <s v="null"/>
    <s v="null"/>
  </r>
  <r>
    <n v="30"/>
    <n v="97"/>
    <x v="96"/>
    <s v="Flowers"/>
    <n v="30000000"/>
    <n v="0.01"/>
    <n v="3000000000"/>
    <n v="0"/>
    <m/>
    <n v="0"/>
    <n v="0"/>
    <n v="0"/>
    <n v="0"/>
    <m/>
    <m/>
    <m/>
    <m/>
    <m/>
    <m/>
    <x v="0"/>
    <n v="1"/>
    <n v="1"/>
    <n v="1"/>
    <n v="1"/>
    <n v="1"/>
    <s v="null"/>
    <s v="null"/>
  </r>
  <r>
    <n v="30"/>
    <n v="98"/>
    <x v="97"/>
    <s v="Scholarship Platform"/>
    <n v="5000000"/>
    <n v="7.4999999999999997E-2"/>
    <n v="66666666.666666672"/>
    <n v="0"/>
    <m/>
    <n v="0"/>
    <n v="0"/>
    <n v="0"/>
    <n v="0"/>
    <m/>
    <m/>
    <m/>
    <m/>
    <m/>
    <m/>
    <x v="0"/>
    <n v="1"/>
    <n v="1"/>
    <n v="1"/>
    <n v="1"/>
    <n v="1"/>
    <s v="null"/>
    <s v="null"/>
  </r>
  <r>
    <n v="31"/>
    <n v="99"/>
    <x v="98"/>
    <s v="Handmade Reusable Scrap Materials"/>
    <n v="5000000"/>
    <n v="0.1"/>
    <n v="50000000"/>
    <n v="0"/>
    <m/>
    <n v="0"/>
    <n v="0"/>
    <n v="0"/>
    <n v="0"/>
    <m/>
    <m/>
    <m/>
    <m/>
    <m/>
    <m/>
    <x v="0"/>
    <n v="1"/>
    <n v="1"/>
    <n v="1"/>
    <n v="1"/>
    <n v="1"/>
    <s v="null"/>
    <s v="null"/>
  </r>
  <r>
    <n v="31"/>
    <n v="100"/>
    <x v="99"/>
    <s v="Vegetables Storage"/>
    <n v="6000000"/>
    <n v="2.5000000000000001E-2"/>
    <n v="240000000"/>
    <n v="0"/>
    <m/>
    <n v="0"/>
    <n v="0"/>
    <n v="0"/>
    <n v="0"/>
    <m/>
    <m/>
    <m/>
    <m/>
    <m/>
    <m/>
    <x v="0"/>
    <n v="1"/>
    <n v="1"/>
    <n v="1"/>
    <n v="1"/>
    <n v="1"/>
    <s v="null"/>
    <s v="null"/>
  </r>
  <r>
    <n v="31"/>
    <n v="101"/>
    <x v="100"/>
    <s v="Ayurvedic Wellness App"/>
    <n v="7500000"/>
    <n v="0.02"/>
    <n v="375000000"/>
    <n v="7500000"/>
    <n v="2.6800000000000001E-2"/>
    <n v="0"/>
    <n v="7500000"/>
    <n v="7500000"/>
    <n v="1"/>
    <m/>
    <m/>
    <m/>
    <m/>
    <n v="1"/>
    <m/>
    <x v="0"/>
    <n v="1"/>
    <n v="1"/>
    <n v="1"/>
    <n v="1"/>
    <n v="1"/>
    <s v="null"/>
    <s v="null"/>
  </r>
  <r>
    <n v="31"/>
    <n v="102"/>
    <x v="101"/>
    <s v="Smart Locks"/>
    <n v="7500000"/>
    <n v="0.03"/>
    <n v="250000000"/>
    <n v="0"/>
    <m/>
    <n v="0"/>
    <n v="0"/>
    <n v="0"/>
    <n v="0"/>
    <m/>
    <m/>
    <m/>
    <m/>
    <m/>
    <m/>
    <x v="0"/>
    <n v="1"/>
    <n v="1"/>
    <n v="1"/>
    <n v="1"/>
    <n v="1"/>
    <s v="null"/>
    <s v="null"/>
  </r>
  <r>
    <n v="32"/>
    <n v="103"/>
    <x v="102"/>
    <s v="Proposal Solutions"/>
    <n v="8000000"/>
    <n v="7.0000000000000007E-2"/>
    <n v="114285714.28571427"/>
    <n v="0"/>
    <m/>
    <n v="0"/>
    <n v="0"/>
    <n v="0"/>
    <n v="0"/>
    <m/>
    <m/>
    <m/>
    <m/>
    <m/>
    <m/>
    <x v="0"/>
    <n v="1"/>
    <n v="1"/>
    <n v="1"/>
    <n v="1"/>
    <s v="null"/>
    <n v="1"/>
    <s v="null"/>
  </r>
  <r>
    <n v="32"/>
    <n v="104"/>
    <x v="103"/>
    <s v="Technology layered Advertisement Services"/>
    <n v="20000000"/>
    <n v="0.04"/>
    <n v="500000000"/>
    <n v="0"/>
    <m/>
    <n v="0"/>
    <n v="0"/>
    <n v="0"/>
    <n v="0"/>
    <m/>
    <m/>
    <m/>
    <m/>
    <m/>
    <m/>
    <x v="0"/>
    <n v="1"/>
    <n v="1"/>
    <n v="1"/>
    <n v="1"/>
    <s v="null"/>
    <n v="1"/>
    <s v="null"/>
  </r>
  <r>
    <n v="32"/>
    <n v="105"/>
    <x v="104"/>
    <s v="Rewards App"/>
    <n v="5000000"/>
    <n v="0.01"/>
    <n v="500000000"/>
    <n v="5000000"/>
    <n v="0.02"/>
    <n v="0"/>
    <n v="5000000"/>
    <n v="5000000"/>
    <n v="1"/>
    <m/>
    <m/>
    <m/>
    <m/>
    <n v="1"/>
    <m/>
    <x v="0"/>
    <n v="1"/>
    <n v="1"/>
    <n v="1"/>
    <n v="1"/>
    <s v="null"/>
    <n v="1"/>
    <s v="null"/>
  </r>
  <r>
    <n v="32"/>
    <n v="106"/>
    <x v="105"/>
    <s v="Portable ophthalmic devices"/>
    <n v="3500000"/>
    <n v="0.06"/>
    <n v="58333333.333333336"/>
    <n v="0"/>
    <m/>
    <n v="0"/>
    <n v="0"/>
    <n v="0"/>
    <n v="0"/>
    <m/>
    <m/>
    <m/>
    <m/>
    <m/>
    <m/>
    <x v="0"/>
    <n v="1"/>
    <n v="1"/>
    <n v="1"/>
    <n v="1"/>
    <s v="null"/>
    <n v="1"/>
    <s v="null"/>
  </r>
  <r>
    <n v="33"/>
    <n v="107"/>
    <x v="106"/>
    <s v="Insoles"/>
    <n v="4000000"/>
    <n v="0.1"/>
    <n v="40000000"/>
    <n v="4000000"/>
    <n v="0.25"/>
    <n v="0"/>
    <n v="4000000"/>
    <n v="4000000"/>
    <n v="1"/>
    <m/>
    <n v="1"/>
    <m/>
    <m/>
    <m/>
    <m/>
    <x v="0"/>
    <n v="1"/>
    <n v="1"/>
    <n v="1"/>
    <n v="1"/>
    <s v="null"/>
    <n v="1"/>
    <s v="null"/>
  </r>
  <r>
    <n v="33"/>
    <n v="108"/>
    <x v="107"/>
    <s v="Vegan Fermented Food"/>
    <n v="4000000"/>
    <n v="0.05"/>
    <n v="80000000"/>
    <n v="0"/>
    <m/>
    <n v="0"/>
    <n v="0"/>
    <n v="0"/>
    <n v="0"/>
    <m/>
    <m/>
    <m/>
    <m/>
    <m/>
    <m/>
    <x v="0"/>
    <n v="1"/>
    <n v="1"/>
    <n v="1"/>
    <n v="1"/>
    <s v="null"/>
    <n v="1"/>
    <s v="null"/>
  </r>
  <r>
    <n v="33"/>
    <n v="109"/>
    <x v="108"/>
    <s v="Sportswear"/>
    <n v="4000000"/>
    <n v="0.02"/>
    <n v="200000000"/>
    <n v="6000000"/>
    <n v="0.1"/>
    <n v="0"/>
    <n v="6000000"/>
    <n v="2000000"/>
    <n v="3"/>
    <n v="1"/>
    <m/>
    <n v="1"/>
    <m/>
    <m/>
    <n v="1"/>
    <x v="0"/>
    <n v="1"/>
    <n v="1"/>
    <n v="1"/>
    <n v="1"/>
    <s v="null"/>
    <n v="1"/>
    <s v="null"/>
  </r>
  <r>
    <n v="33"/>
    <n v="110"/>
    <x v="109"/>
    <s v="VR"/>
    <n v="3500000"/>
    <n v="0.01"/>
    <n v="350000000"/>
    <n v="10000000"/>
    <n v="0.1"/>
    <n v="0"/>
    <n v="10000000"/>
    <n v="5000000"/>
    <n v="2"/>
    <n v="1"/>
    <m/>
    <m/>
    <m/>
    <m/>
    <n v="1"/>
    <x v="0"/>
    <n v="1"/>
    <n v="1"/>
    <n v="1"/>
    <n v="1"/>
    <s v="null"/>
    <n v="1"/>
    <s v="null"/>
  </r>
  <r>
    <n v="34"/>
    <n v="111"/>
    <x v="110"/>
    <s v="Bacon Jams"/>
    <n v="4000000"/>
    <n v="0.1"/>
    <n v="40000000"/>
    <n v="4000000"/>
    <n v="0.2"/>
    <n v="0"/>
    <n v="4000000"/>
    <n v="1000000"/>
    <n v="4"/>
    <n v="1"/>
    <n v="1"/>
    <m/>
    <n v="1"/>
    <m/>
    <m/>
    <x v="1"/>
    <n v="1"/>
    <n v="1"/>
    <n v="1"/>
    <n v="1"/>
    <n v="1"/>
    <n v="1"/>
    <n v="1"/>
  </r>
  <r>
    <n v="34"/>
    <n v="112"/>
    <x v="111"/>
    <s v="Reversible and convertible clothing"/>
    <n v="3000000"/>
    <n v="7.4999999999999997E-2"/>
    <n v="40000000"/>
    <n v="0"/>
    <m/>
    <n v="0"/>
    <n v="0"/>
    <n v="0"/>
    <n v="0"/>
    <m/>
    <m/>
    <m/>
    <m/>
    <m/>
    <m/>
    <x v="0"/>
    <n v="1"/>
    <n v="1"/>
    <n v="1"/>
    <n v="1"/>
    <n v="1"/>
    <n v="1"/>
    <n v="1"/>
  </r>
  <r>
    <n v="34"/>
    <n v="113"/>
    <x v="112"/>
    <s v="Plant-Based Protein"/>
    <n v="6000000"/>
    <n v="0.02"/>
    <n v="300000000"/>
    <n v="0"/>
    <m/>
    <n v="0"/>
    <n v="0"/>
    <n v="0"/>
    <n v="0"/>
    <m/>
    <m/>
    <m/>
    <m/>
    <m/>
    <m/>
    <x v="0"/>
    <n v="1"/>
    <n v="1"/>
    <n v="1"/>
    <n v="1"/>
    <n v="1"/>
    <n v="1"/>
    <n v="1"/>
  </r>
  <r>
    <n v="34"/>
    <n v="114"/>
    <x v="113"/>
    <s v="Fastest Cooking Device"/>
    <n v="10000000"/>
    <n v="0.01"/>
    <n v="1000000000"/>
    <n v="0"/>
    <m/>
    <n v="0"/>
    <n v="0"/>
    <n v="0"/>
    <n v="0"/>
    <m/>
    <m/>
    <m/>
    <m/>
    <m/>
    <m/>
    <x v="0"/>
    <n v="1"/>
    <n v="1"/>
    <n v="1"/>
    <n v="1"/>
    <n v="1"/>
    <n v="1"/>
    <n v="1"/>
  </r>
  <r>
    <n v="35"/>
    <n v="115"/>
    <x v="114"/>
    <s v="Lemonade"/>
    <n v="4000000"/>
    <n v="0.08"/>
    <n v="50000000"/>
    <n v="4000000"/>
    <n v="0.3"/>
    <n v="0"/>
    <n v="4000000"/>
    <n v="1000000"/>
    <n v="4"/>
    <n v="1"/>
    <m/>
    <n v="1"/>
    <n v="1"/>
    <n v="1"/>
    <m/>
    <x v="0"/>
    <n v="1"/>
    <n v="1"/>
    <n v="1"/>
    <n v="1"/>
    <n v="1"/>
    <n v="1"/>
    <n v="1"/>
  </r>
  <r>
    <n v="35"/>
    <n v="116"/>
    <x v="115"/>
    <s v="Washroom Finder"/>
    <n v="5000000"/>
    <n v="0.04"/>
    <n v="125000000"/>
    <n v="0"/>
    <m/>
    <n v="0"/>
    <n v="0"/>
    <n v="0"/>
    <n v="0"/>
    <m/>
    <m/>
    <m/>
    <m/>
    <m/>
    <m/>
    <x v="0"/>
    <n v="1"/>
    <n v="1"/>
    <n v="1"/>
    <n v="1"/>
    <n v="1"/>
    <n v="1"/>
    <n v="1"/>
  </r>
  <r>
    <n v="35"/>
    <n v="117"/>
    <x v="116"/>
    <s v="Carenting for Elders"/>
    <n v="10000000"/>
    <n v="2.5000000000000001E-2"/>
    <n v="400000000"/>
    <n v="0"/>
    <m/>
    <n v="0"/>
    <n v="0"/>
    <n v="0"/>
    <n v="0"/>
    <m/>
    <m/>
    <m/>
    <m/>
    <m/>
    <m/>
    <x v="0"/>
    <n v="1"/>
    <n v="1"/>
    <n v="1"/>
    <n v="1"/>
    <n v="1"/>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3B7E37-D649-424D-913E-4278B547A1F1}" name="PivotTable19" cacheId="252" applyNumberFormats="0" applyBorderFormats="0" applyFontFormats="0" applyPatternFormats="0" applyAlignmentFormats="0" applyWidthHeightFormats="1" dataCaption="Values" tag="9f7aa8ec-aa39-4677-a31a-f07377fcbb1e" updatedVersion="7" minRefreshableVersion="3" useAutoFormatting="1" subtotalHiddenItems="1" itemPrintTitles="1" createdVersion="7" indent="0" outline="1" outlineData="1" multipleFieldFilters="0">
  <location ref="F89:F90"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name="Money Paid By SharkTank" fld="1" baseField="0" baseItem="112"/>
  </dataFields>
  <formats count="4">
    <format dxfId="200">
      <pivotArea dataOnly="0" labelOnly="1" outline="0" axis="axisValues" fieldPosition="0"/>
    </format>
    <format dxfId="199">
      <pivotArea dataOnly="0" labelOnly="1" outline="0" axis="axisValues" fieldPosition="0"/>
    </format>
    <format dxfId="198">
      <pivotArea outline="0" collapsedLevelsAreSubtotals="1" fieldPosition="0"/>
    </format>
    <format dxfId="197">
      <pivotArea outline="0" collapsedLevelsAreSubtotals="1" fieldPosition="0"/>
    </format>
  </formats>
  <pivotHierarchies count="88">
    <pivotHierarchy multipleItemSelectionAllowed="1" dragToData="1">
      <members count="1" level="1">
        <member name="[Analyse].[Shark].&amp;[Ashne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ney Paid By SharkTank"/>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nalyse]"/>
        <x15:activeTabTopLevelEntity name="[Bra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F1D66F-2906-4C59-B858-078F1019FE3E}" name="PivotTable14" cacheId="243" applyNumberFormats="0" applyBorderFormats="0" applyFontFormats="0" applyPatternFormats="0" applyAlignmentFormats="0" applyWidthHeightFormats="1" dataCaption="Values" tag="9f7aa8ec-aa39-4677-a31a-f07377fcbb1e" updatedVersion="7" minRefreshableVersion="3" useAutoFormatting="1" subtotalHiddenItems="1" itemPrintTitles="1" createdVersion="7" indent="0" outline="1" outlineData="1" multipleFieldFilters="0">
  <location ref="F77:F7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Episodes" fld="0" baseField="0" baseItem="112"/>
  </dataFields>
  <formats count="2">
    <format dxfId="202">
      <pivotArea outline="0" collapsedLevelsAreSubtotals="1" fieldPosition="0"/>
    </format>
    <format dxfId="201">
      <pivotArea outline="0" collapsedLevelsAreSubtotals="1" fieldPosition="0"/>
    </format>
  </formats>
  <pivotHierarchies count="88">
    <pivotHierarchy multipleItemSelectionAllowed="1" dragToData="1">
      <members count="1" level="1">
        <member name="[Analyse].[Shark].&amp;[Ashne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Episod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nalyse]"/>
        <x15:activeTabTopLevelEntity name="[Bra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EDC0E7-5FFE-4BFE-8861-9AD56DF40334}"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54:C62" firstHeaderRow="1" firstDataRow="1" firstDataCol="1" rowPageCount="1" colPageCount="1"/>
  <pivotFields count="27">
    <pivotField showAll="0"/>
    <pivotField showAll="0"/>
    <pivotField axis="axisRow" showAll="0">
      <items count="118">
        <item x="50"/>
        <item x="5"/>
        <item x="86"/>
        <item x="80"/>
        <item x="24"/>
        <item x="36"/>
        <item x="56"/>
        <item x="25"/>
        <item x="31"/>
        <item x="101"/>
        <item x="33"/>
        <item x="100"/>
        <item x="62"/>
        <item x="45"/>
        <item x="21"/>
        <item x="47"/>
        <item x="0"/>
        <item x="1"/>
        <item x="11"/>
        <item x="37"/>
        <item x="44"/>
        <item x="106"/>
        <item x="9"/>
        <item x="116"/>
        <item x="57"/>
        <item x="29"/>
        <item x="103"/>
        <item x="70"/>
        <item x="32"/>
        <item x="49"/>
        <item x="46"/>
        <item x="64"/>
        <item x="90"/>
        <item x="41"/>
        <item x="30"/>
        <item x="112"/>
        <item x="104"/>
        <item x="73"/>
        <item x="67"/>
        <item x="42"/>
        <item x="4"/>
        <item x="2"/>
        <item x="17"/>
        <item x="88"/>
        <item x="13"/>
        <item x="63"/>
        <item x="54"/>
        <item x="87"/>
        <item x="81"/>
        <item x="114"/>
        <item x="10"/>
        <item x="82"/>
        <item x="95"/>
        <item x="26"/>
        <item x="59"/>
        <item x="76"/>
        <item x="89"/>
        <item x="20"/>
        <item x="48"/>
        <item x="35"/>
        <item x="60"/>
        <item x="107"/>
        <item x="28"/>
        <item x="105"/>
        <item x="16"/>
        <item x="74"/>
        <item x="53"/>
        <item x="69"/>
        <item x="40"/>
        <item x="23"/>
        <item x="71"/>
        <item x="8"/>
        <item x="110"/>
        <item x="77"/>
        <item x="27"/>
        <item x="113"/>
        <item x="55"/>
        <item x="51"/>
        <item x="78"/>
        <item x="92"/>
        <item x="7"/>
        <item x="93"/>
        <item x="43"/>
        <item x="68"/>
        <item x="109"/>
        <item x="6"/>
        <item x="18"/>
        <item x="83"/>
        <item x="12"/>
        <item x="52"/>
        <item x="99"/>
        <item x="97"/>
        <item x="98"/>
        <item x="96"/>
        <item x="14"/>
        <item x="65"/>
        <item x="94"/>
        <item x="15"/>
        <item x="79"/>
        <item x="34"/>
        <item x="3"/>
        <item x="66"/>
        <item x="39"/>
        <item x="75"/>
        <item x="61"/>
        <item x="38"/>
        <item x="102"/>
        <item x="84"/>
        <item x="19"/>
        <item x="111"/>
        <item x="108"/>
        <item x="72"/>
        <item x="22"/>
        <item x="91"/>
        <item x="85"/>
        <item x="58"/>
        <item x="11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pivotField showAll="0"/>
    <pivotField showAll="0"/>
  </pivotFields>
  <rowFields count="1">
    <field x="2"/>
  </rowFields>
  <rowItems count="8">
    <i>
      <x v="32"/>
    </i>
    <i>
      <x v="43"/>
    </i>
    <i>
      <x v="72"/>
    </i>
    <i>
      <x v="98"/>
    </i>
    <i>
      <x v="103"/>
    </i>
    <i>
      <x v="113"/>
    </i>
    <i>
      <x v="114"/>
    </i>
    <i t="grand">
      <x/>
    </i>
  </rowItems>
  <colItems count="1">
    <i/>
  </colItems>
  <pageFields count="1">
    <pageField fld="19" item="0" hier="-1"/>
  </pageFields>
  <dataFields count="1">
    <dataField name="Sum of Total_shark_In_Deal"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2694AC-A667-4BC8-B1E2-9B416E5791FB}" name="PivotTable15" cacheId="246" applyNumberFormats="0" applyBorderFormats="0" applyFontFormats="0" applyPatternFormats="0" applyAlignmentFormats="0" applyWidthHeightFormats="1" dataCaption="Values" tag="8b42718d-d132-45ad-aeb9-ebfc3d2a44f1" updatedVersion="7" minRefreshableVersion="3" useAutoFormatting="1" subtotalHiddenItems="1" rowGrandTotals="0" itemPrintTitles="1" createdVersion="7" indent="0" outline="1" outlineData="1" multipleFieldFilters="0" rowHeaderCaption="Brand">
  <location ref="C88:D109"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s>
  <rowFields count="1">
    <field x="1"/>
  </rowFields>
  <rowItems count="21">
    <i>
      <x/>
    </i>
    <i>
      <x v="1"/>
    </i>
    <i>
      <x v="2"/>
    </i>
    <i>
      <x v="3"/>
    </i>
    <i>
      <x v="4"/>
    </i>
    <i>
      <x v="5"/>
    </i>
    <i>
      <x v="6"/>
    </i>
    <i>
      <x v="7"/>
    </i>
    <i>
      <x v="8"/>
    </i>
    <i>
      <x v="9"/>
    </i>
    <i>
      <x v="10"/>
    </i>
    <i>
      <x v="11"/>
    </i>
    <i>
      <x v="12"/>
    </i>
    <i>
      <x v="13"/>
    </i>
    <i>
      <x v="14"/>
    </i>
    <i>
      <x v="15"/>
    </i>
    <i>
      <x v="16"/>
    </i>
    <i>
      <x v="17"/>
    </i>
    <i>
      <x v="18"/>
    </i>
    <i>
      <x v="19"/>
    </i>
    <i>
      <x v="20"/>
    </i>
  </rowItems>
  <colItems count="1">
    <i/>
  </colItems>
  <dataFields count="1">
    <dataField name="No Of Sharks" fld="2" baseField="1" baseItem="1"/>
  </dataFields>
  <pivotHierarchies count="88">
    <pivotHierarchy multipleItemSelectionAllowed="1" dragToData="1">
      <members count="1" level="1">
        <member name="[Analyse].[Shark].&amp;[Ashne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Of Sharks"/>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altText="Brands" hideValuesRow="1"/>
    </ext>
    <ext xmlns:x15="http://schemas.microsoft.com/office/spreadsheetml/2010/11/main" uri="{E67621CE-5B39-4880-91FE-76760E9C1902}">
      <x15:pivotTableUISettings>
        <x15:activeTabTopLevelEntity name="[Analyse]"/>
        <x15:activeTabTopLevelEntity name="[Bra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60C70A-F424-45F4-8F1D-3B7194BB8EC3}" name="PivotTable21" cacheId="258" applyNumberFormats="0" applyBorderFormats="0" applyFontFormats="0" applyPatternFormats="0" applyAlignmentFormats="0" applyWidthHeightFormats="1" dataCaption="Values" tag="9f7aa8ec-aa39-4677-a31a-f07377fcbb1e" updatedVersion="7" minRefreshableVersion="3" useAutoFormatting="1" subtotalHiddenItems="1" itemPrintTitles="1" createdVersion="7" indent="0" outline="1" outlineData="1" multipleFieldFilters="0">
  <location ref="F97:F98"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name=" Total Deals " fld="1" baseField="0" baseItem="112"/>
  </dataFields>
  <formats count="2">
    <format dxfId="204">
      <pivotArea outline="0" collapsedLevelsAreSubtotals="1" fieldPosition="0"/>
    </format>
    <format dxfId="203">
      <pivotArea outline="0" collapsedLevelsAreSubtotals="1" fieldPosition="0"/>
    </format>
  </formats>
  <pivotHierarchies count="88">
    <pivotHierarchy multipleItemSelectionAllowed="1" dragToData="1">
      <members count="1" level="1">
        <member name="[Analyse].[Shark].&amp;[Ashne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Total Deals "/>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nalyse]"/>
        <x15:activeTabTopLevelEntity name="[Bra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6F76A7-D91C-434E-81BB-2697A5084B74}" name="PivotTable18" cacheId="249" applyNumberFormats="0" applyBorderFormats="0" applyFontFormats="0" applyPatternFormats="0" applyAlignmentFormats="0" applyWidthHeightFormats="1" dataCaption="Values" tag="9f7aa8ec-aa39-4677-a31a-f07377fcbb1e" updatedVersion="7" minRefreshableVersion="3" useAutoFormatting="1" subtotalHiddenItems="1" itemPrintTitles="1" createdVersion="7" indent="0" outline="1" outlineData="1" multipleFieldFilters="0">
  <location ref="F83:F84"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name="Paid Per Episode" fld="1" baseField="0" baseItem="112"/>
  </dataFields>
  <formats count="3">
    <format dxfId="207">
      <pivotArea outline="0" collapsedLevelsAreSubtotals="1" fieldPosition="0"/>
    </format>
    <format dxfId="206">
      <pivotArea dataOnly="0" labelOnly="1" outline="0" axis="axisValues" fieldPosition="0"/>
    </format>
    <format dxfId="205">
      <pivotArea dataOnly="0" labelOnly="1" outline="0" axis="axisValues" fieldPosition="0"/>
    </format>
  </formats>
  <pivotHierarchies count="88">
    <pivotHierarchy multipleItemSelectionAllowed="1" dragToData="1">
      <members count="1" level="1">
        <member name="[Analyse].[Shark].&amp;[Ashne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aid Per Episod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nalyse]"/>
        <x15:activeTabTopLevelEntity name="[Bra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50CE71-19D6-4203-8FA0-FEA1E0E074E5}" name="PivotTable20" cacheId="255" applyNumberFormats="0" applyBorderFormats="0" applyFontFormats="0" applyPatternFormats="0" applyAlignmentFormats="0" applyWidthHeightFormats="1" dataCaption="Values" tag="9f7aa8ec-aa39-4677-a31a-f07377fcbb1e" updatedVersion="7" minRefreshableVersion="3" useAutoFormatting="1" subtotalHiddenItems="1" itemPrintTitles="1" createdVersion="7" indent="0" outline="1" outlineData="1" multipleFieldFilters="0">
  <location ref="F93:F94"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name="Total Investment " fld="1" baseField="0" baseItem="112"/>
  </dataFields>
  <formats count="4">
    <format dxfId="211">
      <pivotArea dataOnly="0" labelOnly="1" outline="0" axis="axisValues" fieldPosition="0"/>
    </format>
    <format dxfId="210">
      <pivotArea dataOnly="0" labelOnly="1" outline="0" axis="axisValues" fieldPosition="0"/>
    </format>
    <format dxfId="209">
      <pivotArea outline="0" collapsedLevelsAreSubtotals="1" fieldPosition="0"/>
    </format>
    <format dxfId="208">
      <pivotArea outline="0" collapsedLevelsAreSubtotals="1" fieldPosition="0"/>
    </format>
  </formats>
  <pivotHierarchies count="88">
    <pivotHierarchy multipleItemSelectionAllowed="1" dragToData="1">
      <members count="1" level="1">
        <member name="[Analyse].[Shark].&amp;[Ashne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Investment "/>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nalyse]"/>
        <x15:activeTabTopLevelEntity name="[Bra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387DDD-D7D3-4779-A1A0-80C6BA29F90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2:I39" firstHeaderRow="0" firstDataRow="1" firstDataCol="1"/>
  <pivotFields count="27">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7">
    <i>
      <x/>
    </i>
    <i i="1">
      <x v="1"/>
    </i>
    <i i="2">
      <x v="2"/>
    </i>
    <i i="3">
      <x v="3"/>
    </i>
    <i i="4">
      <x v="4"/>
    </i>
    <i i="5">
      <x v="5"/>
    </i>
    <i i="6">
      <x v="6"/>
    </i>
  </colItems>
  <dataFields count="7">
    <dataField name="Min of ashneer_present" fld="20" subtotal="min" baseField="0" baseItem="0"/>
    <dataField name="Min of anupam_present" fld="21" subtotal="min" baseField="0" baseItem="34"/>
    <dataField name="Min of aman_present" fld="22" subtotal="min" baseField="0" baseItem="34"/>
    <dataField name="Min of vineeta_present" fld="24" subtotal="min" baseField="0" baseItem="34"/>
    <dataField name="Min of peyush_present" fld="25" subtotal="min" baseField="0" baseItem="34"/>
    <dataField name="Min of ghazal_present" fld="26" subtotal="min" baseField="0" baseItem="34"/>
    <dataField name="Min of namita_present" fld="23" subtotal="min" baseField="0" baseItem="3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02BA8CD-B19C-497E-B631-F717B13E15B6}" name="PivotTable23" cacheId="261" applyNumberFormats="0" applyBorderFormats="0" applyFontFormats="0" applyPatternFormats="0" applyAlignmentFormats="0" applyWidthHeightFormats="1" dataCaption="Values" tag="8b42718d-d132-45ad-aeb9-ebfc3d2a44f1" updatedVersion="7" minRefreshableVersion="3" useAutoFormatting="1" subtotalHiddenItems="1" rowGrandTotals="0" itemPrintTitles="1" createdVersion="7" indent="0" outline="1" outlineData="1" multipleFieldFilters="0" rowHeaderCaption="Brand">
  <location ref="E8:F29"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s>
  <rowFields count="1">
    <field x="1"/>
  </rowFields>
  <rowItems count="21">
    <i>
      <x/>
    </i>
    <i>
      <x v="1"/>
    </i>
    <i>
      <x v="2"/>
    </i>
    <i>
      <x v="3"/>
    </i>
    <i>
      <x v="4"/>
    </i>
    <i>
      <x v="5"/>
    </i>
    <i>
      <x v="6"/>
    </i>
    <i>
      <x v="7"/>
    </i>
    <i>
      <x v="8"/>
    </i>
    <i>
      <x v="9"/>
    </i>
    <i>
      <x v="10"/>
    </i>
    <i>
      <x v="11"/>
    </i>
    <i>
      <x v="12"/>
    </i>
    <i>
      <x v="13"/>
    </i>
    <i>
      <x v="14"/>
    </i>
    <i>
      <x v="15"/>
    </i>
    <i>
      <x v="16"/>
    </i>
    <i>
      <x v="17"/>
    </i>
    <i>
      <x v="18"/>
    </i>
    <i>
      <x v="19"/>
    </i>
    <i>
      <x v="20"/>
    </i>
  </rowItems>
  <colItems count="1">
    <i/>
  </colItems>
  <dataFields count="1">
    <dataField name="No Of Sharks" fld="2" baseField="1" baseItem="1"/>
  </dataFields>
  <formats count="8">
    <format dxfId="196">
      <pivotArea field="1" type="button" dataOnly="0" labelOnly="1" outline="0" axis="axisRow" fieldPosition="0"/>
    </format>
    <format dxfId="195">
      <pivotArea dataOnly="0" fieldPosition="0">
        <references count="1">
          <reference field="1" count="0"/>
        </references>
      </pivotArea>
    </format>
    <format dxfId="194">
      <pivotArea dataOnly="0" labelOnly="1" fieldPosition="0">
        <references count="1">
          <reference field="1" count="0"/>
        </references>
      </pivotArea>
    </format>
    <format dxfId="193">
      <pivotArea type="all" dataOnly="0" outline="0" fieldPosition="0"/>
    </format>
    <format dxfId="192">
      <pivotArea outline="0" collapsedLevelsAreSubtotals="1" fieldPosition="0"/>
    </format>
    <format dxfId="191">
      <pivotArea field="1" type="button" dataOnly="0" labelOnly="1" outline="0" axis="axisRow" fieldPosition="0"/>
    </format>
    <format dxfId="190">
      <pivotArea dataOnly="0" labelOnly="1" fieldPosition="0">
        <references count="1">
          <reference field="1" count="0"/>
        </references>
      </pivotArea>
    </format>
    <format dxfId="189">
      <pivotArea dataOnly="0" labelOnly="1" outline="0" axis="axisValues" fieldPosition="0"/>
    </format>
  </formats>
  <pivotHierarchies count="88">
    <pivotHierarchy multipleItemSelectionAllowed="1" dragToData="1">
      <members count="1" level="1">
        <member name="[Analyse].[Shark].&amp;[Ashne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Of Sharks"/>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altText="Brands" hideValuesRow="1"/>
    </ext>
    <ext xmlns:x15="http://schemas.microsoft.com/office/spreadsheetml/2010/11/main" uri="{E67621CE-5B39-4880-91FE-76760E9C1902}">
      <x15:pivotTableUISettings>
        <x15:activeTabTopLevelEntity name="[Analyse]"/>
        <x15:activeTabTopLevelEntity name="[Brand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78462D3-3353-4DC2-BED6-5F1A758CD786}" autoFormatId="16" applyNumberFormats="0" applyBorderFormats="0" applyFontFormats="0" applyPatternFormats="0" applyAlignmentFormats="0" applyWidthHeightFormats="0">
  <queryTableRefresh nextId="40">
    <queryTableFields count="16">
      <queryTableField id="1" name="Ep. No.2" tableColumnId="14"/>
      <queryTableField id="2" name="Pitch No." tableColumnId="2"/>
      <queryTableField id="3" name="Brand" tableColumnId="3"/>
      <queryTableField id="4" name="Idea" tableColumnId="4"/>
      <queryTableField id="30" name="original_amount" tableColumnId="20"/>
      <queryTableField id="31" name="Original_equity" tableColumnId="21"/>
      <queryTableField id="32" name="Deal_amount" tableColumnId="22"/>
      <queryTableField id="33" name="Deal_equity" tableColumnId="23"/>
      <queryTableField id="34" name="Deal_debt" tableColumnId="24"/>
      <queryTableField id="7" name="Investment by Ashneer" tableColumnId="7"/>
      <queryTableField id="8" name="Investment by Namita" tableColumnId="8"/>
      <queryTableField id="9" name="Investment by Anupam" tableColumnId="9"/>
      <queryTableField id="10" name="Investment by Vineeta" tableColumnId="10"/>
      <queryTableField id="11" name="Investment by Aman" tableColumnId="11"/>
      <queryTableField id="12" name="Investment by Peyush" tableColumnId="12"/>
      <queryTableField id="13" name="Investment by Ghazal"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6273ED00-8BA4-43F7-AE11-947D14564603}" autoFormatId="16" applyNumberFormats="0" applyBorderFormats="0" applyFontFormats="0" applyPatternFormats="0" applyAlignmentFormats="0" applyWidthHeightFormats="0">
  <queryTableRefresh nextId="20">
    <queryTableFields count="19">
      <queryTableField id="1" name="Ep. No.2" tableColumnId="20"/>
      <queryTableField id="2" name="Pitch No." tableColumnId="2"/>
      <queryTableField id="3" name="Brand" tableColumnId="3"/>
      <queryTableField id="4" name="Idea" tableColumnId="4"/>
      <queryTableField id="5" name="Original ask.1" tableColumnId="5"/>
      <queryTableField id="6" name="Original ask.2.1" tableColumnId="6"/>
      <queryTableField id="7" name="Original ask.2.2" tableColumnId="7"/>
      <queryTableField id="8" name="Deal.1.1" tableColumnId="8"/>
      <queryTableField id="9" name="Deal.1.2" tableColumnId="9"/>
      <queryTableField id="10" name="Deal.2.1" tableColumnId="10"/>
      <queryTableField id="11" name="Deal.2.2.2" tableColumnId="11"/>
      <queryTableField id="12" name="Deal.2.2.3" tableColumnId="12"/>
      <queryTableField id="13" name="Investment by Ashneer" tableColumnId="13"/>
      <queryTableField id="14" name="Investment by Namita" tableColumnId="14"/>
      <queryTableField id="15" name="Investment by Anupam" tableColumnId="15"/>
      <queryTableField id="16" name="Investment by Vineeta" tableColumnId="16"/>
      <queryTableField id="17" name="Investment by Aman" tableColumnId="17"/>
      <queryTableField id="18" name="Investment by Peyush" tableColumnId="18"/>
      <queryTableField id="19" name="Investment by Ghazal"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ark1" xr10:uid="{EC57CDB5-7E29-4359-A50E-CB22091C63E4}" sourceName="[Analyse].[Shark]">
  <pivotTables>
    <pivotTable tabId="14" name="PivotTable14"/>
    <pivotTable tabId="14" name="PivotTable15"/>
    <pivotTable tabId="14" name="PivotTable18"/>
    <pivotTable tabId="14" name="PivotTable19"/>
    <pivotTable tabId="14" name="PivotTable20"/>
    <pivotTable tabId="14" name="PivotTable21"/>
    <pivotTable tabId="17" name="PivotTable23"/>
  </pivotTables>
  <data>
    <olap pivotCacheId="1584759453">
      <levels count="2">
        <level uniqueName="[Analyse].[Shark].[(All)]" sourceCaption="(All)" count="0"/>
        <level uniqueName="[Analyse].[Shark].[Shark]" sourceCaption="Shark" count="7">
          <ranges>
            <range startItem="0">
              <i n="[Analyse].[Shark].&amp;[Aman]" c="Aman"/>
              <i n="[Analyse].[Shark].&amp;[Anupam]" c="Anupam"/>
              <i n="[Analyse].[Shark].&amp;[Ashneer]" c="Ashneer"/>
              <i n="[Analyse].[Shark].&amp;[Ghazal]" c="Ghazal"/>
              <i n="[Analyse].[Shark].&amp;[Namita]" c="Namita"/>
              <i n="[Analyse].[Shark].&amp;[Peyush]" c="Peyush"/>
              <i n="[Analyse].[Shark].&amp;[Vineeta]" c="Vineeta"/>
            </range>
          </ranges>
        </level>
      </levels>
      <selections count="1">
        <selection n="[Analyse].[Shark].&amp;[Ashne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ark 1" xr10:uid="{761703B4-7FC0-48A2-A420-39CCD9870E58}" cache="Slicer_Shark1" caption="Shark" columnCount="7" showCaption="0" level="1"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ark 2" xr10:uid="{15BAC68D-78EA-4B24-A591-528466E4446C}" cache="Slicer_Shark1" caption="Shark" startItem="2" showCaption="0" level="1" style="SlicerStyleDark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0A6A1C9-D18A-4158-B10F-ACC67F006FD4}" name="Table9" displayName="Table9" ref="A9:E16" totalsRowShown="0" headerRowDxfId="169" headerRowBorderDxfId="167" tableBorderDxfId="168" totalsRowBorderDxfId="166">
  <autoFilter ref="A9:E16" xr:uid="{E0A6A1C9-D18A-4158-B10F-ACC67F006FD4}"/>
  <tableColumns count="5">
    <tableColumn id="1" xr3:uid="{3892A607-0D63-4FA1-B916-79AA26FF093E}" name="S/No." dataDxfId="165"/>
    <tableColumn id="2" xr3:uid="{36706D37-ECB1-4774-BCED-E0BFBD0A6D48}" name="Sheet" dataDxfId="164"/>
    <tableColumn id="3" xr3:uid="{CD6AEA9F-D9DA-415B-908B-A512C2AB2988}" name="Contain" dataDxfId="163"/>
    <tableColumn id="4" xr3:uid="{100CA9D1-61E0-4385-B90B-AEEA1C40C2B4}" name="Sheet Link" dataDxfId="162" dataCellStyle="Hyperlink"/>
    <tableColumn id="5" xr3:uid="{C2EA0BC9-0F48-4974-970C-F827CB6EC1BD}" name="Source" dataDxfId="161"/>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174C67-7065-4397-9054-DE5D77AB160A}" name="investments" displayName="investments" ref="A1:P118" tableType="queryTable" totalsRowShown="0">
  <autoFilter ref="A1:P118" xr:uid="{F5174C67-7065-4397-9054-DE5D77AB160A}"/>
  <tableColumns count="16">
    <tableColumn id="14" xr3:uid="{234E469C-5CE8-430C-BFE4-BE284172A5FE}" uniqueName="14" name="Ep. No.2" queryTableFieldId="1" dataDxfId="231"/>
    <tableColumn id="2" xr3:uid="{A3F548AE-96A8-4D79-9212-6724520C33F6}" uniqueName="2" name="Pitch No." queryTableFieldId="2" dataDxfId="230"/>
    <tableColumn id="3" xr3:uid="{DC9480C5-9B44-4D30-967F-1E8BC2EECD98}" uniqueName="3" name="Brand" queryTableFieldId="3" dataDxfId="229"/>
    <tableColumn id="4" xr3:uid="{E7F742BD-78BB-4187-875C-0F6FBBC1C34E}" uniqueName="4" name="Idea" queryTableFieldId="4" dataDxfId="228"/>
    <tableColumn id="20" xr3:uid="{826DA0BF-5897-494B-AC5C-566603C1B4D0}" uniqueName="20" name="original_amount" queryTableFieldId="30" dataDxfId="227"/>
    <tableColumn id="21" xr3:uid="{3B951AE0-9DC8-4CE5-A14B-FF7D5D99D151}" uniqueName="21" name="Original_equity" queryTableFieldId="31"/>
    <tableColumn id="22" xr3:uid="{83330050-ACFE-4211-BFC1-3EDE306CA197}" uniqueName="22" name="Deal_amount" queryTableFieldId="32" dataDxfId="226"/>
    <tableColumn id="23" xr3:uid="{C81A2D6D-8B7E-4317-8274-F5FCEEE14A72}" uniqueName="23" name="Deal_equity" queryTableFieldId="33"/>
    <tableColumn id="24" xr3:uid="{C95A2A52-AF0A-40A2-938F-AECBA960B69F}" uniqueName="24" name="Deal_debt" queryTableFieldId="34" dataDxfId="225"/>
    <tableColumn id="7" xr3:uid="{9F3E4B29-43BB-4BFC-8E75-66CA9CF95549}" uniqueName="7" name="Investment by Ashneer" queryTableFieldId="7" dataDxfId="224"/>
    <tableColumn id="8" xr3:uid="{5492B4B8-7AE9-4F1F-BE29-97F001B02871}" uniqueName="8" name="Investment by Namita" queryTableFieldId="8" dataDxfId="223"/>
    <tableColumn id="9" xr3:uid="{5B184605-048E-4DF4-B198-CC9928BC97C4}" uniqueName="9" name="Investment by Anupam" queryTableFieldId="9" dataDxfId="222"/>
    <tableColumn id="10" xr3:uid="{19B3B7F6-C826-4FF4-B717-3D329130F880}" uniqueName="10" name="Investment by Vineeta" queryTableFieldId="10" dataDxfId="221"/>
    <tableColumn id="11" xr3:uid="{71150723-8ADD-4D0F-AF87-16070F350D35}" uniqueName="11" name="Investment by Aman" queryTableFieldId="11" dataDxfId="220"/>
    <tableColumn id="12" xr3:uid="{3582415F-A44F-4447-885D-5230BE9153A4}" uniqueName="12" name="Investment by Peyush" queryTableFieldId="12" dataDxfId="219"/>
    <tableColumn id="13" xr3:uid="{AE31B759-E849-4888-99C3-DE1C65982BC7}" uniqueName="13" name="Investment by Ghazal" queryTableFieldId="13" dataDxfId="21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F41D8E-EFF6-4F46-8E65-328E223173F1}" name="Attendence" displayName="Attendence" ref="A1:K118" totalsRowShown="0">
  <autoFilter ref="A1:K118" xr:uid="{AEF41D8E-EFF6-4F46-8E65-328E223173F1}"/>
  <tableColumns count="11">
    <tableColumn id="1" xr3:uid="{23CBECE7-C9F3-49E6-B63F-031B32BC5C01}" name="episode_number"/>
    <tableColumn id="2" xr3:uid="{B66CD747-8E67-4774-8B22-F12544DBCC56}" name="pitch_number"/>
    <tableColumn id="3" xr3:uid="{E9105896-0998-4435-A512-E67A481D47AD}" name="brand_name"/>
    <tableColumn id="4" xr3:uid="{8371EC73-243B-4F73-8A1E-CE14544BA1DA}" name="idea"/>
    <tableColumn id="5" xr3:uid="{D39E0898-C355-4A5E-891A-D0AA17E3A281}" name="ashneer_present"/>
    <tableColumn id="6" xr3:uid="{CABED5E5-AAB0-4404-B51C-C858FB8F629D}" name="anupam_present"/>
    <tableColumn id="7" xr3:uid="{86ABDAE8-A248-4E0D-989F-3D1A198003E3}" name="aman_present"/>
    <tableColumn id="8" xr3:uid="{62384814-61E0-4ABF-8485-4B347C8825B0}" name="namita_present"/>
    <tableColumn id="9" xr3:uid="{C795E2C2-ADDB-4A16-AED1-75F0FDC0DB4C}" name="vineeta_present"/>
    <tableColumn id="10" xr3:uid="{628C7600-0EAC-449B-90F2-6A6F869E7523}" name="peyush_present"/>
    <tableColumn id="11" xr3:uid="{CA9BF5F1-B8D1-4A5A-B00C-D8E5E8914F5B}" name="ghazal_prese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C03860-4140-44AF-BE9E-27342974A7B4}" name="Payment" displayName="Payment" ref="A3:C10" totalsRowShown="0">
  <autoFilter ref="A3:C10" xr:uid="{00C03860-4140-44AF-BE9E-27342974A7B4}"/>
  <tableColumns count="3">
    <tableColumn id="1" xr3:uid="{49AA0ED6-22FB-4F43-BE3D-25442633E78A}" name="S/no"/>
    <tableColumn id="2" xr3:uid="{A34B5680-2350-4E07-904F-DC2E2ACF39DB}" name="Shark" dataDxfId="217"/>
    <tableColumn id="3" xr3:uid="{DE66515F-DCB0-4176-BE13-38D935B7ADE9}" name="Per Episod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D18C524-1121-495F-9508-084AE078210A}" name="Table5" displayName="Table5" ref="A1:AA118" totalsRowShown="0">
  <tableColumns count="27">
    <tableColumn id="1" xr3:uid="{924E66D3-6338-4E20-94B5-17ED49CEBF36}" name="Ep. No.2"/>
    <tableColumn id="2" xr3:uid="{80DE9484-A238-41F8-AE43-81CE20E9B2A4}" name="Pitch No."/>
    <tableColumn id="3" xr3:uid="{560974DD-2FC4-48ED-8042-3BE643D36464}" name="Brand"/>
    <tableColumn id="4" xr3:uid="{7DE886DF-315A-4E3B-86A8-7BED3AA99E7E}" name="Idea"/>
    <tableColumn id="5" xr3:uid="{21B5CF44-6039-49EF-BF8B-302F076FDA68}" name="original_amount"/>
    <tableColumn id="6" xr3:uid="{994D0D4A-1270-4E8E-BCFF-AC9112796EA0}" name="Original_equity"/>
    <tableColumn id="7" xr3:uid="{1C3B5262-5625-4C9C-BFC5-6249C8F18A59}" name="Valuation">
      <calculatedColumnFormula>E2/F2</calculatedColumnFormula>
    </tableColumn>
    <tableColumn id="8" xr3:uid="{F0830C58-2318-44E4-B423-FE8B132E7356}" name="Deal_amount"/>
    <tableColumn id="9" xr3:uid="{40BCAE46-6BB6-49CF-9118-CD09FAE48BDB}" name="Deal_equity"/>
    <tableColumn id="10" xr3:uid="{DF208EC4-BD0A-41E9-8180-4D0163F1ECEC}" name="Deal_debt"/>
    <tableColumn id="11" xr3:uid="{A81763AA-1AC9-4AA8-B20C-FD582AA7B5CE}" name="Total Amount">
      <calculatedColumnFormula>H2+J2</calculatedColumnFormula>
    </tableColumn>
    <tableColumn id="12" xr3:uid="{0B7EB448-B5AF-4380-ADD2-83D04DFBE37E}" name="Amount Per Shark">
      <calculatedColumnFormula>IF(M2&gt;0,K2/M2,0)</calculatedColumnFormula>
    </tableColumn>
    <tableColumn id="13" xr3:uid="{DDD78F71-E917-423D-908A-00153C58B919}" name="Total_shark_In_Deal">
      <calculatedColumnFormula>COUNTA(N2:T2)</calculatedColumnFormula>
    </tableColumn>
    <tableColumn id="14" xr3:uid="{B9F7CFBC-4264-4E74-BC1E-2DADFBC1414C}" name="Investment by Ashneer"/>
    <tableColumn id="15" xr3:uid="{9B4516A5-2BA7-4B51-BBA3-11882816CDD6}" name="Investment by Namita"/>
    <tableColumn id="16" xr3:uid="{6F592481-EF9E-4F75-A8A0-6A409349A31E}" name="Investment by Anupam"/>
    <tableColumn id="17" xr3:uid="{DAC6B313-7676-41CC-A4E0-0DCE16247554}" name="Investment by Vineeta"/>
    <tableColumn id="18" xr3:uid="{83F10232-0415-44A5-81C2-EEAD254DA907}" name="Investment by Aman"/>
    <tableColumn id="19" xr3:uid="{9030E5BF-159D-4639-BFA0-DF451EA13A5D}" name="Investment by Peyush"/>
    <tableColumn id="20" xr3:uid="{1CFF6E1C-9DB4-4334-B418-6168AB8F1BD4}" name="Investment by Ghazal"/>
    <tableColumn id="21" xr3:uid="{611F3735-3249-479A-B65A-72B31E4D1969}" name="ashneer_present"/>
    <tableColumn id="22" xr3:uid="{020C2427-D9C8-4FC5-AC1D-BA0336C708F4}" name="anupam_present"/>
    <tableColumn id="23" xr3:uid="{2518B5CE-B79F-4D18-AAC7-5BFA04056705}" name="aman_present"/>
    <tableColumn id="24" xr3:uid="{81946C70-EEB6-448D-9EEE-3C6D6F747EBF}" name="namita_present"/>
    <tableColumn id="25" xr3:uid="{94A1AFCA-FFD4-4E5A-BBB7-A22F1402B270}" name="vineeta_present"/>
    <tableColumn id="26" xr3:uid="{EFFF0CEE-5C57-4547-8E75-47FEAE7EA530}" name="peyush_present"/>
    <tableColumn id="27" xr3:uid="{195A4CA6-19BA-402E-9309-9AA32429C44B}" name="ghazal_prese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2DB8D38-844E-4590-BEEE-3CEFA2498BB0}" name="Table7" displayName="Table7" ref="A1:AA4" totalsRowShown="0">
  <autoFilter ref="A1:AA4" xr:uid="{82DB8D38-844E-4590-BEEE-3CEFA2498BB0}"/>
  <tableColumns count="27">
    <tableColumn id="1" xr3:uid="{0506EC4F-BFE9-4C01-8D13-76FF66391007}" name="Ep. No.2"/>
    <tableColumn id="2" xr3:uid="{A34DF5C6-FDE4-41FB-8968-C9FB353A827A}" name="Pitch No."/>
    <tableColumn id="3" xr3:uid="{B7E84D97-4100-469B-91C5-DC6BF09E1B0F}" name="Brand"/>
    <tableColumn id="4" xr3:uid="{20FC4A89-65CD-4933-BF08-BBBAAAF55FB6}" name="Idea"/>
    <tableColumn id="5" xr3:uid="{47F72874-5368-47A8-BCE5-8C5A7787CCE9}" name="original_amount"/>
    <tableColumn id="6" xr3:uid="{8E89567E-D7CA-4126-AB0C-40C1E60B9B56}" name="Original_equity"/>
    <tableColumn id="7" xr3:uid="{8CBD4C30-0679-4B5B-B875-A5E85EB67B87}" name="Valuation"/>
    <tableColumn id="8" xr3:uid="{D48CF545-F9B3-4209-9FD4-E3749B07B223}" name="Deal_amount"/>
    <tableColumn id="9" xr3:uid="{02B50C4B-DD36-47B4-A784-A4248C9EF171}" name="Deal_equity"/>
    <tableColumn id="10" xr3:uid="{2950E72B-3C12-4DB1-AA71-14AB7E1CE8FA}" name="Deal_debt"/>
    <tableColumn id="11" xr3:uid="{CCE2B34A-9623-4DD8-86E4-D12710D9859E}" name="Total Amount"/>
    <tableColumn id="12" xr3:uid="{BC939F40-B224-491C-8A66-5F016394181B}" name="Amount Per Shark"/>
    <tableColumn id="13" xr3:uid="{08EE25CD-89B4-4B1F-8CC1-3FDAD7B3261B}" name="Total_shark_In_Deal"/>
    <tableColumn id="14" xr3:uid="{5A0C3DFB-77F5-495C-9AF0-FF66124C442D}" name="Investment by Ashneer"/>
    <tableColumn id="15" xr3:uid="{30FC7E71-2EE0-4403-ADCA-E90CCEBB5029}" name="Investment by Namita"/>
    <tableColumn id="16" xr3:uid="{BC96A1AD-66B5-4EA3-8750-4241AD944FB9}" name="Investment by Anupam"/>
    <tableColumn id="17" xr3:uid="{AF477D1F-4C0D-4D00-B5BB-F774B48839B0}" name="Investment by Vineeta"/>
    <tableColumn id="18" xr3:uid="{4F2336B8-5A2C-4058-AC89-6D74D75EFF63}" name="Investment by Aman"/>
    <tableColumn id="19" xr3:uid="{203BD1BF-FE84-4127-AFB1-BE81E8107BC4}" name="Investment by Peyush"/>
    <tableColumn id="20" xr3:uid="{7B11CAC4-C418-45AD-9953-768464C93682}" name="Investment by Ghazal"/>
    <tableColumn id="21" xr3:uid="{D287503B-4438-408E-AC55-D8ADB9F2DB76}" name="ashneer_present"/>
    <tableColumn id="22" xr3:uid="{4452694C-2A5F-4C95-9422-045A98DF9E8C}" name="anupam_present"/>
    <tableColumn id="23" xr3:uid="{7579E5C8-DA1C-431D-99A9-225F2705A9C7}" name="aman_present"/>
    <tableColumn id="24" xr3:uid="{A811E7CA-B8FB-489D-8F21-8A6E7D8C04F9}" name="namita_present"/>
    <tableColumn id="25" xr3:uid="{E96A1D3E-7E53-4EF1-8820-B9F5FE248C90}" name="vineeta_present"/>
    <tableColumn id="26" xr3:uid="{9BC4B336-FCBB-447F-A3D2-89EAA4EA3EE6}" name="peyush_present"/>
    <tableColumn id="27" xr3:uid="{3EC01D86-16F6-4B47-B295-526046730576}" name="ghazal_presen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D4F489E-36D4-4C78-B77B-91E1FB75E0EC}" name="Analyse" displayName="Analyse" ref="A2:F9" totalsRowShown="0">
  <autoFilter ref="A2:F9" xr:uid="{AD4F489E-36D4-4C78-B77B-91E1FB75E0EC}"/>
  <tableColumns count="6">
    <tableColumn id="1" xr3:uid="{6F0BF706-FAB7-4FFA-A36D-3A74EE516525}" name="Shark" dataDxfId="216"/>
    <tableColumn id="2" xr3:uid="{E1ACCD75-E0CC-4B10-A0D1-E6306B59CD8E}" name="Total Episodes"/>
    <tableColumn id="3" xr3:uid="{92F5FB6C-B0A1-4527-9DCB-B32B2C0E08F2}" name="Paid Per Episode">
      <calculatedColumnFormula>Charged_Per_Episode!C4</calculatedColumnFormula>
    </tableColumn>
    <tableColumn id="4" xr3:uid="{B781A41F-E1FA-42E3-9D4B-CA69095126D9}" name="Earned From SharkTank">
      <calculatedColumnFormula>C3*B3</calculatedColumnFormula>
    </tableColumn>
    <tableColumn id="5" xr3:uid="{E9864261-273F-4B06-AC08-D499EEBB71B2}" name="Total Investments"/>
    <tableColumn id="6" xr3:uid="{8928A4C3-6E9F-4AF4-A0F4-12B41859A4E8}" name="Total Deals Invested"/>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4A89CEC-E938-43D6-91B6-0550385D4106}" name="Brands" displayName="Brands" ref="I3:K147" totalsRowShown="0" tableBorderDxfId="215">
  <autoFilter ref="I3:K147" xr:uid="{14A89CEC-E938-43D6-91B6-0550385D4106}"/>
  <tableColumns count="3">
    <tableColumn id="1" xr3:uid="{B82582B6-1B9E-4476-A3CF-2E459EC7EBEE}" name="Shark" dataDxfId="214"/>
    <tableColumn id="2" xr3:uid="{E81D0B56-A55D-41E3-A33F-F813249AB21E}" name="Brand" dataDxfId="213"/>
    <tableColumn id="3" xr3:uid="{BE6969D7-F024-4526-803B-4D021E3C6E3F}" name="No Of Sharks" dataDxfId="212"/>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CF643E-2B11-4516-A087-FAC0F595C91A}" name="attachment_to_investmnet" displayName="attachment_to_investmnet" ref="A1:S3" tableType="queryTable" totalsRowShown="0">
  <autoFilter ref="A1:S3" xr:uid="{3DCF643E-2B11-4516-A087-FAC0F595C91A}"/>
  <tableColumns count="19">
    <tableColumn id="20" xr3:uid="{F7F9E54D-28A6-4BBE-A55D-4373A8F501AF}" uniqueName="20" name="Ep. No.2" queryTableFieldId="1" dataDxfId="188"/>
    <tableColumn id="2" xr3:uid="{1858D6E5-4B87-4104-9ADC-B771CB1853DD}" uniqueName="2" name="Pitch No." queryTableFieldId="2" dataDxfId="187"/>
    <tableColumn id="3" xr3:uid="{440882E3-7E2D-4BA4-A50D-8F198DAEB87F}" uniqueName="3" name="Brand" queryTableFieldId="3" dataDxfId="186"/>
    <tableColumn id="4" xr3:uid="{D1187FF7-2AFF-4094-B636-FD29B7DBC806}" uniqueName="4" name="Idea" queryTableFieldId="4" dataDxfId="185"/>
    <tableColumn id="5" xr3:uid="{1E97ABDF-BA96-4AC4-BB68-3BA8417D9D63}" uniqueName="5" name="Original ask.1" queryTableFieldId="5" dataDxfId="184"/>
    <tableColumn id="6" xr3:uid="{00F65DBB-DBBE-4A59-9164-E4DB2BC62AE9}" uniqueName="6" name="Original ask.2.1" queryTableFieldId="6" dataDxfId="183"/>
    <tableColumn id="7" xr3:uid="{6621B689-8083-4E20-808E-543364E80854}" uniqueName="7" name="Original ask.2.2" queryTableFieldId="7" dataDxfId="182"/>
    <tableColumn id="8" xr3:uid="{AFCAC344-788D-4C7C-9DC0-C2CF41FA4DEF}" uniqueName="8" name="Deal.1.1" queryTableFieldId="8" dataDxfId="181"/>
    <tableColumn id="9" xr3:uid="{489FFA74-2064-4AC1-AA1F-426C6B86D282}" uniqueName="9" name="Deal.1.2" queryTableFieldId="9" dataDxfId="180"/>
    <tableColumn id="10" xr3:uid="{EC1FD815-9622-481A-8473-775C9AE7A4E7}" uniqueName="10" name="Deal.2.1" queryTableFieldId="10" dataDxfId="179"/>
    <tableColumn id="11" xr3:uid="{DF699D0E-9DCA-4E85-8961-93D4F26532E9}" uniqueName="11" name="Deal.2.2.2" queryTableFieldId="11" dataDxfId="178"/>
    <tableColumn id="12" xr3:uid="{F861D825-9F20-4E5B-A9C4-9CA30026C2B9}" uniqueName="12" name="Deal.2.2.3" queryTableFieldId="12" dataDxfId="177"/>
    <tableColumn id="13" xr3:uid="{882B2883-3BF2-44AB-936A-D2CE562ECF61}" uniqueName="13" name="Investment by Ashneer" queryTableFieldId="13" dataDxfId="176"/>
    <tableColumn id="14" xr3:uid="{726D0985-9FCC-4333-894A-A12436D7F670}" uniqueName="14" name="Investment by Namita" queryTableFieldId="14" dataDxfId="175"/>
    <tableColumn id="15" xr3:uid="{00C7D8F9-E53D-4B15-B3A8-C7E7D4EF9AC8}" uniqueName="15" name="Investment by Anupam" queryTableFieldId="15" dataDxfId="174"/>
    <tableColumn id="16" xr3:uid="{DE496F83-5416-4F44-8938-C00C354B273C}" uniqueName="16" name="Investment by Vineeta" queryTableFieldId="16" dataDxfId="173"/>
    <tableColumn id="17" xr3:uid="{AAE67BD8-6441-4032-B233-C5492C555335}" uniqueName="17" name="Investment by Aman" queryTableFieldId="17" dataDxfId="172"/>
    <tableColumn id="18" xr3:uid="{ECE86A62-3724-4BAA-AA5A-14FE8B6F6EC7}" uniqueName="18" name="Investment by Peyush" queryTableFieldId="18" dataDxfId="171"/>
    <tableColumn id="19" xr3:uid="{08310AC4-26C7-4DE5-9077-01A9DB5A0203}" uniqueName="19" name="Investment by Ghazal" queryTableFieldId="19" dataDxfId="17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9.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AFEA3-D809-4305-A15B-AA0FD59EB332}">
  <dimension ref="A1:E16"/>
  <sheetViews>
    <sheetView showGridLines="0" tabSelected="1" workbookViewId="0">
      <selection activeCell="H6" sqref="H6"/>
    </sheetView>
  </sheetViews>
  <sheetFormatPr defaultRowHeight="14.4" x14ac:dyDescent="0.3"/>
  <cols>
    <col min="2" max="2" width="18.88671875" bestFit="1" customWidth="1"/>
    <col min="3" max="3" width="49.109375" customWidth="1"/>
    <col min="4" max="4" width="21.77734375" style="5" bestFit="1" customWidth="1"/>
    <col min="5" max="5" width="64.5546875" style="55" bestFit="1" customWidth="1"/>
  </cols>
  <sheetData>
    <row r="1" spans="1:5" x14ac:dyDescent="0.3">
      <c r="A1" s="65"/>
      <c r="B1" s="65"/>
      <c r="C1" s="65"/>
      <c r="D1" s="66"/>
      <c r="E1" s="73"/>
    </row>
    <row r="2" spans="1:5" x14ac:dyDescent="0.3">
      <c r="A2" s="65"/>
      <c r="B2" s="65"/>
      <c r="C2" s="65"/>
      <c r="D2" s="66"/>
      <c r="E2" s="73"/>
    </row>
    <row r="3" spans="1:5" x14ac:dyDescent="0.3">
      <c r="A3" s="65"/>
      <c r="B3" s="65"/>
      <c r="C3" s="65"/>
      <c r="D3" s="66"/>
      <c r="E3" s="73"/>
    </row>
    <row r="4" spans="1:5" x14ac:dyDescent="0.3">
      <c r="A4" s="65"/>
      <c r="B4" s="65"/>
      <c r="C4" s="65"/>
      <c r="D4" s="66"/>
      <c r="E4" s="73"/>
    </row>
    <row r="5" spans="1:5" x14ac:dyDescent="0.3">
      <c r="A5" s="65"/>
      <c r="B5" s="65"/>
      <c r="C5" s="65"/>
      <c r="D5" s="66"/>
      <c r="E5" s="73"/>
    </row>
    <row r="6" spans="1:5" x14ac:dyDescent="0.3">
      <c r="A6" s="65"/>
      <c r="B6" s="65"/>
      <c r="C6" s="65"/>
      <c r="D6" s="66"/>
      <c r="E6" s="73"/>
    </row>
    <row r="7" spans="1:5" x14ac:dyDescent="0.3">
      <c r="A7" s="65"/>
      <c r="B7" s="65"/>
      <c r="C7" s="65"/>
      <c r="D7" s="74" t="s">
        <v>342</v>
      </c>
      <c r="E7" s="74"/>
    </row>
    <row r="8" spans="1:5" ht="15" thickBot="1" x14ac:dyDescent="0.35">
      <c r="A8" s="65"/>
      <c r="B8" s="65"/>
      <c r="C8" s="65"/>
      <c r="D8" s="66"/>
      <c r="E8" s="73"/>
    </row>
    <row r="9" spans="1:5" x14ac:dyDescent="0.3">
      <c r="A9" s="59" t="s">
        <v>317</v>
      </c>
      <c r="B9" s="60" t="s">
        <v>315</v>
      </c>
      <c r="C9" s="60" t="s">
        <v>316</v>
      </c>
      <c r="D9" s="67" t="s">
        <v>318</v>
      </c>
      <c r="E9" s="72" t="s">
        <v>319</v>
      </c>
    </row>
    <row r="10" spans="1:5" s="53" customFormat="1" ht="43.2" x14ac:dyDescent="0.3">
      <c r="A10" s="61">
        <v>1</v>
      </c>
      <c r="B10" s="56" t="s">
        <v>320</v>
      </c>
      <c r="C10" s="57" t="s">
        <v>333</v>
      </c>
      <c r="D10" s="58" t="s">
        <v>327</v>
      </c>
      <c r="E10" s="68" t="s">
        <v>340</v>
      </c>
    </row>
    <row r="11" spans="1:5" s="53" customFormat="1" ht="28.8" x14ac:dyDescent="0.3">
      <c r="A11" s="61">
        <v>2</v>
      </c>
      <c r="B11" s="56" t="s">
        <v>321</v>
      </c>
      <c r="C11" s="57" t="s">
        <v>334</v>
      </c>
      <c r="D11" s="58" t="s">
        <v>328</v>
      </c>
      <c r="E11" s="68" t="s">
        <v>341</v>
      </c>
    </row>
    <row r="12" spans="1:5" s="53" customFormat="1" ht="30.6" customHeight="1" x14ac:dyDescent="0.3">
      <c r="A12" s="61">
        <v>3</v>
      </c>
      <c r="B12" s="56" t="s">
        <v>322</v>
      </c>
      <c r="C12" s="57" t="s">
        <v>335</v>
      </c>
      <c r="D12"/>
      <c r="E12" s="69"/>
    </row>
    <row r="13" spans="1:5" s="53" customFormat="1" ht="57.6" x14ac:dyDescent="0.3">
      <c r="A13" s="61">
        <v>4</v>
      </c>
      <c r="B13" s="56" t="s">
        <v>323</v>
      </c>
      <c r="C13" s="57" t="s">
        <v>336</v>
      </c>
      <c r="D13" s="58" t="s">
        <v>329</v>
      </c>
      <c r="E13" s="69"/>
    </row>
    <row r="14" spans="1:5" s="53" customFormat="1" x14ac:dyDescent="0.3">
      <c r="A14" s="61">
        <v>5</v>
      </c>
      <c r="B14" s="56" t="s">
        <v>324</v>
      </c>
      <c r="C14" s="56" t="s">
        <v>337</v>
      </c>
      <c r="D14" s="58" t="s">
        <v>330</v>
      </c>
      <c r="E14" s="69"/>
    </row>
    <row r="15" spans="1:5" s="53" customFormat="1" ht="28.8" x14ac:dyDescent="0.3">
      <c r="A15" s="61">
        <v>6</v>
      </c>
      <c r="B15" s="56" t="s">
        <v>325</v>
      </c>
      <c r="C15" s="57" t="s">
        <v>338</v>
      </c>
      <c r="D15" s="58" t="s">
        <v>331</v>
      </c>
      <c r="E15" s="69"/>
    </row>
    <row r="16" spans="1:5" s="53" customFormat="1" ht="58.2" thickBot="1" x14ac:dyDescent="0.35">
      <c r="A16" s="62">
        <v>7</v>
      </c>
      <c r="B16" s="63" t="s">
        <v>326</v>
      </c>
      <c r="C16" s="64" t="s">
        <v>339</v>
      </c>
      <c r="D16" s="70" t="s">
        <v>332</v>
      </c>
      <c r="E16" s="71"/>
    </row>
  </sheetData>
  <sheetProtection algorithmName="SHA-512" hashValue="KdQ5qqIjnCJZuhUJiAHgX0LFqQIAmpu8lmNcDvzfwMteah5SPuSPaiAfhXoCkXwgyXsuj4AJoGE1BItaNUghAw==" saltValue="QVzeqafXHfdhEKjafDKDBA==" spinCount="100000" sheet="1" objects="1" scenarios="1"/>
  <mergeCells count="1">
    <mergeCell ref="D7:E7"/>
  </mergeCells>
  <phoneticPr fontId="1" type="noConversion"/>
  <hyperlinks>
    <hyperlink ref="D16" location="DashBoard!A1" display="DashBoard!A1" xr:uid="{7AB6EF14-0C28-4FA7-A6CD-F14DBF1856E5}"/>
    <hyperlink ref="D15" location="Pivot!A1" display="Pivot!A1" xr:uid="{73E977D9-8192-4AF3-A938-036C0B419444}"/>
    <hyperlink ref="D14" location="Analysis!A1" display="Analysis!A1" xr:uid="{6EB11770-4585-47DC-A747-A5A658D0C316}"/>
    <hyperlink ref="D13" location="WorkSheet!A1" display="WorkSheet!A1" xr:uid="{57CD74BF-0F1D-4A9A-B333-4E634A282252}"/>
    <hyperlink ref="D11" location="Attendence_Data!A1" display="Attendence_Data!A1" xr:uid="{4D55D57B-51FB-4D39-ADCA-FD663FA0B2A6}"/>
    <hyperlink ref="D10" location="Investments_Data!A1" display="Investments_Data!A1" xr:uid="{54C6FCAE-0315-4D25-8F8B-189D7D856344}"/>
    <hyperlink ref="E10" location="Description!A1" display="https://en.wikipedia.org/wiki/Shark_Tank_India_(season_1)" xr:uid="{BB0A5A78-0A76-406F-BDDC-C3C93FCFF180}"/>
    <hyperlink ref="E11" location="Description!A1" display="https://www.kaggle.com/datasets/shivavashishtha/shark-tank-india-dataset" xr:uid="{31B61F80-2069-4224-B109-89961CB90EC9}"/>
  </hyperlink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76C14-0E00-4BB3-8A3A-50FCCFDAF68E}">
  <dimension ref="A1:S3"/>
  <sheetViews>
    <sheetView workbookViewId="0">
      <selection sqref="A1:S3"/>
    </sheetView>
  </sheetViews>
  <sheetFormatPr defaultRowHeight="14.4" x14ac:dyDescent="0.3"/>
  <cols>
    <col min="1" max="1" width="10.33203125" bestFit="1" customWidth="1"/>
    <col min="2" max="2" width="10.88671875" bestFit="1" customWidth="1"/>
    <col min="3" max="3" width="17.6640625" bestFit="1" customWidth="1"/>
    <col min="4" max="4" width="29.33203125" bestFit="1" customWidth="1"/>
    <col min="5" max="5" width="14.44140625" bestFit="1" customWidth="1"/>
    <col min="6" max="7" width="16.109375" bestFit="1" customWidth="1"/>
    <col min="8" max="10" width="10" bestFit="1" customWidth="1"/>
    <col min="11" max="12" width="11.5546875" bestFit="1" customWidth="1"/>
    <col min="13" max="13" width="22.88671875" bestFit="1" customWidth="1"/>
    <col min="14" max="14" width="22.109375" bestFit="1" customWidth="1"/>
    <col min="15" max="15" width="23.21875" bestFit="1" customWidth="1"/>
    <col min="16" max="16" width="22.44140625" bestFit="1" customWidth="1"/>
    <col min="17" max="17" width="21" bestFit="1" customWidth="1"/>
    <col min="18" max="18" width="22.109375" bestFit="1" customWidth="1"/>
    <col min="19" max="19" width="21.5546875" bestFit="1" customWidth="1"/>
  </cols>
  <sheetData>
    <row r="1" spans="1:19" x14ac:dyDescent="0.3">
      <c r="A1" s="1" t="s">
        <v>0</v>
      </c>
      <c r="B1" s="1" t="s">
        <v>1</v>
      </c>
      <c r="C1" s="1" t="s">
        <v>2</v>
      </c>
      <c r="D1" s="1" t="s">
        <v>3</v>
      </c>
      <c r="E1" s="1" t="s">
        <v>246</v>
      </c>
      <c r="F1" s="1" t="s">
        <v>247</v>
      </c>
      <c r="G1" s="1" t="s">
        <v>248</v>
      </c>
      <c r="H1" s="1" t="s">
        <v>249</v>
      </c>
      <c r="I1" s="1" t="s">
        <v>250</v>
      </c>
      <c r="J1" s="1" t="s">
        <v>251</v>
      </c>
      <c r="K1" s="1" t="s">
        <v>252</v>
      </c>
      <c r="L1" s="1" t="s">
        <v>253</v>
      </c>
      <c r="M1" s="1" t="s">
        <v>4</v>
      </c>
      <c r="N1" s="1" t="s">
        <v>5</v>
      </c>
      <c r="O1" s="1" t="s">
        <v>6</v>
      </c>
      <c r="P1" s="1" t="s">
        <v>7</v>
      </c>
      <c r="Q1" s="1" t="s">
        <v>8</v>
      </c>
      <c r="R1" s="1" t="s">
        <v>9</v>
      </c>
      <c r="S1" s="1" t="s">
        <v>10</v>
      </c>
    </row>
    <row r="2" spans="1:19" x14ac:dyDescent="0.3">
      <c r="A2" s="1">
        <v>15</v>
      </c>
      <c r="B2" s="1">
        <v>45</v>
      </c>
      <c r="C2" s="1" t="s">
        <v>100</v>
      </c>
      <c r="D2" s="1" t="s">
        <v>101</v>
      </c>
      <c r="E2" s="1">
        <v>5</v>
      </c>
      <c r="F2" s="1"/>
      <c r="G2" s="1">
        <v>0.05</v>
      </c>
      <c r="H2" s="1">
        <v>5</v>
      </c>
      <c r="I2" s="1">
        <v>0</v>
      </c>
      <c r="J2" s="1">
        <v>0.05</v>
      </c>
      <c r="K2" s="1">
        <v>0</v>
      </c>
      <c r="L2" s="1">
        <v>0</v>
      </c>
      <c r="M2" s="1">
        <v>0</v>
      </c>
      <c r="N2" s="1" t="s">
        <v>11</v>
      </c>
      <c r="O2" s="1" t="s">
        <v>11</v>
      </c>
      <c r="P2" s="1">
        <v>0</v>
      </c>
      <c r="Q2" s="1" t="s">
        <v>11</v>
      </c>
      <c r="R2" s="1">
        <v>0</v>
      </c>
      <c r="S2" s="1">
        <v>0</v>
      </c>
    </row>
    <row r="3" spans="1:19" x14ac:dyDescent="0.3">
      <c r="A3" s="1">
        <v>27</v>
      </c>
      <c r="B3" s="1">
        <v>86</v>
      </c>
      <c r="C3" s="1" t="s">
        <v>182</v>
      </c>
      <c r="D3" s="1" t="s">
        <v>183</v>
      </c>
      <c r="E3" s="1">
        <v>101</v>
      </c>
      <c r="F3" s="1"/>
      <c r="G3" s="1">
        <v>0.02</v>
      </c>
      <c r="H3" s="1">
        <v>101</v>
      </c>
      <c r="I3" s="1">
        <v>0</v>
      </c>
      <c r="J3" s="1">
        <v>0.04</v>
      </c>
      <c r="K3" s="1">
        <v>0</v>
      </c>
      <c r="L3" s="1">
        <v>0</v>
      </c>
      <c r="M3" s="1">
        <v>0</v>
      </c>
      <c r="N3" s="1" t="s">
        <v>11</v>
      </c>
      <c r="O3" s="1" t="s">
        <v>11</v>
      </c>
      <c r="P3" s="1">
        <v>0</v>
      </c>
      <c r="Q3" s="1">
        <v>0</v>
      </c>
      <c r="R3" s="1" t="s">
        <v>11</v>
      </c>
      <c r="S3" s="1" t="s">
        <v>11</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96DB1-53C8-43BE-A4AB-B52CA955146E}">
  <sheetPr>
    <tabColor theme="4"/>
  </sheetPr>
  <dimension ref="A1:P118"/>
  <sheetViews>
    <sheetView workbookViewId="0">
      <selection activeCell="C25" sqref="C25"/>
    </sheetView>
  </sheetViews>
  <sheetFormatPr defaultRowHeight="14.4" x14ac:dyDescent="0.3"/>
  <cols>
    <col min="1" max="1" width="10.33203125" bestFit="1" customWidth="1"/>
    <col min="2" max="2" width="10.88671875" bestFit="1" customWidth="1"/>
    <col min="3" max="3" width="25" bestFit="1" customWidth="1"/>
    <col min="4" max="4" width="41.21875" bestFit="1" customWidth="1"/>
    <col min="5" max="5" width="17.21875" bestFit="1" customWidth="1"/>
    <col min="6" max="6" width="16.109375" bestFit="1" customWidth="1"/>
    <col min="7" max="7" width="14.5546875" bestFit="1" customWidth="1"/>
    <col min="8" max="8" width="13.21875" bestFit="1" customWidth="1"/>
    <col min="9" max="9" width="11.77734375" bestFit="1" customWidth="1"/>
    <col min="10" max="10" width="22.88671875" bestFit="1" customWidth="1"/>
    <col min="11" max="11" width="22.109375" bestFit="1" customWidth="1"/>
    <col min="12" max="12" width="23.21875" bestFit="1" customWidth="1"/>
    <col min="13" max="13" width="22.44140625" bestFit="1" customWidth="1"/>
    <col min="14" max="14" width="21" bestFit="1" customWidth="1"/>
    <col min="15" max="15" width="22.109375" bestFit="1" customWidth="1"/>
    <col min="16" max="16" width="21.5546875" bestFit="1" customWidth="1"/>
    <col min="17" max="17" width="11.5546875" bestFit="1" customWidth="1"/>
    <col min="18" max="18" width="22.88671875" bestFit="1" customWidth="1"/>
    <col min="19" max="19" width="22.109375" bestFit="1" customWidth="1"/>
    <col min="20" max="20" width="23.21875" bestFit="1" customWidth="1"/>
    <col min="21" max="21" width="22.44140625" bestFit="1" customWidth="1"/>
    <col min="22" max="22" width="21" customWidth="1"/>
    <col min="23" max="23" width="22.109375" bestFit="1" customWidth="1"/>
    <col min="24" max="24" width="21.5546875" bestFit="1" customWidth="1"/>
    <col min="25" max="25" width="22.109375" bestFit="1" customWidth="1"/>
    <col min="26" max="26" width="21.5546875" bestFit="1" customWidth="1"/>
  </cols>
  <sheetData>
    <row r="1" spans="1:16" x14ac:dyDescent="0.3">
      <c r="A1" s="1" t="s">
        <v>0</v>
      </c>
      <c r="B1" s="1" t="s">
        <v>1</v>
      </c>
      <c r="C1" s="1" t="s">
        <v>2</v>
      </c>
      <c r="D1" s="1" t="s">
        <v>3</v>
      </c>
      <c r="E1" t="s">
        <v>254</v>
      </c>
      <c r="F1" t="s">
        <v>255</v>
      </c>
      <c r="G1" t="s">
        <v>256</v>
      </c>
      <c r="H1" t="s">
        <v>257</v>
      </c>
      <c r="I1" t="s">
        <v>258</v>
      </c>
      <c r="J1" s="1" t="s">
        <v>4</v>
      </c>
      <c r="K1" s="1" t="s">
        <v>5</v>
      </c>
      <c r="L1" s="1" t="s">
        <v>6</v>
      </c>
      <c r="M1" s="1" t="s">
        <v>7</v>
      </c>
      <c r="N1" s="1" t="s">
        <v>8</v>
      </c>
      <c r="O1" s="1" t="s">
        <v>9</v>
      </c>
      <c r="P1" s="1" t="s">
        <v>10</v>
      </c>
    </row>
    <row r="2" spans="1:16" x14ac:dyDescent="0.3">
      <c r="A2" s="1">
        <v>1</v>
      </c>
      <c r="B2" s="1">
        <v>1</v>
      </c>
      <c r="C2" s="1" t="s">
        <v>12</v>
      </c>
      <c r="D2" s="1" t="s">
        <v>13</v>
      </c>
      <c r="E2" s="1">
        <v>5000000</v>
      </c>
      <c r="F2">
        <v>0.05</v>
      </c>
      <c r="G2" s="1">
        <v>7500000</v>
      </c>
      <c r="H2">
        <v>0.16</v>
      </c>
      <c r="I2" s="1">
        <v>0</v>
      </c>
      <c r="J2" s="1">
        <v>1</v>
      </c>
      <c r="K2" s="1">
        <v>0</v>
      </c>
      <c r="L2" s="1">
        <v>0</v>
      </c>
      <c r="M2" s="1">
        <v>1</v>
      </c>
      <c r="N2" s="1">
        <v>1</v>
      </c>
      <c r="O2" s="1">
        <v>0</v>
      </c>
      <c r="P2" s="1">
        <v>0</v>
      </c>
    </row>
    <row r="3" spans="1:16" x14ac:dyDescent="0.3">
      <c r="A3" s="1">
        <v>1</v>
      </c>
      <c r="B3" s="1">
        <v>2</v>
      </c>
      <c r="C3" s="1" t="s">
        <v>14</v>
      </c>
      <c r="D3" s="1" t="s">
        <v>15</v>
      </c>
      <c r="E3" s="1">
        <v>4000000</v>
      </c>
      <c r="F3">
        <v>0.15</v>
      </c>
      <c r="G3" s="1">
        <v>4000000</v>
      </c>
      <c r="H3">
        <v>0.5</v>
      </c>
      <c r="I3" s="1">
        <v>0</v>
      </c>
      <c r="J3" s="1">
        <v>1</v>
      </c>
      <c r="K3" s="1">
        <v>0</v>
      </c>
      <c r="L3" s="1">
        <v>0</v>
      </c>
      <c r="M3" s="1">
        <v>1</v>
      </c>
      <c r="N3" s="1">
        <v>0</v>
      </c>
      <c r="O3" s="1">
        <v>0</v>
      </c>
      <c r="P3" s="1">
        <v>0</v>
      </c>
    </row>
    <row r="4" spans="1:16" x14ac:dyDescent="0.3">
      <c r="A4" s="1">
        <v>1</v>
      </c>
      <c r="B4" s="1">
        <v>3</v>
      </c>
      <c r="C4" s="1" t="s">
        <v>16</v>
      </c>
      <c r="D4" s="1" t="s">
        <v>17</v>
      </c>
      <c r="E4" s="1">
        <v>2500000</v>
      </c>
      <c r="F4">
        <v>0.1</v>
      </c>
      <c r="G4" s="1">
        <v>2500000</v>
      </c>
      <c r="H4">
        <v>0.3</v>
      </c>
      <c r="I4" s="1">
        <v>0</v>
      </c>
      <c r="J4" s="1">
        <v>0</v>
      </c>
      <c r="K4" s="1">
        <v>0</v>
      </c>
      <c r="L4" s="1">
        <v>1</v>
      </c>
      <c r="M4" s="1">
        <v>1</v>
      </c>
      <c r="N4" s="1">
        <v>0</v>
      </c>
      <c r="O4" s="1">
        <v>0</v>
      </c>
      <c r="P4" s="1">
        <v>0</v>
      </c>
    </row>
    <row r="5" spans="1:16" x14ac:dyDescent="0.3">
      <c r="A5" s="1">
        <v>2</v>
      </c>
      <c r="B5" s="1">
        <v>4</v>
      </c>
      <c r="C5" s="1" t="s">
        <v>18</v>
      </c>
      <c r="D5" s="1" t="s">
        <v>19</v>
      </c>
      <c r="E5" s="1">
        <v>7000000</v>
      </c>
      <c r="F5">
        <v>0.01</v>
      </c>
      <c r="G5" s="1">
        <v>7000000</v>
      </c>
      <c r="H5">
        <v>2.75E-2</v>
      </c>
      <c r="I5" s="1">
        <v>0</v>
      </c>
      <c r="J5" s="1">
        <v>1</v>
      </c>
      <c r="K5" s="1">
        <v>0</v>
      </c>
      <c r="L5" s="1">
        <v>0</v>
      </c>
      <c r="M5" s="1">
        <v>0</v>
      </c>
      <c r="N5" s="1">
        <v>0</v>
      </c>
      <c r="O5" s="1">
        <v>0</v>
      </c>
      <c r="P5" s="1">
        <v>0</v>
      </c>
    </row>
    <row r="6" spans="1:16" x14ac:dyDescent="0.3">
      <c r="A6" s="1">
        <v>2</v>
      </c>
      <c r="B6" s="1">
        <v>5</v>
      </c>
      <c r="C6" s="1" t="s">
        <v>20</v>
      </c>
      <c r="D6" s="1" t="s">
        <v>21</v>
      </c>
      <c r="E6" s="1">
        <v>5000000</v>
      </c>
      <c r="F6">
        <v>0.05</v>
      </c>
      <c r="G6" s="1">
        <v>0</v>
      </c>
      <c r="I6" s="1">
        <v>0</v>
      </c>
      <c r="J6" s="1">
        <v>0</v>
      </c>
      <c r="K6" s="1">
        <v>0</v>
      </c>
      <c r="L6" s="1">
        <v>0</v>
      </c>
      <c r="M6" s="1">
        <v>0</v>
      </c>
      <c r="N6" s="1">
        <v>0</v>
      </c>
      <c r="O6" s="1">
        <v>0</v>
      </c>
      <c r="P6" s="1">
        <v>0</v>
      </c>
    </row>
    <row r="7" spans="1:16" x14ac:dyDescent="0.3">
      <c r="A7" s="1">
        <v>2</v>
      </c>
      <c r="B7" s="1">
        <v>6</v>
      </c>
      <c r="C7" s="1" t="s">
        <v>22</v>
      </c>
      <c r="D7" s="1" t="s">
        <v>23</v>
      </c>
      <c r="E7" s="1">
        <v>5000000</v>
      </c>
      <c r="F7">
        <v>0.05</v>
      </c>
      <c r="G7" s="1">
        <v>0</v>
      </c>
      <c r="I7" s="1">
        <v>0</v>
      </c>
      <c r="J7" s="1">
        <v>0</v>
      </c>
      <c r="K7" s="1">
        <v>0</v>
      </c>
      <c r="L7" s="1">
        <v>0</v>
      </c>
      <c r="M7" s="1">
        <v>0</v>
      </c>
      <c r="N7" s="1">
        <v>0</v>
      </c>
      <c r="O7" s="1">
        <v>0</v>
      </c>
      <c r="P7" s="1">
        <v>0</v>
      </c>
    </row>
    <row r="8" spans="1:16" x14ac:dyDescent="0.3">
      <c r="A8" s="1">
        <v>3</v>
      </c>
      <c r="B8" s="1">
        <v>7</v>
      </c>
      <c r="C8" s="1" t="s">
        <v>24</v>
      </c>
      <c r="D8" s="1" t="s">
        <v>25</v>
      </c>
      <c r="E8" s="1">
        <v>10000000</v>
      </c>
      <c r="F8">
        <v>2.5000000000000001E-3</v>
      </c>
      <c r="G8" s="1">
        <v>0</v>
      </c>
      <c r="I8" s="1">
        <v>0</v>
      </c>
      <c r="J8" s="1">
        <v>0</v>
      </c>
      <c r="K8" s="1">
        <v>0</v>
      </c>
      <c r="L8" s="1">
        <v>0</v>
      </c>
      <c r="M8" s="1">
        <v>0</v>
      </c>
      <c r="N8" s="1">
        <v>0</v>
      </c>
      <c r="O8" s="1">
        <v>0</v>
      </c>
      <c r="P8" s="1">
        <v>0</v>
      </c>
    </row>
    <row r="9" spans="1:16" x14ac:dyDescent="0.3">
      <c r="A9" s="1">
        <v>3</v>
      </c>
      <c r="B9" s="1">
        <v>8</v>
      </c>
      <c r="C9" s="1" t="s">
        <v>26</v>
      </c>
      <c r="D9" s="1" t="s">
        <v>27</v>
      </c>
      <c r="E9" s="1">
        <v>7500000</v>
      </c>
      <c r="F9">
        <v>0.04</v>
      </c>
      <c r="G9" s="1">
        <v>7500000</v>
      </c>
      <c r="H9">
        <v>0.06</v>
      </c>
      <c r="I9" s="1">
        <v>0</v>
      </c>
      <c r="J9" s="1">
        <v>0</v>
      </c>
      <c r="K9" s="1">
        <v>0</v>
      </c>
      <c r="L9" s="1">
        <v>0</v>
      </c>
      <c r="M9" s="1">
        <v>0</v>
      </c>
      <c r="N9" s="1">
        <v>1</v>
      </c>
      <c r="O9" s="1">
        <v>0</v>
      </c>
      <c r="P9" s="1">
        <v>0</v>
      </c>
    </row>
    <row r="10" spans="1:16" x14ac:dyDescent="0.3">
      <c r="A10" s="1">
        <v>3</v>
      </c>
      <c r="B10" s="1">
        <v>9</v>
      </c>
      <c r="C10" s="1" t="s">
        <v>28</v>
      </c>
      <c r="D10" s="1" t="s">
        <v>29</v>
      </c>
      <c r="E10" s="1">
        <v>5000000</v>
      </c>
      <c r="F10">
        <v>0.02</v>
      </c>
      <c r="G10" s="1">
        <v>2000000</v>
      </c>
      <c r="H10">
        <v>0.15</v>
      </c>
      <c r="I10" s="1">
        <v>3000000</v>
      </c>
      <c r="J10" s="1">
        <v>0</v>
      </c>
      <c r="K10" s="1">
        <v>0</v>
      </c>
      <c r="L10" s="1">
        <v>0</v>
      </c>
      <c r="M10" s="1">
        <v>1</v>
      </c>
      <c r="N10" s="1">
        <v>0</v>
      </c>
      <c r="O10" s="1">
        <v>0</v>
      </c>
      <c r="P10" s="1">
        <v>0</v>
      </c>
    </row>
    <row r="11" spans="1:16" x14ac:dyDescent="0.3">
      <c r="A11" s="1">
        <v>4</v>
      </c>
      <c r="B11" s="1">
        <v>10</v>
      </c>
      <c r="C11" s="1" t="s">
        <v>30</v>
      </c>
      <c r="D11" s="1" t="s">
        <v>31</v>
      </c>
      <c r="E11" s="1">
        <v>5000000</v>
      </c>
      <c r="F11">
        <v>7.0000000000000007E-2</v>
      </c>
      <c r="G11" s="1">
        <v>5000000</v>
      </c>
      <c r="H11">
        <v>0.25</v>
      </c>
      <c r="I11" s="1">
        <v>0</v>
      </c>
      <c r="J11" s="1">
        <v>0</v>
      </c>
      <c r="K11" s="1">
        <v>0</v>
      </c>
      <c r="L11" s="1">
        <v>1</v>
      </c>
      <c r="M11" s="1">
        <v>1</v>
      </c>
      <c r="N11" s="1">
        <v>0</v>
      </c>
      <c r="O11" s="1">
        <v>0</v>
      </c>
      <c r="P11" s="1">
        <v>0</v>
      </c>
    </row>
    <row r="12" spans="1:16" x14ac:dyDescent="0.3">
      <c r="A12" s="1">
        <v>4</v>
      </c>
      <c r="B12" s="1">
        <v>11</v>
      </c>
      <c r="C12" s="1" t="s">
        <v>32</v>
      </c>
      <c r="D12" s="1" t="s">
        <v>33</v>
      </c>
      <c r="E12" s="1">
        <v>5000000</v>
      </c>
      <c r="F12">
        <v>0.1</v>
      </c>
      <c r="G12" s="1">
        <v>0</v>
      </c>
      <c r="I12" s="1">
        <v>0</v>
      </c>
      <c r="J12" s="1">
        <v>0</v>
      </c>
      <c r="K12" s="1">
        <v>0</v>
      </c>
      <c r="L12" s="1">
        <v>0</v>
      </c>
      <c r="M12" s="1">
        <v>0</v>
      </c>
      <c r="N12" s="1">
        <v>0</v>
      </c>
      <c r="O12" s="1">
        <v>0</v>
      </c>
      <c r="P12" s="1">
        <v>0</v>
      </c>
    </row>
    <row r="13" spans="1:16" x14ac:dyDescent="0.3">
      <c r="A13" s="1">
        <v>4</v>
      </c>
      <c r="B13" s="1">
        <v>12</v>
      </c>
      <c r="C13" s="1" t="s">
        <v>34</v>
      </c>
      <c r="D13" s="1" t="s">
        <v>35</v>
      </c>
      <c r="E13" s="1">
        <v>7500000</v>
      </c>
      <c r="F13">
        <v>0.04</v>
      </c>
      <c r="G13" s="1">
        <v>7500000</v>
      </c>
      <c r="H13">
        <v>7.4999999999999997E-2</v>
      </c>
      <c r="I13" s="1">
        <v>0</v>
      </c>
      <c r="J13" s="1">
        <v>0</v>
      </c>
      <c r="K13" s="1">
        <v>1</v>
      </c>
      <c r="L13" s="1">
        <v>0</v>
      </c>
      <c r="M13" s="1">
        <v>0</v>
      </c>
      <c r="N13" s="1">
        <v>1</v>
      </c>
      <c r="O13" s="1">
        <v>0</v>
      </c>
      <c r="P13" s="1">
        <v>0</v>
      </c>
    </row>
    <row r="14" spans="1:16" x14ac:dyDescent="0.3">
      <c r="A14" s="1">
        <v>5</v>
      </c>
      <c r="B14" s="1">
        <v>13</v>
      </c>
      <c r="C14" s="1" t="s">
        <v>36</v>
      </c>
      <c r="D14" s="1" t="s">
        <v>37</v>
      </c>
      <c r="E14" s="1">
        <v>10000000</v>
      </c>
      <c r="F14">
        <v>0.01</v>
      </c>
      <c r="G14" s="1">
        <v>10000000</v>
      </c>
      <c r="H14">
        <v>1.4999999999999999E-2</v>
      </c>
      <c r="I14" s="1">
        <v>0</v>
      </c>
      <c r="J14" s="1">
        <v>0</v>
      </c>
      <c r="K14" s="1">
        <v>0</v>
      </c>
      <c r="L14" s="1">
        <v>1</v>
      </c>
      <c r="M14" s="1">
        <v>0</v>
      </c>
      <c r="N14" s="1">
        <v>1</v>
      </c>
      <c r="O14" s="1">
        <v>0</v>
      </c>
      <c r="P14" s="1">
        <v>0</v>
      </c>
    </row>
    <row r="15" spans="1:16" x14ac:dyDescent="0.3">
      <c r="A15" s="1">
        <v>5</v>
      </c>
      <c r="B15" s="1">
        <v>14</v>
      </c>
      <c r="C15" s="1" t="s">
        <v>38</v>
      </c>
      <c r="D15" s="1" t="s">
        <v>39</v>
      </c>
      <c r="E15" s="1">
        <v>5000000</v>
      </c>
      <c r="F15">
        <v>0.05</v>
      </c>
      <c r="G15" s="1">
        <v>0</v>
      </c>
      <c r="I15" s="1">
        <v>0</v>
      </c>
      <c r="J15" s="1">
        <v>0</v>
      </c>
      <c r="K15" s="1">
        <v>0</v>
      </c>
      <c r="L15" s="1">
        <v>0</v>
      </c>
      <c r="M15" s="1">
        <v>0</v>
      </c>
      <c r="N15" s="1">
        <v>0</v>
      </c>
      <c r="O15" s="1">
        <v>0</v>
      </c>
      <c r="P15" s="1">
        <v>0</v>
      </c>
    </row>
    <row r="16" spans="1:16" x14ac:dyDescent="0.3">
      <c r="A16" s="1">
        <v>5</v>
      </c>
      <c r="B16" s="1">
        <v>15</v>
      </c>
      <c r="C16" s="1" t="s">
        <v>40</v>
      </c>
      <c r="D16" s="1" t="s">
        <v>41</v>
      </c>
      <c r="E16" s="1">
        <v>1000000</v>
      </c>
      <c r="F16">
        <v>0.2</v>
      </c>
      <c r="G16" s="1">
        <v>0</v>
      </c>
      <c r="I16" s="1">
        <v>0</v>
      </c>
      <c r="J16" s="1">
        <v>0</v>
      </c>
      <c r="K16" s="1">
        <v>0</v>
      </c>
      <c r="L16" s="1">
        <v>0</v>
      </c>
      <c r="M16" s="1">
        <v>0</v>
      </c>
      <c r="N16" s="1">
        <v>0</v>
      </c>
      <c r="O16" s="1">
        <v>0</v>
      </c>
      <c r="P16" s="1">
        <v>0</v>
      </c>
    </row>
    <row r="17" spans="1:16" x14ac:dyDescent="0.3">
      <c r="A17" s="1">
        <v>6</v>
      </c>
      <c r="B17" s="1">
        <v>16</v>
      </c>
      <c r="C17" s="1" t="s">
        <v>42</v>
      </c>
      <c r="D17" s="1" t="s">
        <v>43</v>
      </c>
      <c r="E17" s="1">
        <v>4500000</v>
      </c>
      <c r="F17">
        <v>0.05</v>
      </c>
      <c r="G17" s="1">
        <v>10000000</v>
      </c>
      <c r="H17">
        <v>0.15</v>
      </c>
      <c r="I17" s="1">
        <v>0</v>
      </c>
      <c r="J17" s="1">
        <v>1</v>
      </c>
      <c r="K17" s="1">
        <v>1</v>
      </c>
      <c r="L17" s="1">
        <v>1</v>
      </c>
      <c r="M17" s="1">
        <v>1</v>
      </c>
      <c r="N17" s="1">
        <v>1</v>
      </c>
      <c r="O17" s="1">
        <v>0</v>
      </c>
      <c r="P17" s="1">
        <v>0</v>
      </c>
    </row>
    <row r="18" spans="1:16" x14ac:dyDescent="0.3">
      <c r="A18" s="1">
        <v>6</v>
      </c>
      <c r="B18" s="1">
        <v>17</v>
      </c>
      <c r="C18" s="1" t="s">
        <v>44</v>
      </c>
      <c r="D18" s="1" t="s">
        <v>45</v>
      </c>
      <c r="E18" s="1">
        <v>5000000</v>
      </c>
      <c r="F18">
        <v>0.1</v>
      </c>
      <c r="G18" s="1">
        <v>5000000</v>
      </c>
      <c r="H18">
        <v>0.2</v>
      </c>
      <c r="I18" s="1">
        <v>0</v>
      </c>
      <c r="J18" s="1">
        <v>0</v>
      </c>
      <c r="K18" s="1">
        <v>1</v>
      </c>
      <c r="L18" s="1">
        <v>0</v>
      </c>
      <c r="M18" s="1">
        <v>0</v>
      </c>
      <c r="N18" s="1">
        <v>0</v>
      </c>
      <c r="O18" s="1">
        <v>0</v>
      </c>
      <c r="P18" s="1">
        <v>0</v>
      </c>
    </row>
    <row r="19" spans="1:16" x14ac:dyDescent="0.3">
      <c r="A19" s="1">
        <v>6</v>
      </c>
      <c r="B19" s="1">
        <v>18</v>
      </c>
      <c r="C19" s="1" t="s">
        <v>46</v>
      </c>
      <c r="D19" s="1" t="s">
        <v>47</v>
      </c>
      <c r="E19" s="1">
        <v>10000000</v>
      </c>
      <c r="F19">
        <v>0.01</v>
      </c>
      <c r="G19" s="1">
        <v>0</v>
      </c>
      <c r="I19" s="1">
        <v>0</v>
      </c>
      <c r="J19" s="1">
        <v>0</v>
      </c>
      <c r="K19" s="1">
        <v>0</v>
      </c>
      <c r="L19" s="1">
        <v>0</v>
      </c>
      <c r="M19" s="1">
        <v>0</v>
      </c>
      <c r="N19" s="1">
        <v>0</v>
      </c>
      <c r="O19" s="1">
        <v>0</v>
      </c>
      <c r="P19" s="1">
        <v>0</v>
      </c>
    </row>
    <row r="20" spans="1:16" x14ac:dyDescent="0.3">
      <c r="A20" s="1">
        <v>7</v>
      </c>
      <c r="B20" s="1">
        <v>19</v>
      </c>
      <c r="C20" s="1" t="s">
        <v>48</v>
      </c>
      <c r="D20" s="1" t="s">
        <v>49</v>
      </c>
      <c r="E20" s="1">
        <v>10000000</v>
      </c>
      <c r="F20">
        <v>0.02</v>
      </c>
      <c r="G20" s="1">
        <v>10000000</v>
      </c>
      <c r="H20">
        <v>0.04</v>
      </c>
      <c r="I20" s="1">
        <v>0</v>
      </c>
      <c r="J20" s="1">
        <v>1</v>
      </c>
      <c r="K20" s="1">
        <v>0</v>
      </c>
      <c r="L20" s="1">
        <v>0</v>
      </c>
      <c r="M20" s="1">
        <v>0</v>
      </c>
      <c r="N20" s="1">
        <v>1</v>
      </c>
      <c r="O20" s="1">
        <v>0</v>
      </c>
      <c r="P20" s="1">
        <v>0</v>
      </c>
    </row>
    <row r="21" spans="1:16" x14ac:dyDescent="0.3">
      <c r="A21" s="1">
        <v>7</v>
      </c>
      <c r="B21" s="1">
        <v>20</v>
      </c>
      <c r="C21" s="1" t="s">
        <v>50</v>
      </c>
      <c r="D21" s="1" t="s">
        <v>51</v>
      </c>
      <c r="E21" s="1">
        <v>7500000</v>
      </c>
      <c r="F21">
        <v>0.01</v>
      </c>
      <c r="G21" s="1">
        <v>0</v>
      </c>
      <c r="I21" s="1">
        <v>0</v>
      </c>
      <c r="J21" s="1">
        <v>0</v>
      </c>
      <c r="K21" s="1">
        <v>0</v>
      </c>
      <c r="L21" s="1">
        <v>0</v>
      </c>
      <c r="M21" s="1">
        <v>0</v>
      </c>
      <c r="N21" s="1">
        <v>0</v>
      </c>
      <c r="O21" s="1">
        <v>0</v>
      </c>
      <c r="P21" s="1">
        <v>0</v>
      </c>
    </row>
    <row r="22" spans="1:16" x14ac:dyDescent="0.3">
      <c r="A22" s="1">
        <v>7</v>
      </c>
      <c r="B22" s="1">
        <v>21</v>
      </c>
      <c r="C22" s="1" t="s">
        <v>52</v>
      </c>
      <c r="D22" s="1" t="s">
        <v>53</v>
      </c>
      <c r="E22" s="1">
        <v>5000000</v>
      </c>
      <c r="F22">
        <v>7.4999999999999997E-2</v>
      </c>
      <c r="G22" s="1">
        <v>0</v>
      </c>
      <c r="I22" s="1">
        <v>0</v>
      </c>
      <c r="J22" s="1">
        <v>0</v>
      </c>
      <c r="K22" s="1">
        <v>0</v>
      </c>
      <c r="L22" s="1">
        <v>0</v>
      </c>
      <c r="M22" s="1">
        <v>0</v>
      </c>
      <c r="N22" s="1">
        <v>0</v>
      </c>
      <c r="O22" s="1">
        <v>0</v>
      </c>
      <c r="P22" s="1">
        <v>0</v>
      </c>
    </row>
    <row r="23" spans="1:16" x14ac:dyDescent="0.3">
      <c r="A23" s="1">
        <v>8</v>
      </c>
      <c r="B23" s="1">
        <v>22</v>
      </c>
      <c r="C23" s="1" t="s">
        <v>54</v>
      </c>
      <c r="D23" s="1" t="s">
        <v>55</v>
      </c>
      <c r="E23" s="1">
        <v>5000000</v>
      </c>
      <c r="F23">
        <v>2.5000000000000001E-2</v>
      </c>
      <c r="G23" s="1">
        <v>5000000</v>
      </c>
      <c r="H23">
        <v>2.5000000000000001E-2</v>
      </c>
      <c r="I23" s="1">
        <v>0</v>
      </c>
      <c r="J23" s="1">
        <v>1</v>
      </c>
      <c r="K23" s="1">
        <v>0</v>
      </c>
      <c r="L23" s="1">
        <v>0</v>
      </c>
      <c r="M23" s="1">
        <v>0</v>
      </c>
      <c r="N23" s="1">
        <v>1</v>
      </c>
      <c r="O23" s="1">
        <v>0</v>
      </c>
      <c r="P23" s="1">
        <v>0</v>
      </c>
    </row>
    <row r="24" spans="1:16" x14ac:dyDescent="0.3">
      <c r="A24" s="1">
        <v>8</v>
      </c>
      <c r="B24" s="1">
        <v>23</v>
      </c>
      <c r="C24" s="1" t="s">
        <v>56</v>
      </c>
      <c r="D24" s="1" t="s">
        <v>57</v>
      </c>
      <c r="E24" s="1">
        <v>5600000</v>
      </c>
      <c r="F24">
        <v>7.4999999999999997E-2</v>
      </c>
      <c r="G24" s="1">
        <v>5600000</v>
      </c>
      <c r="H24">
        <v>0.33329999999999999</v>
      </c>
      <c r="I24" s="1">
        <v>0</v>
      </c>
      <c r="J24" s="1">
        <v>0</v>
      </c>
      <c r="K24" s="1">
        <v>0</v>
      </c>
      <c r="L24" s="1">
        <v>1</v>
      </c>
      <c r="M24" s="1">
        <v>0</v>
      </c>
      <c r="N24" s="1">
        <v>0</v>
      </c>
      <c r="O24" s="1">
        <v>1</v>
      </c>
      <c r="P24" s="1">
        <v>0</v>
      </c>
    </row>
    <row r="25" spans="1:16" x14ac:dyDescent="0.3">
      <c r="A25" s="1">
        <v>8</v>
      </c>
      <c r="B25" s="1">
        <v>24</v>
      </c>
      <c r="C25" s="1" t="s">
        <v>58</v>
      </c>
      <c r="D25" s="1" t="s">
        <v>59</v>
      </c>
      <c r="E25" s="1">
        <v>3000000</v>
      </c>
      <c r="F25">
        <v>0.03</v>
      </c>
      <c r="G25" s="1">
        <v>3000000</v>
      </c>
      <c r="H25">
        <v>0.06</v>
      </c>
      <c r="I25" s="1">
        <v>0</v>
      </c>
      <c r="J25" s="1">
        <v>1</v>
      </c>
      <c r="K25" s="1">
        <v>0</v>
      </c>
      <c r="L25" s="1">
        <v>0</v>
      </c>
      <c r="M25" s="1">
        <v>0</v>
      </c>
      <c r="N25" s="1">
        <v>0</v>
      </c>
      <c r="O25" s="1">
        <v>0</v>
      </c>
      <c r="P25" s="1">
        <v>0</v>
      </c>
    </row>
    <row r="26" spans="1:16" x14ac:dyDescent="0.3">
      <c r="A26" s="1">
        <v>9</v>
      </c>
      <c r="B26" s="1">
        <v>25</v>
      </c>
      <c r="C26" s="1" t="s">
        <v>60</v>
      </c>
      <c r="D26" s="1" t="s">
        <v>61</v>
      </c>
      <c r="E26" s="1">
        <v>5000000</v>
      </c>
      <c r="F26">
        <v>0.05</v>
      </c>
      <c r="G26" s="1">
        <v>5000000</v>
      </c>
      <c r="H26">
        <v>7.0000000000000007E-2</v>
      </c>
      <c r="I26" s="1">
        <v>0</v>
      </c>
      <c r="J26" s="1">
        <v>0</v>
      </c>
      <c r="K26" s="1">
        <v>1</v>
      </c>
      <c r="L26" s="1">
        <v>0</v>
      </c>
      <c r="M26" s="1">
        <v>0</v>
      </c>
      <c r="N26" s="1">
        <v>1</v>
      </c>
      <c r="O26" s="1">
        <v>0</v>
      </c>
      <c r="P26" s="1">
        <v>0</v>
      </c>
    </row>
    <row r="27" spans="1:16" x14ac:dyDescent="0.3">
      <c r="A27" s="1">
        <v>9</v>
      </c>
      <c r="B27" s="1">
        <v>26</v>
      </c>
      <c r="C27" s="1" t="s">
        <v>62</v>
      </c>
      <c r="D27" s="1" t="s">
        <v>63</v>
      </c>
      <c r="E27" s="1">
        <v>5000000</v>
      </c>
      <c r="F27">
        <v>2.5000000000000001E-2</v>
      </c>
      <c r="G27" s="1">
        <v>5000000</v>
      </c>
      <c r="H27">
        <v>0.1</v>
      </c>
      <c r="I27" s="1">
        <v>0</v>
      </c>
      <c r="J27" s="1">
        <v>0</v>
      </c>
      <c r="K27" s="1">
        <v>0</v>
      </c>
      <c r="L27" s="1">
        <v>0</v>
      </c>
      <c r="M27" s="1">
        <v>0</v>
      </c>
      <c r="N27" s="1">
        <v>1</v>
      </c>
      <c r="O27" s="1">
        <v>1</v>
      </c>
      <c r="P27" s="1">
        <v>0</v>
      </c>
    </row>
    <row r="28" spans="1:16" x14ac:dyDescent="0.3">
      <c r="A28" s="1">
        <v>9</v>
      </c>
      <c r="B28" s="1">
        <v>27</v>
      </c>
      <c r="C28" s="1" t="s">
        <v>64</v>
      </c>
      <c r="D28" s="1" t="s">
        <v>65</v>
      </c>
      <c r="E28" s="1">
        <v>10000000</v>
      </c>
      <c r="F28">
        <v>0.05</v>
      </c>
      <c r="G28" s="1">
        <v>0</v>
      </c>
      <c r="I28" s="1">
        <v>0</v>
      </c>
      <c r="J28" s="1">
        <v>0</v>
      </c>
      <c r="K28" s="1">
        <v>0</v>
      </c>
      <c r="L28" s="1">
        <v>0</v>
      </c>
      <c r="M28" s="1">
        <v>0</v>
      </c>
      <c r="N28" s="1">
        <v>0</v>
      </c>
      <c r="O28" s="1">
        <v>0</v>
      </c>
      <c r="P28" s="1">
        <v>0</v>
      </c>
    </row>
    <row r="29" spans="1:16" x14ac:dyDescent="0.3">
      <c r="A29" s="1">
        <v>10</v>
      </c>
      <c r="B29" s="1">
        <v>28</v>
      </c>
      <c r="C29" s="1" t="s">
        <v>66</v>
      </c>
      <c r="D29" s="1" t="s">
        <v>67</v>
      </c>
      <c r="E29" s="1">
        <v>2500000</v>
      </c>
      <c r="F29">
        <v>0.05</v>
      </c>
      <c r="G29" s="1">
        <v>2500000</v>
      </c>
      <c r="H29">
        <v>0.2</v>
      </c>
      <c r="I29" s="1">
        <v>0</v>
      </c>
      <c r="J29" s="1">
        <v>0</v>
      </c>
      <c r="K29" s="1">
        <v>1</v>
      </c>
      <c r="L29" s="1">
        <v>0</v>
      </c>
      <c r="M29" s="1">
        <v>0</v>
      </c>
      <c r="N29" s="1">
        <v>1</v>
      </c>
      <c r="O29" s="1">
        <v>1</v>
      </c>
      <c r="P29" s="1">
        <v>0</v>
      </c>
    </row>
    <row r="30" spans="1:16" x14ac:dyDescent="0.3">
      <c r="A30" s="1">
        <v>10</v>
      </c>
      <c r="B30" s="1">
        <v>29</v>
      </c>
      <c r="C30" s="1" t="s">
        <v>68</v>
      </c>
      <c r="D30" s="1" t="s">
        <v>69</v>
      </c>
      <c r="E30" s="1">
        <v>3000000</v>
      </c>
      <c r="F30">
        <v>0.05</v>
      </c>
      <c r="G30" s="1">
        <v>3000000</v>
      </c>
      <c r="H30">
        <v>0.2</v>
      </c>
      <c r="I30" s="1">
        <v>0</v>
      </c>
      <c r="J30" s="1">
        <v>0</v>
      </c>
      <c r="K30" s="1">
        <v>0</v>
      </c>
      <c r="L30" s="1">
        <v>1</v>
      </c>
      <c r="M30" s="1">
        <v>0</v>
      </c>
      <c r="N30" s="1">
        <v>1</v>
      </c>
      <c r="O30" s="1">
        <v>1</v>
      </c>
      <c r="P30" s="1">
        <v>0</v>
      </c>
    </row>
    <row r="31" spans="1:16" x14ac:dyDescent="0.3">
      <c r="A31" s="1">
        <v>10</v>
      </c>
      <c r="B31" s="1">
        <v>30</v>
      </c>
      <c r="C31" s="1" t="s">
        <v>70</v>
      </c>
      <c r="D31" s="1" t="s">
        <v>71</v>
      </c>
      <c r="E31" s="1">
        <v>3000000</v>
      </c>
      <c r="F31">
        <v>0.02</v>
      </c>
      <c r="G31" s="1">
        <v>3000000</v>
      </c>
      <c r="H31">
        <v>0.03</v>
      </c>
      <c r="I31" s="1">
        <v>0</v>
      </c>
      <c r="J31" s="1">
        <v>1</v>
      </c>
      <c r="K31" s="1">
        <v>0</v>
      </c>
      <c r="L31" s="1">
        <v>0</v>
      </c>
      <c r="M31" s="1">
        <v>0</v>
      </c>
      <c r="N31" s="1">
        <v>1</v>
      </c>
      <c r="O31" s="1">
        <v>1</v>
      </c>
      <c r="P31" s="1">
        <v>0</v>
      </c>
    </row>
    <row r="32" spans="1:16" x14ac:dyDescent="0.3">
      <c r="A32" s="1">
        <v>11</v>
      </c>
      <c r="B32" s="1">
        <v>31</v>
      </c>
      <c r="C32" s="1" t="s">
        <v>72</v>
      </c>
      <c r="D32" s="1" t="s">
        <v>73</v>
      </c>
      <c r="E32" s="1">
        <v>3000000000</v>
      </c>
      <c r="F32">
        <v>0.25</v>
      </c>
      <c r="G32" s="1">
        <v>0</v>
      </c>
      <c r="I32" s="1">
        <v>0</v>
      </c>
      <c r="J32" s="1">
        <v>0</v>
      </c>
      <c r="K32" s="1">
        <v>0</v>
      </c>
      <c r="L32" s="1">
        <v>0</v>
      </c>
      <c r="M32" s="1">
        <v>0</v>
      </c>
      <c r="N32" s="1">
        <v>0</v>
      </c>
      <c r="O32" s="1">
        <v>0</v>
      </c>
      <c r="P32" s="1">
        <v>0</v>
      </c>
    </row>
    <row r="33" spans="1:16" x14ac:dyDescent="0.3">
      <c r="A33" s="1">
        <v>11</v>
      </c>
      <c r="B33" s="1">
        <v>32</v>
      </c>
      <c r="C33" s="1" t="s">
        <v>74</v>
      </c>
      <c r="D33" s="1" t="s">
        <v>75</v>
      </c>
      <c r="E33" s="1">
        <v>5000000</v>
      </c>
      <c r="F33">
        <v>0.05</v>
      </c>
      <c r="G33" s="1">
        <v>5000000</v>
      </c>
      <c r="H33">
        <v>0.15</v>
      </c>
      <c r="I33" s="1">
        <v>0</v>
      </c>
      <c r="J33" s="1">
        <v>0</v>
      </c>
      <c r="K33" s="1">
        <v>0</v>
      </c>
      <c r="L33" s="1">
        <v>1</v>
      </c>
      <c r="M33" s="1">
        <v>0</v>
      </c>
      <c r="N33" s="1">
        <v>0</v>
      </c>
      <c r="O33" s="1">
        <v>0</v>
      </c>
      <c r="P33" s="1">
        <v>0</v>
      </c>
    </row>
    <row r="34" spans="1:16" x14ac:dyDescent="0.3">
      <c r="A34" s="1">
        <v>11</v>
      </c>
      <c r="B34" s="1">
        <v>33</v>
      </c>
      <c r="C34" s="1" t="s">
        <v>76</v>
      </c>
      <c r="D34" s="1" t="s">
        <v>77</v>
      </c>
      <c r="E34" s="1">
        <v>3000000</v>
      </c>
      <c r="F34">
        <v>0.1</v>
      </c>
      <c r="G34" s="1">
        <v>3000000</v>
      </c>
      <c r="H34">
        <v>0.2</v>
      </c>
      <c r="I34" s="1">
        <v>0</v>
      </c>
      <c r="J34" s="1">
        <v>0</v>
      </c>
      <c r="K34" s="1">
        <v>1</v>
      </c>
      <c r="L34" s="1">
        <v>0</v>
      </c>
      <c r="M34" s="1">
        <v>0</v>
      </c>
      <c r="N34" s="1">
        <v>1</v>
      </c>
      <c r="O34" s="1">
        <v>0</v>
      </c>
      <c r="P34" s="1">
        <v>0</v>
      </c>
    </row>
    <row r="35" spans="1:16" x14ac:dyDescent="0.3">
      <c r="A35" s="1">
        <v>12</v>
      </c>
      <c r="B35" s="1">
        <v>34</v>
      </c>
      <c r="C35" s="1" t="s">
        <v>78</v>
      </c>
      <c r="D35" s="1" t="s">
        <v>79</v>
      </c>
      <c r="E35" s="1">
        <v>7500000</v>
      </c>
      <c r="F35">
        <v>0.04</v>
      </c>
      <c r="G35" s="1">
        <v>7500000</v>
      </c>
      <c r="H35">
        <v>0.15</v>
      </c>
      <c r="I35" s="1">
        <v>0</v>
      </c>
      <c r="J35" s="1">
        <v>0</v>
      </c>
      <c r="K35" s="1">
        <v>1</v>
      </c>
      <c r="L35" s="1">
        <v>0</v>
      </c>
      <c r="M35" s="1">
        <v>0</v>
      </c>
      <c r="N35" s="1">
        <v>0</v>
      </c>
      <c r="O35" s="1">
        <v>0</v>
      </c>
      <c r="P35" s="1">
        <v>0</v>
      </c>
    </row>
    <row r="36" spans="1:16" x14ac:dyDescent="0.3">
      <c r="A36" s="1">
        <v>12</v>
      </c>
      <c r="B36" s="1">
        <v>35</v>
      </c>
      <c r="C36" s="1" t="s">
        <v>80</v>
      </c>
      <c r="D36" s="1" t="s">
        <v>81</v>
      </c>
      <c r="E36" s="1">
        <v>4000000</v>
      </c>
      <c r="F36">
        <v>0.03</v>
      </c>
      <c r="G36" s="1">
        <v>0</v>
      </c>
      <c r="I36" s="1">
        <v>0</v>
      </c>
      <c r="J36" s="1">
        <v>0</v>
      </c>
      <c r="K36" s="1">
        <v>0</v>
      </c>
      <c r="L36" s="1">
        <v>0</v>
      </c>
      <c r="M36" s="1">
        <v>0</v>
      </c>
      <c r="N36" s="1">
        <v>0</v>
      </c>
      <c r="O36" s="1">
        <v>0</v>
      </c>
      <c r="P36" s="1">
        <v>0</v>
      </c>
    </row>
    <row r="37" spans="1:16" x14ac:dyDescent="0.3">
      <c r="A37" s="1">
        <v>12</v>
      </c>
      <c r="B37" s="1">
        <v>36</v>
      </c>
      <c r="C37" s="1" t="s">
        <v>82</v>
      </c>
      <c r="D37" s="1" t="s">
        <v>83</v>
      </c>
      <c r="E37" s="1">
        <v>4000000</v>
      </c>
      <c r="F37">
        <v>0.05</v>
      </c>
      <c r="G37" s="1">
        <v>4000000</v>
      </c>
      <c r="H37">
        <v>0.24</v>
      </c>
      <c r="I37" s="1">
        <v>0</v>
      </c>
      <c r="J37" s="1">
        <v>0</v>
      </c>
      <c r="K37" s="1">
        <v>0</v>
      </c>
      <c r="L37" s="1">
        <v>1</v>
      </c>
      <c r="M37" s="1">
        <v>0</v>
      </c>
      <c r="N37" s="1">
        <v>1</v>
      </c>
      <c r="O37" s="1">
        <v>1</v>
      </c>
      <c r="P37" s="1">
        <v>0</v>
      </c>
    </row>
    <row r="38" spans="1:16" x14ac:dyDescent="0.3">
      <c r="A38" s="1">
        <v>13</v>
      </c>
      <c r="B38" s="1">
        <v>37</v>
      </c>
      <c r="C38" s="1" t="s">
        <v>84</v>
      </c>
      <c r="D38" s="1" t="s">
        <v>85</v>
      </c>
      <c r="E38" s="1">
        <v>3000000</v>
      </c>
      <c r="F38">
        <v>5.0000000000000001E-3</v>
      </c>
      <c r="G38" s="1">
        <v>10500000</v>
      </c>
      <c r="H38">
        <v>0.03</v>
      </c>
      <c r="I38" s="1">
        <v>0</v>
      </c>
      <c r="J38" s="1">
        <v>0</v>
      </c>
      <c r="K38" s="1">
        <v>1</v>
      </c>
      <c r="L38" s="1">
        <v>1</v>
      </c>
      <c r="M38" s="1">
        <v>0</v>
      </c>
      <c r="N38" s="1">
        <v>0</v>
      </c>
      <c r="O38" s="1">
        <v>1</v>
      </c>
      <c r="P38" s="1">
        <v>0</v>
      </c>
    </row>
    <row r="39" spans="1:16" x14ac:dyDescent="0.3">
      <c r="A39" s="1">
        <v>13</v>
      </c>
      <c r="B39" s="1">
        <v>38</v>
      </c>
      <c r="C39" s="1" t="s">
        <v>86</v>
      </c>
      <c r="D39" s="1" t="s">
        <v>87</v>
      </c>
      <c r="E39" s="1">
        <v>5000000</v>
      </c>
      <c r="F39">
        <v>0.1</v>
      </c>
      <c r="G39" s="1">
        <v>5000000</v>
      </c>
      <c r="H39">
        <v>0.2</v>
      </c>
      <c r="I39" s="1">
        <v>0</v>
      </c>
      <c r="J39" s="1">
        <v>0</v>
      </c>
      <c r="K39" s="1">
        <v>0</v>
      </c>
      <c r="L39" s="1">
        <v>1</v>
      </c>
      <c r="M39" s="1">
        <v>0</v>
      </c>
      <c r="N39" s="1">
        <v>0</v>
      </c>
      <c r="O39" s="1">
        <v>1</v>
      </c>
      <c r="P39" s="1">
        <v>0</v>
      </c>
    </row>
    <row r="40" spans="1:16" x14ac:dyDescent="0.3">
      <c r="A40" s="1">
        <v>13</v>
      </c>
      <c r="B40" s="1">
        <v>39</v>
      </c>
      <c r="C40" s="1" t="s">
        <v>88</v>
      </c>
      <c r="D40" s="1" t="s">
        <v>89</v>
      </c>
      <c r="E40" s="1">
        <v>5000000</v>
      </c>
      <c r="F40">
        <v>0.02</v>
      </c>
      <c r="G40" s="1">
        <v>10000000</v>
      </c>
      <c r="H40">
        <v>0.1</v>
      </c>
      <c r="I40" s="1">
        <v>0</v>
      </c>
      <c r="J40" s="1">
        <v>1</v>
      </c>
      <c r="K40" s="1">
        <v>0</v>
      </c>
      <c r="L40" s="1">
        <v>1</v>
      </c>
      <c r="M40" s="1">
        <v>0</v>
      </c>
      <c r="N40" s="1">
        <v>1</v>
      </c>
      <c r="O40" s="1">
        <v>1</v>
      </c>
      <c r="P40" s="1">
        <v>0</v>
      </c>
    </row>
    <row r="41" spans="1:16" x14ac:dyDescent="0.3">
      <c r="A41" s="1">
        <v>14</v>
      </c>
      <c r="B41" s="1">
        <v>40</v>
      </c>
      <c r="C41" s="1" t="s">
        <v>90</v>
      </c>
      <c r="D41" s="1" t="s">
        <v>91</v>
      </c>
      <c r="E41" s="1">
        <v>10000000</v>
      </c>
      <c r="F41">
        <v>0.03</v>
      </c>
      <c r="G41" s="1">
        <v>10000000</v>
      </c>
      <c r="H41">
        <v>0.06</v>
      </c>
      <c r="I41" s="1">
        <v>0</v>
      </c>
      <c r="J41" s="1">
        <v>0</v>
      </c>
      <c r="K41" s="1">
        <v>1</v>
      </c>
      <c r="L41" s="1">
        <v>0</v>
      </c>
      <c r="M41" s="1">
        <v>0</v>
      </c>
      <c r="N41" s="1">
        <v>1</v>
      </c>
      <c r="O41" s="1">
        <v>0</v>
      </c>
      <c r="P41" s="1">
        <v>0</v>
      </c>
    </row>
    <row r="42" spans="1:16" x14ac:dyDescent="0.3">
      <c r="A42" s="1">
        <v>14</v>
      </c>
      <c r="B42" s="1">
        <v>41</v>
      </c>
      <c r="C42" s="1" t="s">
        <v>92</v>
      </c>
      <c r="D42" s="1" t="s">
        <v>93</v>
      </c>
      <c r="E42" s="1">
        <v>10000000</v>
      </c>
      <c r="F42">
        <v>0.03</v>
      </c>
      <c r="G42" s="1">
        <v>0</v>
      </c>
      <c r="I42" s="1">
        <v>0</v>
      </c>
      <c r="J42" s="1">
        <v>0</v>
      </c>
      <c r="K42" s="1">
        <v>0</v>
      </c>
      <c r="L42" s="1">
        <v>0</v>
      </c>
      <c r="M42" s="1">
        <v>0</v>
      </c>
      <c r="N42" s="1">
        <v>0</v>
      </c>
      <c r="O42" s="1">
        <v>0</v>
      </c>
      <c r="P42" s="1">
        <v>0</v>
      </c>
    </row>
    <row r="43" spans="1:16" x14ac:dyDescent="0.3">
      <c r="A43" s="1">
        <v>14</v>
      </c>
      <c r="B43" s="1">
        <v>42</v>
      </c>
      <c r="C43" s="1" t="s">
        <v>94</v>
      </c>
      <c r="D43" s="1" t="s">
        <v>95</v>
      </c>
      <c r="E43" s="1">
        <v>4500000</v>
      </c>
      <c r="F43">
        <v>0.05</v>
      </c>
      <c r="G43" s="1">
        <v>0</v>
      </c>
      <c r="I43" s="1">
        <v>0</v>
      </c>
      <c r="J43" s="1">
        <v>0</v>
      </c>
      <c r="K43" s="1">
        <v>0</v>
      </c>
      <c r="L43" s="1">
        <v>0</v>
      </c>
      <c r="M43" s="1">
        <v>0</v>
      </c>
      <c r="N43" s="1">
        <v>0</v>
      </c>
      <c r="O43" s="1">
        <v>0</v>
      </c>
      <c r="P43" s="1">
        <v>0</v>
      </c>
    </row>
    <row r="44" spans="1:16" x14ac:dyDescent="0.3">
      <c r="A44" s="1">
        <v>15</v>
      </c>
      <c r="B44" s="1">
        <v>43</v>
      </c>
      <c r="C44" s="1" t="s">
        <v>96</v>
      </c>
      <c r="D44" s="1" t="s">
        <v>97</v>
      </c>
      <c r="E44" s="1">
        <v>3000000</v>
      </c>
      <c r="F44">
        <v>0.03</v>
      </c>
      <c r="G44" s="1">
        <v>10000000</v>
      </c>
      <c r="H44">
        <v>0.4</v>
      </c>
      <c r="I44" s="1">
        <v>0</v>
      </c>
      <c r="J44" s="1">
        <v>0</v>
      </c>
      <c r="K44" s="1">
        <v>0</v>
      </c>
      <c r="L44" s="1">
        <v>0</v>
      </c>
      <c r="M44" s="1">
        <v>0</v>
      </c>
      <c r="N44" s="1">
        <v>1</v>
      </c>
      <c r="O44" s="1">
        <v>0</v>
      </c>
      <c r="P44" s="1">
        <v>0</v>
      </c>
    </row>
    <row r="45" spans="1:16" x14ac:dyDescent="0.3">
      <c r="A45" s="1">
        <v>15</v>
      </c>
      <c r="B45" s="1">
        <v>44</v>
      </c>
      <c r="C45" s="1" t="s">
        <v>98</v>
      </c>
      <c r="D45" s="1" t="s">
        <v>99</v>
      </c>
      <c r="E45" s="1">
        <v>5000000</v>
      </c>
      <c r="F45">
        <v>0.04</v>
      </c>
      <c r="G45" s="1">
        <v>2500000</v>
      </c>
      <c r="H45">
        <v>0.25</v>
      </c>
      <c r="I45" s="1">
        <v>2500000</v>
      </c>
      <c r="J45" s="1">
        <v>0</v>
      </c>
      <c r="K45" s="1">
        <v>0</v>
      </c>
      <c r="L45" s="1">
        <v>0</v>
      </c>
      <c r="M45" s="1">
        <v>0</v>
      </c>
      <c r="N45" s="1">
        <v>0</v>
      </c>
      <c r="O45" s="1">
        <v>1</v>
      </c>
      <c r="P45" s="1">
        <v>0</v>
      </c>
    </row>
    <row r="46" spans="1:16" x14ac:dyDescent="0.3">
      <c r="A46" s="1">
        <v>15</v>
      </c>
      <c r="B46" s="1">
        <v>45</v>
      </c>
      <c r="C46" s="1" t="s">
        <v>100</v>
      </c>
      <c r="D46" s="1" t="s">
        <v>101</v>
      </c>
      <c r="E46" s="1">
        <v>5</v>
      </c>
      <c r="F46">
        <v>0.05</v>
      </c>
      <c r="G46" s="1">
        <v>5</v>
      </c>
      <c r="H46">
        <v>0.05</v>
      </c>
      <c r="I46" s="1">
        <v>0</v>
      </c>
      <c r="J46" s="1">
        <v>0</v>
      </c>
      <c r="K46" s="1">
        <v>1</v>
      </c>
      <c r="L46" s="1">
        <v>1</v>
      </c>
      <c r="M46" s="1">
        <v>0</v>
      </c>
      <c r="N46" s="1">
        <v>1</v>
      </c>
      <c r="O46" s="1">
        <v>0</v>
      </c>
      <c r="P46" s="1">
        <v>0</v>
      </c>
    </row>
    <row r="47" spans="1:16" x14ac:dyDescent="0.3">
      <c r="A47" s="1">
        <v>16</v>
      </c>
      <c r="B47" s="1">
        <v>46</v>
      </c>
      <c r="C47" s="1" t="s">
        <v>102</v>
      </c>
      <c r="D47" s="1" t="s">
        <v>103</v>
      </c>
      <c r="E47" s="1">
        <v>8000000</v>
      </c>
      <c r="F47">
        <v>0.04</v>
      </c>
      <c r="G47" s="1">
        <v>5000000</v>
      </c>
      <c r="H47">
        <v>3.5000000000000003E-2</v>
      </c>
      <c r="I47" s="1">
        <v>3000000</v>
      </c>
      <c r="J47" s="1">
        <v>1</v>
      </c>
      <c r="K47" s="1">
        <v>0</v>
      </c>
      <c r="L47" s="1">
        <v>1</v>
      </c>
      <c r="M47" s="1">
        <v>0</v>
      </c>
      <c r="N47" s="1">
        <v>0</v>
      </c>
      <c r="O47" s="1">
        <v>0</v>
      </c>
      <c r="P47" s="1">
        <v>0</v>
      </c>
    </row>
    <row r="48" spans="1:16" x14ac:dyDescent="0.3">
      <c r="A48" s="1">
        <v>16</v>
      </c>
      <c r="B48" s="1">
        <v>47</v>
      </c>
      <c r="C48" s="1" t="s">
        <v>104</v>
      </c>
      <c r="D48" s="1" t="s">
        <v>105</v>
      </c>
      <c r="E48" s="1">
        <v>7500000</v>
      </c>
      <c r="F48">
        <v>7.0000000000000007E-2</v>
      </c>
      <c r="G48" s="1">
        <v>0</v>
      </c>
      <c r="I48" s="1">
        <v>0</v>
      </c>
      <c r="J48" s="1">
        <v>0</v>
      </c>
      <c r="K48" s="1">
        <v>0</v>
      </c>
      <c r="L48" s="1">
        <v>0</v>
      </c>
      <c r="M48" s="1">
        <v>0</v>
      </c>
      <c r="N48" s="1">
        <v>0</v>
      </c>
      <c r="O48" s="1">
        <v>0</v>
      </c>
      <c r="P48" s="1">
        <v>0</v>
      </c>
    </row>
    <row r="49" spans="1:16" x14ac:dyDescent="0.3">
      <c r="A49" s="1">
        <v>16</v>
      </c>
      <c r="B49" s="1">
        <v>48</v>
      </c>
      <c r="C49" s="1" t="s">
        <v>106</v>
      </c>
      <c r="D49" s="1" t="s">
        <v>107</v>
      </c>
      <c r="E49" s="1">
        <v>7500000</v>
      </c>
      <c r="F49">
        <v>0.04</v>
      </c>
      <c r="G49" s="1">
        <v>7500000</v>
      </c>
      <c r="H49">
        <v>0.15</v>
      </c>
      <c r="I49" s="1">
        <v>0</v>
      </c>
      <c r="J49" s="1">
        <v>0</v>
      </c>
      <c r="K49" s="1">
        <v>1</v>
      </c>
      <c r="L49" s="1">
        <v>0</v>
      </c>
      <c r="M49" s="1">
        <v>0</v>
      </c>
      <c r="N49" s="1">
        <v>1</v>
      </c>
      <c r="O49" s="1">
        <v>0</v>
      </c>
      <c r="P49" s="1">
        <v>0</v>
      </c>
    </row>
    <row r="50" spans="1:16" x14ac:dyDescent="0.3">
      <c r="A50" s="1">
        <v>16</v>
      </c>
      <c r="B50" s="1">
        <v>49</v>
      </c>
      <c r="C50" s="1" t="s">
        <v>108</v>
      </c>
      <c r="D50" s="1" t="s">
        <v>109</v>
      </c>
      <c r="E50" s="1">
        <v>4500000</v>
      </c>
      <c r="F50">
        <v>0.02</v>
      </c>
      <c r="G50" s="1">
        <v>4500000</v>
      </c>
      <c r="H50">
        <v>0.12</v>
      </c>
      <c r="I50" s="1">
        <v>0</v>
      </c>
      <c r="J50" s="1">
        <v>0</v>
      </c>
      <c r="K50" s="1">
        <v>0</v>
      </c>
      <c r="L50" s="1">
        <v>1</v>
      </c>
      <c r="M50" s="1">
        <v>0</v>
      </c>
      <c r="N50" s="1">
        <v>1</v>
      </c>
      <c r="O50" s="1">
        <v>0</v>
      </c>
      <c r="P50" s="1">
        <v>0</v>
      </c>
    </row>
    <row r="51" spans="1:16" x14ac:dyDescent="0.3">
      <c r="A51" s="1">
        <v>17</v>
      </c>
      <c r="B51" s="1">
        <v>50</v>
      </c>
      <c r="C51" s="1" t="s">
        <v>110</v>
      </c>
      <c r="D51" s="1" t="s">
        <v>111</v>
      </c>
      <c r="E51" s="1">
        <v>5000000</v>
      </c>
      <c r="F51">
        <v>0.1</v>
      </c>
      <c r="G51" s="1">
        <v>5000000</v>
      </c>
      <c r="H51">
        <v>0.25</v>
      </c>
      <c r="I51" s="1">
        <v>0</v>
      </c>
      <c r="J51" s="1">
        <v>1</v>
      </c>
      <c r="K51" s="1">
        <v>1</v>
      </c>
      <c r="L51" s="1">
        <v>1</v>
      </c>
      <c r="M51" s="1">
        <v>0</v>
      </c>
      <c r="N51" s="1">
        <v>1</v>
      </c>
      <c r="O51" s="1">
        <v>1</v>
      </c>
      <c r="P51" s="1">
        <v>0</v>
      </c>
    </row>
    <row r="52" spans="1:16" x14ac:dyDescent="0.3">
      <c r="A52" s="1">
        <v>17</v>
      </c>
      <c r="B52" s="1">
        <v>51</v>
      </c>
      <c r="C52" s="1" t="s">
        <v>112</v>
      </c>
      <c r="D52" s="1" t="s">
        <v>113</v>
      </c>
      <c r="E52" s="1">
        <v>15000000</v>
      </c>
      <c r="F52">
        <v>0.03</v>
      </c>
      <c r="G52" s="1">
        <v>15000000</v>
      </c>
      <c r="H52">
        <v>0.15</v>
      </c>
      <c r="I52" s="1">
        <v>0</v>
      </c>
      <c r="J52" s="1">
        <v>1</v>
      </c>
      <c r="K52" s="1">
        <v>1</v>
      </c>
      <c r="L52" s="1">
        <v>0</v>
      </c>
      <c r="M52" s="1">
        <v>0</v>
      </c>
      <c r="N52" s="1">
        <v>0</v>
      </c>
      <c r="O52" s="1">
        <v>1</v>
      </c>
      <c r="P52" s="1">
        <v>0</v>
      </c>
    </row>
    <row r="53" spans="1:16" x14ac:dyDescent="0.3">
      <c r="A53" s="1">
        <v>17</v>
      </c>
      <c r="B53" s="1">
        <v>52</v>
      </c>
      <c r="C53" s="1" t="s">
        <v>114</v>
      </c>
      <c r="D53" s="1" t="s">
        <v>115</v>
      </c>
      <c r="E53" s="1">
        <v>5000000</v>
      </c>
      <c r="F53">
        <v>0.05</v>
      </c>
      <c r="G53" s="1">
        <v>0</v>
      </c>
      <c r="I53" s="1">
        <v>0</v>
      </c>
      <c r="J53" s="1">
        <v>0</v>
      </c>
      <c r="K53" s="1">
        <v>0</v>
      </c>
      <c r="L53" s="1">
        <v>0</v>
      </c>
      <c r="M53" s="1">
        <v>0</v>
      </c>
      <c r="N53" s="1">
        <v>0</v>
      </c>
      <c r="O53" s="1">
        <v>0</v>
      </c>
      <c r="P53" s="1">
        <v>0</v>
      </c>
    </row>
    <row r="54" spans="1:16" x14ac:dyDescent="0.3">
      <c r="A54" s="1">
        <v>17</v>
      </c>
      <c r="B54" s="1">
        <v>53</v>
      </c>
      <c r="C54" s="1" t="s">
        <v>116</v>
      </c>
      <c r="D54" s="1" t="s">
        <v>117</v>
      </c>
      <c r="E54" s="1">
        <v>8000000</v>
      </c>
      <c r="F54">
        <v>0.1</v>
      </c>
      <c r="G54" s="1">
        <v>8000000</v>
      </c>
      <c r="H54">
        <v>0.2</v>
      </c>
      <c r="I54" s="1">
        <v>0</v>
      </c>
      <c r="J54" s="1">
        <v>0</v>
      </c>
      <c r="K54" s="1">
        <v>0</v>
      </c>
      <c r="L54" s="1">
        <v>0</v>
      </c>
      <c r="M54" s="1">
        <v>0</v>
      </c>
      <c r="N54" s="1">
        <v>0</v>
      </c>
      <c r="O54" s="1">
        <v>1</v>
      </c>
      <c r="P54" s="1">
        <v>0</v>
      </c>
    </row>
    <row r="55" spans="1:16" x14ac:dyDescent="0.3">
      <c r="A55" s="1">
        <v>18</v>
      </c>
      <c r="B55" s="1">
        <v>54</v>
      </c>
      <c r="C55" s="1" t="s">
        <v>118</v>
      </c>
      <c r="D55" s="1" t="s">
        <v>119</v>
      </c>
      <c r="E55" s="1">
        <v>9000000</v>
      </c>
      <c r="F55">
        <v>0.03</v>
      </c>
      <c r="G55" s="1">
        <v>0</v>
      </c>
      <c r="I55" s="1">
        <v>0</v>
      </c>
      <c r="J55" s="1">
        <v>0</v>
      </c>
      <c r="K55" s="1">
        <v>0</v>
      </c>
      <c r="L55" s="1">
        <v>0</v>
      </c>
      <c r="M55" s="1">
        <v>0</v>
      </c>
      <c r="N55" s="1">
        <v>0</v>
      </c>
      <c r="O55" s="1">
        <v>0</v>
      </c>
      <c r="P55" s="1">
        <v>0</v>
      </c>
    </row>
    <row r="56" spans="1:16" x14ac:dyDescent="0.3">
      <c r="A56" s="1">
        <v>18</v>
      </c>
      <c r="B56" s="1">
        <v>55</v>
      </c>
      <c r="C56" s="1" t="s">
        <v>120</v>
      </c>
      <c r="D56" s="1" t="s">
        <v>121</v>
      </c>
      <c r="E56" s="1">
        <v>5000000</v>
      </c>
      <c r="F56">
        <v>0.04</v>
      </c>
      <c r="G56" s="1">
        <v>0</v>
      </c>
      <c r="I56" s="1">
        <v>0</v>
      </c>
      <c r="J56" s="1">
        <v>0</v>
      </c>
      <c r="K56" s="1">
        <v>0</v>
      </c>
      <c r="L56" s="1">
        <v>0</v>
      </c>
      <c r="M56" s="1">
        <v>0</v>
      </c>
      <c r="N56" s="1">
        <v>0</v>
      </c>
      <c r="O56" s="1">
        <v>0</v>
      </c>
      <c r="P56" s="1">
        <v>0</v>
      </c>
    </row>
    <row r="57" spans="1:16" x14ac:dyDescent="0.3">
      <c r="A57" s="1">
        <v>18</v>
      </c>
      <c r="B57" s="1">
        <v>56</v>
      </c>
      <c r="C57" s="1" t="s">
        <v>122</v>
      </c>
      <c r="D57" s="1" t="s">
        <v>123</v>
      </c>
      <c r="E57" s="1">
        <v>10000000</v>
      </c>
      <c r="F57">
        <v>0.01</v>
      </c>
      <c r="G57" s="1">
        <v>100000</v>
      </c>
      <c r="H57">
        <v>0.01</v>
      </c>
      <c r="I57" s="1">
        <v>9900000</v>
      </c>
      <c r="J57" s="1">
        <v>1</v>
      </c>
      <c r="K57" s="1">
        <v>0</v>
      </c>
      <c r="L57" s="1">
        <v>0</v>
      </c>
      <c r="M57" s="1">
        <v>0</v>
      </c>
      <c r="N57" s="1">
        <v>0</v>
      </c>
      <c r="O57" s="1">
        <v>0</v>
      </c>
      <c r="P57" s="1">
        <v>0</v>
      </c>
    </row>
    <row r="58" spans="1:16" x14ac:dyDescent="0.3">
      <c r="A58" s="1">
        <v>18</v>
      </c>
      <c r="B58" s="1">
        <v>57</v>
      </c>
      <c r="C58" s="1" t="s">
        <v>124</v>
      </c>
      <c r="D58" s="1" t="s">
        <v>125</v>
      </c>
      <c r="E58" s="1">
        <v>5000000</v>
      </c>
      <c r="F58">
        <v>0.02</v>
      </c>
      <c r="G58" s="1">
        <v>0</v>
      </c>
      <c r="I58" s="1">
        <v>0</v>
      </c>
      <c r="J58" s="1">
        <v>0</v>
      </c>
      <c r="K58" s="1">
        <v>0</v>
      </c>
      <c r="L58" s="1">
        <v>0</v>
      </c>
      <c r="M58" s="1">
        <v>0</v>
      </c>
      <c r="N58" s="1">
        <v>0</v>
      </c>
      <c r="O58" s="1">
        <v>0</v>
      </c>
      <c r="P58" s="1">
        <v>0</v>
      </c>
    </row>
    <row r="59" spans="1:16" x14ac:dyDescent="0.3">
      <c r="A59" s="1">
        <v>19</v>
      </c>
      <c r="B59" s="1">
        <v>58</v>
      </c>
      <c r="C59" s="1" t="s">
        <v>126</v>
      </c>
      <c r="D59" s="1" t="s">
        <v>127</v>
      </c>
      <c r="E59" s="1">
        <v>1500000</v>
      </c>
      <c r="F59">
        <v>0.05</v>
      </c>
      <c r="G59" s="1">
        <v>0</v>
      </c>
      <c r="I59" s="1">
        <v>0</v>
      </c>
      <c r="J59" s="1">
        <v>0</v>
      </c>
      <c r="K59" s="1">
        <v>0</v>
      </c>
      <c r="L59" s="1">
        <v>0</v>
      </c>
      <c r="M59" s="1">
        <v>0</v>
      </c>
      <c r="N59" s="1">
        <v>0</v>
      </c>
      <c r="O59" s="1">
        <v>0</v>
      </c>
      <c r="P59" s="1">
        <v>0</v>
      </c>
    </row>
    <row r="60" spans="1:16" x14ac:dyDescent="0.3">
      <c r="A60" s="1">
        <v>19</v>
      </c>
      <c r="B60" s="1">
        <v>59</v>
      </c>
      <c r="C60" s="1" t="s">
        <v>128</v>
      </c>
      <c r="D60" s="1" t="s">
        <v>129</v>
      </c>
      <c r="E60" s="1">
        <v>5000000</v>
      </c>
      <c r="F60">
        <v>0.05</v>
      </c>
      <c r="G60" s="1">
        <v>6000000</v>
      </c>
      <c r="H60">
        <v>0.1</v>
      </c>
      <c r="I60" s="1">
        <v>0</v>
      </c>
      <c r="J60" s="1">
        <v>1</v>
      </c>
      <c r="K60" s="1">
        <v>1</v>
      </c>
      <c r="L60" s="1">
        <v>0</v>
      </c>
      <c r="M60" s="1">
        <v>0</v>
      </c>
      <c r="N60" s="1">
        <v>1</v>
      </c>
      <c r="O60" s="1">
        <v>1</v>
      </c>
      <c r="P60" s="1">
        <v>0</v>
      </c>
    </row>
    <row r="61" spans="1:16" x14ac:dyDescent="0.3">
      <c r="A61" s="1">
        <v>19</v>
      </c>
      <c r="B61" s="1">
        <v>60</v>
      </c>
      <c r="C61" s="1" t="s">
        <v>130</v>
      </c>
      <c r="D61" s="1" t="s">
        <v>131</v>
      </c>
      <c r="E61" s="1">
        <v>15000000</v>
      </c>
      <c r="F61">
        <v>1.2500000000000001E-2</v>
      </c>
      <c r="G61" s="1">
        <v>0</v>
      </c>
      <c r="I61" s="1">
        <v>0</v>
      </c>
      <c r="J61" s="1">
        <v>0</v>
      </c>
      <c r="K61" s="1">
        <v>0</v>
      </c>
      <c r="L61" s="1">
        <v>0</v>
      </c>
      <c r="M61" s="1">
        <v>0</v>
      </c>
      <c r="N61" s="1">
        <v>0</v>
      </c>
      <c r="O61" s="1">
        <v>0</v>
      </c>
      <c r="P61" s="1">
        <v>0</v>
      </c>
    </row>
    <row r="62" spans="1:16" x14ac:dyDescent="0.3">
      <c r="A62" s="1">
        <v>19</v>
      </c>
      <c r="B62" s="1">
        <v>61</v>
      </c>
      <c r="C62" s="1" t="s">
        <v>132</v>
      </c>
      <c r="D62" s="1" t="s">
        <v>133</v>
      </c>
      <c r="E62" s="1">
        <v>12000000</v>
      </c>
      <c r="F62">
        <v>0.08</v>
      </c>
      <c r="G62" s="1">
        <v>0</v>
      </c>
      <c r="I62" s="1">
        <v>0</v>
      </c>
      <c r="J62" s="1">
        <v>0</v>
      </c>
      <c r="K62" s="1">
        <v>0</v>
      </c>
      <c r="L62" s="1">
        <v>0</v>
      </c>
      <c r="M62" s="1">
        <v>0</v>
      </c>
      <c r="N62" s="1">
        <v>0</v>
      </c>
      <c r="O62" s="1">
        <v>0</v>
      </c>
      <c r="P62" s="1">
        <v>0</v>
      </c>
    </row>
    <row r="63" spans="1:16" x14ac:dyDescent="0.3">
      <c r="A63" s="1">
        <v>20</v>
      </c>
      <c r="B63" s="1">
        <v>62</v>
      </c>
      <c r="C63" s="1" t="s">
        <v>134</v>
      </c>
      <c r="D63" s="1" t="s">
        <v>135</v>
      </c>
      <c r="E63" s="1">
        <v>6500000</v>
      </c>
      <c r="F63">
        <v>0.02</v>
      </c>
      <c r="G63" s="1">
        <v>4000000</v>
      </c>
      <c r="H63">
        <v>0.03</v>
      </c>
      <c r="I63" s="1">
        <v>2500000</v>
      </c>
      <c r="J63" s="1">
        <v>0</v>
      </c>
      <c r="K63" s="1">
        <v>0</v>
      </c>
      <c r="L63" s="1">
        <v>0</v>
      </c>
      <c r="M63" s="1">
        <v>0</v>
      </c>
      <c r="N63" s="1">
        <v>0</v>
      </c>
      <c r="O63" s="1">
        <v>1</v>
      </c>
      <c r="P63" s="1">
        <v>0</v>
      </c>
    </row>
    <row r="64" spans="1:16" x14ac:dyDescent="0.3">
      <c r="A64" s="1">
        <v>20</v>
      </c>
      <c r="B64" s="1">
        <v>63</v>
      </c>
      <c r="C64" s="1" t="s">
        <v>136</v>
      </c>
      <c r="D64" s="1" t="s">
        <v>137</v>
      </c>
      <c r="E64" s="1">
        <v>3500000</v>
      </c>
      <c r="F64">
        <v>0.05</v>
      </c>
      <c r="G64" s="1">
        <v>0</v>
      </c>
      <c r="I64" s="1">
        <v>0</v>
      </c>
      <c r="J64" s="1">
        <v>0</v>
      </c>
      <c r="K64" s="1">
        <v>0</v>
      </c>
      <c r="L64" s="1">
        <v>0</v>
      </c>
      <c r="M64" s="1">
        <v>0</v>
      </c>
      <c r="N64" s="1">
        <v>0</v>
      </c>
      <c r="O64" s="1">
        <v>0</v>
      </c>
      <c r="P64" s="1">
        <v>0</v>
      </c>
    </row>
    <row r="65" spans="1:16" x14ac:dyDescent="0.3">
      <c r="A65" s="1">
        <v>20</v>
      </c>
      <c r="B65" s="1">
        <v>64</v>
      </c>
      <c r="C65" s="1" t="s">
        <v>138</v>
      </c>
      <c r="D65" s="1" t="s">
        <v>139</v>
      </c>
      <c r="E65" s="1">
        <v>5000000</v>
      </c>
      <c r="F65">
        <v>0.02</v>
      </c>
      <c r="G65" s="1">
        <v>10000000</v>
      </c>
      <c r="H65">
        <v>0.1</v>
      </c>
      <c r="I65" s="1">
        <v>0</v>
      </c>
      <c r="J65" s="1">
        <v>1</v>
      </c>
      <c r="K65" s="1">
        <v>1</v>
      </c>
      <c r="L65" s="1">
        <v>1</v>
      </c>
      <c r="M65" s="1">
        <v>0</v>
      </c>
      <c r="N65" s="1">
        <v>1</v>
      </c>
      <c r="O65" s="1">
        <v>1</v>
      </c>
      <c r="P65" s="1">
        <v>0</v>
      </c>
    </row>
    <row r="66" spans="1:16" x14ac:dyDescent="0.3">
      <c r="A66" s="1">
        <v>21</v>
      </c>
      <c r="B66" s="1">
        <v>65</v>
      </c>
      <c r="C66" s="1" t="s">
        <v>140</v>
      </c>
      <c r="D66" s="1" t="s">
        <v>141</v>
      </c>
      <c r="E66" s="1">
        <v>10000000</v>
      </c>
      <c r="F66">
        <v>0.08</v>
      </c>
      <c r="G66" s="1">
        <v>10000000</v>
      </c>
      <c r="H66">
        <v>0.15</v>
      </c>
      <c r="I66" s="1">
        <v>0</v>
      </c>
      <c r="J66" s="1">
        <v>1</v>
      </c>
      <c r="K66" s="1">
        <v>0</v>
      </c>
      <c r="L66" s="1">
        <v>0</v>
      </c>
      <c r="M66" s="1">
        <v>1</v>
      </c>
      <c r="N66" s="1">
        <v>1</v>
      </c>
      <c r="O66" s="1">
        <v>0</v>
      </c>
      <c r="P66" s="1">
        <v>0</v>
      </c>
    </row>
    <row r="67" spans="1:16" x14ac:dyDescent="0.3">
      <c r="A67" s="1">
        <v>21</v>
      </c>
      <c r="B67" s="1">
        <v>66</v>
      </c>
      <c r="C67" s="1" t="s">
        <v>142</v>
      </c>
      <c r="D67" s="1" t="s">
        <v>143</v>
      </c>
      <c r="E67" s="1">
        <v>4700000</v>
      </c>
      <c r="F67">
        <v>0.1</v>
      </c>
      <c r="G67" s="1">
        <v>2500000</v>
      </c>
      <c r="H67">
        <v>0.75</v>
      </c>
      <c r="I67" s="1">
        <v>2200000</v>
      </c>
      <c r="J67" s="1">
        <v>0</v>
      </c>
      <c r="K67" s="1">
        <v>0</v>
      </c>
      <c r="L67" s="1">
        <v>0</v>
      </c>
      <c r="M67" s="1">
        <v>0</v>
      </c>
      <c r="N67" s="1">
        <v>0</v>
      </c>
      <c r="O67" s="1">
        <v>1</v>
      </c>
      <c r="P67" s="1">
        <v>0</v>
      </c>
    </row>
    <row r="68" spans="1:16" x14ac:dyDescent="0.3">
      <c r="A68" s="1">
        <v>21</v>
      </c>
      <c r="B68" s="1">
        <v>67</v>
      </c>
      <c r="C68" s="1" t="s">
        <v>144</v>
      </c>
      <c r="D68" s="1" t="s">
        <v>145</v>
      </c>
      <c r="E68" s="1">
        <v>3500000</v>
      </c>
      <c r="F68">
        <v>0.05</v>
      </c>
      <c r="G68" s="1">
        <v>3500000</v>
      </c>
      <c r="H68">
        <v>0.24</v>
      </c>
      <c r="I68" s="1">
        <v>0</v>
      </c>
      <c r="J68" s="1">
        <v>0</v>
      </c>
      <c r="K68" s="1">
        <v>0</v>
      </c>
      <c r="L68" s="1">
        <v>1</v>
      </c>
      <c r="M68" s="1">
        <v>1</v>
      </c>
      <c r="N68" s="1">
        <v>0</v>
      </c>
      <c r="O68" s="1">
        <v>0</v>
      </c>
      <c r="P68" s="1">
        <v>0</v>
      </c>
    </row>
    <row r="69" spans="1:16" x14ac:dyDescent="0.3">
      <c r="A69" s="1">
        <v>22</v>
      </c>
      <c r="B69" s="1">
        <v>68</v>
      </c>
      <c r="C69" s="1" t="s">
        <v>146</v>
      </c>
      <c r="D69" s="1" t="s">
        <v>147</v>
      </c>
      <c r="E69" s="1">
        <v>6000000</v>
      </c>
      <c r="F69">
        <v>0.02</v>
      </c>
      <c r="G69" s="1">
        <v>6000000</v>
      </c>
      <c r="H69">
        <v>0.04</v>
      </c>
      <c r="I69" s="1">
        <v>0</v>
      </c>
      <c r="J69" s="1">
        <v>1</v>
      </c>
      <c r="K69" s="1">
        <v>0</v>
      </c>
      <c r="L69" s="1">
        <v>1</v>
      </c>
      <c r="M69" s="1">
        <v>0</v>
      </c>
      <c r="N69" s="1">
        <v>0</v>
      </c>
      <c r="O69" s="1">
        <v>1</v>
      </c>
      <c r="P69" s="1">
        <v>0</v>
      </c>
    </row>
    <row r="70" spans="1:16" x14ac:dyDescent="0.3">
      <c r="A70" s="1">
        <v>22</v>
      </c>
      <c r="B70" s="1">
        <v>69</v>
      </c>
      <c r="C70" s="1" t="s">
        <v>148</v>
      </c>
      <c r="D70" s="1" t="s">
        <v>149</v>
      </c>
      <c r="E70" s="1">
        <v>7500000</v>
      </c>
      <c r="F70">
        <v>0.05</v>
      </c>
      <c r="G70" s="1">
        <v>0</v>
      </c>
      <c r="I70" s="1">
        <v>0</v>
      </c>
      <c r="J70" s="1">
        <v>0</v>
      </c>
      <c r="K70" s="1">
        <v>0</v>
      </c>
      <c r="L70" s="1">
        <v>0</v>
      </c>
      <c r="M70" s="1">
        <v>0</v>
      </c>
      <c r="N70" s="1">
        <v>0</v>
      </c>
      <c r="O70" s="1">
        <v>0</v>
      </c>
      <c r="P70" s="1">
        <v>0</v>
      </c>
    </row>
    <row r="71" spans="1:16" x14ac:dyDescent="0.3">
      <c r="A71" s="1">
        <v>22</v>
      </c>
      <c r="B71" s="1">
        <v>70</v>
      </c>
      <c r="C71" s="1" t="s">
        <v>150</v>
      </c>
      <c r="D71" s="1" t="s">
        <v>151</v>
      </c>
      <c r="E71" s="1">
        <v>8000000</v>
      </c>
      <c r="F71">
        <v>5.0000000000000001E-3</v>
      </c>
      <c r="G71" s="1">
        <v>0</v>
      </c>
      <c r="I71" s="1">
        <v>0</v>
      </c>
      <c r="J71" s="1">
        <v>0</v>
      </c>
      <c r="K71" s="1">
        <v>0</v>
      </c>
      <c r="L71" s="1">
        <v>0</v>
      </c>
      <c r="M71" s="1">
        <v>0</v>
      </c>
      <c r="N71" s="1">
        <v>0</v>
      </c>
      <c r="O71" s="1">
        <v>0</v>
      </c>
      <c r="P71" s="1">
        <v>0</v>
      </c>
    </row>
    <row r="72" spans="1:16" x14ac:dyDescent="0.3">
      <c r="A72" s="1">
        <v>22</v>
      </c>
      <c r="B72" s="1">
        <v>71</v>
      </c>
      <c r="C72" s="1" t="s">
        <v>152</v>
      </c>
      <c r="D72" s="1" t="s">
        <v>153</v>
      </c>
      <c r="E72" s="1">
        <v>5000000</v>
      </c>
      <c r="F72">
        <v>0.02</v>
      </c>
      <c r="G72" s="1">
        <v>0</v>
      </c>
      <c r="I72" s="1">
        <v>0</v>
      </c>
      <c r="J72" s="1">
        <v>0</v>
      </c>
      <c r="K72" s="1">
        <v>0</v>
      </c>
      <c r="L72" s="1">
        <v>0</v>
      </c>
      <c r="M72" s="1">
        <v>0</v>
      </c>
      <c r="N72" s="1">
        <v>0</v>
      </c>
      <c r="O72" s="1">
        <v>0</v>
      </c>
      <c r="P72" s="1">
        <v>0</v>
      </c>
    </row>
    <row r="73" spans="1:16" x14ac:dyDescent="0.3">
      <c r="A73" s="1">
        <v>23</v>
      </c>
      <c r="B73" s="1">
        <v>72</v>
      </c>
      <c r="C73" s="1" t="s">
        <v>154</v>
      </c>
      <c r="D73" s="1" t="s">
        <v>155</v>
      </c>
      <c r="E73" s="1">
        <v>10000000</v>
      </c>
      <c r="F73">
        <v>0.05</v>
      </c>
      <c r="G73" s="1">
        <v>5000000</v>
      </c>
      <c r="H73">
        <v>0.1</v>
      </c>
      <c r="I73" s="1">
        <v>5000000</v>
      </c>
      <c r="J73" s="1">
        <v>0</v>
      </c>
      <c r="K73" s="1">
        <v>0</v>
      </c>
      <c r="L73" s="1">
        <v>0</v>
      </c>
      <c r="M73" s="1">
        <v>0</v>
      </c>
      <c r="N73" s="1">
        <v>1</v>
      </c>
      <c r="O73" s="1">
        <v>0</v>
      </c>
      <c r="P73" s="1">
        <v>0</v>
      </c>
    </row>
    <row r="74" spans="1:16" x14ac:dyDescent="0.3">
      <c r="A74" s="1">
        <v>23</v>
      </c>
      <c r="B74" s="1">
        <v>73</v>
      </c>
      <c r="C74" s="1" t="s">
        <v>156</v>
      </c>
      <c r="D74" s="1" t="s">
        <v>157</v>
      </c>
      <c r="E74" s="1">
        <v>10000000</v>
      </c>
      <c r="F74">
        <v>0.01</v>
      </c>
      <c r="G74" s="1">
        <v>0</v>
      </c>
      <c r="I74" s="1">
        <v>0</v>
      </c>
      <c r="J74" s="1">
        <v>0</v>
      </c>
      <c r="K74" s="1">
        <v>0</v>
      </c>
      <c r="L74" s="1">
        <v>0</v>
      </c>
      <c r="M74" s="1">
        <v>0</v>
      </c>
      <c r="N74" s="1">
        <v>0</v>
      </c>
      <c r="O74" s="1">
        <v>0</v>
      </c>
      <c r="P74" s="1">
        <v>0</v>
      </c>
    </row>
    <row r="75" spans="1:16" x14ac:dyDescent="0.3">
      <c r="A75" s="1">
        <v>23</v>
      </c>
      <c r="B75" s="1">
        <v>74</v>
      </c>
      <c r="C75" s="1" t="s">
        <v>158</v>
      </c>
      <c r="D75" s="1" t="s">
        <v>159</v>
      </c>
      <c r="E75" s="1">
        <v>3000000</v>
      </c>
      <c r="F75">
        <v>0.05</v>
      </c>
      <c r="G75" s="1">
        <v>0</v>
      </c>
      <c r="I75" s="1">
        <v>0</v>
      </c>
      <c r="J75" s="1">
        <v>0</v>
      </c>
      <c r="K75" s="1">
        <v>0</v>
      </c>
      <c r="L75" s="1">
        <v>0</v>
      </c>
      <c r="M75" s="1">
        <v>0</v>
      </c>
      <c r="N75" s="1">
        <v>0</v>
      </c>
      <c r="O75" s="1">
        <v>0</v>
      </c>
      <c r="P75" s="1">
        <v>0</v>
      </c>
    </row>
    <row r="76" spans="1:16" x14ac:dyDescent="0.3">
      <c r="A76" s="1">
        <v>23</v>
      </c>
      <c r="B76" s="1">
        <v>75</v>
      </c>
      <c r="C76" s="1" t="s">
        <v>160</v>
      </c>
      <c r="D76" s="1" t="s">
        <v>161</v>
      </c>
      <c r="E76" s="1">
        <v>7500000</v>
      </c>
      <c r="F76">
        <v>0.05</v>
      </c>
      <c r="G76" s="1">
        <v>0</v>
      </c>
      <c r="I76" s="1">
        <v>0</v>
      </c>
      <c r="J76" s="1">
        <v>0</v>
      </c>
      <c r="K76" s="1">
        <v>0</v>
      </c>
      <c r="L76" s="1">
        <v>0</v>
      </c>
      <c r="M76" s="1">
        <v>0</v>
      </c>
      <c r="N76" s="1">
        <v>0</v>
      </c>
      <c r="O76" s="1">
        <v>0</v>
      </c>
      <c r="P76" s="1">
        <v>0</v>
      </c>
    </row>
    <row r="77" spans="1:16" x14ac:dyDescent="0.3">
      <c r="A77" s="1">
        <v>24</v>
      </c>
      <c r="B77" s="1">
        <v>76</v>
      </c>
      <c r="C77" s="1" t="s">
        <v>162</v>
      </c>
      <c r="D77" s="1" t="s">
        <v>163</v>
      </c>
      <c r="E77" s="1">
        <v>4000000</v>
      </c>
      <c r="F77">
        <v>0.08</v>
      </c>
      <c r="G77" s="1">
        <v>5000000</v>
      </c>
      <c r="H77">
        <v>0.35</v>
      </c>
      <c r="I77" s="1">
        <v>0</v>
      </c>
      <c r="J77" s="1">
        <v>0</v>
      </c>
      <c r="K77" s="1">
        <v>0</v>
      </c>
      <c r="L77" s="1">
        <v>1</v>
      </c>
      <c r="M77" s="1">
        <v>0</v>
      </c>
      <c r="N77" s="1">
        <v>0</v>
      </c>
      <c r="O77" s="1">
        <v>0</v>
      </c>
      <c r="P77" s="1">
        <v>1</v>
      </c>
    </row>
    <row r="78" spans="1:16" x14ac:dyDescent="0.3">
      <c r="A78" s="1">
        <v>24</v>
      </c>
      <c r="B78" s="1">
        <v>77</v>
      </c>
      <c r="C78" s="1" t="s">
        <v>164</v>
      </c>
      <c r="D78" s="1" t="s">
        <v>165</v>
      </c>
      <c r="E78" s="1">
        <v>3000000</v>
      </c>
      <c r="F78">
        <v>0.1</v>
      </c>
      <c r="G78" s="1">
        <v>1000000</v>
      </c>
      <c r="H78">
        <v>0.4</v>
      </c>
      <c r="I78" s="1">
        <v>2000000</v>
      </c>
      <c r="J78" s="1">
        <v>0</v>
      </c>
      <c r="K78" s="1">
        <v>0</v>
      </c>
      <c r="L78" s="1">
        <v>0</v>
      </c>
      <c r="M78" s="1">
        <v>0</v>
      </c>
      <c r="N78" s="1">
        <v>0</v>
      </c>
      <c r="O78" s="1">
        <v>1</v>
      </c>
      <c r="P78" s="1">
        <v>0</v>
      </c>
    </row>
    <row r="79" spans="1:16" x14ac:dyDescent="0.3">
      <c r="A79" s="1">
        <v>24</v>
      </c>
      <c r="B79" s="1">
        <v>78</v>
      </c>
      <c r="C79" s="1" t="s">
        <v>166</v>
      </c>
      <c r="D79" s="1" t="s">
        <v>167</v>
      </c>
      <c r="E79" s="1">
        <v>2000000</v>
      </c>
      <c r="F79">
        <v>0.1</v>
      </c>
      <c r="G79" s="1">
        <v>0</v>
      </c>
      <c r="I79" s="1">
        <v>0</v>
      </c>
      <c r="J79" s="1">
        <v>0</v>
      </c>
      <c r="K79" s="1">
        <v>0</v>
      </c>
      <c r="L79" s="1">
        <v>0</v>
      </c>
      <c r="M79" s="1">
        <v>0</v>
      </c>
      <c r="N79" s="1">
        <v>0</v>
      </c>
      <c r="O79" s="1">
        <v>0</v>
      </c>
      <c r="P79" s="1">
        <v>0</v>
      </c>
    </row>
    <row r="80" spans="1:16" x14ac:dyDescent="0.3">
      <c r="A80" s="1">
        <v>25</v>
      </c>
      <c r="B80" s="1">
        <v>79</v>
      </c>
      <c r="C80" s="1" t="s">
        <v>168</v>
      </c>
      <c r="D80" s="1" t="s">
        <v>169</v>
      </c>
      <c r="E80" s="1">
        <v>5000000</v>
      </c>
      <c r="F80">
        <v>0.04</v>
      </c>
      <c r="G80" s="1">
        <v>5000000</v>
      </c>
      <c r="H80">
        <v>0.15</v>
      </c>
      <c r="I80" s="1">
        <v>0</v>
      </c>
      <c r="J80" s="1">
        <v>0</v>
      </c>
      <c r="K80" s="1">
        <v>0</v>
      </c>
      <c r="L80" s="1">
        <v>1</v>
      </c>
      <c r="M80" s="1">
        <v>0</v>
      </c>
      <c r="N80" s="1">
        <v>0</v>
      </c>
      <c r="O80" s="1">
        <v>0</v>
      </c>
      <c r="P80" s="1">
        <v>0</v>
      </c>
    </row>
    <row r="81" spans="1:16" x14ac:dyDescent="0.3">
      <c r="A81" s="1">
        <v>25</v>
      </c>
      <c r="B81" s="1">
        <v>80</v>
      </c>
      <c r="C81" s="1" t="s">
        <v>170</v>
      </c>
      <c r="D81" s="1" t="s">
        <v>171</v>
      </c>
      <c r="E81" s="1">
        <v>10000000</v>
      </c>
      <c r="F81">
        <v>0.02</v>
      </c>
      <c r="G81" s="1">
        <v>10000000</v>
      </c>
      <c r="H81">
        <v>0.06</v>
      </c>
      <c r="I81" s="1">
        <v>0</v>
      </c>
      <c r="J81" s="1">
        <v>0</v>
      </c>
      <c r="K81" s="1">
        <v>1</v>
      </c>
      <c r="L81" s="1">
        <v>1</v>
      </c>
      <c r="M81" s="1">
        <v>1</v>
      </c>
      <c r="N81" s="1">
        <v>0</v>
      </c>
      <c r="O81" s="1">
        <v>1</v>
      </c>
      <c r="P81" s="1">
        <v>1</v>
      </c>
    </row>
    <row r="82" spans="1:16" x14ac:dyDescent="0.3">
      <c r="A82" s="1">
        <v>25</v>
      </c>
      <c r="B82" s="1">
        <v>81</v>
      </c>
      <c r="C82" s="1" t="s">
        <v>172</v>
      </c>
      <c r="D82" s="1" t="s">
        <v>173</v>
      </c>
      <c r="E82" s="1">
        <v>15000000</v>
      </c>
      <c r="F82">
        <v>0.02</v>
      </c>
      <c r="G82" s="1">
        <v>0</v>
      </c>
      <c r="I82" s="1">
        <v>0</v>
      </c>
      <c r="J82" s="1">
        <v>0</v>
      </c>
      <c r="K82" s="1">
        <v>0</v>
      </c>
      <c r="L82" s="1">
        <v>0</v>
      </c>
      <c r="M82" s="1">
        <v>0</v>
      </c>
      <c r="N82" s="1">
        <v>0</v>
      </c>
      <c r="O82" s="1">
        <v>0</v>
      </c>
      <c r="P82" s="1">
        <v>0</v>
      </c>
    </row>
    <row r="83" spans="1:16" x14ac:dyDescent="0.3">
      <c r="A83" s="1">
        <v>26</v>
      </c>
      <c r="B83" s="1">
        <v>82</v>
      </c>
      <c r="C83" s="1" t="s">
        <v>174</v>
      </c>
      <c r="D83" s="1" t="s">
        <v>175</v>
      </c>
      <c r="E83" s="1">
        <v>5000000</v>
      </c>
      <c r="F83">
        <v>0.08</v>
      </c>
      <c r="G83" s="1">
        <v>5000000</v>
      </c>
      <c r="H83">
        <v>0.5</v>
      </c>
      <c r="I83" s="1">
        <v>0</v>
      </c>
      <c r="J83" s="1">
        <v>0</v>
      </c>
      <c r="K83" s="1">
        <v>0</v>
      </c>
      <c r="L83" s="1">
        <v>0</v>
      </c>
      <c r="M83" s="1">
        <v>0</v>
      </c>
      <c r="N83" s="1">
        <v>0</v>
      </c>
      <c r="O83" s="1">
        <v>1</v>
      </c>
      <c r="P83" s="1">
        <v>0</v>
      </c>
    </row>
    <row r="84" spans="1:16" x14ac:dyDescent="0.3">
      <c r="A84" s="1">
        <v>26</v>
      </c>
      <c r="B84" s="1">
        <v>83</v>
      </c>
      <c r="C84" s="1" t="s">
        <v>176</v>
      </c>
      <c r="D84" s="1" t="s">
        <v>177</v>
      </c>
      <c r="E84" s="1">
        <v>5000000</v>
      </c>
      <c r="F84">
        <v>0.1</v>
      </c>
      <c r="G84" s="1">
        <v>0</v>
      </c>
      <c r="I84" s="1">
        <v>0</v>
      </c>
      <c r="J84" s="1">
        <v>0</v>
      </c>
      <c r="K84" s="1">
        <v>0</v>
      </c>
      <c r="L84" s="1">
        <v>0</v>
      </c>
      <c r="M84" s="1">
        <v>0</v>
      </c>
      <c r="N84" s="1">
        <v>0</v>
      </c>
      <c r="O84" s="1">
        <v>0</v>
      </c>
      <c r="P84" s="1">
        <v>0</v>
      </c>
    </row>
    <row r="85" spans="1:16" x14ac:dyDescent="0.3">
      <c r="A85" s="1">
        <v>26</v>
      </c>
      <c r="B85" s="1">
        <v>84</v>
      </c>
      <c r="C85" s="1" t="s">
        <v>178</v>
      </c>
      <c r="D85" s="1" t="s">
        <v>179</v>
      </c>
      <c r="E85" s="1">
        <v>6500000</v>
      </c>
      <c r="F85">
        <v>0.01</v>
      </c>
      <c r="G85" s="1">
        <v>6500000</v>
      </c>
      <c r="H85">
        <v>0.03</v>
      </c>
      <c r="I85" s="1">
        <v>0</v>
      </c>
      <c r="J85" s="1">
        <v>0</v>
      </c>
      <c r="K85" s="1">
        <v>1</v>
      </c>
      <c r="L85" s="1">
        <v>0</v>
      </c>
      <c r="M85" s="1">
        <v>0</v>
      </c>
      <c r="N85" s="1">
        <v>0</v>
      </c>
      <c r="O85" s="1">
        <v>0</v>
      </c>
      <c r="P85" s="1">
        <v>0</v>
      </c>
    </row>
    <row r="86" spans="1:16" x14ac:dyDescent="0.3">
      <c r="A86" s="1">
        <v>27</v>
      </c>
      <c r="B86" s="1">
        <v>85</v>
      </c>
      <c r="C86" s="1" t="s">
        <v>180</v>
      </c>
      <c r="D86" s="1" t="s">
        <v>181</v>
      </c>
      <c r="E86" s="1">
        <v>5000000</v>
      </c>
      <c r="F86">
        <v>0.1</v>
      </c>
      <c r="G86" s="1">
        <v>0</v>
      </c>
      <c r="I86" s="1">
        <v>0</v>
      </c>
      <c r="J86" s="1">
        <v>0</v>
      </c>
      <c r="K86" s="1">
        <v>0</v>
      </c>
      <c r="L86" s="1">
        <v>0</v>
      </c>
      <c r="M86" s="1">
        <v>0</v>
      </c>
      <c r="N86" s="1">
        <v>0</v>
      </c>
      <c r="O86" s="1">
        <v>0</v>
      </c>
      <c r="P86" s="1">
        <v>0</v>
      </c>
    </row>
    <row r="87" spans="1:16" x14ac:dyDescent="0.3">
      <c r="A87" s="1">
        <v>27</v>
      </c>
      <c r="B87" s="1">
        <v>86</v>
      </c>
      <c r="C87" s="1" t="s">
        <v>182</v>
      </c>
      <c r="D87" s="1" t="s">
        <v>183</v>
      </c>
      <c r="E87" s="1">
        <v>101</v>
      </c>
      <c r="F87">
        <v>0.02</v>
      </c>
      <c r="G87" s="1">
        <v>101</v>
      </c>
      <c r="H87">
        <v>0.04</v>
      </c>
      <c r="I87" s="1">
        <v>0</v>
      </c>
      <c r="J87" s="1">
        <v>0</v>
      </c>
      <c r="K87" s="1">
        <v>1</v>
      </c>
      <c r="L87" s="1">
        <v>1</v>
      </c>
      <c r="M87" s="1">
        <v>0</v>
      </c>
      <c r="N87" s="1">
        <v>0</v>
      </c>
      <c r="O87" s="1">
        <v>1</v>
      </c>
      <c r="P87" s="1">
        <v>1</v>
      </c>
    </row>
    <row r="88" spans="1:16" x14ac:dyDescent="0.3">
      <c r="A88" s="1">
        <v>27</v>
      </c>
      <c r="B88" s="1">
        <v>87</v>
      </c>
      <c r="C88" s="1" t="s">
        <v>184</v>
      </c>
      <c r="D88" s="1" t="s">
        <v>185</v>
      </c>
      <c r="E88" s="1">
        <v>6000000</v>
      </c>
      <c r="F88">
        <v>0.05</v>
      </c>
      <c r="G88" s="1">
        <v>0</v>
      </c>
      <c r="I88" s="1">
        <v>0</v>
      </c>
      <c r="J88" s="1">
        <v>0</v>
      </c>
      <c r="K88" s="1">
        <v>0</v>
      </c>
      <c r="L88" s="1">
        <v>0</v>
      </c>
      <c r="M88" s="1">
        <v>0</v>
      </c>
      <c r="N88" s="1">
        <v>0</v>
      </c>
      <c r="O88" s="1">
        <v>0</v>
      </c>
      <c r="P88" s="1">
        <v>0</v>
      </c>
    </row>
    <row r="89" spans="1:16" x14ac:dyDescent="0.3">
      <c r="A89" s="1">
        <v>27</v>
      </c>
      <c r="B89" s="1">
        <v>88</v>
      </c>
      <c r="C89" s="1" t="s">
        <v>186</v>
      </c>
      <c r="D89" s="1" t="s">
        <v>187</v>
      </c>
      <c r="E89" s="1">
        <v>10000000</v>
      </c>
      <c r="F89">
        <v>0.01</v>
      </c>
      <c r="G89" s="1">
        <v>10000000</v>
      </c>
      <c r="H89">
        <v>0.04</v>
      </c>
      <c r="I89" s="1">
        <v>0</v>
      </c>
      <c r="J89" s="1">
        <v>0</v>
      </c>
      <c r="K89" s="1">
        <v>0</v>
      </c>
      <c r="L89" s="1">
        <v>0</v>
      </c>
      <c r="M89" s="1">
        <v>0</v>
      </c>
      <c r="N89" s="1">
        <v>0</v>
      </c>
      <c r="O89" s="1">
        <v>1</v>
      </c>
      <c r="P89" s="1">
        <v>0</v>
      </c>
    </row>
    <row r="90" spans="1:16" x14ac:dyDescent="0.3">
      <c r="A90" s="1">
        <v>28</v>
      </c>
      <c r="B90" s="1">
        <v>89</v>
      </c>
      <c r="C90" s="1" t="s">
        <v>188</v>
      </c>
      <c r="D90" s="1" t="s">
        <v>189</v>
      </c>
      <c r="E90" s="1">
        <v>7500000</v>
      </c>
      <c r="F90">
        <v>0.04</v>
      </c>
      <c r="G90" s="1">
        <v>10000000</v>
      </c>
      <c r="H90">
        <v>0.15</v>
      </c>
      <c r="I90" s="1">
        <v>0</v>
      </c>
      <c r="J90" s="1">
        <v>0</v>
      </c>
      <c r="K90" s="1">
        <v>0</v>
      </c>
      <c r="L90" s="1">
        <v>0</v>
      </c>
      <c r="M90" s="1">
        <v>1</v>
      </c>
      <c r="N90" s="1">
        <v>0</v>
      </c>
      <c r="O90" s="1">
        <v>1</v>
      </c>
      <c r="P90" s="1">
        <v>1</v>
      </c>
    </row>
    <row r="91" spans="1:16" x14ac:dyDescent="0.3">
      <c r="A91" s="1">
        <v>28</v>
      </c>
      <c r="B91" s="1">
        <v>90</v>
      </c>
      <c r="C91" s="1" t="s">
        <v>190</v>
      </c>
      <c r="D91" s="1" t="s">
        <v>191</v>
      </c>
      <c r="E91" s="1">
        <v>9000000</v>
      </c>
      <c r="F91">
        <v>0.05</v>
      </c>
      <c r="G91" s="1">
        <v>0</v>
      </c>
      <c r="I91" s="1">
        <v>0</v>
      </c>
      <c r="J91" s="1">
        <v>0</v>
      </c>
      <c r="K91" s="1">
        <v>0</v>
      </c>
      <c r="L91" s="1">
        <v>0</v>
      </c>
      <c r="M91" s="1">
        <v>0</v>
      </c>
      <c r="N91" s="1">
        <v>0</v>
      </c>
      <c r="O91" s="1">
        <v>0</v>
      </c>
      <c r="P91" s="1">
        <v>0</v>
      </c>
    </row>
    <row r="92" spans="1:16" x14ac:dyDescent="0.3">
      <c r="A92" s="1">
        <v>28</v>
      </c>
      <c r="B92" s="1">
        <v>91</v>
      </c>
      <c r="C92" s="1" t="s">
        <v>192</v>
      </c>
      <c r="D92" s="1" t="s">
        <v>193</v>
      </c>
      <c r="E92" s="1">
        <v>5000000</v>
      </c>
      <c r="F92">
        <v>0.05</v>
      </c>
      <c r="G92" s="1">
        <v>5000000</v>
      </c>
      <c r="H92">
        <v>0.3</v>
      </c>
      <c r="I92" s="1">
        <v>0</v>
      </c>
      <c r="J92" s="1">
        <v>0</v>
      </c>
      <c r="K92" s="1">
        <v>0</v>
      </c>
      <c r="L92" s="1">
        <v>0</v>
      </c>
      <c r="M92" s="1">
        <v>1</v>
      </c>
      <c r="N92" s="1">
        <v>0</v>
      </c>
      <c r="O92" s="1">
        <v>1</v>
      </c>
      <c r="P92" s="1">
        <v>1</v>
      </c>
    </row>
    <row r="93" spans="1:16" x14ac:dyDescent="0.3">
      <c r="A93" s="1">
        <v>29</v>
      </c>
      <c r="B93" s="1">
        <v>92</v>
      </c>
      <c r="C93" s="1" t="s">
        <v>194</v>
      </c>
      <c r="D93" s="1" t="s">
        <v>195</v>
      </c>
      <c r="E93" s="1">
        <v>7500000</v>
      </c>
      <c r="F93">
        <v>0.05</v>
      </c>
      <c r="G93" s="1">
        <v>7500000</v>
      </c>
      <c r="H93">
        <v>0.21</v>
      </c>
      <c r="I93" s="1">
        <v>0</v>
      </c>
      <c r="J93" s="1">
        <v>0</v>
      </c>
      <c r="K93" s="1">
        <v>1</v>
      </c>
      <c r="L93" s="1">
        <v>0</v>
      </c>
      <c r="M93" s="1">
        <v>1</v>
      </c>
      <c r="N93" s="1">
        <v>0</v>
      </c>
      <c r="O93" s="1">
        <v>0</v>
      </c>
      <c r="P93" s="1">
        <v>1</v>
      </c>
    </row>
    <row r="94" spans="1:16" x14ac:dyDescent="0.3">
      <c r="A94" s="1">
        <v>29</v>
      </c>
      <c r="B94" s="1">
        <v>93</v>
      </c>
      <c r="C94" s="1" t="s">
        <v>196</v>
      </c>
      <c r="D94" s="1" t="s">
        <v>197</v>
      </c>
      <c r="E94" s="1">
        <v>7500000</v>
      </c>
      <c r="F94">
        <v>0.03</v>
      </c>
      <c r="G94" s="1">
        <v>0</v>
      </c>
      <c r="I94" s="1">
        <v>0</v>
      </c>
      <c r="J94" s="1">
        <v>0</v>
      </c>
      <c r="K94" s="1">
        <v>0</v>
      </c>
      <c r="L94" s="1">
        <v>0</v>
      </c>
      <c r="M94" s="1">
        <v>0</v>
      </c>
      <c r="N94" s="1">
        <v>0</v>
      </c>
      <c r="O94" s="1">
        <v>0</v>
      </c>
      <c r="P94" s="1">
        <v>0</v>
      </c>
    </row>
    <row r="95" spans="1:16" x14ac:dyDescent="0.3">
      <c r="A95" s="1">
        <v>29</v>
      </c>
      <c r="B95" s="1">
        <v>94</v>
      </c>
      <c r="C95" s="1" t="s">
        <v>198</v>
      </c>
      <c r="D95" s="1" t="s">
        <v>199</v>
      </c>
      <c r="E95" s="1">
        <v>10000000</v>
      </c>
      <c r="F95">
        <v>3.5000000000000003E-2</v>
      </c>
      <c r="G95" s="1">
        <v>0</v>
      </c>
      <c r="I95" s="1">
        <v>0</v>
      </c>
      <c r="J95" s="1">
        <v>0</v>
      </c>
      <c r="K95" s="1">
        <v>0</v>
      </c>
      <c r="L95" s="1">
        <v>0</v>
      </c>
      <c r="M95" s="1">
        <v>0</v>
      </c>
      <c r="N95" s="1">
        <v>0</v>
      </c>
      <c r="O95" s="1">
        <v>0</v>
      </c>
      <c r="P95" s="1">
        <v>0</v>
      </c>
    </row>
    <row r="96" spans="1:16" x14ac:dyDescent="0.3">
      <c r="A96" s="1">
        <v>30</v>
      </c>
      <c r="B96" s="1">
        <v>95</v>
      </c>
      <c r="C96" s="1" t="s">
        <v>200</v>
      </c>
      <c r="D96" s="1" t="s">
        <v>201</v>
      </c>
      <c r="E96" s="1">
        <v>7500000</v>
      </c>
      <c r="F96">
        <v>0.15</v>
      </c>
      <c r="G96" s="1">
        <v>0</v>
      </c>
      <c r="I96" s="1">
        <v>0</v>
      </c>
      <c r="J96" s="1">
        <v>0</v>
      </c>
      <c r="K96" s="1">
        <v>0</v>
      </c>
      <c r="L96" s="1">
        <v>0</v>
      </c>
      <c r="M96" s="1">
        <v>0</v>
      </c>
      <c r="N96" s="1">
        <v>0</v>
      </c>
      <c r="O96" s="1">
        <v>0</v>
      </c>
      <c r="P96" s="1">
        <v>0</v>
      </c>
    </row>
    <row r="97" spans="1:16" x14ac:dyDescent="0.3">
      <c r="A97" s="1">
        <v>30</v>
      </c>
      <c r="B97" s="1">
        <v>96</v>
      </c>
      <c r="C97" s="1" t="s">
        <v>202</v>
      </c>
      <c r="D97" s="1" t="s">
        <v>203</v>
      </c>
      <c r="E97" s="1">
        <v>8000000</v>
      </c>
      <c r="F97">
        <v>0.01</v>
      </c>
      <c r="G97" s="1">
        <v>8000000</v>
      </c>
      <c r="H97">
        <v>0.06</v>
      </c>
      <c r="I97" s="1">
        <v>0</v>
      </c>
      <c r="J97" s="1">
        <v>0</v>
      </c>
      <c r="K97" s="1">
        <v>1</v>
      </c>
      <c r="L97" s="1">
        <v>0</v>
      </c>
      <c r="M97" s="1">
        <v>1</v>
      </c>
      <c r="N97" s="1">
        <v>0</v>
      </c>
      <c r="O97" s="1">
        <v>0</v>
      </c>
      <c r="P97" s="1">
        <v>0</v>
      </c>
    </row>
    <row r="98" spans="1:16" x14ac:dyDescent="0.3">
      <c r="A98" s="1">
        <v>30</v>
      </c>
      <c r="B98" s="1">
        <v>97</v>
      </c>
      <c r="C98" s="1" t="s">
        <v>204</v>
      </c>
      <c r="D98" s="1" t="s">
        <v>205</v>
      </c>
      <c r="E98" s="1">
        <v>30000000</v>
      </c>
      <c r="F98">
        <v>0.01</v>
      </c>
      <c r="G98" s="1">
        <v>0</v>
      </c>
      <c r="I98" s="1">
        <v>0</v>
      </c>
      <c r="J98" s="1">
        <v>0</v>
      </c>
      <c r="K98" s="1">
        <v>0</v>
      </c>
      <c r="L98" s="1">
        <v>0</v>
      </c>
      <c r="M98" s="1">
        <v>0</v>
      </c>
      <c r="N98" s="1">
        <v>0</v>
      </c>
      <c r="O98" s="1">
        <v>0</v>
      </c>
      <c r="P98" s="1">
        <v>0</v>
      </c>
    </row>
    <row r="99" spans="1:16" x14ac:dyDescent="0.3">
      <c r="A99" s="1">
        <v>30</v>
      </c>
      <c r="B99" s="1">
        <v>98</v>
      </c>
      <c r="C99" s="1" t="s">
        <v>206</v>
      </c>
      <c r="D99" s="1" t="s">
        <v>207</v>
      </c>
      <c r="E99" s="1">
        <v>5000000</v>
      </c>
      <c r="F99">
        <v>7.4999999999999997E-2</v>
      </c>
      <c r="G99" s="1">
        <v>0</v>
      </c>
      <c r="I99" s="1">
        <v>0</v>
      </c>
      <c r="J99" s="1">
        <v>0</v>
      </c>
      <c r="K99" s="1">
        <v>0</v>
      </c>
      <c r="L99" s="1">
        <v>0</v>
      </c>
      <c r="M99" s="1">
        <v>0</v>
      </c>
      <c r="N99" s="1">
        <v>0</v>
      </c>
      <c r="O99" s="1">
        <v>0</v>
      </c>
      <c r="P99" s="1">
        <v>0</v>
      </c>
    </row>
    <row r="100" spans="1:16" x14ac:dyDescent="0.3">
      <c r="A100" s="1">
        <v>31</v>
      </c>
      <c r="B100" s="1">
        <v>99</v>
      </c>
      <c r="C100" s="1" t="s">
        <v>208</v>
      </c>
      <c r="D100" s="1" t="s">
        <v>209</v>
      </c>
      <c r="E100" s="1">
        <v>5000000</v>
      </c>
      <c r="F100">
        <v>0.1</v>
      </c>
      <c r="G100" s="1">
        <v>0</v>
      </c>
      <c r="I100" s="1">
        <v>0</v>
      </c>
      <c r="J100" s="1">
        <v>0</v>
      </c>
      <c r="K100" s="1">
        <v>0</v>
      </c>
      <c r="L100" s="1">
        <v>0</v>
      </c>
      <c r="M100" s="1">
        <v>0</v>
      </c>
      <c r="N100" s="1">
        <v>0</v>
      </c>
      <c r="O100" s="1">
        <v>0</v>
      </c>
      <c r="P100" s="1">
        <v>0</v>
      </c>
    </row>
    <row r="101" spans="1:16" x14ac:dyDescent="0.3">
      <c r="A101" s="1">
        <v>31</v>
      </c>
      <c r="B101" s="1">
        <v>100</v>
      </c>
      <c r="C101" s="1" t="s">
        <v>210</v>
      </c>
      <c r="D101" s="1" t="s">
        <v>211</v>
      </c>
      <c r="E101" s="1">
        <v>6000000</v>
      </c>
      <c r="F101">
        <v>2.5000000000000001E-2</v>
      </c>
      <c r="G101" s="1">
        <v>0</v>
      </c>
      <c r="I101" s="1">
        <v>0</v>
      </c>
      <c r="J101" s="1">
        <v>0</v>
      </c>
      <c r="K101" s="1">
        <v>0</v>
      </c>
      <c r="L101" s="1">
        <v>0</v>
      </c>
      <c r="M101" s="1">
        <v>0</v>
      </c>
      <c r="N101" s="1">
        <v>0</v>
      </c>
      <c r="O101" s="1">
        <v>0</v>
      </c>
      <c r="P101" s="1">
        <v>0</v>
      </c>
    </row>
    <row r="102" spans="1:16" x14ac:dyDescent="0.3">
      <c r="A102" s="1">
        <v>31</v>
      </c>
      <c r="B102" s="1">
        <v>101</v>
      </c>
      <c r="C102" s="1" t="s">
        <v>212</v>
      </c>
      <c r="D102" s="1" t="s">
        <v>213</v>
      </c>
      <c r="E102" s="1">
        <v>7500000</v>
      </c>
      <c r="F102">
        <v>0.02</v>
      </c>
      <c r="G102" s="1">
        <v>7500000</v>
      </c>
      <c r="H102">
        <v>2.6800000000000001E-2</v>
      </c>
      <c r="I102" s="1">
        <v>0</v>
      </c>
      <c r="J102" s="1">
        <v>0</v>
      </c>
      <c r="K102" s="1">
        <v>0</v>
      </c>
      <c r="L102" s="1">
        <v>0</v>
      </c>
      <c r="M102" s="1">
        <v>0</v>
      </c>
      <c r="N102" s="1">
        <v>1</v>
      </c>
      <c r="O102" s="1">
        <v>0</v>
      </c>
      <c r="P102" s="1">
        <v>0</v>
      </c>
    </row>
    <row r="103" spans="1:16" x14ac:dyDescent="0.3">
      <c r="A103" s="1">
        <v>31</v>
      </c>
      <c r="B103" s="1">
        <v>102</v>
      </c>
      <c r="C103" s="1" t="s">
        <v>214</v>
      </c>
      <c r="D103" s="1" t="s">
        <v>215</v>
      </c>
      <c r="E103" s="1">
        <v>7500000</v>
      </c>
      <c r="F103">
        <v>0.03</v>
      </c>
      <c r="G103" s="1">
        <v>0</v>
      </c>
      <c r="I103" s="1">
        <v>0</v>
      </c>
      <c r="J103" s="1">
        <v>0</v>
      </c>
      <c r="K103" s="1">
        <v>0</v>
      </c>
      <c r="L103" s="1">
        <v>0</v>
      </c>
      <c r="M103" s="1">
        <v>0</v>
      </c>
      <c r="N103" s="1">
        <v>0</v>
      </c>
      <c r="O103" s="1">
        <v>0</v>
      </c>
      <c r="P103" s="1">
        <v>0</v>
      </c>
    </row>
    <row r="104" spans="1:16" x14ac:dyDescent="0.3">
      <c r="A104" s="1">
        <v>32</v>
      </c>
      <c r="B104" s="1">
        <v>103</v>
      </c>
      <c r="C104" s="1" t="s">
        <v>216</v>
      </c>
      <c r="D104" s="1" t="s">
        <v>217</v>
      </c>
      <c r="E104" s="1">
        <v>8000000</v>
      </c>
      <c r="F104">
        <v>7.0000000000000007E-2</v>
      </c>
      <c r="G104" s="1">
        <v>0</v>
      </c>
      <c r="I104" s="1">
        <v>0</v>
      </c>
      <c r="J104" s="1">
        <v>0</v>
      </c>
      <c r="K104" s="1">
        <v>0</v>
      </c>
      <c r="L104" s="1">
        <v>0</v>
      </c>
      <c r="M104" s="1">
        <v>0</v>
      </c>
      <c r="N104" s="1">
        <v>0</v>
      </c>
      <c r="O104" s="1">
        <v>0</v>
      </c>
      <c r="P104" s="1">
        <v>0</v>
      </c>
    </row>
    <row r="105" spans="1:16" x14ac:dyDescent="0.3">
      <c r="A105" s="1">
        <v>32</v>
      </c>
      <c r="B105" s="1">
        <v>104</v>
      </c>
      <c r="C105" s="1" t="s">
        <v>218</v>
      </c>
      <c r="D105" s="1" t="s">
        <v>219</v>
      </c>
      <c r="E105" s="1">
        <v>20000000</v>
      </c>
      <c r="F105">
        <v>0.04</v>
      </c>
      <c r="G105" s="1">
        <v>0</v>
      </c>
      <c r="I105" s="1">
        <v>0</v>
      </c>
      <c r="J105" s="1">
        <v>0</v>
      </c>
      <c r="K105" s="1">
        <v>0</v>
      </c>
      <c r="L105" s="1">
        <v>0</v>
      </c>
      <c r="M105" s="1">
        <v>0</v>
      </c>
      <c r="N105" s="1">
        <v>0</v>
      </c>
      <c r="O105" s="1">
        <v>0</v>
      </c>
      <c r="P105" s="1">
        <v>0</v>
      </c>
    </row>
    <row r="106" spans="1:16" x14ac:dyDescent="0.3">
      <c r="A106" s="1">
        <v>32</v>
      </c>
      <c r="B106" s="1">
        <v>105</v>
      </c>
      <c r="C106" s="1" t="s">
        <v>220</v>
      </c>
      <c r="D106" s="1" t="s">
        <v>221</v>
      </c>
      <c r="E106" s="1">
        <v>5000000</v>
      </c>
      <c r="F106">
        <v>0.01</v>
      </c>
      <c r="G106" s="1">
        <v>5000000</v>
      </c>
      <c r="H106">
        <v>0.02</v>
      </c>
      <c r="I106" s="1">
        <v>0</v>
      </c>
      <c r="J106" s="1">
        <v>0</v>
      </c>
      <c r="K106" s="1">
        <v>0</v>
      </c>
      <c r="L106" s="1">
        <v>0</v>
      </c>
      <c r="M106" s="1">
        <v>0</v>
      </c>
      <c r="N106" s="1">
        <v>1</v>
      </c>
      <c r="O106" s="1">
        <v>0</v>
      </c>
      <c r="P106" s="1">
        <v>0</v>
      </c>
    </row>
    <row r="107" spans="1:16" x14ac:dyDescent="0.3">
      <c r="A107" s="1">
        <v>32</v>
      </c>
      <c r="B107" s="1">
        <v>106</v>
      </c>
      <c r="C107" s="1" t="s">
        <v>222</v>
      </c>
      <c r="D107" s="1" t="s">
        <v>223</v>
      </c>
      <c r="E107" s="1">
        <v>3500000</v>
      </c>
      <c r="F107">
        <v>0.06</v>
      </c>
      <c r="G107" s="1">
        <v>0</v>
      </c>
      <c r="I107" s="1">
        <v>0</v>
      </c>
      <c r="J107" s="1">
        <v>0</v>
      </c>
      <c r="K107" s="1">
        <v>0</v>
      </c>
      <c r="L107" s="1">
        <v>0</v>
      </c>
      <c r="M107" s="1">
        <v>0</v>
      </c>
      <c r="N107" s="1">
        <v>0</v>
      </c>
      <c r="O107" s="1">
        <v>0</v>
      </c>
      <c r="P107" s="1">
        <v>0</v>
      </c>
    </row>
    <row r="108" spans="1:16" x14ac:dyDescent="0.3">
      <c r="A108" s="1">
        <v>33</v>
      </c>
      <c r="B108" s="1">
        <v>107</v>
      </c>
      <c r="C108" s="1" t="s">
        <v>224</v>
      </c>
      <c r="D108" s="1" t="s">
        <v>225</v>
      </c>
      <c r="E108" s="1">
        <v>4000000</v>
      </c>
      <c r="F108">
        <v>0.1</v>
      </c>
      <c r="G108" s="1">
        <v>4000000</v>
      </c>
      <c r="H108">
        <v>0.25</v>
      </c>
      <c r="I108" s="1">
        <v>0</v>
      </c>
      <c r="J108" s="1">
        <v>0</v>
      </c>
      <c r="K108" s="1">
        <v>1</v>
      </c>
      <c r="L108" s="1">
        <v>0</v>
      </c>
      <c r="M108" s="1">
        <v>0</v>
      </c>
      <c r="N108" s="1">
        <v>0</v>
      </c>
      <c r="O108" s="1">
        <v>0</v>
      </c>
      <c r="P108" s="1">
        <v>0</v>
      </c>
    </row>
    <row r="109" spans="1:16" x14ac:dyDescent="0.3">
      <c r="A109" s="1">
        <v>33</v>
      </c>
      <c r="B109" s="1">
        <v>108</v>
      </c>
      <c r="C109" s="1" t="s">
        <v>226</v>
      </c>
      <c r="D109" s="1" t="s">
        <v>227</v>
      </c>
      <c r="E109" s="1">
        <v>4000000</v>
      </c>
      <c r="F109">
        <v>0.05</v>
      </c>
      <c r="G109" s="1">
        <v>0</v>
      </c>
      <c r="I109" s="1">
        <v>0</v>
      </c>
      <c r="J109" s="1">
        <v>0</v>
      </c>
      <c r="K109" s="1">
        <v>0</v>
      </c>
      <c r="L109" s="1">
        <v>0</v>
      </c>
      <c r="M109" s="1">
        <v>0</v>
      </c>
      <c r="N109" s="1">
        <v>0</v>
      </c>
      <c r="O109" s="1">
        <v>0</v>
      </c>
      <c r="P109" s="1">
        <v>0</v>
      </c>
    </row>
    <row r="110" spans="1:16" x14ac:dyDescent="0.3">
      <c r="A110" s="1">
        <v>33</v>
      </c>
      <c r="B110" s="1">
        <v>109</v>
      </c>
      <c r="C110" s="1" t="s">
        <v>228</v>
      </c>
      <c r="D110" s="1" t="s">
        <v>229</v>
      </c>
      <c r="E110" s="1">
        <v>4000000</v>
      </c>
      <c r="F110">
        <v>0.02</v>
      </c>
      <c r="G110" s="1">
        <v>6000000</v>
      </c>
      <c r="H110">
        <v>0.1</v>
      </c>
      <c r="I110" s="1">
        <v>0</v>
      </c>
      <c r="J110" s="1">
        <v>1</v>
      </c>
      <c r="K110" s="1">
        <v>0</v>
      </c>
      <c r="L110" s="1">
        <v>1</v>
      </c>
      <c r="M110" s="1">
        <v>0</v>
      </c>
      <c r="N110" s="1">
        <v>0</v>
      </c>
      <c r="O110" s="1">
        <v>1</v>
      </c>
      <c r="P110" s="1">
        <v>0</v>
      </c>
    </row>
    <row r="111" spans="1:16" x14ac:dyDescent="0.3">
      <c r="A111" s="1">
        <v>33</v>
      </c>
      <c r="B111" s="1">
        <v>110</v>
      </c>
      <c r="C111" s="1" t="s">
        <v>230</v>
      </c>
      <c r="D111" s="1" t="s">
        <v>231</v>
      </c>
      <c r="E111" s="1">
        <v>3500000</v>
      </c>
      <c r="F111">
        <v>0.01</v>
      </c>
      <c r="G111" s="1">
        <v>10000000</v>
      </c>
      <c r="H111">
        <v>0.1</v>
      </c>
      <c r="I111" s="1">
        <v>0</v>
      </c>
      <c r="J111" s="1">
        <v>1</v>
      </c>
      <c r="K111" s="1">
        <v>0</v>
      </c>
      <c r="L111" s="1">
        <v>0</v>
      </c>
      <c r="M111" s="1">
        <v>0</v>
      </c>
      <c r="N111" s="1">
        <v>0</v>
      </c>
      <c r="O111" s="1">
        <v>1</v>
      </c>
      <c r="P111" s="1">
        <v>0</v>
      </c>
    </row>
    <row r="112" spans="1:16" x14ac:dyDescent="0.3">
      <c r="A112" s="1">
        <v>34</v>
      </c>
      <c r="B112" s="1">
        <v>111</v>
      </c>
      <c r="C112" s="1" t="s">
        <v>232</v>
      </c>
      <c r="D112" s="1" t="s">
        <v>233</v>
      </c>
      <c r="E112" s="1">
        <v>4000000</v>
      </c>
      <c r="F112">
        <v>0.1</v>
      </c>
      <c r="G112" s="1">
        <v>4000000</v>
      </c>
      <c r="H112">
        <v>0.2</v>
      </c>
      <c r="I112" s="1">
        <v>0</v>
      </c>
      <c r="J112" s="1">
        <v>1</v>
      </c>
      <c r="K112" s="1">
        <v>1</v>
      </c>
      <c r="L112" s="1">
        <v>0</v>
      </c>
      <c r="M112" s="1">
        <v>1</v>
      </c>
      <c r="N112" s="1">
        <v>0</v>
      </c>
      <c r="O112" s="1">
        <v>0</v>
      </c>
      <c r="P112" s="1">
        <v>1</v>
      </c>
    </row>
    <row r="113" spans="1:16" x14ac:dyDescent="0.3">
      <c r="A113" s="1">
        <v>34</v>
      </c>
      <c r="B113" s="1">
        <v>112</v>
      </c>
      <c r="C113" s="1" t="s">
        <v>234</v>
      </c>
      <c r="D113" s="1" t="s">
        <v>235</v>
      </c>
      <c r="E113" s="1">
        <v>3000000</v>
      </c>
      <c r="F113">
        <v>7.4999999999999997E-2</v>
      </c>
      <c r="G113" s="1">
        <v>0</v>
      </c>
      <c r="I113" s="1">
        <v>0</v>
      </c>
      <c r="J113" s="1">
        <v>0</v>
      </c>
      <c r="K113" s="1">
        <v>0</v>
      </c>
      <c r="L113" s="1">
        <v>0</v>
      </c>
      <c r="M113" s="1">
        <v>0</v>
      </c>
      <c r="N113" s="1">
        <v>0</v>
      </c>
      <c r="O113" s="1">
        <v>0</v>
      </c>
      <c r="P113" s="1">
        <v>0</v>
      </c>
    </row>
    <row r="114" spans="1:16" x14ac:dyDescent="0.3">
      <c r="A114" s="1">
        <v>34</v>
      </c>
      <c r="B114" s="1">
        <v>113</v>
      </c>
      <c r="C114" s="1" t="s">
        <v>236</v>
      </c>
      <c r="D114" s="1" t="s">
        <v>237</v>
      </c>
      <c r="E114" s="1">
        <v>6000000</v>
      </c>
      <c r="F114">
        <v>0.02</v>
      </c>
      <c r="G114" s="1">
        <v>0</v>
      </c>
      <c r="I114" s="1">
        <v>0</v>
      </c>
      <c r="J114" s="1">
        <v>0</v>
      </c>
      <c r="K114" s="1">
        <v>0</v>
      </c>
      <c r="L114" s="1">
        <v>0</v>
      </c>
      <c r="M114" s="1">
        <v>0</v>
      </c>
      <c r="N114" s="1">
        <v>0</v>
      </c>
      <c r="O114" s="1">
        <v>0</v>
      </c>
      <c r="P114" s="1">
        <v>0</v>
      </c>
    </row>
    <row r="115" spans="1:16" x14ac:dyDescent="0.3">
      <c r="A115" s="1">
        <v>34</v>
      </c>
      <c r="B115" s="1">
        <v>114</v>
      </c>
      <c r="C115" s="1" t="s">
        <v>238</v>
      </c>
      <c r="D115" s="1" t="s">
        <v>239</v>
      </c>
      <c r="E115" s="1">
        <v>10000000</v>
      </c>
      <c r="F115">
        <v>0.01</v>
      </c>
      <c r="G115" s="1">
        <v>0</v>
      </c>
      <c r="I115" s="1">
        <v>0</v>
      </c>
      <c r="J115" s="1">
        <v>0</v>
      </c>
      <c r="K115" s="1">
        <v>0</v>
      </c>
      <c r="L115" s="1">
        <v>0</v>
      </c>
      <c r="M115" s="1">
        <v>0</v>
      </c>
      <c r="N115" s="1">
        <v>0</v>
      </c>
      <c r="O115" s="1">
        <v>0</v>
      </c>
      <c r="P115" s="1">
        <v>0</v>
      </c>
    </row>
    <row r="116" spans="1:16" x14ac:dyDescent="0.3">
      <c r="A116" s="1">
        <v>35</v>
      </c>
      <c r="B116" s="1">
        <v>115</v>
      </c>
      <c r="C116" s="1" t="s">
        <v>240</v>
      </c>
      <c r="D116" s="1" t="s">
        <v>241</v>
      </c>
      <c r="E116" s="1">
        <v>4000000</v>
      </c>
      <c r="F116">
        <v>0.08</v>
      </c>
      <c r="G116" s="1">
        <v>4000000</v>
      </c>
      <c r="H116">
        <v>0.3</v>
      </c>
      <c r="I116" s="1">
        <v>0</v>
      </c>
      <c r="J116" s="1">
        <v>1</v>
      </c>
      <c r="K116" s="1">
        <v>0</v>
      </c>
      <c r="L116" s="1">
        <v>1</v>
      </c>
      <c r="M116" s="1">
        <v>1</v>
      </c>
      <c r="N116" s="1">
        <v>1</v>
      </c>
      <c r="O116" s="1">
        <v>0</v>
      </c>
      <c r="P116" s="1">
        <v>0</v>
      </c>
    </row>
    <row r="117" spans="1:16" x14ac:dyDescent="0.3">
      <c r="A117" s="1">
        <v>35</v>
      </c>
      <c r="B117" s="1">
        <v>116</v>
      </c>
      <c r="C117" s="1" t="s">
        <v>242</v>
      </c>
      <c r="D117" s="1" t="s">
        <v>243</v>
      </c>
      <c r="E117" s="1">
        <v>5000000</v>
      </c>
      <c r="F117">
        <v>0.04</v>
      </c>
      <c r="G117" s="1">
        <v>0</v>
      </c>
      <c r="I117" s="1">
        <v>0</v>
      </c>
      <c r="J117" s="1">
        <v>0</v>
      </c>
      <c r="K117" s="1">
        <v>0</v>
      </c>
      <c r="L117" s="1">
        <v>0</v>
      </c>
      <c r="M117" s="1">
        <v>0</v>
      </c>
      <c r="N117" s="1">
        <v>0</v>
      </c>
      <c r="O117" s="1">
        <v>0</v>
      </c>
      <c r="P117" s="1">
        <v>0</v>
      </c>
    </row>
    <row r="118" spans="1:16" x14ac:dyDescent="0.3">
      <c r="A118" s="1">
        <v>35</v>
      </c>
      <c r="B118" s="1">
        <v>117</v>
      </c>
      <c r="C118" s="1" t="s">
        <v>244</v>
      </c>
      <c r="D118" s="1" t="s">
        <v>245</v>
      </c>
      <c r="E118" s="1">
        <v>10000000</v>
      </c>
      <c r="F118">
        <v>2.5000000000000001E-2</v>
      </c>
      <c r="G118" s="1">
        <v>0</v>
      </c>
      <c r="I118" s="1">
        <v>0</v>
      </c>
      <c r="J118" s="1">
        <v>0</v>
      </c>
      <c r="K118" s="1">
        <v>0</v>
      </c>
      <c r="L118" s="1">
        <v>0</v>
      </c>
      <c r="M118" s="1">
        <v>0</v>
      </c>
      <c r="N118" s="1">
        <v>0</v>
      </c>
      <c r="O118" s="1">
        <v>0</v>
      </c>
      <c r="P118" s="1">
        <v>0</v>
      </c>
    </row>
  </sheetData>
  <sheetProtection sheet="1" objects="1" scenarios="1"/>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F2083-6670-4F58-8DD1-21B5BD0F3AC7}">
  <sheetPr>
    <tabColor theme="4"/>
  </sheetPr>
  <dimension ref="A1:K118"/>
  <sheetViews>
    <sheetView workbookViewId="0">
      <selection activeCell="C26" sqref="C26"/>
    </sheetView>
  </sheetViews>
  <sheetFormatPr defaultRowHeight="14.4" x14ac:dyDescent="0.3"/>
  <cols>
    <col min="1" max="1" width="16.44140625" customWidth="1"/>
    <col min="2" max="2" width="14.109375" customWidth="1"/>
    <col min="3" max="3" width="25" bestFit="1" customWidth="1"/>
    <col min="4" max="4" width="41.21875" bestFit="1" customWidth="1"/>
    <col min="5" max="5" width="16.44140625" customWidth="1"/>
    <col min="6" max="6" width="16.5546875" customWidth="1"/>
    <col min="7" max="7" width="14.5546875" customWidth="1"/>
    <col min="8" max="8" width="15.6640625" customWidth="1"/>
    <col min="9" max="9" width="16" customWidth="1"/>
    <col min="10" max="10" width="15.6640625" customWidth="1"/>
    <col min="11" max="11" width="15.109375" customWidth="1"/>
  </cols>
  <sheetData>
    <row r="1" spans="1:11" x14ac:dyDescent="0.3">
      <c r="A1" t="s">
        <v>259</v>
      </c>
      <c r="B1" t="s">
        <v>260</v>
      </c>
      <c r="C1" t="s">
        <v>261</v>
      </c>
      <c r="D1" t="s">
        <v>262</v>
      </c>
      <c r="E1" t="s">
        <v>263</v>
      </c>
      <c r="F1" t="s">
        <v>264</v>
      </c>
      <c r="G1" t="s">
        <v>265</v>
      </c>
      <c r="H1" t="s">
        <v>266</v>
      </c>
      <c r="I1" t="s">
        <v>267</v>
      </c>
      <c r="J1" t="s">
        <v>268</v>
      </c>
      <c r="K1" t="s">
        <v>269</v>
      </c>
    </row>
    <row r="2" spans="1:11" x14ac:dyDescent="0.3">
      <c r="A2">
        <v>1</v>
      </c>
      <c r="B2">
        <v>1</v>
      </c>
      <c r="C2" t="s">
        <v>12</v>
      </c>
      <c r="D2" t="s">
        <v>13</v>
      </c>
      <c r="E2">
        <v>1</v>
      </c>
      <c r="F2">
        <v>1</v>
      </c>
      <c r="G2">
        <v>1</v>
      </c>
      <c r="H2">
        <v>1</v>
      </c>
      <c r="I2">
        <v>1</v>
      </c>
      <c r="J2">
        <v>0</v>
      </c>
      <c r="K2">
        <v>0</v>
      </c>
    </row>
    <row r="3" spans="1:11" x14ac:dyDescent="0.3">
      <c r="A3">
        <v>1</v>
      </c>
      <c r="B3">
        <v>2</v>
      </c>
      <c r="C3" t="s">
        <v>14</v>
      </c>
      <c r="D3" t="s">
        <v>15</v>
      </c>
      <c r="E3">
        <v>1</v>
      </c>
      <c r="F3">
        <v>1</v>
      </c>
      <c r="G3">
        <v>1</v>
      </c>
      <c r="H3">
        <v>1</v>
      </c>
      <c r="I3">
        <v>1</v>
      </c>
      <c r="J3">
        <v>0</v>
      </c>
      <c r="K3">
        <v>0</v>
      </c>
    </row>
    <row r="4" spans="1:11" x14ac:dyDescent="0.3">
      <c r="A4">
        <v>1</v>
      </c>
      <c r="B4">
        <v>3</v>
      </c>
      <c r="C4" t="s">
        <v>16</v>
      </c>
      <c r="D4" t="s">
        <v>17</v>
      </c>
      <c r="E4">
        <v>1</v>
      </c>
      <c r="F4">
        <v>1</v>
      </c>
      <c r="G4">
        <v>1</v>
      </c>
      <c r="H4">
        <v>1</v>
      </c>
      <c r="I4">
        <v>1</v>
      </c>
      <c r="J4">
        <v>0</v>
      </c>
      <c r="K4">
        <v>0</v>
      </c>
    </row>
    <row r="5" spans="1:11" x14ac:dyDescent="0.3">
      <c r="A5">
        <v>2</v>
      </c>
      <c r="B5">
        <v>4</v>
      </c>
      <c r="C5" t="s">
        <v>18</v>
      </c>
      <c r="D5" t="s">
        <v>19</v>
      </c>
      <c r="E5">
        <v>1</v>
      </c>
      <c r="F5">
        <v>1</v>
      </c>
      <c r="G5">
        <v>1</v>
      </c>
      <c r="H5">
        <v>1</v>
      </c>
      <c r="I5">
        <v>1</v>
      </c>
      <c r="J5">
        <v>0</v>
      </c>
      <c r="K5">
        <v>0</v>
      </c>
    </row>
    <row r="6" spans="1:11" x14ac:dyDescent="0.3">
      <c r="A6">
        <v>2</v>
      </c>
      <c r="B6">
        <v>5</v>
      </c>
      <c r="C6" t="s">
        <v>20</v>
      </c>
      <c r="D6" t="s">
        <v>21</v>
      </c>
      <c r="E6">
        <v>1</v>
      </c>
      <c r="F6">
        <v>1</v>
      </c>
      <c r="G6">
        <v>1</v>
      </c>
      <c r="H6">
        <v>1</v>
      </c>
      <c r="I6">
        <v>1</v>
      </c>
      <c r="J6">
        <v>0</v>
      </c>
      <c r="K6">
        <v>0</v>
      </c>
    </row>
    <row r="7" spans="1:11" x14ac:dyDescent="0.3">
      <c r="A7">
        <v>2</v>
      </c>
      <c r="B7">
        <v>6</v>
      </c>
      <c r="C7" t="s">
        <v>22</v>
      </c>
      <c r="D7" t="s">
        <v>23</v>
      </c>
      <c r="E7">
        <v>1</v>
      </c>
      <c r="F7">
        <v>1</v>
      </c>
      <c r="G7">
        <v>1</v>
      </c>
      <c r="H7">
        <v>1</v>
      </c>
      <c r="I7">
        <v>1</v>
      </c>
      <c r="J7">
        <v>0</v>
      </c>
      <c r="K7">
        <v>0</v>
      </c>
    </row>
    <row r="8" spans="1:11" x14ac:dyDescent="0.3">
      <c r="A8">
        <v>3</v>
      </c>
      <c r="B8">
        <v>7</v>
      </c>
      <c r="C8" t="s">
        <v>24</v>
      </c>
      <c r="D8" t="s">
        <v>25</v>
      </c>
      <c r="E8">
        <v>1</v>
      </c>
      <c r="F8">
        <v>1</v>
      </c>
      <c r="G8">
        <v>1</v>
      </c>
      <c r="H8">
        <v>1</v>
      </c>
      <c r="I8">
        <v>1</v>
      </c>
      <c r="J8">
        <v>0</v>
      </c>
      <c r="K8">
        <v>0</v>
      </c>
    </row>
    <row r="9" spans="1:11" x14ac:dyDescent="0.3">
      <c r="A9">
        <v>3</v>
      </c>
      <c r="B9">
        <v>8</v>
      </c>
      <c r="C9" t="s">
        <v>26</v>
      </c>
      <c r="D9" t="s">
        <v>27</v>
      </c>
      <c r="E9">
        <v>1</v>
      </c>
      <c r="F9">
        <v>1</v>
      </c>
      <c r="G9">
        <v>1</v>
      </c>
      <c r="H9">
        <v>1</v>
      </c>
      <c r="I9">
        <v>1</v>
      </c>
      <c r="J9">
        <v>0</v>
      </c>
      <c r="K9">
        <v>0</v>
      </c>
    </row>
    <row r="10" spans="1:11" x14ac:dyDescent="0.3">
      <c r="A10">
        <v>3</v>
      </c>
      <c r="B10">
        <v>9</v>
      </c>
      <c r="C10" t="s">
        <v>28</v>
      </c>
      <c r="D10" t="s">
        <v>29</v>
      </c>
      <c r="E10">
        <v>1</v>
      </c>
      <c r="F10">
        <v>1</v>
      </c>
      <c r="G10">
        <v>1</v>
      </c>
      <c r="H10">
        <v>1</v>
      </c>
      <c r="I10">
        <v>1</v>
      </c>
      <c r="J10">
        <v>0</v>
      </c>
      <c r="K10">
        <v>0</v>
      </c>
    </row>
    <row r="11" spans="1:11" x14ac:dyDescent="0.3">
      <c r="A11">
        <v>4</v>
      </c>
      <c r="B11">
        <v>10</v>
      </c>
      <c r="C11" t="s">
        <v>30</v>
      </c>
      <c r="D11" t="s">
        <v>31</v>
      </c>
      <c r="E11">
        <v>1</v>
      </c>
      <c r="F11">
        <v>1</v>
      </c>
      <c r="G11">
        <v>1</v>
      </c>
      <c r="H11">
        <v>1</v>
      </c>
      <c r="I11">
        <v>1</v>
      </c>
      <c r="J11">
        <v>0</v>
      </c>
      <c r="K11">
        <v>0</v>
      </c>
    </row>
    <row r="12" spans="1:11" x14ac:dyDescent="0.3">
      <c r="A12">
        <v>4</v>
      </c>
      <c r="B12">
        <v>11</v>
      </c>
      <c r="C12" t="s">
        <v>32</v>
      </c>
      <c r="D12" t="s">
        <v>33</v>
      </c>
      <c r="E12">
        <v>1</v>
      </c>
      <c r="F12">
        <v>1</v>
      </c>
      <c r="G12">
        <v>1</v>
      </c>
      <c r="H12">
        <v>1</v>
      </c>
      <c r="I12">
        <v>1</v>
      </c>
      <c r="J12">
        <v>0</v>
      </c>
      <c r="K12">
        <v>0</v>
      </c>
    </row>
    <row r="13" spans="1:11" x14ac:dyDescent="0.3">
      <c r="A13">
        <v>4</v>
      </c>
      <c r="B13">
        <v>12</v>
      </c>
      <c r="C13" t="s">
        <v>34</v>
      </c>
      <c r="D13" t="s">
        <v>35</v>
      </c>
      <c r="E13">
        <v>1</v>
      </c>
      <c r="F13">
        <v>1</v>
      </c>
      <c r="G13">
        <v>1</v>
      </c>
      <c r="H13">
        <v>1</v>
      </c>
      <c r="I13">
        <v>1</v>
      </c>
      <c r="J13">
        <v>0</v>
      </c>
      <c r="K13">
        <v>0</v>
      </c>
    </row>
    <row r="14" spans="1:11" x14ac:dyDescent="0.3">
      <c r="A14">
        <v>5</v>
      </c>
      <c r="B14">
        <v>13</v>
      </c>
      <c r="C14" t="s">
        <v>36</v>
      </c>
      <c r="D14" t="s">
        <v>37</v>
      </c>
      <c r="E14">
        <v>1</v>
      </c>
      <c r="F14">
        <v>1</v>
      </c>
      <c r="G14">
        <v>1</v>
      </c>
      <c r="H14">
        <v>1</v>
      </c>
      <c r="I14">
        <v>1</v>
      </c>
      <c r="J14">
        <v>0</v>
      </c>
      <c r="K14">
        <v>0</v>
      </c>
    </row>
    <row r="15" spans="1:11" x14ac:dyDescent="0.3">
      <c r="A15">
        <v>5</v>
      </c>
      <c r="B15">
        <v>14</v>
      </c>
      <c r="C15" t="s">
        <v>38</v>
      </c>
      <c r="D15" t="s">
        <v>39</v>
      </c>
      <c r="E15">
        <v>1</v>
      </c>
      <c r="F15">
        <v>1</v>
      </c>
      <c r="G15">
        <v>1</v>
      </c>
      <c r="H15">
        <v>1</v>
      </c>
      <c r="I15">
        <v>1</v>
      </c>
      <c r="J15">
        <v>0</v>
      </c>
      <c r="K15">
        <v>0</v>
      </c>
    </row>
    <row r="16" spans="1:11" x14ac:dyDescent="0.3">
      <c r="A16">
        <v>5</v>
      </c>
      <c r="B16">
        <v>15</v>
      </c>
      <c r="C16" t="s">
        <v>40</v>
      </c>
      <c r="D16" t="s">
        <v>41</v>
      </c>
      <c r="E16">
        <v>1</v>
      </c>
      <c r="F16">
        <v>1</v>
      </c>
      <c r="G16">
        <v>1</v>
      </c>
      <c r="H16">
        <v>1</v>
      </c>
      <c r="I16">
        <v>1</v>
      </c>
      <c r="J16">
        <v>0</v>
      </c>
      <c r="K16">
        <v>0</v>
      </c>
    </row>
    <row r="17" spans="1:11" x14ac:dyDescent="0.3">
      <c r="A17">
        <v>6</v>
      </c>
      <c r="B17">
        <v>16</v>
      </c>
      <c r="C17" t="s">
        <v>42</v>
      </c>
      <c r="D17" t="s">
        <v>43</v>
      </c>
      <c r="E17">
        <v>1</v>
      </c>
      <c r="F17">
        <v>1</v>
      </c>
      <c r="G17">
        <v>1</v>
      </c>
      <c r="H17">
        <v>1</v>
      </c>
      <c r="I17">
        <v>1</v>
      </c>
      <c r="J17">
        <v>0</v>
      </c>
      <c r="K17">
        <v>0</v>
      </c>
    </row>
    <row r="18" spans="1:11" x14ac:dyDescent="0.3">
      <c r="A18">
        <v>6</v>
      </c>
      <c r="B18">
        <v>17</v>
      </c>
      <c r="C18" t="s">
        <v>44</v>
      </c>
      <c r="D18" t="s">
        <v>45</v>
      </c>
      <c r="E18">
        <v>1</v>
      </c>
      <c r="F18">
        <v>1</v>
      </c>
      <c r="G18">
        <v>1</v>
      </c>
      <c r="H18">
        <v>1</v>
      </c>
      <c r="I18">
        <v>1</v>
      </c>
      <c r="J18">
        <v>0</v>
      </c>
      <c r="K18">
        <v>0</v>
      </c>
    </row>
    <row r="19" spans="1:11" x14ac:dyDescent="0.3">
      <c r="A19">
        <v>6</v>
      </c>
      <c r="B19">
        <v>18</v>
      </c>
      <c r="C19" t="s">
        <v>46</v>
      </c>
      <c r="D19" t="s">
        <v>47</v>
      </c>
      <c r="E19">
        <v>1</v>
      </c>
      <c r="F19">
        <v>1</v>
      </c>
      <c r="G19">
        <v>1</v>
      </c>
      <c r="H19">
        <v>1</v>
      </c>
      <c r="I19">
        <v>1</v>
      </c>
      <c r="J19">
        <v>0</v>
      </c>
      <c r="K19">
        <v>0</v>
      </c>
    </row>
    <row r="20" spans="1:11" x14ac:dyDescent="0.3">
      <c r="A20">
        <v>7</v>
      </c>
      <c r="B20">
        <v>19</v>
      </c>
      <c r="C20" t="s">
        <v>48</v>
      </c>
      <c r="D20" t="s">
        <v>49</v>
      </c>
      <c r="E20">
        <v>1</v>
      </c>
      <c r="F20">
        <v>1</v>
      </c>
      <c r="G20">
        <v>1</v>
      </c>
      <c r="H20">
        <v>1</v>
      </c>
      <c r="I20">
        <v>1</v>
      </c>
      <c r="J20">
        <v>0</v>
      </c>
      <c r="K20">
        <v>0</v>
      </c>
    </row>
    <row r="21" spans="1:11" x14ac:dyDescent="0.3">
      <c r="A21">
        <v>7</v>
      </c>
      <c r="B21">
        <v>20</v>
      </c>
      <c r="C21" t="s">
        <v>270</v>
      </c>
      <c r="D21" t="s">
        <v>271</v>
      </c>
      <c r="E21">
        <v>1</v>
      </c>
      <c r="F21">
        <v>1</v>
      </c>
      <c r="G21">
        <v>1</v>
      </c>
      <c r="H21">
        <v>1</v>
      </c>
      <c r="I21">
        <v>1</v>
      </c>
      <c r="J21">
        <v>0</v>
      </c>
      <c r="K21">
        <v>0</v>
      </c>
    </row>
    <row r="22" spans="1:11" x14ac:dyDescent="0.3">
      <c r="A22">
        <v>7</v>
      </c>
      <c r="B22">
        <v>21</v>
      </c>
      <c r="C22" t="s">
        <v>52</v>
      </c>
      <c r="D22" t="s">
        <v>53</v>
      </c>
      <c r="E22">
        <v>1</v>
      </c>
      <c r="F22">
        <v>1</v>
      </c>
      <c r="G22">
        <v>1</v>
      </c>
      <c r="H22">
        <v>1</v>
      </c>
      <c r="I22">
        <v>1</v>
      </c>
      <c r="J22">
        <v>0</v>
      </c>
      <c r="K22">
        <v>0</v>
      </c>
    </row>
    <row r="23" spans="1:11" x14ac:dyDescent="0.3">
      <c r="A23">
        <v>8</v>
      </c>
      <c r="B23">
        <v>22</v>
      </c>
      <c r="C23" t="s">
        <v>54</v>
      </c>
      <c r="D23" t="s">
        <v>55</v>
      </c>
      <c r="E23">
        <v>1</v>
      </c>
      <c r="F23">
        <v>1</v>
      </c>
      <c r="G23">
        <v>1</v>
      </c>
      <c r="H23">
        <v>1</v>
      </c>
      <c r="I23">
        <v>0</v>
      </c>
      <c r="J23">
        <v>1</v>
      </c>
      <c r="K23">
        <v>0</v>
      </c>
    </row>
    <row r="24" spans="1:11" x14ac:dyDescent="0.3">
      <c r="A24">
        <v>8</v>
      </c>
      <c r="B24">
        <v>23</v>
      </c>
      <c r="C24" t="s">
        <v>56</v>
      </c>
      <c r="D24" t="s">
        <v>57</v>
      </c>
      <c r="E24">
        <v>1</v>
      </c>
      <c r="F24">
        <v>1</v>
      </c>
      <c r="G24">
        <v>1</v>
      </c>
      <c r="H24">
        <v>1</v>
      </c>
      <c r="I24">
        <v>0</v>
      </c>
      <c r="J24">
        <v>1</v>
      </c>
      <c r="K24">
        <v>0</v>
      </c>
    </row>
    <row r="25" spans="1:11" x14ac:dyDescent="0.3">
      <c r="A25">
        <v>8</v>
      </c>
      <c r="B25">
        <v>24</v>
      </c>
      <c r="C25" t="s">
        <v>58</v>
      </c>
      <c r="D25" t="s">
        <v>59</v>
      </c>
      <c r="E25">
        <v>1</v>
      </c>
      <c r="F25">
        <v>1</v>
      </c>
      <c r="G25">
        <v>1</v>
      </c>
      <c r="H25">
        <v>1</v>
      </c>
      <c r="I25">
        <v>0</v>
      </c>
      <c r="J25">
        <v>1</v>
      </c>
      <c r="K25">
        <v>0</v>
      </c>
    </row>
    <row r="26" spans="1:11" x14ac:dyDescent="0.3">
      <c r="A26">
        <v>9</v>
      </c>
      <c r="B26">
        <v>25</v>
      </c>
      <c r="C26" t="s">
        <v>60</v>
      </c>
      <c r="D26" t="s">
        <v>61</v>
      </c>
      <c r="E26">
        <v>1</v>
      </c>
      <c r="F26">
        <v>1</v>
      </c>
      <c r="G26">
        <v>1</v>
      </c>
      <c r="H26">
        <v>1</v>
      </c>
      <c r="I26">
        <v>0</v>
      </c>
      <c r="J26">
        <v>1</v>
      </c>
      <c r="K26">
        <v>0</v>
      </c>
    </row>
    <row r="27" spans="1:11" x14ac:dyDescent="0.3">
      <c r="A27">
        <v>9</v>
      </c>
      <c r="B27">
        <v>26</v>
      </c>
      <c r="C27" t="s">
        <v>62</v>
      </c>
      <c r="D27" t="s">
        <v>63</v>
      </c>
      <c r="E27">
        <v>1</v>
      </c>
      <c r="F27">
        <v>1</v>
      </c>
      <c r="G27">
        <v>1</v>
      </c>
      <c r="H27">
        <v>1</v>
      </c>
      <c r="I27">
        <v>0</v>
      </c>
      <c r="J27">
        <v>1</v>
      </c>
      <c r="K27">
        <v>0</v>
      </c>
    </row>
    <row r="28" spans="1:11" x14ac:dyDescent="0.3">
      <c r="A28">
        <v>9</v>
      </c>
      <c r="B28">
        <v>27</v>
      </c>
      <c r="C28" t="s">
        <v>64</v>
      </c>
      <c r="D28" t="s">
        <v>65</v>
      </c>
      <c r="E28">
        <v>1</v>
      </c>
      <c r="F28">
        <v>1</v>
      </c>
      <c r="G28">
        <v>1</v>
      </c>
      <c r="H28">
        <v>1</v>
      </c>
      <c r="I28">
        <v>0</v>
      </c>
      <c r="J28">
        <v>1</v>
      </c>
      <c r="K28">
        <v>0</v>
      </c>
    </row>
    <row r="29" spans="1:11" x14ac:dyDescent="0.3">
      <c r="A29">
        <v>10</v>
      </c>
      <c r="B29">
        <v>28</v>
      </c>
      <c r="C29" t="s">
        <v>66</v>
      </c>
      <c r="D29" t="s">
        <v>67</v>
      </c>
      <c r="E29">
        <v>1</v>
      </c>
      <c r="F29">
        <v>1</v>
      </c>
      <c r="G29">
        <v>1</v>
      </c>
      <c r="H29">
        <v>1</v>
      </c>
      <c r="I29">
        <v>0</v>
      </c>
      <c r="J29">
        <v>1</v>
      </c>
      <c r="K29">
        <v>0</v>
      </c>
    </row>
    <row r="30" spans="1:11" x14ac:dyDescent="0.3">
      <c r="A30">
        <v>10</v>
      </c>
      <c r="B30">
        <v>29</v>
      </c>
      <c r="C30" t="s">
        <v>68</v>
      </c>
      <c r="D30" t="s">
        <v>69</v>
      </c>
      <c r="E30">
        <v>1</v>
      </c>
      <c r="F30">
        <v>1</v>
      </c>
      <c r="G30">
        <v>1</v>
      </c>
      <c r="H30">
        <v>1</v>
      </c>
      <c r="I30">
        <v>0</v>
      </c>
      <c r="J30">
        <v>1</v>
      </c>
      <c r="K30">
        <v>0</v>
      </c>
    </row>
    <row r="31" spans="1:11" x14ac:dyDescent="0.3">
      <c r="A31">
        <v>10</v>
      </c>
      <c r="B31">
        <v>30</v>
      </c>
      <c r="C31" t="s">
        <v>70</v>
      </c>
      <c r="D31" t="s">
        <v>71</v>
      </c>
      <c r="E31">
        <v>1</v>
      </c>
      <c r="F31">
        <v>1</v>
      </c>
      <c r="G31">
        <v>1</v>
      </c>
      <c r="H31">
        <v>1</v>
      </c>
      <c r="I31">
        <v>0</v>
      </c>
      <c r="J31">
        <v>1</v>
      </c>
      <c r="K31">
        <v>0</v>
      </c>
    </row>
    <row r="32" spans="1:11" x14ac:dyDescent="0.3">
      <c r="A32">
        <v>11</v>
      </c>
      <c r="B32">
        <v>31</v>
      </c>
      <c r="C32" t="s">
        <v>72</v>
      </c>
      <c r="D32" t="s">
        <v>73</v>
      </c>
      <c r="E32">
        <v>1</v>
      </c>
      <c r="F32">
        <v>1</v>
      </c>
      <c r="G32">
        <v>1</v>
      </c>
      <c r="H32">
        <v>1</v>
      </c>
      <c r="I32">
        <v>0</v>
      </c>
      <c r="J32">
        <v>1</v>
      </c>
      <c r="K32">
        <v>0</v>
      </c>
    </row>
    <row r="33" spans="1:11" x14ac:dyDescent="0.3">
      <c r="A33">
        <v>11</v>
      </c>
      <c r="B33">
        <v>32</v>
      </c>
      <c r="C33" t="s">
        <v>74</v>
      </c>
      <c r="D33" t="s">
        <v>75</v>
      </c>
      <c r="E33">
        <v>1</v>
      </c>
      <c r="F33">
        <v>1</v>
      </c>
      <c r="G33">
        <v>1</v>
      </c>
      <c r="H33">
        <v>1</v>
      </c>
      <c r="I33">
        <v>0</v>
      </c>
      <c r="J33">
        <v>1</v>
      </c>
      <c r="K33">
        <v>0</v>
      </c>
    </row>
    <row r="34" spans="1:11" x14ac:dyDescent="0.3">
      <c r="A34">
        <v>11</v>
      </c>
      <c r="B34">
        <v>33</v>
      </c>
      <c r="C34" t="s">
        <v>76</v>
      </c>
      <c r="D34" t="s">
        <v>77</v>
      </c>
      <c r="E34">
        <v>1</v>
      </c>
      <c r="F34">
        <v>1</v>
      </c>
      <c r="G34">
        <v>1</v>
      </c>
      <c r="H34">
        <v>1</v>
      </c>
      <c r="I34">
        <v>0</v>
      </c>
      <c r="J34">
        <v>1</v>
      </c>
      <c r="K34">
        <v>0</v>
      </c>
    </row>
    <row r="35" spans="1:11" x14ac:dyDescent="0.3">
      <c r="A35">
        <v>12</v>
      </c>
      <c r="B35">
        <v>34</v>
      </c>
      <c r="C35" t="s">
        <v>78</v>
      </c>
      <c r="D35" t="s">
        <v>79</v>
      </c>
      <c r="E35">
        <v>1</v>
      </c>
      <c r="F35">
        <v>1</v>
      </c>
      <c r="G35">
        <v>1</v>
      </c>
      <c r="H35">
        <v>1</v>
      </c>
      <c r="I35">
        <v>0</v>
      </c>
      <c r="J35">
        <v>1</v>
      </c>
      <c r="K35">
        <v>0</v>
      </c>
    </row>
    <row r="36" spans="1:11" x14ac:dyDescent="0.3">
      <c r="A36">
        <v>12</v>
      </c>
      <c r="B36">
        <v>35</v>
      </c>
      <c r="C36" t="s">
        <v>80</v>
      </c>
      <c r="D36" t="s">
        <v>81</v>
      </c>
      <c r="E36">
        <v>1</v>
      </c>
      <c r="F36">
        <v>1</v>
      </c>
      <c r="G36">
        <v>1</v>
      </c>
      <c r="H36">
        <v>1</v>
      </c>
      <c r="I36">
        <v>0</v>
      </c>
      <c r="J36">
        <v>1</v>
      </c>
      <c r="K36">
        <v>0</v>
      </c>
    </row>
    <row r="37" spans="1:11" x14ac:dyDescent="0.3">
      <c r="A37">
        <v>12</v>
      </c>
      <c r="B37">
        <v>36</v>
      </c>
      <c r="C37" t="s">
        <v>82</v>
      </c>
      <c r="D37" t="s">
        <v>83</v>
      </c>
      <c r="E37">
        <v>1</v>
      </c>
      <c r="F37">
        <v>1</v>
      </c>
      <c r="G37">
        <v>1</v>
      </c>
      <c r="H37">
        <v>1</v>
      </c>
      <c r="I37">
        <v>0</v>
      </c>
      <c r="J37">
        <v>1</v>
      </c>
      <c r="K37">
        <v>0</v>
      </c>
    </row>
    <row r="38" spans="1:11" x14ac:dyDescent="0.3">
      <c r="A38">
        <v>13</v>
      </c>
      <c r="B38">
        <v>37</v>
      </c>
      <c r="C38" t="s">
        <v>84</v>
      </c>
      <c r="D38" t="s">
        <v>85</v>
      </c>
      <c r="E38">
        <v>1</v>
      </c>
      <c r="F38">
        <v>1</v>
      </c>
      <c r="G38">
        <v>1</v>
      </c>
      <c r="H38">
        <v>1</v>
      </c>
      <c r="I38">
        <v>0</v>
      </c>
      <c r="J38">
        <v>1</v>
      </c>
      <c r="K38">
        <v>0</v>
      </c>
    </row>
    <row r="39" spans="1:11" x14ac:dyDescent="0.3">
      <c r="A39">
        <v>13</v>
      </c>
      <c r="B39">
        <v>38</v>
      </c>
      <c r="C39" t="s">
        <v>86</v>
      </c>
      <c r="D39" t="s">
        <v>87</v>
      </c>
      <c r="E39">
        <v>1</v>
      </c>
      <c r="F39">
        <v>1</v>
      </c>
      <c r="G39">
        <v>1</v>
      </c>
      <c r="H39">
        <v>1</v>
      </c>
      <c r="I39">
        <v>0</v>
      </c>
      <c r="J39">
        <v>1</v>
      </c>
      <c r="K39">
        <v>0</v>
      </c>
    </row>
    <row r="40" spans="1:11" x14ac:dyDescent="0.3">
      <c r="A40">
        <v>13</v>
      </c>
      <c r="B40">
        <v>39</v>
      </c>
      <c r="C40" t="s">
        <v>88</v>
      </c>
      <c r="D40" t="s">
        <v>89</v>
      </c>
      <c r="E40">
        <v>1</v>
      </c>
      <c r="F40">
        <v>1</v>
      </c>
      <c r="G40">
        <v>1</v>
      </c>
      <c r="H40">
        <v>1</v>
      </c>
      <c r="I40">
        <v>0</v>
      </c>
      <c r="J40">
        <v>1</v>
      </c>
      <c r="K40">
        <v>0</v>
      </c>
    </row>
    <row r="41" spans="1:11" x14ac:dyDescent="0.3">
      <c r="A41">
        <v>14</v>
      </c>
      <c r="B41">
        <v>40</v>
      </c>
      <c r="C41" t="s">
        <v>90</v>
      </c>
      <c r="D41" t="s">
        <v>91</v>
      </c>
      <c r="E41">
        <v>1</v>
      </c>
      <c r="F41">
        <v>1</v>
      </c>
      <c r="G41">
        <v>1</v>
      </c>
      <c r="H41">
        <v>1</v>
      </c>
      <c r="I41">
        <v>0</v>
      </c>
      <c r="J41">
        <v>1</v>
      </c>
      <c r="K41">
        <v>0</v>
      </c>
    </row>
    <row r="42" spans="1:11" x14ac:dyDescent="0.3">
      <c r="A42">
        <v>14</v>
      </c>
      <c r="B42">
        <v>41</v>
      </c>
      <c r="C42" t="s">
        <v>92</v>
      </c>
      <c r="D42" t="s">
        <v>93</v>
      </c>
      <c r="E42">
        <v>1</v>
      </c>
      <c r="F42">
        <v>1</v>
      </c>
      <c r="G42">
        <v>1</v>
      </c>
      <c r="H42">
        <v>1</v>
      </c>
      <c r="I42">
        <v>0</v>
      </c>
      <c r="J42">
        <v>1</v>
      </c>
      <c r="K42">
        <v>0</v>
      </c>
    </row>
    <row r="43" spans="1:11" x14ac:dyDescent="0.3">
      <c r="A43">
        <v>14</v>
      </c>
      <c r="B43">
        <v>42</v>
      </c>
      <c r="C43" t="s">
        <v>94</v>
      </c>
      <c r="D43" t="s">
        <v>272</v>
      </c>
      <c r="E43">
        <v>1</v>
      </c>
      <c r="F43">
        <v>1</v>
      </c>
      <c r="G43">
        <v>1</v>
      </c>
      <c r="H43">
        <v>1</v>
      </c>
      <c r="I43">
        <v>0</v>
      </c>
      <c r="J43">
        <v>1</v>
      </c>
      <c r="K43">
        <v>0</v>
      </c>
    </row>
    <row r="44" spans="1:11" x14ac:dyDescent="0.3">
      <c r="A44">
        <v>15</v>
      </c>
      <c r="B44">
        <v>43</v>
      </c>
      <c r="C44" t="s">
        <v>96</v>
      </c>
      <c r="D44" t="s">
        <v>97</v>
      </c>
      <c r="E44">
        <v>1</v>
      </c>
      <c r="F44">
        <v>1</v>
      </c>
      <c r="G44">
        <v>1</v>
      </c>
      <c r="H44">
        <v>1</v>
      </c>
      <c r="I44">
        <v>0</v>
      </c>
      <c r="J44">
        <v>1</v>
      </c>
      <c r="K44">
        <v>0</v>
      </c>
    </row>
    <row r="45" spans="1:11" x14ac:dyDescent="0.3">
      <c r="A45">
        <v>15</v>
      </c>
      <c r="B45">
        <v>44</v>
      </c>
      <c r="C45" t="s">
        <v>98</v>
      </c>
      <c r="D45" t="s">
        <v>99</v>
      </c>
      <c r="E45">
        <v>1</v>
      </c>
      <c r="F45">
        <v>1</v>
      </c>
      <c r="G45">
        <v>1</v>
      </c>
      <c r="H45">
        <v>1</v>
      </c>
      <c r="I45">
        <v>0</v>
      </c>
      <c r="J45">
        <v>1</v>
      </c>
      <c r="K45">
        <v>0</v>
      </c>
    </row>
    <row r="46" spans="1:11" x14ac:dyDescent="0.3">
      <c r="A46">
        <v>15</v>
      </c>
      <c r="B46">
        <v>45</v>
      </c>
      <c r="C46" t="s">
        <v>100</v>
      </c>
      <c r="D46" t="s">
        <v>101</v>
      </c>
      <c r="E46">
        <v>1</v>
      </c>
      <c r="F46">
        <v>1</v>
      </c>
      <c r="G46">
        <v>1</v>
      </c>
      <c r="H46">
        <v>1</v>
      </c>
      <c r="I46">
        <v>0</v>
      </c>
      <c r="J46">
        <v>1</v>
      </c>
      <c r="K46">
        <v>0</v>
      </c>
    </row>
    <row r="47" spans="1:11" x14ac:dyDescent="0.3">
      <c r="A47">
        <v>16</v>
      </c>
      <c r="B47">
        <v>46</v>
      </c>
      <c r="C47" t="s">
        <v>102</v>
      </c>
      <c r="D47" t="s">
        <v>103</v>
      </c>
      <c r="E47">
        <v>1</v>
      </c>
      <c r="F47">
        <v>1</v>
      </c>
      <c r="G47">
        <v>1</v>
      </c>
      <c r="H47">
        <v>1</v>
      </c>
      <c r="I47">
        <v>0</v>
      </c>
      <c r="J47">
        <v>1</v>
      </c>
      <c r="K47">
        <v>0</v>
      </c>
    </row>
    <row r="48" spans="1:11" x14ac:dyDescent="0.3">
      <c r="A48">
        <v>16</v>
      </c>
      <c r="B48">
        <v>47</v>
      </c>
      <c r="C48" t="s">
        <v>104</v>
      </c>
      <c r="D48" t="s">
        <v>105</v>
      </c>
      <c r="E48">
        <v>1</v>
      </c>
      <c r="F48">
        <v>1</v>
      </c>
      <c r="G48">
        <v>1</v>
      </c>
      <c r="H48">
        <v>1</v>
      </c>
      <c r="I48">
        <v>0</v>
      </c>
      <c r="J48">
        <v>1</v>
      </c>
      <c r="K48">
        <v>0</v>
      </c>
    </row>
    <row r="49" spans="1:11" x14ac:dyDescent="0.3">
      <c r="A49">
        <v>16</v>
      </c>
      <c r="B49">
        <v>48</v>
      </c>
      <c r="C49" t="s">
        <v>106</v>
      </c>
      <c r="D49" t="s">
        <v>107</v>
      </c>
      <c r="E49">
        <v>1</v>
      </c>
      <c r="F49">
        <v>1</v>
      </c>
      <c r="G49">
        <v>1</v>
      </c>
      <c r="H49">
        <v>1</v>
      </c>
      <c r="I49">
        <v>0</v>
      </c>
      <c r="J49">
        <v>1</v>
      </c>
      <c r="K49">
        <v>0</v>
      </c>
    </row>
    <row r="50" spans="1:11" x14ac:dyDescent="0.3">
      <c r="A50">
        <v>16</v>
      </c>
      <c r="B50">
        <v>49</v>
      </c>
      <c r="C50" t="s">
        <v>108</v>
      </c>
      <c r="D50" t="s">
        <v>109</v>
      </c>
      <c r="E50">
        <v>1</v>
      </c>
      <c r="F50">
        <v>1</v>
      </c>
      <c r="G50">
        <v>1</v>
      </c>
      <c r="H50">
        <v>1</v>
      </c>
      <c r="I50">
        <v>0</v>
      </c>
      <c r="J50">
        <v>1</v>
      </c>
      <c r="K50">
        <v>0</v>
      </c>
    </row>
    <row r="51" spans="1:11" x14ac:dyDescent="0.3">
      <c r="A51">
        <v>17</v>
      </c>
      <c r="B51">
        <v>50</v>
      </c>
      <c r="C51" t="s">
        <v>110</v>
      </c>
      <c r="D51" t="s">
        <v>111</v>
      </c>
      <c r="E51">
        <v>1</v>
      </c>
      <c r="F51">
        <v>1</v>
      </c>
      <c r="G51">
        <v>1</v>
      </c>
      <c r="H51">
        <v>1</v>
      </c>
      <c r="I51">
        <v>0</v>
      </c>
      <c r="J51">
        <v>1</v>
      </c>
      <c r="K51">
        <v>0</v>
      </c>
    </row>
    <row r="52" spans="1:11" x14ac:dyDescent="0.3">
      <c r="A52">
        <v>17</v>
      </c>
      <c r="B52">
        <v>51</v>
      </c>
      <c r="C52" t="s">
        <v>112</v>
      </c>
      <c r="D52" t="s">
        <v>113</v>
      </c>
      <c r="E52">
        <v>1</v>
      </c>
      <c r="F52">
        <v>1</v>
      </c>
      <c r="G52">
        <v>1</v>
      </c>
      <c r="H52">
        <v>1</v>
      </c>
      <c r="I52">
        <v>0</v>
      </c>
      <c r="J52">
        <v>1</v>
      </c>
      <c r="K52">
        <v>0</v>
      </c>
    </row>
    <row r="53" spans="1:11" x14ac:dyDescent="0.3">
      <c r="A53">
        <v>17</v>
      </c>
      <c r="B53">
        <v>52</v>
      </c>
      <c r="C53" t="s">
        <v>114</v>
      </c>
      <c r="D53" t="s">
        <v>115</v>
      </c>
      <c r="E53">
        <v>1</v>
      </c>
      <c r="F53">
        <v>1</v>
      </c>
      <c r="G53">
        <v>1</v>
      </c>
      <c r="H53">
        <v>1</v>
      </c>
      <c r="I53">
        <v>0</v>
      </c>
      <c r="J53">
        <v>1</v>
      </c>
      <c r="K53">
        <v>0</v>
      </c>
    </row>
    <row r="54" spans="1:11" x14ac:dyDescent="0.3">
      <c r="A54">
        <v>17</v>
      </c>
      <c r="B54">
        <v>53</v>
      </c>
      <c r="C54" t="s">
        <v>116</v>
      </c>
      <c r="D54" t="s">
        <v>117</v>
      </c>
      <c r="E54">
        <v>1</v>
      </c>
      <c r="F54">
        <v>1</v>
      </c>
      <c r="G54">
        <v>1</v>
      </c>
      <c r="H54">
        <v>1</v>
      </c>
      <c r="I54">
        <v>0</v>
      </c>
      <c r="J54">
        <v>1</v>
      </c>
      <c r="K54">
        <v>0</v>
      </c>
    </row>
    <row r="55" spans="1:11" x14ac:dyDescent="0.3">
      <c r="A55">
        <v>18</v>
      </c>
      <c r="B55">
        <v>54</v>
      </c>
      <c r="C55" t="s">
        <v>118</v>
      </c>
      <c r="D55" t="s">
        <v>119</v>
      </c>
      <c r="E55">
        <v>1</v>
      </c>
      <c r="F55">
        <v>1</v>
      </c>
      <c r="G55">
        <v>1</v>
      </c>
      <c r="H55">
        <v>1</v>
      </c>
      <c r="I55">
        <v>0</v>
      </c>
      <c r="J55">
        <v>1</v>
      </c>
      <c r="K55">
        <v>0</v>
      </c>
    </row>
    <row r="56" spans="1:11" x14ac:dyDescent="0.3">
      <c r="A56">
        <v>18</v>
      </c>
      <c r="B56">
        <v>55</v>
      </c>
      <c r="C56" t="s">
        <v>120</v>
      </c>
      <c r="D56" t="s">
        <v>121</v>
      </c>
      <c r="E56">
        <v>1</v>
      </c>
      <c r="F56">
        <v>1</v>
      </c>
      <c r="G56">
        <v>1</v>
      </c>
      <c r="H56">
        <v>1</v>
      </c>
      <c r="I56">
        <v>0</v>
      </c>
      <c r="J56">
        <v>1</v>
      </c>
      <c r="K56">
        <v>0</v>
      </c>
    </row>
    <row r="57" spans="1:11" x14ac:dyDescent="0.3">
      <c r="A57">
        <v>18</v>
      </c>
      <c r="B57">
        <v>56</v>
      </c>
      <c r="C57" t="s">
        <v>122</v>
      </c>
      <c r="D57" t="s">
        <v>123</v>
      </c>
      <c r="E57">
        <v>1</v>
      </c>
      <c r="F57">
        <v>1</v>
      </c>
      <c r="G57">
        <v>1</v>
      </c>
      <c r="H57">
        <v>1</v>
      </c>
      <c r="I57">
        <v>0</v>
      </c>
      <c r="J57">
        <v>1</v>
      </c>
      <c r="K57">
        <v>0</v>
      </c>
    </row>
    <row r="58" spans="1:11" x14ac:dyDescent="0.3">
      <c r="A58">
        <v>18</v>
      </c>
      <c r="B58">
        <v>57</v>
      </c>
      <c r="C58" t="s">
        <v>124</v>
      </c>
      <c r="D58" t="s">
        <v>125</v>
      </c>
      <c r="E58">
        <v>1</v>
      </c>
      <c r="F58">
        <v>1</v>
      </c>
      <c r="G58">
        <v>1</v>
      </c>
      <c r="H58">
        <v>1</v>
      </c>
      <c r="I58">
        <v>0</v>
      </c>
      <c r="J58">
        <v>1</v>
      </c>
      <c r="K58">
        <v>0</v>
      </c>
    </row>
    <row r="59" spans="1:11" x14ac:dyDescent="0.3">
      <c r="A59">
        <v>19</v>
      </c>
      <c r="B59">
        <v>58</v>
      </c>
      <c r="C59" t="s">
        <v>126</v>
      </c>
      <c r="D59" t="s">
        <v>127</v>
      </c>
      <c r="E59">
        <v>1</v>
      </c>
      <c r="F59">
        <v>1</v>
      </c>
      <c r="G59">
        <v>1</v>
      </c>
      <c r="H59">
        <v>1</v>
      </c>
      <c r="I59">
        <v>0</v>
      </c>
      <c r="J59">
        <v>1</v>
      </c>
      <c r="K59">
        <v>0</v>
      </c>
    </row>
    <row r="60" spans="1:11" x14ac:dyDescent="0.3">
      <c r="A60">
        <v>19</v>
      </c>
      <c r="B60">
        <v>59</v>
      </c>
      <c r="C60" t="s">
        <v>128</v>
      </c>
      <c r="D60" t="s">
        <v>129</v>
      </c>
      <c r="E60">
        <v>1</v>
      </c>
      <c r="F60">
        <v>1</v>
      </c>
      <c r="G60">
        <v>1</v>
      </c>
      <c r="H60">
        <v>1</v>
      </c>
      <c r="I60">
        <v>0</v>
      </c>
      <c r="J60">
        <v>1</v>
      </c>
      <c r="K60">
        <v>0</v>
      </c>
    </row>
    <row r="61" spans="1:11" x14ac:dyDescent="0.3">
      <c r="A61">
        <v>19</v>
      </c>
      <c r="B61">
        <v>60</v>
      </c>
      <c r="C61" t="s">
        <v>130</v>
      </c>
      <c r="D61" t="s">
        <v>131</v>
      </c>
      <c r="E61">
        <v>1</v>
      </c>
      <c r="F61">
        <v>1</v>
      </c>
      <c r="G61">
        <v>1</v>
      </c>
      <c r="H61">
        <v>1</v>
      </c>
      <c r="I61">
        <v>0</v>
      </c>
      <c r="J61">
        <v>1</v>
      </c>
      <c r="K61">
        <v>0</v>
      </c>
    </row>
    <row r="62" spans="1:11" x14ac:dyDescent="0.3">
      <c r="A62">
        <v>19</v>
      </c>
      <c r="B62">
        <v>61</v>
      </c>
      <c r="C62" t="s">
        <v>132</v>
      </c>
      <c r="D62" t="s">
        <v>133</v>
      </c>
      <c r="E62">
        <v>1</v>
      </c>
      <c r="F62">
        <v>1</v>
      </c>
      <c r="G62">
        <v>1</v>
      </c>
      <c r="H62">
        <v>1</v>
      </c>
      <c r="I62">
        <v>0</v>
      </c>
      <c r="J62">
        <v>1</v>
      </c>
      <c r="K62">
        <v>0</v>
      </c>
    </row>
    <row r="63" spans="1:11" x14ac:dyDescent="0.3">
      <c r="A63">
        <v>20</v>
      </c>
      <c r="B63">
        <v>62</v>
      </c>
      <c r="C63" t="s">
        <v>134</v>
      </c>
      <c r="D63" t="s">
        <v>135</v>
      </c>
      <c r="E63">
        <v>1</v>
      </c>
      <c r="F63">
        <v>1</v>
      </c>
      <c r="G63">
        <v>1</v>
      </c>
      <c r="H63">
        <v>1</v>
      </c>
      <c r="I63">
        <v>0</v>
      </c>
      <c r="J63">
        <v>1</v>
      </c>
      <c r="K63">
        <v>0</v>
      </c>
    </row>
    <row r="64" spans="1:11" x14ac:dyDescent="0.3">
      <c r="A64">
        <v>20</v>
      </c>
      <c r="B64">
        <v>63</v>
      </c>
      <c r="C64" t="s">
        <v>136</v>
      </c>
      <c r="D64" t="s">
        <v>137</v>
      </c>
      <c r="E64">
        <v>1</v>
      </c>
      <c r="F64">
        <v>1</v>
      </c>
      <c r="G64">
        <v>1</v>
      </c>
      <c r="H64">
        <v>1</v>
      </c>
      <c r="I64">
        <v>0</v>
      </c>
      <c r="J64">
        <v>1</v>
      </c>
      <c r="K64">
        <v>0</v>
      </c>
    </row>
    <row r="65" spans="1:11" x14ac:dyDescent="0.3">
      <c r="A65">
        <v>20</v>
      </c>
      <c r="B65">
        <v>64</v>
      </c>
      <c r="C65" t="s">
        <v>138</v>
      </c>
      <c r="D65" t="s">
        <v>139</v>
      </c>
      <c r="E65">
        <v>1</v>
      </c>
      <c r="F65">
        <v>1</v>
      </c>
      <c r="G65">
        <v>1</v>
      </c>
      <c r="H65">
        <v>1</v>
      </c>
      <c r="I65">
        <v>0</v>
      </c>
      <c r="J65">
        <v>1</v>
      </c>
      <c r="K65">
        <v>0</v>
      </c>
    </row>
    <row r="66" spans="1:11" x14ac:dyDescent="0.3">
      <c r="A66">
        <v>21</v>
      </c>
      <c r="B66">
        <v>65</v>
      </c>
      <c r="C66" t="s">
        <v>140</v>
      </c>
      <c r="D66" t="s">
        <v>141</v>
      </c>
      <c r="E66">
        <v>1</v>
      </c>
      <c r="F66">
        <v>1</v>
      </c>
      <c r="G66">
        <v>1</v>
      </c>
      <c r="H66">
        <v>0</v>
      </c>
      <c r="I66">
        <v>1</v>
      </c>
      <c r="J66">
        <v>1</v>
      </c>
      <c r="K66">
        <v>0</v>
      </c>
    </row>
    <row r="67" spans="1:11" x14ac:dyDescent="0.3">
      <c r="A67">
        <v>21</v>
      </c>
      <c r="B67">
        <v>66</v>
      </c>
      <c r="C67" t="s">
        <v>142</v>
      </c>
      <c r="D67" t="s">
        <v>143</v>
      </c>
      <c r="E67">
        <v>1</v>
      </c>
      <c r="F67">
        <v>1</v>
      </c>
      <c r="G67">
        <v>1</v>
      </c>
      <c r="H67">
        <v>0</v>
      </c>
      <c r="I67">
        <v>1</v>
      </c>
      <c r="J67">
        <v>1</v>
      </c>
      <c r="K67">
        <v>0</v>
      </c>
    </row>
    <row r="68" spans="1:11" x14ac:dyDescent="0.3">
      <c r="A68">
        <v>21</v>
      </c>
      <c r="B68">
        <v>67</v>
      </c>
      <c r="C68" t="s">
        <v>144</v>
      </c>
      <c r="D68" t="s">
        <v>145</v>
      </c>
      <c r="E68">
        <v>1</v>
      </c>
      <c r="F68">
        <v>1</v>
      </c>
      <c r="G68">
        <v>1</v>
      </c>
      <c r="H68">
        <v>0</v>
      </c>
      <c r="I68">
        <v>1</v>
      </c>
      <c r="J68">
        <v>1</v>
      </c>
      <c r="K68">
        <v>0</v>
      </c>
    </row>
    <row r="69" spans="1:11" x14ac:dyDescent="0.3">
      <c r="A69">
        <v>22</v>
      </c>
      <c r="B69">
        <v>68</v>
      </c>
      <c r="C69" t="s">
        <v>146</v>
      </c>
      <c r="D69" t="s">
        <v>147</v>
      </c>
      <c r="E69">
        <v>1</v>
      </c>
      <c r="F69">
        <v>1</v>
      </c>
      <c r="G69">
        <v>1</v>
      </c>
      <c r="H69">
        <v>0</v>
      </c>
      <c r="I69">
        <v>1</v>
      </c>
      <c r="J69">
        <v>1</v>
      </c>
      <c r="K69">
        <v>0</v>
      </c>
    </row>
    <row r="70" spans="1:11" x14ac:dyDescent="0.3">
      <c r="A70">
        <v>22</v>
      </c>
      <c r="B70">
        <v>69</v>
      </c>
      <c r="C70" t="s">
        <v>148</v>
      </c>
      <c r="D70" t="s">
        <v>149</v>
      </c>
      <c r="E70">
        <v>1</v>
      </c>
      <c r="F70">
        <v>1</v>
      </c>
      <c r="G70">
        <v>1</v>
      </c>
      <c r="H70">
        <v>0</v>
      </c>
      <c r="I70">
        <v>1</v>
      </c>
      <c r="J70">
        <v>1</v>
      </c>
      <c r="K70">
        <v>0</v>
      </c>
    </row>
    <row r="71" spans="1:11" x14ac:dyDescent="0.3">
      <c r="A71">
        <v>22</v>
      </c>
      <c r="B71">
        <v>70</v>
      </c>
      <c r="C71" t="s">
        <v>150</v>
      </c>
      <c r="D71" t="s">
        <v>151</v>
      </c>
      <c r="E71">
        <v>1</v>
      </c>
      <c r="F71">
        <v>1</v>
      </c>
      <c r="G71">
        <v>1</v>
      </c>
      <c r="H71">
        <v>0</v>
      </c>
      <c r="I71">
        <v>1</v>
      </c>
      <c r="J71">
        <v>1</v>
      </c>
      <c r="K71">
        <v>0</v>
      </c>
    </row>
    <row r="72" spans="1:11" x14ac:dyDescent="0.3">
      <c r="A72">
        <v>22</v>
      </c>
      <c r="B72">
        <v>71</v>
      </c>
      <c r="C72" t="s">
        <v>152</v>
      </c>
      <c r="D72" t="s">
        <v>153</v>
      </c>
      <c r="E72">
        <v>1</v>
      </c>
      <c r="F72">
        <v>1</v>
      </c>
      <c r="G72">
        <v>1</v>
      </c>
      <c r="H72">
        <v>0</v>
      </c>
      <c r="I72">
        <v>1</v>
      </c>
      <c r="J72">
        <v>1</v>
      </c>
      <c r="K72">
        <v>0</v>
      </c>
    </row>
    <row r="73" spans="1:11" x14ac:dyDescent="0.3">
      <c r="A73">
        <v>23</v>
      </c>
      <c r="B73">
        <v>72</v>
      </c>
      <c r="C73" t="s">
        <v>154</v>
      </c>
      <c r="D73" t="s">
        <v>155</v>
      </c>
      <c r="E73">
        <v>1</v>
      </c>
      <c r="F73">
        <v>1</v>
      </c>
      <c r="G73">
        <v>1</v>
      </c>
      <c r="H73">
        <v>0</v>
      </c>
      <c r="I73">
        <v>1</v>
      </c>
      <c r="J73">
        <v>1</v>
      </c>
      <c r="K73">
        <v>0</v>
      </c>
    </row>
    <row r="74" spans="1:11" x14ac:dyDescent="0.3">
      <c r="A74">
        <v>23</v>
      </c>
      <c r="B74">
        <v>73</v>
      </c>
      <c r="C74" t="s">
        <v>156</v>
      </c>
      <c r="D74" t="s">
        <v>157</v>
      </c>
      <c r="E74">
        <v>1</v>
      </c>
      <c r="F74">
        <v>1</v>
      </c>
      <c r="G74">
        <v>1</v>
      </c>
      <c r="H74">
        <v>0</v>
      </c>
      <c r="I74">
        <v>1</v>
      </c>
      <c r="J74">
        <v>1</v>
      </c>
      <c r="K74">
        <v>0</v>
      </c>
    </row>
    <row r="75" spans="1:11" x14ac:dyDescent="0.3">
      <c r="A75">
        <v>23</v>
      </c>
      <c r="B75">
        <v>74</v>
      </c>
      <c r="C75" t="s">
        <v>158</v>
      </c>
      <c r="D75" t="s">
        <v>159</v>
      </c>
      <c r="E75">
        <v>1</v>
      </c>
      <c r="F75">
        <v>1</v>
      </c>
      <c r="G75">
        <v>1</v>
      </c>
      <c r="H75">
        <v>0</v>
      </c>
      <c r="I75">
        <v>1</v>
      </c>
      <c r="J75">
        <v>1</v>
      </c>
      <c r="K75">
        <v>0</v>
      </c>
    </row>
    <row r="76" spans="1:11" x14ac:dyDescent="0.3">
      <c r="A76">
        <v>23</v>
      </c>
      <c r="B76">
        <v>75</v>
      </c>
      <c r="C76" t="s">
        <v>160</v>
      </c>
      <c r="D76" t="s">
        <v>161</v>
      </c>
      <c r="E76">
        <v>1</v>
      </c>
      <c r="F76">
        <v>1</v>
      </c>
      <c r="G76">
        <v>1</v>
      </c>
      <c r="H76">
        <v>0</v>
      </c>
      <c r="I76">
        <v>1</v>
      </c>
      <c r="J76">
        <v>1</v>
      </c>
      <c r="K76">
        <v>0</v>
      </c>
    </row>
    <row r="77" spans="1:11" x14ac:dyDescent="0.3">
      <c r="A77">
        <v>24</v>
      </c>
      <c r="B77">
        <v>76</v>
      </c>
      <c r="C77" t="s">
        <v>162</v>
      </c>
      <c r="D77" t="s">
        <v>163</v>
      </c>
      <c r="E77">
        <v>0</v>
      </c>
      <c r="F77">
        <v>1</v>
      </c>
      <c r="G77">
        <v>0</v>
      </c>
      <c r="H77">
        <v>1</v>
      </c>
      <c r="I77">
        <v>1</v>
      </c>
      <c r="J77">
        <v>1</v>
      </c>
      <c r="K77">
        <v>1</v>
      </c>
    </row>
    <row r="78" spans="1:11" x14ac:dyDescent="0.3">
      <c r="A78">
        <v>24</v>
      </c>
      <c r="B78">
        <v>77</v>
      </c>
      <c r="C78" t="s">
        <v>164</v>
      </c>
      <c r="D78" t="s">
        <v>165</v>
      </c>
      <c r="E78">
        <v>0</v>
      </c>
      <c r="F78">
        <v>1</v>
      </c>
      <c r="G78">
        <v>0</v>
      </c>
      <c r="H78">
        <v>1</v>
      </c>
      <c r="I78">
        <v>1</v>
      </c>
      <c r="J78">
        <v>1</v>
      </c>
      <c r="K78">
        <v>1</v>
      </c>
    </row>
    <row r="79" spans="1:11" x14ac:dyDescent="0.3">
      <c r="A79">
        <v>24</v>
      </c>
      <c r="B79">
        <v>78</v>
      </c>
      <c r="C79" t="s">
        <v>166</v>
      </c>
      <c r="D79" t="s">
        <v>167</v>
      </c>
      <c r="E79">
        <v>0</v>
      </c>
      <c r="F79">
        <v>1</v>
      </c>
      <c r="G79">
        <v>0</v>
      </c>
      <c r="H79">
        <v>1</v>
      </c>
      <c r="I79">
        <v>1</v>
      </c>
      <c r="J79">
        <v>1</v>
      </c>
      <c r="K79">
        <v>1</v>
      </c>
    </row>
    <row r="80" spans="1:11" x14ac:dyDescent="0.3">
      <c r="A80">
        <v>25</v>
      </c>
      <c r="B80">
        <v>79</v>
      </c>
      <c r="C80" t="s">
        <v>168</v>
      </c>
      <c r="D80" t="s">
        <v>169</v>
      </c>
      <c r="E80">
        <v>0</v>
      </c>
      <c r="F80">
        <v>1</v>
      </c>
      <c r="G80">
        <v>0</v>
      </c>
      <c r="H80">
        <v>1</v>
      </c>
      <c r="I80">
        <v>1</v>
      </c>
      <c r="J80">
        <v>1</v>
      </c>
      <c r="K80">
        <v>1</v>
      </c>
    </row>
    <row r="81" spans="1:11" x14ac:dyDescent="0.3">
      <c r="A81">
        <v>25</v>
      </c>
      <c r="B81">
        <v>80</v>
      </c>
      <c r="C81" t="s">
        <v>170</v>
      </c>
      <c r="D81" t="s">
        <v>171</v>
      </c>
      <c r="E81">
        <v>0</v>
      </c>
      <c r="F81">
        <v>1</v>
      </c>
      <c r="G81">
        <v>0</v>
      </c>
      <c r="H81">
        <v>1</v>
      </c>
      <c r="I81">
        <v>1</v>
      </c>
      <c r="J81">
        <v>1</v>
      </c>
      <c r="K81">
        <v>1</v>
      </c>
    </row>
    <row r="82" spans="1:11" x14ac:dyDescent="0.3">
      <c r="A82">
        <v>25</v>
      </c>
      <c r="B82">
        <v>81</v>
      </c>
      <c r="C82" t="s">
        <v>172</v>
      </c>
      <c r="D82" t="s">
        <v>173</v>
      </c>
      <c r="E82">
        <v>0</v>
      </c>
      <c r="F82">
        <v>1</v>
      </c>
      <c r="G82">
        <v>0</v>
      </c>
      <c r="H82">
        <v>1</v>
      </c>
      <c r="I82">
        <v>1</v>
      </c>
      <c r="J82">
        <v>1</v>
      </c>
      <c r="K82">
        <v>1</v>
      </c>
    </row>
    <row r="83" spans="1:11" x14ac:dyDescent="0.3">
      <c r="A83">
        <v>26</v>
      </c>
      <c r="B83">
        <v>82</v>
      </c>
      <c r="C83" t="s">
        <v>174</v>
      </c>
      <c r="D83" t="s">
        <v>175</v>
      </c>
      <c r="E83">
        <v>0</v>
      </c>
      <c r="F83">
        <v>1</v>
      </c>
      <c r="G83">
        <v>0</v>
      </c>
      <c r="H83">
        <v>1</v>
      </c>
      <c r="I83">
        <v>1</v>
      </c>
      <c r="J83">
        <v>1</v>
      </c>
      <c r="K83">
        <v>1</v>
      </c>
    </row>
    <row r="84" spans="1:11" x14ac:dyDescent="0.3">
      <c r="A84">
        <v>26</v>
      </c>
      <c r="B84">
        <v>83</v>
      </c>
      <c r="C84" t="s">
        <v>176</v>
      </c>
      <c r="D84" t="s">
        <v>177</v>
      </c>
      <c r="E84">
        <v>0</v>
      </c>
      <c r="F84">
        <v>1</v>
      </c>
      <c r="G84">
        <v>0</v>
      </c>
      <c r="H84">
        <v>1</v>
      </c>
      <c r="I84">
        <v>1</v>
      </c>
      <c r="J84">
        <v>1</v>
      </c>
      <c r="K84">
        <v>1</v>
      </c>
    </row>
    <row r="85" spans="1:11" x14ac:dyDescent="0.3">
      <c r="A85">
        <v>26</v>
      </c>
      <c r="B85">
        <v>84</v>
      </c>
      <c r="C85" t="s">
        <v>178</v>
      </c>
      <c r="D85" t="s">
        <v>179</v>
      </c>
      <c r="E85">
        <v>0</v>
      </c>
      <c r="F85">
        <v>1</v>
      </c>
      <c r="G85">
        <v>0</v>
      </c>
      <c r="H85">
        <v>1</v>
      </c>
      <c r="I85">
        <v>1</v>
      </c>
      <c r="J85">
        <v>1</v>
      </c>
      <c r="K85">
        <v>1</v>
      </c>
    </row>
    <row r="86" spans="1:11" x14ac:dyDescent="0.3">
      <c r="A86">
        <v>27</v>
      </c>
      <c r="B86">
        <v>85</v>
      </c>
      <c r="C86" t="s">
        <v>180</v>
      </c>
      <c r="D86" t="s">
        <v>181</v>
      </c>
      <c r="E86">
        <v>0</v>
      </c>
      <c r="F86">
        <v>1</v>
      </c>
      <c r="G86">
        <v>0</v>
      </c>
      <c r="H86">
        <v>1</v>
      </c>
      <c r="I86">
        <v>1</v>
      </c>
      <c r="J86">
        <v>1</v>
      </c>
      <c r="K86">
        <v>1</v>
      </c>
    </row>
    <row r="87" spans="1:11" x14ac:dyDescent="0.3">
      <c r="A87">
        <v>27</v>
      </c>
      <c r="B87">
        <v>86</v>
      </c>
      <c r="C87" t="s">
        <v>182</v>
      </c>
      <c r="D87" t="s">
        <v>183</v>
      </c>
      <c r="E87">
        <v>0</v>
      </c>
      <c r="F87">
        <v>1</v>
      </c>
      <c r="G87">
        <v>0</v>
      </c>
      <c r="H87">
        <v>1</v>
      </c>
      <c r="I87">
        <v>1</v>
      </c>
      <c r="J87">
        <v>1</v>
      </c>
      <c r="K87">
        <v>1</v>
      </c>
    </row>
    <row r="88" spans="1:11" x14ac:dyDescent="0.3">
      <c r="A88">
        <v>27</v>
      </c>
      <c r="B88">
        <v>87</v>
      </c>
      <c r="C88" t="s">
        <v>184</v>
      </c>
      <c r="D88" t="s">
        <v>185</v>
      </c>
      <c r="E88">
        <v>0</v>
      </c>
      <c r="F88">
        <v>1</v>
      </c>
      <c r="G88">
        <v>0</v>
      </c>
      <c r="H88">
        <v>1</v>
      </c>
      <c r="I88">
        <v>1</v>
      </c>
      <c r="J88">
        <v>1</v>
      </c>
      <c r="K88">
        <v>1</v>
      </c>
    </row>
    <row r="89" spans="1:11" x14ac:dyDescent="0.3">
      <c r="A89">
        <v>27</v>
      </c>
      <c r="B89">
        <v>88</v>
      </c>
      <c r="C89" t="s">
        <v>186</v>
      </c>
      <c r="D89" t="s">
        <v>187</v>
      </c>
      <c r="E89">
        <v>0</v>
      </c>
      <c r="F89">
        <v>1</v>
      </c>
      <c r="G89">
        <v>0</v>
      </c>
      <c r="H89">
        <v>1</v>
      </c>
      <c r="I89">
        <v>1</v>
      </c>
      <c r="J89">
        <v>1</v>
      </c>
      <c r="K89">
        <v>1</v>
      </c>
    </row>
    <row r="90" spans="1:11" x14ac:dyDescent="0.3">
      <c r="A90">
        <v>28</v>
      </c>
      <c r="B90">
        <v>89</v>
      </c>
      <c r="C90" t="s">
        <v>188</v>
      </c>
      <c r="D90" t="s">
        <v>189</v>
      </c>
      <c r="E90">
        <v>0</v>
      </c>
      <c r="F90">
        <v>1</v>
      </c>
      <c r="G90">
        <v>0</v>
      </c>
      <c r="H90">
        <v>1</v>
      </c>
      <c r="I90">
        <v>1</v>
      </c>
      <c r="J90">
        <v>1</v>
      </c>
      <c r="K90">
        <v>1</v>
      </c>
    </row>
    <row r="91" spans="1:11" x14ac:dyDescent="0.3">
      <c r="A91">
        <v>28</v>
      </c>
      <c r="B91">
        <v>90</v>
      </c>
      <c r="C91" t="s">
        <v>190</v>
      </c>
      <c r="D91" t="s">
        <v>191</v>
      </c>
      <c r="E91">
        <v>0</v>
      </c>
      <c r="F91">
        <v>1</v>
      </c>
      <c r="G91">
        <v>0</v>
      </c>
      <c r="H91">
        <v>1</v>
      </c>
      <c r="I91">
        <v>1</v>
      </c>
      <c r="J91">
        <v>1</v>
      </c>
      <c r="K91">
        <v>1</v>
      </c>
    </row>
    <row r="92" spans="1:11" x14ac:dyDescent="0.3">
      <c r="A92">
        <v>28</v>
      </c>
      <c r="B92">
        <v>91</v>
      </c>
      <c r="C92" t="s">
        <v>192</v>
      </c>
      <c r="D92" t="s">
        <v>193</v>
      </c>
      <c r="E92">
        <v>0</v>
      </c>
      <c r="F92">
        <v>1</v>
      </c>
      <c r="G92">
        <v>0</v>
      </c>
      <c r="H92">
        <v>1</v>
      </c>
      <c r="I92">
        <v>1</v>
      </c>
      <c r="J92">
        <v>1</v>
      </c>
      <c r="K92">
        <v>1</v>
      </c>
    </row>
    <row r="93" spans="1:11" x14ac:dyDescent="0.3">
      <c r="A93">
        <v>29</v>
      </c>
      <c r="B93">
        <v>92</v>
      </c>
      <c r="C93" t="s">
        <v>194</v>
      </c>
      <c r="D93" t="s">
        <v>195</v>
      </c>
      <c r="E93">
        <v>0</v>
      </c>
      <c r="F93">
        <v>1</v>
      </c>
      <c r="G93">
        <v>0</v>
      </c>
      <c r="H93">
        <v>1</v>
      </c>
      <c r="I93">
        <v>1</v>
      </c>
      <c r="J93">
        <v>1</v>
      </c>
      <c r="K93">
        <v>1</v>
      </c>
    </row>
    <row r="94" spans="1:11" x14ac:dyDescent="0.3">
      <c r="A94">
        <v>29</v>
      </c>
      <c r="B94">
        <v>93</v>
      </c>
      <c r="C94" t="s">
        <v>196</v>
      </c>
      <c r="D94" t="s">
        <v>197</v>
      </c>
      <c r="E94">
        <v>0</v>
      </c>
      <c r="F94">
        <v>1</v>
      </c>
      <c r="G94">
        <v>0</v>
      </c>
      <c r="H94">
        <v>1</v>
      </c>
      <c r="I94">
        <v>1</v>
      </c>
      <c r="J94">
        <v>1</v>
      </c>
      <c r="K94">
        <v>1</v>
      </c>
    </row>
    <row r="95" spans="1:11" x14ac:dyDescent="0.3">
      <c r="A95">
        <v>29</v>
      </c>
      <c r="B95">
        <v>94</v>
      </c>
      <c r="C95" t="s">
        <v>198</v>
      </c>
      <c r="D95" t="s">
        <v>199</v>
      </c>
      <c r="E95">
        <v>0</v>
      </c>
      <c r="F95">
        <v>1</v>
      </c>
      <c r="G95">
        <v>0</v>
      </c>
      <c r="H95">
        <v>1</v>
      </c>
      <c r="I95">
        <v>1</v>
      </c>
      <c r="J95">
        <v>1</v>
      </c>
      <c r="K95">
        <v>1</v>
      </c>
    </row>
    <row r="96" spans="1:11" x14ac:dyDescent="0.3">
      <c r="A96">
        <v>30</v>
      </c>
      <c r="B96">
        <v>95</v>
      </c>
      <c r="C96" t="s">
        <v>200</v>
      </c>
      <c r="D96" t="s">
        <v>201</v>
      </c>
      <c r="E96">
        <v>1</v>
      </c>
      <c r="F96">
        <v>1</v>
      </c>
      <c r="G96">
        <v>1</v>
      </c>
      <c r="H96">
        <v>1</v>
      </c>
      <c r="I96">
        <v>1</v>
      </c>
      <c r="J96">
        <v>0</v>
      </c>
      <c r="K96">
        <v>0</v>
      </c>
    </row>
    <row r="97" spans="1:11" x14ac:dyDescent="0.3">
      <c r="A97">
        <v>30</v>
      </c>
      <c r="B97">
        <v>96</v>
      </c>
      <c r="C97" t="s">
        <v>202</v>
      </c>
      <c r="D97" t="s">
        <v>203</v>
      </c>
      <c r="E97">
        <v>1</v>
      </c>
      <c r="F97">
        <v>1</v>
      </c>
      <c r="G97">
        <v>1</v>
      </c>
      <c r="H97">
        <v>1</v>
      </c>
      <c r="I97">
        <v>1</v>
      </c>
      <c r="J97">
        <v>0</v>
      </c>
      <c r="K97">
        <v>0</v>
      </c>
    </row>
    <row r="98" spans="1:11" x14ac:dyDescent="0.3">
      <c r="A98">
        <v>30</v>
      </c>
      <c r="B98">
        <v>97</v>
      </c>
      <c r="C98" t="s">
        <v>204</v>
      </c>
      <c r="D98" t="s">
        <v>205</v>
      </c>
      <c r="E98">
        <v>1</v>
      </c>
      <c r="F98">
        <v>1</v>
      </c>
      <c r="G98">
        <v>1</v>
      </c>
      <c r="H98">
        <v>1</v>
      </c>
      <c r="I98">
        <v>1</v>
      </c>
      <c r="J98">
        <v>0</v>
      </c>
      <c r="K98">
        <v>0</v>
      </c>
    </row>
    <row r="99" spans="1:11" x14ac:dyDescent="0.3">
      <c r="A99">
        <v>30</v>
      </c>
      <c r="B99">
        <v>98</v>
      </c>
      <c r="C99" t="s">
        <v>206</v>
      </c>
      <c r="D99" t="s">
        <v>207</v>
      </c>
      <c r="E99">
        <v>1</v>
      </c>
      <c r="F99">
        <v>1</v>
      </c>
      <c r="G99">
        <v>1</v>
      </c>
      <c r="H99">
        <v>1</v>
      </c>
      <c r="I99">
        <v>1</v>
      </c>
      <c r="J99">
        <v>0</v>
      </c>
      <c r="K99">
        <v>0</v>
      </c>
    </row>
    <row r="100" spans="1:11" x14ac:dyDescent="0.3">
      <c r="A100">
        <v>31</v>
      </c>
      <c r="B100">
        <v>99</v>
      </c>
      <c r="C100" t="s">
        <v>208</v>
      </c>
      <c r="D100" t="s">
        <v>209</v>
      </c>
      <c r="E100">
        <v>1</v>
      </c>
      <c r="F100">
        <v>1</v>
      </c>
      <c r="G100">
        <v>1</v>
      </c>
      <c r="H100">
        <v>1</v>
      </c>
      <c r="I100">
        <v>1</v>
      </c>
      <c r="J100">
        <v>0</v>
      </c>
      <c r="K100">
        <v>0</v>
      </c>
    </row>
    <row r="101" spans="1:11" x14ac:dyDescent="0.3">
      <c r="A101">
        <v>31</v>
      </c>
      <c r="B101">
        <v>100</v>
      </c>
      <c r="C101" t="s">
        <v>210</v>
      </c>
      <c r="D101" t="s">
        <v>211</v>
      </c>
      <c r="E101">
        <v>1</v>
      </c>
      <c r="F101">
        <v>1</v>
      </c>
      <c r="G101">
        <v>1</v>
      </c>
      <c r="H101">
        <v>1</v>
      </c>
      <c r="I101">
        <v>1</v>
      </c>
      <c r="J101">
        <v>0</v>
      </c>
      <c r="K101">
        <v>0</v>
      </c>
    </row>
    <row r="102" spans="1:11" x14ac:dyDescent="0.3">
      <c r="A102">
        <v>31</v>
      </c>
      <c r="B102">
        <v>101</v>
      </c>
      <c r="C102" t="s">
        <v>212</v>
      </c>
      <c r="D102" t="s">
        <v>213</v>
      </c>
      <c r="E102">
        <v>1</v>
      </c>
      <c r="F102">
        <v>1</v>
      </c>
      <c r="G102">
        <v>1</v>
      </c>
      <c r="H102">
        <v>1</v>
      </c>
      <c r="I102">
        <v>1</v>
      </c>
      <c r="J102">
        <v>0</v>
      </c>
      <c r="K102">
        <v>0</v>
      </c>
    </row>
    <row r="103" spans="1:11" x14ac:dyDescent="0.3">
      <c r="A103">
        <v>31</v>
      </c>
      <c r="B103">
        <v>102</v>
      </c>
      <c r="C103" t="s">
        <v>214</v>
      </c>
      <c r="D103" t="s">
        <v>215</v>
      </c>
      <c r="E103">
        <v>1</v>
      </c>
      <c r="F103">
        <v>1</v>
      </c>
      <c r="G103">
        <v>1</v>
      </c>
      <c r="H103">
        <v>1</v>
      </c>
      <c r="I103">
        <v>1</v>
      </c>
      <c r="J103">
        <v>0</v>
      </c>
      <c r="K103">
        <v>0</v>
      </c>
    </row>
    <row r="104" spans="1:11" x14ac:dyDescent="0.3">
      <c r="A104">
        <v>32</v>
      </c>
      <c r="B104">
        <v>103</v>
      </c>
      <c r="C104" t="s">
        <v>216</v>
      </c>
      <c r="D104" t="s">
        <v>217</v>
      </c>
      <c r="E104">
        <v>1</v>
      </c>
      <c r="F104">
        <v>1</v>
      </c>
      <c r="G104">
        <v>1</v>
      </c>
      <c r="H104">
        <v>1</v>
      </c>
      <c r="I104">
        <v>0</v>
      </c>
      <c r="J104">
        <v>1</v>
      </c>
      <c r="K104">
        <v>0</v>
      </c>
    </row>
    <row r="105" spans="1:11" x14ac:dyDescent="0.3">
      <c r="A105">
        <v>32</v>
      </c>
      <c r="B105">
        <v>104</v>
      </c>
      <c r="C105" t="s">
        <v>218</v>
      </c>
      <c r="D105" t="s">
        <v>219</v>
      </c>
      <c r="E105">
        <v>1</v>
      </c>
      <c r="F105">
        <v>1</v>
      </c>
      <c r="G105">
        <v>1</v>
      </c>
      <c r="H105">
        <v>1</v>
      </c>
      <c r="I105">
        <v>0</v>
      </c>
      <c r="J105">
        <v>1</v>
      </c>
      <c r="K105">
        <v>0</v>
      </c>
    </row>
    <row r="106" spans="1:11" x14ac:dyDescent="0.3">
      <c r="A106">
        <v>32</v>
      </c>
      <c r="B106">
        <v>105</v>
      </c>
      <c r="C106" t="s">
        <v>220</v>
      </c>
      <c r="D106" t="s">
        <v>221</v>
      </c>
      <c r="E106">
        <v>1</v>
      </c>
      <c r="F106">
        <v>1</v>
      </c>
      <c r="G106">
        <v>1</v>
      </c>
      <c r="H106">
        <v>1</v>
      </c>
      <c r="I106">
        <v>0</v>
      </c>
      <c r="J106">
        <v>1</v>
      </c>
      <c r="K106">
        <v>0</v>
      </c>
    </row>
    <row r="107" spans="1:11" x14ac:dyDescent="0.3">
      <c r="A107">
        <v>32</v>
      </c>
      <c r="B107">
        <v>106</v>
      </c>
      <c r="C107" t="s">
        <v>222</v>
      </c>
      <c r="D107" t="s">
        <v>273</v>
      </c>
      <c r="E107">
        <v>1</v>
      </c>
      <c r="F107">
        <v>1</v>
      </c>
      <c r="G107">
        <v>1</v>
      </c>
      <c r="H107">
        <v>1</v>
      </c>
      <c r="I107">
        <v>0</v>
      </c>
      <c r="J107">
        <v>1</v>
      </c>
      <c r="K107">
        <v>0</v>
      </c>
    </row>
    <row r="108" spans="1:11" x14ac:dyDescent="0.3">
      <c r="A108">
        <v>33</v>
      </c>
      <c r="B108">
        <v>107</v>
      </c>
      <c r="C108" t="s">
        <v>224</v>
      </c>
      <c r="D108" t="s">
        <v>225</v>
      </c>
      <c r="E108">
        <v>1</v>
      </c>
      <c r="F108">
        <v>1</v>
      </c>
      <c r="G108">
        <v>1</v>
      </c>
      <c r="H108">
        <v>1</v>
      </c>
      <c r="I108">
        <v>0</v>
      </c>
      <c r="J108">
        <v>1</v>
      </c>
      <c r="K108">
        <v>0</v>
      </c>
    </row>
    <row r="109" spans="1:11" x14ac:dyDescent="0.3">
      <c r="A109">
        <v>33</v>
      </c>
      <c r="B109">
        <v>108</v>
      </c>
      <c r="C109" t="s">
        <v>226</v>
      </c>
      <c r="D109" t="s">
        <v>227</v>
      </c>
      <c r="E109">
        <v>1</v>
      </c>
      <c r="F109">
        <v>1</v>
      </c>
      <c r="G109">
        <v>1</v>
      </c>
      <c r="H109">
        <v>1</v>
      </c>
      <c r="I109">
        <v>0</v>
      </c>
      <c r="J109">
        <v>1</v>
      </c>
      <c r="K109">
        <v>0</v>
      </c>
    </row>
    <row r="110" spans="1:11" x14ac:dyDescent="0.3">
      <c r="A110">
        <v>33</v>
      </c>
      <c r="B110">
        <v>109</v>
      </c>
      <c r="C110" t="s">
        <v>228</v>
      </c>
      <c r="D110" t="s">
        <v>229</v>
      </c>
      <c r="E110">
        <v>1</v>
      </c>
      <c r="F110">
        <v>1</v>
      </c>
      <c r="G110">
        <v>1</v>
      </c>
      <c r="H110">
        <v>1</v>
      </c>
      <c r="I110">
        <v>0</v>
      </c>
      <c r="J110">
        <v>1</v>
      </c>
      <c r="K110">
        <v>0</v>
      </c>
    </row>
    <row r="111" spans="1:11" x14ac:dyDescent="0.3">
      <c r="A111">
        <v>33</v>
      </c>
      <c r="B111">
        <v>110</v>
      </c>
      <c r="C111" t="s">
        <v>230</v>
      </c>
      <c r="D111" t="s">
        <v>231</v>
      </c>
      <c r="E111">
        <v>1</v>
      </c>
      <c r="F111">
        <v>1</v>
      </c>
      <c r="G111">
        <v>1</v>
      </c>
      <c r="H111">
        <v>1</v>
      </c>
      <c r="I111">
        <v>0</v>
      </c>
      <c r="J111">
        <v>1</v>
      </c>
      <c r="K111">
        <v>0</v>
      </c>
    </row>
    <row r="112" spans="1:11" x14ac:dyDescent="0.3">
      <c r="A112">
        <v>34</v>
      </c>
      <c r="B112">
        <v>111</v>
      </c>
      <c r="C112" t="s">
        <v>232</v>
      </c>
      <c r="D112" t="s">
        <v>233</v>
      </c>
      <c r="E112">
        <v>1</v>
      </c>
      <c r="F112">
        <v>1</v>
      </c>
      <c r="G112">
        <v>1</v>
      </c>
      <c r="H112">
        <v>1</v>
      </c>
      <c r="I112">
        <v>1</v>
      </c>
      <c r="J112">
        <v>1</v>
      </c>
      <c r="K112">
        <v>1</v>
      </c>
    </row>
    <row r="113" spans="1:11" x14ac:dyDescent="0.3">
      <c r="A113">
        <v>34</v>
      </c>
      <c r="B113">
        <v>112</v>
      </c>
      <c r="C113" t="s">
        <v>234</v>
      </c>
      <c r="D113" t="s">
        <v>235</v>
      </c>
      <c r="E113">
        <v>1</v>
      </c>
      <c r="F113">
        <v>1</v>
      </c>
      <c r="G113">
        <v>1</v>
      </c>
      <c r="H113">
        <v>1</v>
      </c>
      <c r="I113">
        <v>1</v>
      </c>
      <c r="J113">
        <v>1</v>
      </c>
      <c r="K113">
        <v>1</v>
      </c>
    </row>
    <row r="114" spans="1:11" x14ac:dyDescent="0.3">
      <c r="A114">
        <v>34</v>
      </c>
      <c r="B114">
        <v>113</v>
      </c>
      <c r="C114" t="s">
        <v>236</v>
      </c>
      <c r="D114" t="s">
        <v>237</v>
      </c>
      <c r="E114">
        <v>1</v>
      </c>
      <c r="F114">
        <v>1</v>
      </c>
      <c r="G114">
        <v>1</v>
      </c>
      <c r="H114">
        <v>1</v>
      </c>
      <c r="I114">
        <v>1</v>
      </c>
      <c r="J114">
        <v>1</v>
      </c>
      <c r="K114">
        <v>1</v>
      </c>
    </row>
    <row r="115" spans="1:11" x14ac:dyDescent="0.3">
      <c r="A115">
        <v>34</v>
      </c>
      <c r="B115">
        <v>114</v>
      </c>
      <c r="C115" t="s">
        <v>238</v>
      </c>
      <c r="D115" t="s">
        <v>239</v>
      </c>
      <c r="E115">
        <v>1</v>
      </c>
      <c r="F115">
        <v>1</v>
      </c>
      <c r="G115">
        <v>1</v>
      </c>
      <c r="H115">
        <v>1</v>
      </c>
      <c r="I115">
        <v>1</v>
      </c>
      <c r="J115">
        <v>1</v>
      </c>
      <c r="K115">
        <v>1</v>
      </c>
    </row>
    <row r="116" spans="1:11" x14ac:dyDescent="0.3">
      <c r="A116">
        <v>35</v>
      </c>
      <c r="B116">
        <v>115</v>
      </c>
      <c r="C116" t="s">
        <v>240</v>
      </c>
      <c r="D116" t="s">
        <v>241</v>
      </c>
      <c r="E116">
        <v>1</v>
      </c>
      <c r="F116">
        <v>1</v>
      </c>
      <c r="G116">
        <v>1</v>
      </c>
      <c r="H116">
        <v>1</v>
      </c>
      <c r="I116">
        <v>1</v>
      </c>
      <c r="J116">
        <v>1</v>
      </c>
      <c r="K116">
        <v>1</v>
      </c>
    </row>
    <row r="117" spans="1:11" x14ac:dyDescent="0.3">
      <c r="A117">
        <v>35</v>
      </c>
      <c r="B117">
        <v>116</v>
      </c>
      <c r="C117" t="s">
        <v>242</v>
      </c>
      <c r="D117" t="s">
        <v>243</v>
      </c>
      <c r="E117">
        <v>1</v>
      </c>
      <c r="F117">
        <v>1</v>
      </c>
      <c r="G117">
        <v>1</v>
      </c>
      <c r="H117">
        <v>1</v>
      </c>
      <c r="I117">
        <v>1</v>
      </c>
      <c r="J117">
        <v>1</v>
      </c>
      <c r="K117">
        <v>1</v>
      </c>
    </row>
    <row r="118" spans="1:11" x14ac:dyDescent="0.3">
      <c r="A118">
        <v>35</v>
      </c>
      <c r="B118">
        <v>117</v>
      </c>
      <c r="C118" t="s">
        <v>244</v>
      </c>
      <c r="D118" t="s">
        <v>245</v>
      </c>
      <c r="E118">
        <v>1</v>
      </c>
      <c r="F118">
        <v>1</v>
      </c>
      <c r="G118">
        <v>1</v>
      </c>
      <c r="H118">
        <v>1</v>
      </c>
      <c r="I118">
        <v>1</v>
      </c>
      <c r="J118">
        <v>1</v>
      </c>
      <c r="K118">
        <v>1</v>
      </c>
    </row>
  </sheetData>
  <sheetProtection algorithmName="SHA-512" hashValue="s125bpgEQiI7LU8eq/IIYdg5wQQwc9bbQwzSqDzgBhKRcabJQOJvL6MH6mRi0SLBsho71ojBb8SGwG42k3Qeow==" saltValue="CRxj0wd5GBKX5w8Z2rHqNg=="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2160A-CCB4-46AE-B742-3F093ECC0B5D}">
  <sheetPr>
    <tabColor theme="4"/>
  </sheetPr>
  <dimension ref="A3:C10"/>
  <sheetViews>
    <sheetView workbookViewId="0">
      <selection activeCell="B6" sqref="B6"/>
    </sheetView>
  </sheetViews>
  <sheetFormatPr defaultRowHeight="14.4" x14ac:dyDescent="0.3"/>
  <cols>
    <col min="1" max="1" width="15.109375" bestFit="1" customWidth="1"/>
    <col min="2" max="2" width="15.44140625" bestFit="1" customWidth="1"/>
    <col min="3" max="3" width="13.21875" bestFit="1" customWidth="1"/>
    <col min="4" max="4" width="14.33203125" bestFit="1" customWidth="1"/>
    <col min="5" max="5" width="14.6640625" bestFit="1" customWidth="1"/>
    <col min="6" max="6" width="14.5546875" bestFit="1" customWidth="1"/>
    <col min="7" max="7" width="13.77734375" bestFit="1" customWidth="1"/>
  </cols>
  <sheetData>
    <row r="3" spans="1:3" x14ac:dyDescent="0.3">
      <c r="A3" t="s">
        <v>275</v>
      </c>
      <c r="B3" t="s">
        <v>274</v>
      </c>
      <c r="C3" t="s">
        <v>276</v>
      </c>
    </row>
    <row r="4" spans="1:3" x14ac:dyDescent="0.3">
      <c r="A4">
        <v>1</v>
      </c>
      <c r="B4" s="2" t="s">
        <v>263</v>
      </c>
      <c r="C4">
        <v>1000000</v>
      </c>
    </row>
    <row r="5" spans="1:3" x14ac:dyDescent="0.3">
      <c r="A5">
        <v>2</v>
      </c>
      <c r="B5" s="2" t="s">
        <v>264</v>
      </c>
      <c r="C5">
        <v>700000</v>
      </c>
    </row>
    <row r="6" spans="1:3" x14ac:dyDescent="0.3">
      <c r="A6">
        <v>3</v>
      </c>
      <c r="B6" s="2" t="s">
        <v>265</v>
      </c>
      <c r="C6">
        <v>900000</v>
      </c>
    </row>
    <row r="7" spans="1:3" x14ac:dyDescent="0.3">
      <c r="A7">
        <v>4</v>
      </c>
      <c r="B7" s="2" t="s">
        <v>266</v>
      </c>
      <c r="C7">
        <v>800000</v>
      </c>
    </row>
    <row r="8" spans="1:3" x14ac:dyDescent="0.3">
      <c r="A8">
        <v>5</v>
      </c>
      <c r="B8" s="2" t="s">
        <v>267</v>
      </c>
      <c r="C8">
        <v>500000</v>
      </c>
    </row>
    <row r="9" spans="1:3" x14ac:dyDescent="0.3">
      <c r="A9">
        <v>6</v>
      </c>
      <c r="B9" s="2" t="s">
        <v>268</v>
      </c>
      <c r="C9">
        <v>700000</v>
      </c>
    </row>
    <row r="10" spans="1:3" x14ac:dyDescent="0.3">
      <c r="A10">
        <v>7</v>
      </c>
      <c r="B10" s="3" t="s">
        <v>269</v>
      </c>
      <c r="C10">
        <v>800000</v>
      </c>
    </row>
  </sheetData>
  <sheetProtection algorithmName="SHA-512" hashValue="4KGueSov2Ad2NyH+Pz9FN98+4re5Gmgr2m4348WZTEAsIzPVh7GhfGZLOSggWzaBAVMhFMr3tfYDB8DWOuj3ow==" saltValue="QcMVJyiv/hh7L4anLDUNyg==" spinCount="100000" sheet="1" objects="1" scenarios="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CEB57-7CF7-4F95-A10F-DE507AF8009F}">
  <sheetPr>
    <tabColor rgb="FFFF0000"/>
  </sheetPr>
  <dimension ref="A1:AA118"/>
  <sheetViews>
    <sheetView workbookViewId="0">
      <selection activeCell="D15" sqref="D15"/>
    </sheetView>
  </sheetViews>
  <sheetFormatPr defaultRowHeight="14.4" x14ac:dyDescent="0.3"/>
  <cols>
    <col min="1" max="1" width="10" customWidth="1"/>
    <col min="2" max="2" width="10.5546875" customWidth="1"/>
    <col min="3" max="3" width="25" bestFit="1" customWidth="1"/>
    <col min="4" max="4" width="41.21875" bestFit="1" customWidth="1"/>
    <col min="5" max="5" width="16.77734375" customWidth="1"/>
    <col min="6" max="6" width="15.6640625" customWidth="1"/>
    <col min="7" max="7" width="12" bestFit="1" customWidth="1"/>
    <col min="8" max="8" width="14.21875" customWidth="1"/>
    <col min="9" max="9" width="12.88671875" customWidth="1"/>
    <col min="10" max="10" width="11.44140625" customWidth="1"/>
    <col min="11" max="11" width="14.44140625" customWidth="1"/>
    <col min="12" max="12" width="18.21875" customWidth="1"/>
    <col min="13" max="13" width="20" customWidth="1"/>
    <col min="14" max="14" width="22.33203125" customWidth="1"/>
    <col min="15" max="15" width="21.5546875" customWidth="1"/>
    <col min="16" max="16" width="22.6640625" customWidth="1"/>
    <col min="17" max="17" width="21.88671875" customWidth="1"/>
    <col min="18" max="18" width="20.44140625" customWidth="1"/>
    <col min="19" max="19" width="21.5546875" customWidth="1"/>
    <col min="20" max="20" width="21" customWidth="1"/>
    <col min="21" max="21" width="16.88671875" customWidth="1"/>
    <col min="22" max="22" width="17.21875" customWidth="1"/>
    <col min="23" max="23" width="15" customWidth="1"/>
    <col min="24" max="24" width="16.109375" customWidth="1"/>
    <col min="25" max="25" width="16.44140625" customWidth="1"/>
    <col min="26" max="26" width="16.33203125" customWidth="1"/>
    <col min="27" max="27" width="15.5546875" customWidth="1"/>
  </cols>
  <sheetData>
    <row r="1" spans="1:27" x14ac:dyDescent="0.3">
      <c r="A1" t="s">
        <v>0</v>
      </c>
      <c r="B1" t="s">
        <v>1</v>
      </c>
      <c r="C1" t="s">
        <v>2</v>
      </c>
      <c r="D1" t="s">
        <v>3</v>
      </c>
      <c r="E1" t="s">
        <v>254</v>
      </c>
      <c r="F1" t="s">
        <v>255</v>
      </c>
      <c r="G1" t="s">
        <v>277</v>
      </c>
      <c r="H1" t="s">
        <v>256</v>
      </c>
      <c r="I1" t="s">
        <v>257</v>
      </c>
      <c r="J1" t="s">
        <v>258</v>
      </c>
      <c r="K1" t="s">
        <v>287</v>
      </c>
      <c r="L1" t="s">
        <v>288</v>
      </c>
      <c r="M1" t="s">
        <v>286</v>
      </c>
      <c r="N1" t="s">
        <v>4</v>
      </c>
      <c r="O1" t="s">
        <v>5</v>
      </c>
      <c r="P1" t="s">
        <v>6</v>
      </c>
      <c r="Q1" t="s">
        <v>7</v>
      </c>
      <c r="R1" t="s">
        <v>8</v>
      </c>
      <c r="S1" t="s">
        <v>9</v>
      </c>
      <c r="T1" t="s">
        <v>10</v>
      </c>
      <c r="U1" t="s">
        <v>263</v>
      </c>
      <c r="V1" t="s">
        <v>264</v>
      </c>
      <c r="W1" t="s">
        <v>265</v>
      </c>
      <c r="X1" t="s">
        <v>266</v>
      </c>
      <c r="Y1" t="s">
        <v>267</v>
      </c>
      <c r="Z1" t="s">
        <v>268</v>
      </c>
      <c r="AA1" t="s">
        <v>269</v>
      </c>
    </row>
    <row r="2" spans="1:27" x14ac:dyDescent="0.3">
      <c r="A2">
        <v>1</v>
      </c>
      <c r="B2">
        <v>1</v>
      </c>
      <c r="C2" t="s">
        <v>12</v>
      </c>
      <c r="D2" t="s">
        <v>13</v>
      </c>
      <c r="E2">
        <v>5000000</v>
      </c>
      <c r="F2">
        <v>0.05</v>
      </c>
      <c r="G2">
        <f>E2/F2</f>
        <v>100000000</v>
      </c>
      <c r="H2">
        <v>7500000</v>
      </c>
      <c r="I2">
        <v>0.16</v>
      </c>
      <c r="J2">
        <v>0</v>
      </c>
      <c r="K2">
        <f>H2+J2</f>
        <v>7500000</v>
      </c>
      <c r="L2">
        <f>IF(M2&gt;0,K2/M2,0)</f>
        <v>2500000</v>
      </c>
      <c r="M2">
        <f>COUNTA(N2:T2)</f>
        <v>3</v>
      </c>
      <c r="N2">
        <v>1</v>
      </c>
      <c r="Q2">
        <v>1</v>
      </c>
      <c r="R2">
        <v>1</v>
      </c>
      <c r="U2">
        <v>1</v>
      </c>
      <c r="V2">
        <v>1</v>
      </c>
      <c r="W2">
        <v>1</v>
      </c>
      <c r="X2">
        <v>1</v>
      </c>
      <c r="Y2">
        <v>1</v>
      </c>
      <c r="Z2" t="s">
        <v>278</v>
      </c>
      <c r="AA2" t="s">
        <v>278</v>
      </c>
    </row>
    <row r="3" spans="1:27" x14ac:dyDescent="0.3">
      <c r="A3">
        <v>1</v>
      </c>
      <c r="B3">
        <v>2</v>
      </c>
      <c r="C3" t="s">
        <v>14</v>
      </c>
      <c r="D3" t="s">
        <v>15</v>
      </c>
      <c r="E3">
        <v>4000000</v>
      </c>
      <c r="F3">
        <v>0.15</v>
      </c>
      <c r="G3">
        <f t="shared" ref="G3:G66" si="0">E3/F3</f>
        <v>26666666.666666668</v>
      </c>
      <c r="H3">
        <v>4000000</v>
      </c>
      <c r="I3">
        <v>0.5</v>
      </c>
      <c r="J3">
        <v>0</v>
      </c>
      <c r="K3">
        <f t="shared" ref="K3:K66" si="1">H3+J3</f>
        <v>4000000</v>
      </c>
      <c r="L3">
        <f t="shared" ref="L3:L66" si="2">IF(M3&gt;0,K3/M3,0)</f>
        <v>2000000</v>
      </c>
      <c r="M3">
        <f t="shared" ref="M3:M66" si="3">COUNTA(N3:T3)</f>
        <v>2</v>
      </c>
      <c r="N3">
        <v>1</v>
      </c>
      <c r="Q3">
        <v>1</v>
      </c>
      <c r="U3">
        <v>1</v>
      </c>
      <c r="V3">
        <v>1</v>
      </c>
      <c r="W3">
        <v>1</v>
      </c>
      <c r="X3">
        <v>1</v>
      </c>
      <c r="Y3">
        <v>1</v>
      </c>
      <c r="Z3" t="s">
        <v>278</v>
      </c>
      <c r="AA3" t="s">
        <v>278</v>
      </c>
    </row>
    <row r="4" spans="1:27" x14ac:dyDescent="0.3">
      <c r="A4">
        <v>1</v>
      </c>
      <c r="B4">
        <v>3</v>
      </c>
      <c r="C4" t="s">
        <v>16</v>
      </c>
      <c r="D4" t="s">
        <v>17</v>
      </c>
      <c r="E4">
        <v>2500000</v>
      </c>
      <c r="F4">
        <v>0.1</v>
      </c>
      <c r="G4">
        <f t="shared" si="0"/>
        <v>25000000</v>
      </c>
      <c r="H4">
        <v>2500000</v>
      </c>
      <c r="I4">
        <v>0.3</v>
      </c>
      <c r="J4">
        <v>0</v>
      </c>
      <c r="K4">
        <f t="shared" si="1"/>
        <v>2500000</v>
      </c>
      <c r="L4">
        <f t="shared" si="2"/>
        <v>1250000</v>
      </c>
      <c r="M4">
        <f t="shared" si="3"/>
        <v>2</v>
      </c>
      <c r="P4">
        <v>1</v>
      </c>
      <c r="Q4">
        <v>1</v>
      </c>
      <c r="U4">
        <v>1</v>
      </c>
      <c r="V4">
        <v>1</v>
      </c>
      <c r="W4">
        <v>1</v>
      </c>
      <c r="X4">
        <v>1</v>
      </c>
      <c r="Y4">
        <v>1</v>
      </c>
      <c r="Z4" t="s">
        <v>278</v>
      </c>
      <c r="AA4" t="s">
        <v>278</v>
      </c>
    </row>
    <row r="5" spans="1:27" x14ac:dyDescent="0.3">
      <c r="A5">
        <v>2</v>
      </c>
      <c r="B5">
        <v>4</v>
      </c>
      <c r="C5" t="s">
        <v>18</v>
      </c>
      <c r="D5" t="s">
        <v>19</v>
      </c>
      <c r="E5">
        <v>7000000</v>
      </c>
      <c r="F5">
        <v>0.01</v>
      </c>
      <c r="G5">
        <f t="shared" si="0"/>
        <v>700000000</v>
      </c>
      <c r="H5">
        <v>7000000</v>
      </c>
      <c r="I5">
        <v>2.75E-2</v>
      </c>
      <c r="J5">
        <v>0</v>
      </c>
      <c r="K5">
        <f t="shared" si="1"/>
        <v>7000000</v>
      </c>
      <c r="L5">
        <f t="shared" si="2"/>
        <v>7000000</v>
      </c>
      <c r="M5">
        <f t="shared" si="3"/>
        <v>1</v>
      </c>
      <c r="N5">
        <v>1</v>
      </c>
      <c r="U5">
        <v>1</v>
      </c>
      <c r="V5">
        <v>1</v>
      </c>
      <c r="W5">
        <v>1</v>
      </c>
      <c r="X5">
        <v>1</v>
      </c>
      <c r="Y5">
        <v>1</v>
      </c>
      <c r="Z5" t="s">
        <v>278</v>
      </c>
      <c r="AA5" t="s">
        <v>278</v>
      </c>
    </row>
    <row r="6" spans="1:27" x14ac:dyDescent="0.3">
      <c r="A6">
        <v>2</v>
      </c>
      <c r="B6">
        <v>5</v>
      </c>
      <c r="C6" t="s">
        <v>20</v>
      </c>
      <c r="D6" t="s">
        <v>21</v>
      </c>
      <c r="E6">
        <v>5000000</v>
      </c>
      <c r="F6">
        <v>0.05</v>
      </c>
      <c r="G6">
        <f t="shared" si="0"/>
        <v>100000000</v>
      </c>
      <c r="H6">
        <v>0</v>
      </c>
      <c r="J6">
        <v>0</v>
      </c>
      <c r="K6">
        <f t="shared" si="1"/>
        <v>0</v>
      </c>
      <c r="L6">
        <f t="shared" si="2"/>
        <v>0</v>
      </c>
      <c r="M6">
        <f t="shared" si="3"/>
        <v>0</v>
      </c>
      <c r="U6">
        <v>1</v>
      </c>
      <c r="V6">
        <v>1</v>
      </c>
      <c r="W6">
        <v>1</v>
      </c>
      <c r="X6">
        <v>1</v>
      </c>
      <c r="Y6">
        <v>1</v>
      </c>
      <c r="Z6" t="s">
        <v>278</v>
      </c>
      <c r="AA6" t="s">
        <v>278</v>
      </c>
    </row>
    <row r="7" spans="1:27" x14ac:dyDescent="0.3">
      <c r="A7">
        <v>2</v>
      </c>
      <c r="B7">
        <v>6</v>
      </c>
      <c r="C7" t="s">
        <v>22</v>
      </c>
      <c r="D7" t="s">
        <v>23</v>
      </c>
      <c r="E7">
        <v>5000000</v>
      </c>
      <c r="F7">
        <v>0.05</v>
      </c>
      <c r="G7">
        <f t="shared" si="0"/>
        <v>100000000</v>
      </c>
      <c r="H7">
        <v>0</v>
      </c>
      <c r="J7">
        <v>0</v>
      </c>
      <c r="K7">
        <f t="shared" si="1"/>
        <v>0</v>
      </c>
      <c r="L7">
        <f t="shared" si="2"/>
        <v>0</v>
      </c>
      <c r="M7">
        <f t="shared" si="3"/>
        <v>0</v>
      </c>
      <c r="U7">
        <v>1</v>
      </c>
      <c r="V7">
        <v>1</v>
      </c>
      <c r="W7">
        <v>1</v>
      </c>
      <c r="X7">
        <v>1</v>
      </c>
      <c r="Y7">
        <v>1</v>
      </c>
      <c r="Z7" t="s">
        <v>278</v>
      </c>
      <c r="AA7" t="s">
        <v>278</v>
      </c>
    </row>
    <row r="8" spans="1:27" x14ac:dyDescent="0.3">
      <c r="A8">
        <v>3</v>
      </c>
      <c r="B8">
        <v>7</v>
      </c>
      <c r="C8" t="s">
        <v>24</v>
      </c>
      <c r="D8" t="s">
        <v>25</v>
      </c>
      <c r="E8">
        <v>10000000</v>
      </c>
      <c r="F8">
        <v>2.5000000000000001E-3</v>
      </c>
      <c r="G8">
        <f t="shared" si="0"/>
        <v>4000000000</v>
      </c>
      <c r="H8">
        <v>0</v>
      </c>
      <c r="J8">
        <v>0</v>
      </c>
      <c r="K8">
        <f t="shared" si="1"/>
        <v>0</v>
      </c>
      <c r="L8">
        <f t="shared" si="2"/>
        <v>0</v>
      </c>
      <c r="M8">
        <f t="shared" si="3"/>
        <v>0</v>
      </c>
      <c r="U8">
        <v>1</v>
      </c>
      <c r="V8">
        <v>1</v>
      </c>
      <c r="W8">
        <v>1</v>
      </c>
      <c r="X8">
        <v>1</v>
      </c>
      <c r="Y8">
        <v>1</v>
      </c>
      <c r="Z8" t="s">
        <v>278</v>
      </c>
      <c r="AA8" t="s">
        <v>278</v>
      </c>
    </row>
    <row r="9" spans="1:27" x14ac:dyDescent="0.3">
      <c r="A9">
        <v>3</v>
      </c>
      <c r="B9">
        <v>8</v>
      </c>
      <c r="C9" t="s">
        <v>26</v>
      </c>
      <c r="D9" t="s">
        <v>27</v>
      </c>
      <c r="E9">
        <v>7500000</v>
      </c>
      <c r="F9">
        <v>0.04</v>
      </c>
      <c r="G9">
        <f t="shared" si="0"/>
        <v>187500000</v>
      </c>
      <c r="H9">
        <v>7500000</v>
      </c>
      <c r="I9">
        <v>0.06</v>
      </c>
      <c r="J9">
        <v>0</v>
      </c>
      <c r="K9">
        <f t="shared" si="1"/>
        <v>7500000</v>
      </c>
      <c r="L9">
        <f t="shared" si="2"/>
        <v>7500000</v>
      </c>
      <c r="M9">
        <f t="shared" si="3"/>
        <v>1</v>
      </c>
      <c r="R9">
        <v>1</v>
      </c>
      <c r="U9">
        <v>1</v>
      </c>
      <c r="V9">
        <v>1</v>
      </c>
      <c r="W9">
        <v>1</v>
      </c>
      <c r="X9">
        <v>1</v>
      </c>
      <c r="Y9">
        <v>1</v>
      </c>
      <c r="Z9" t="s">
        <v>278</v>
      </c>
      <c r="AA9" t="s">
        <v>278</v>
      </c>
    </row>
    <row r="10" spans="1:27" x14ac:dyDescent="0.3">
      <c r="A10">
        <v>3</v>
      </c>
      <c r="B10">
        <v>9</v>
      </c>
      <c r="C10" t="s">
        <v>28</v>
      </c>
      <c r="D10" t="s">
        <v>29</v>
      </c>
      <c r="E10">
        <v>5000000</v>
      </c>
      <c r="F10">
        <v>0.02</v>
      </c>
      <c r="G10">
        <f t="shared" si="0"/>
        <v>250000000</v>
      </c>
      <c r="H10">
        <v>2000000</v>
      </c>
      <c r="I10">
        <v>0.15</v>
      </c>
      <c r="J10">
        <v>3000000</v>
      </c>
      <c r="K10">
        <f t="shared" si="1"/>
        <v>5000000</v>
      </c>
      <c r="L10">
        <f t="shared" si="2"/>
        <v>5000000</v>
      </c>
      <c r="M10">
        <f t="shared" si="3"/>
        <v>1</v>
      </c>
      <c r="Q10">
        <v>1</v>
      </c>
      <c r="U10">
        <v>1</v>
      </c>
      <c r="V10">
        <v>1</v>
      </c>
      <c r="W10">
        <v>1</v>
      </c>
      <c r="X10">
        <v>1</v>
      </c>
      <c r="Y10">
        <v>1</v>
      </c>
      <c r="Z10" t="s">
        <v>278</v>
      </c>
      <c r="AA10" t="s">
        <v>278</v>
      </c>
    </row>
    <row r="11" spans="1:27" x14ac:dyDescent="0.3">
      <c r="A11">
        <v>4</v>
      </c>
      <c r="B11">
        <v>10</v>
      </c>
      <c r="C11" t="s">
        <v>30</v>
      </c>
      <c r="D11" t="s">
        <v>31</v>
      </c>
      <c r="E11">
        <v>5000000</v>
      </c>
      <c r="F11">
        <v>7.0000000000000007E-2</v>
      </c>
      <c r="G11">
        <f t="shared" si="0"/>
        <v>71428571.428571418</v>
      </c>
      <c r="H11">
        <v>5000000</v>
      </c>
      <c r="I11">
        <v>0.25</v>
      </c>
      <c r="J11">
        <v>0</v>
      </c>
      <c r="K11">
        <f t="shared" si="1"/>
        <v>5000000</v>
      </c>
      <c r="L11">
        <f t="shared" si="2"/>
        <v>2500000</v>
      </c>
      <c r="M11">
        <f t="shared" si="3"/>
        <v>2</v>
      </c>
      <c r="P11">
        <v>1</v>
      </c>
      <c r="Q11">
        <v>1</v>
      </c>
      <c r="U11">
        <v>1</v>
      </c>
      <c r="V11">
        <v>1</v>
      </c>
      <c r="W11">
        <v>1</v>
      </c>
      <c r="X11">
        <v>1</v>
      </c>
      <c r="Y11">
        <v>1</v>
      </c>
      <c r="Z11" t="s">
        <v>278</v>
      </c>
      <c r="AA11" t="s">
        <v>278</v>
      </c>
    </row>
    <row r="12" spans="1:27" x14ac:dyDescent="0.3">
      <c r="A12">
        <v>4</v>
      </c>
      <c r="B12">
        <v>11</v>
      </c>
      <c r="C12" t="s">
        <v>32</v>
      </c>
      <c r="D12" t="s">
        <v>33</v>
      </c>
      <c r="E12">
        <v>5000000</v>
      </c>
      <c r="F12">
        <v>0.1</v>
      </c>
      <c r="G12">
        <f t="shared" si="0"/>
        <v>50000000</v>
      </c>
      <c r="H12">
        <v>0</v>
      </c>
      <c r="J12">
        <v>0</v>
      </c>
      <c r="K12">
        <f t="shared" si="1"/>
        <v>0</v>
      </c>
      <c r="L12">
        <f t="shared" si="2"/>
        <v>0</v>
      </c>
      <c r="M12">
        <f t="shared" si="3"/>
        <v>0</v>
      </c>
      <c r="U12">
        <v>1</v>
      </c>
      <c r="V12">
        <v>1</v>
      </c>
      <c r="W12">
        <v>1</v>
      </c>
      <c r="X12">
        <v>1</v>
      </c>
      <c r="Y12">
        <v>1</v>
      </c>
      <c r="Z12" t="s">
        <v>278</v>
      </c>
      <c r="AA12" t="s">
        <v>278</v>
      </c>
    </row>
    <row r="13" spans="1:27" x14ac:dyDescent="0.3">
      <c r="A13">
        <v>4</v>
      </c>
      <c r="B13">
        <v>12</v>
      </c>
      <c r="C13" t="s">
        <v>34</v>
      </c>
      <c r="D13" t="s">
        <v>35</v>
      </c>
      <c r="E13">
        <v>7500000</v>
      </c>
      <c r="F13">
        <v>0.04</v>
      </c>
      <c r="G13">
        <f t="shared" si="0"/>
        <v>187500000</v>
      </c>
      <c r="H13">
        <v>7500000</v>
      </c>
      <c r="I13">
        <v>7.4999999999999997E-2</v>
      </c>
      <c r="J13">
        <v>0</v>
      </c>
      <c r="K13">
        <f t="shared" si="1"/>
        <v>7500000</v>
      </c>
      <c r="L13">
        <f t="shared" si="2"/>
        <v>3750000</v>
      </c>
      <c r="M13">
        <f t="shared" si="3"/>
        <v>2</v>
      </c>
      <c r="O13">
        <v>1</v>
      </c>
      <c r="R13">
        <v>1</v>
      </c>
      <c r="U13">
        <v>1</v>
      </c>
      <c r="V13">
        <v>1</v>
      </c>
      <c r="W13">
        <v>1</v>
      </c>
      <c r="X13">
        <v>1</v>
      </c>
      <c r="Y13">
        <v>1</v>
      </c>
      <c r="Z13" t="s">
        <v>278</v>
      </c>
      <c r="AA13" t="s">
        <v>278</v>
      </c>
    </row>
    <row r="14" spans="1:27" x14ac:dyDescent="0.3">
      <c r="A14">
        <v>5</v>
      </c>
      <c r="B14">
        <v>13</v>
      </c>
      <c r="C14" t="s">
        <v>36</v>
      </c>
      <c r="D14" t="s">
        <v>37</v>
      </c>
      <c r="E14">
        <v>10000000</v>
      </c>
      <c r="F14">
        <v>0.01</v>
      </c>
      <c r="G14">
        <f t="shared" si="0"/>
        <v>1000000000</v>
      </c>
      <c r="H14">
        <v>10000000</v>
      </c>
      <c r="I14">
        <v>1.4999999999999999E-2</v>
      </c>
      <c r="J14">
        <v>0</v>
      </c>
      <c r="K14">
        <f t="shared" si="1"/>
        <v>10000000</v>
      </c>
      <c r="L14">
        <f t="shared" si="2"/>
        <v>5000000</v>
      </c>
      <c r="M14">
        <f t="shared" si="3"/>
        <v>2</v>
      </c>
      <c r="P14">
        <v>1</v>
      </c>
      <c r="R14">
        <v>1</v>
      </c>
      <c r="U14">
        <v>1</v>
      </c>
      <c r="V14">
        <v>1</v>
      </c>
      <c r="W14">
        <v>1</v>
      </c>
      <c r="X14">
        <v>1</v>
      </c>
      <c r="Y14">
        <v>1</v>
      </c>
      <c r="Z14" t="s">
        <v>278</v>
      </c>
      <c r="AA14" t="s">
        <v>278</v>
      </c>
    </row>
    <row r="15" spans="1:27" x14ac:dyDescent="0.3">
      <c r="A15">
        <v>5</v>
      </c>
      <c r="B15">
        <v>14</v>
      </c>
      <c r="C15" t="s">
        <v>38</v>
      </c>
      <c r="D15" t="s">
        <v>39</v>
      </c>
      <c r="E15">
        <v>5000000</v>
      </c>
      <c r="F15">
        <v>0.05</v>
      </c>
      <c r="G15">
        <f t="shared" si="0"/>
        <v>100000000</v>
      </c>
      <c r="H15">
        <v>0</v>
      </c>
      <c r="J15">
        <v>0</v>
      </c>
      <c r="K15">
        <f t="shared" si="1"/>
        <v>0</v>
      </c>
      <c r="L15">
        <f t="shared" si="2"/>
        <v>0</v>
      </c>
      <c r="M15">
        <f t="shared" si="3"/>
        <v>0</v>
      </c>
      <c r="U15">
        <v>1</v>
      </c>
      <c r="V15">
        <v>1</v>
      </c>
      <c r="W15">
        <v>1</v>
      </c>
      <c r="X15">
        <v>1</v>
      </c>
      <c r="Y15">
        <v>1</v>
      </c>
      <c r="Z15" t="s">
        <v>278</v>
      </c>
      <c r="AA15" t="s">
        <v>278</v>
      </c>
    </row>
    <row r="16" spans="1:27" x14ac:dyDescent="0.3">
      <c r="A16">
        <v>5</v>
      </c>
      <c r="B16">
        <v>15</v>
      </c>
      <c r="C16" t="s">
        <v>40</v>
      </c>
      <c r="D16" t="s">
        <v>41</v>
      </c>
      <c r="E16">
        <v>1000000</v>
      </c>
      <c r="F16">
        <v>0.2</v>
      </c>
      <c r="G16">
        <f t="shared" si="0"/>
        <v>5000000</v>
      </c>
      <c r="H16">
        <v>0</v>
      </c>
      <c r="J16">
        <v>0</v>
      </c>
      <c r="K16">
        <f t="shared" si="1"/>
        <v>0</v>
      </c>
      <c r="L16">
        <f t="shared" si="2"/>
        <v>0</v>
      </c>
      <c r="M16">
        <f t="shared" si="3"/>
        <v>0</v>
      </c>
      <c r="U16">
        <v>1</v>
      </c>
      <c r="V16">
        <v>1</v>
      </c>
      <c r="W16">
        <v>1</v>
      </c>
      <c r="X16">
        <v>1</v>
      </c>
      <c r="Y16">
        <v>1</v>
      </c>
      <c r="Z16" t="s">
        <v>278</v>
      </c>
      <c r="AA16" t="s">
        <v>278</v>
      </c>
    </row>
    <row r="17" spans="1:27" x14ac:dyDescent="0.3">
      <c r="A17">
        <v>6</v>
      </c>
      <c r="B17">
        <v>16</v>
      </c>
      <c r="C17" t="s">
        <v>42</v>
      </c>
      <c r="D17" t="s">
        <v>43</v>
      </c>
      <c r="E17">
        <v>4500000</v>
      </c>
      <c r="F17">
        <v>0.05</v>
      </c>
      <c r="G17">
        <f t="shared" si="0"/>
        <v>90000000</v>
      </c>
      <c r="H17">
        <v>10000000</v>
      </c>
      <c r="I17">
        <v>0.15</v>
      </c>
      <c r="J17">
        <v>0</v>
      </c>
      <c r="K17">
        <f t="shared" si="1"/>
        <v>10000000</v>
      </c>
      <c r="L17">
        <f t="shared" si="2"/>
        <v>2000000</v>
      </c>
      <c r="M17">
        <f t="shared" si="3"/>
        <v>5</v>
      </c>
      <c r="N17">
        <v>1</v>
      </c>
      <c r="O17">
        <v>1</v>
      </c>
      <c r="P17">
        <v>1</v>
      </c>
      <c r="Q17">
        <v>1</v>
      </c>
      <c r="R17">
        <v>1</v>
      </c>
      <c r="U17">
        <v>1</v>
      </c>
      <c r="V17">
        <v>1</v>
      </c>
      <c r="W17">
        <v>1</v>
      </c>
      <c r="X17">
        <v>1</v>
      </c>
      <c r="Y17">
        <v>1</v>
      </c>
      <c r="Z17" t="s">
        <v>278</v>
      </c>
      <c r="AA17" t="s">
        <v>278</v>
      </c>
    </row>
    <row r="18" spans="1:27" x14ac:dyDescent="0.3">
      <c r="A18">
        <v>6</v>
      </c>
      <c r="B18">
        <v>17</v>
      </c>
      <c r="C18" t="s">
        <v>44</v>
      </c>
      <c r="D18" t="s">
        <v>45</v>
      </c>
      <c r="E18">
        <v>5000000</v>
      </c>
      <c r="F18">
        <v>0.1</v>
      </c>
      <c r="G18">
        <f t="shared" si="0"/>
        <v>50000000</v>
      </c>
      <c r="H18">
        <v>5000000</v>
      </c>
      <c r="I18">
        <v>0.2</v>
      </c>
      <c r="J18">
        <v>0</v>
      </c>
      <c r="K18">
        <f t="shared" si="1"/>
        <v>5000000</v>
      </c>
      <c r="L18">
        <f t="shared" si="2"/>
        <v>5000000</v>
      </c>
      <c r="M18">
        <f t="shared" si="3"/>
        <v>1</v>
      </c>
      <c r="O18">
        <v>1</v>
      </c>
      <c r="U18">
        <v>1</v>
      </c>
      <c r="V18">
        <v>1</v>
      </c>
      <c r="W18">
        <v>1</v>
      </c>
      <c r="X18">
        <v>1</v>
      </c>
      <c r="Y18">
        <v>1</v>
      </c>
      <c r="Z18" t="s">
        <v>278</v>
      </c>
      <c r="AA18" t="s">
        <v>278</v>
      </c>
    </row>
    <row r="19" spans="1:27" x14ac:dyDescent="0.3">
      <c r="A19">
        <v>6</v>
      </c>
      <c r="B19">
        <v>18</v>
      </c>
      <c r="C19" t="s">
        <v>46</v>
      </c>
      <c r="D19" t="s">
        <v>47</v>
      </c>
      <c r="E19">
        <v>10000000</v>
      </c>
      <c r="F19">
        <v>0.01</v>
      </c>
      <c r="G19">
        <f t="shared" si="0"/>
        <v>1000000000</v>
      </c>
      <c r="H19">
        <v>0</v>
      </c>
      <c r="J19">
        <v>0</v>
      </c>
      <c r="K19">
        <f t="shared" si="1"/>
        <v>0</v>
      </c>
      <c r="L19">
        <f t="shared" si="2"/>
        <v>0</v>
      </c>
      <c r="M19">
        <f t="shared" si="3"/>
        <v>0</v>
      </c>
      <c r="U19">
        <v>1</v>
      </c>
      <c r="V19">
        <v>1</v>
      </c>
      <c r="W19">
        <v>1</v>
      </c>
      <c r="X19">
        <v>1</v>
      </c>
      <c r="Y19">
        <v>1</v>
      </c>
      <c r="Z19" t="s">
        <v>278</v>
      </c>
      <c r="AA19" t="s">
        <v>278</v>
      </c>
    </row>
    <row r="20" spans="1:27" x14ac:dyDescent="0.3">
      <c r="A20">
        <v>7</v>
      </c>
      <c r="B20">
        <v>19</v>
      </c>
      <c r="C20" t="s">
        <v>48</v>
      </c>
      <c r="D20" t="s">
        <v>49</v>
      </c>
      <c r="E20">
        <v>10000000</v>
      </c>
      <c r="F20">
        <v>0.02</v>
      </c>
      <c r="G20">
        <f t="shared" si="0"/>
        <v>500000000</v>
      </c>
      <c r="H20">
        <v>10000000</v>
      </c>
      <c r="I20">
        <v>0.04</v>
      </c>
      <c r="J20">
        <v>0</v>
      </c>
      <c r="K20">
        <f t="shared" si="1"/>
        <v>10000000</v>
      </c>
      <c r="L20">
        <f t="shared" si="2"/>
        <v>5000000</v>
      </c>
      <c r="M20">
        <f t="shared" si="3"/>
        <v>2</v>
      </c>
      <c r="N20">
        <v>1</v>
      </c>
      <c r="R20">
        <v>1</v>
      </c>
      <c r="U20">
        <v>1</v>
      </c>
      <c r="V20">
        <v>1</v>
      </c>
      <c r="W20">
        <v>1</v>
      </c>
      <c r="X20">
        <v>1</v>
      </c>
      <c r="Y20">
        <v>1</v>
      </c>
      <c r="Z20" t="s">
        <v>278</v>
      </c>
      <c r="AA20" t="s">
        <v>278</v>
      </c>
    </row>
    <row r="21" spans="1:27" x14ac:dyDescent="0.3">
      <c r="A21">
        <v>7</v>
      </c>
      <c r="B21">
        <v>20</v>
      </c>
      <c r="C21" t="s">
        <v>50</v>
      </c>
      <c r="D21" t="s">
        <v>51</v>
      </c>
      <c r="E21">
        <v>7500000</v>
      </c>
      <c r="F21">
        <v>0.01</v>
      </c>
      <c r="G21">
        <f t="shared" si="0"/>
        <v>750000000</v>
      </c>
      <c r="H21">
        <v>0</v>
      </c>
      <c r="J21">
        <v>0</v>
      </c>
      <c r="K21">
        <f t="shared" si="1"/>
        <v>0</v>
      </c>
      <c r="L21">
        <f t="shared" si="2"/>
        <v>0</v>
      </c>
      <c r="M21">
        <f t="shared" si="3"/>
        <v>0</v>
      </c>
      <c r="U21">
        <v>1</v>
      </c>
      <c r="V21">
        <v>1</v>
      </c>
      <c r="W21">
        <v>1</v>
      </c>
      <c r="X21">
        <v>1</v>
      </c>
      <c r="Y21">
        <v>1</v>
      </c>
      <c r="Z21" t="s">
        <v>278</v>
      </c>
      <c r="AA21" t="s">
        <v>278</v>
      </c>
    </row>
    <row r="22" spans="1:27" x14ac:dyDescent="0.3">
      <c r="A22">
        <v>7</v>
      </c>
      <c r="B22">
        <v>21</v>
      </c>
      <c r="C22" t="s">
        <v>52</v>
      </c>
      <c r="D22" t="s">
        <v>53</v>
      </c>
      <c r="E22">
        <v>5000000</v>
      </c>
      <c r="F22">
        <v>7.4999999999999997E-2</v>
      </c>
      <c r="G22">
        <f t="shared" si="0"/>
        <v>66666666.666666672</v>
      </c>
      <c r="H22">
        <v>0</v>
      </c>
      <c r="J22">
        <v>0</v>
      </c>
      <c r="K22">
        <f t="shared" si="1"/>
        <v>0</v>
      </c>
      <c r="L22">
        <f t="shared" si="2"/>
        <v>0</v>
      </c>
      <c r="M22">
        <f t="shared" si="3"/>
        <v>0</v>
      </c>
      <c r="U22">
        <v>1</v>
      </c>
      <c r="V22">
        <v>1</v>
      </c>
      <c r="W22">
        <v>1</v>
      </c>
      <c r="X22">
        <v>1</v>
      </c>
      <c r="Y22">
        <v>1</v>
      </c>
      <c r="Z22" t="s">
        <v>278</v>
      </c>
      <c r="AA22" t="s">
        <v>278</v>
      </c>
    </row>
    <row r="23" spans="1:27" x14ac:dyDescent="0.3">
      <c r="A23">
        <v>8</v>
      </c>
      <c r="B23">
        <v>22</v>
      </c>
      <c r="C23" t="s">
        <v>54</v>
      </c>
      <c r="D23" t="s">
        <v>55</v>
      </c>
      <c r="E23">
        <v>5000000</v>
      </c>
      <c r="F23">
        <v>2.5000000000000001E-2</v>
      </c>
      <c r="G23">
        <f t="shared" si="0"/>
        <v>200000000</v>
      </c>
      <c r="H23">
        <v>5000000</v>
      </c>
      <c r="I23">
        <v>2.5000000000000001E-2</v>
      </c>
      <c r="J23">
        <v>0</v>
      </c>
      <c r="K23">
        <f t="shared" si="1"/>
        <v>5000000</v>
      </c>
      <c r="L23">
        <f t="shared" si="2"/>
        <v>2500000</v>
      </c>
      <c r="M23">
        <f t="shared" si="3"/>
        <v>2</v>
      </c>
      <c r="N23">
        <v>1</v>
      </c>
      <c r="R23">
        <v>1</v>
      </c>
      <c r="U23">
        <v>1</v>
      </c>
      <c r="V23">
        <v>1</v>
      </c>
      <c r="W23">
        <v>1</v>
      </c>
      <c r="X23">
        <v>1</v>
      </c>
      <c r="Y23" t="s">
        <v>278</v>
      </c>
      <c r="Z23">
        <v>1</v>
      </c>
      <c r="AA23" t="s">
        <v>278</v>
      </c>
    </row>
    <row r="24" spans="1:27" x14ac:dyDescent="0.3">
      <c r="A24">
        <v>8</v>
      </c>
      <c r="B24">
        <v>23</v>
      </c>
      <c r="C24" t="s">
        <v>56</v>
      </c>
      <c r="D24" t="s">
        <v>57</v>
      </c>
      <c r="E24">
        <v>5600000</v>
      </c>
      <c r="F24">
        <v>7.4999999999999997E-2</v>
      </c>
      <c r="G24">
        <f t="shared" si="0"/>
        <v>74666666.666666672</v>
      </c>
      <c r="H24">
        <v>5600000</v>
      </c>
      <c r="I24">
        <v>0.33329999999999999</v>
      </c>
      <c r="J24">
        <v>0</v>
      </c>
      <c r="K24">
        <f t="shared" si="1"/>
        <v>5600000</v>
      </c>
      <c r="L24">
        <f t="shared" si="2"/>
        <v>2800000</v>
      </c>
      <c r="M24">
        <f t="shared" si="3"/>
        <v>2</v>
      </c>
      <c r="P24">
        <v>1</v>
      </c>
      <c r="S24">
        <v>1</v>
      </c>
      <c r="U24">
        <v>1</v>
      </c>
      <c r="V24">
        <v>1</v>
      </c>
      <c r="W24">
        <v>1</v>
      </c>
      <c r="X24">
        <v>1</v>
      </c>
      <c r="Y24" t="s">
        <v>278</v>
      </c>
      <c r="Z24">
        <v>1</v>
      </c>
      <c r="AA24" t="s">
        <v>278</v>
      </c>
    </row>
    <row r="25" spans="1:27" x14ac:dyDescent="0.3">
      <c r="A25">
        <v>8</v>
      </c>
      <c r="B25">
        <v>24</v>
      </c>
      <c r="C25" t="s">
        <v>58</v>
      </c>
      <c r="D25" t="s">
        <v>59</v>
      </c>
      <c r="E25">
        <v>3000000</v>
      </c>
      <c r="F25">
        <v>0.03</v>
      </c>
      <c r="G25">
        <f t="shared" si="0"/>
        <v>100000000</v>
      </c>
      <c r="H25">
        <v>3000000</v>
      </c>
      <c r="I25">
        <v>0.06</v>
      </c>
      <c r="J25">
        <v>0</v>
      </c>
      <c r="K25">
        <f t="shared" si="1"/>
        <v>3000000</v>
      </c>
      <c r="L25">
        <f t="shared" si="2"/>
        <v>3000000</v>
      </c>
      <c r="M25">
        <f t="shared" si="3"/>
        <v>1</v>
      </c>
      <c r="N25">
        <v>1</v>
      </c>
      <c r="U25">
        <v>1</v>
      </c>
      <c r="V25">
        <v>1</v>
      </c>
      <c r="W25">
        <v>1</v>
      </c>
      <c r="X25">
        <v>1</v>
      </c>
      <c r="Y25" t="s">
        <v>278</v>
      </c>
      <c r="Z25">
        <v>1</v>
      </c>
      <c r="AA25" t="s">
        <v>278</v>
      </c>
    </row>
    <row r="26" spans="1:27" x14ac:dyDescent="0.3">
      <c r="A26">
        <v>9</v>
      </c>
      <c r="B26">
        <v>25</v>
      </c>
      <c r="C26" t="s">
        <v>60</v>
      </c>
      <c r="D26" t="s">
        <v>61</v>
      </c>
      <c r="E26">
        <v>5000000</v>
      </c>
      <c r="F26">
        <v>0.05</v>
      </c>
      <c r="G26">
        <f t="shared" si="0"/>
        <v>100000000</v>
      </c>
      <c r="H26">
        <v>5000000</v>
      </c>
      <c r="I26">
        <v>7.0000000000000007E-2</v>
      </c>
      <c r="J26">
        <v>0</v>
      </c>
      <c r="K26">
        <f t="shared" si="1"/>
        <v>5000000</v>
      </c>
      <c r="L26">
        <f t="shared" si="2"/>
        <v>2500000</v>
      </c>
      <c r="M26">
        <f t="shared" si="3"/>
        <v>2</v>
      </c>
      <c r="O26">
        <v>1</v>
      </c>
      <c r="R26">
        <v>1</v>
      </c>
      <c r="U26">
        <v>1</v>
      </c>
      <c r="V26">
        <v>1</v>
      </c>
      <c r="W26">
        <v>1</v>
      </c>
      <c r="X26">
        <v>1</v>
      </c>
      <c r="Y26" t="s">
        <v>278</v>
      </c>
      <c r="Z26">
        <v>1</v>
      </c>
      <c r="AA26" t="s">
        <v>278</v>
      </c>
    </row>
    <row r="27" spans="1:27" x14ac:dyDescent="0.3">
      <c r="A27">
        <v>9</v>
      </c>
      <c r="B27">
        <v>26</v>
      </c>
      <c r="C27" t="s">
        <v>62</v>
      </c>
      <c r="D27" t="s">
        <v>63</v>
      </c>
      <c r="E27">
        <v>5000000</v>
      </c>
      <c r="F27">
        <v>2.5000000000000001E-2</v>
      </c>
      <c r="G27">
        <f t="shared" si="0"/>
        <v>200000000</v>
      </c>
      <c r="H27">
        <v>5000000</v>
      </c>
      <c r="I27">
        <v>0.1</v>
      </c>
      <c r="J27">
        <v>0</v>
      </c>
      <c r="K27">
        <f t="shared" si="1"/>
        <v>5000000</v>
      </c>
      <c r="L27">
        <f t="shared" si="2"/>
        <v>2500000</v>
      </c>
      <c r="M27">
        <f t="shared" si="3"/>
        <v>2</v>
      </c>
      <c r="R27">
        <v>1</v>
      </c>
      <c r="S27">
        <v>1</v>
      </c>
      <c r="U27">
        <v>1</v>
      </c>
      <c r="V27">
        <v>1</v>
      </c>
      <c r="W27">
        <v>1</v>
      </c>
      <c r="X27">
        <v>1</v>
      </c>
      <c r="Y27" t="s">
        <v>278</v>
      </c>
      <c r="Z27">
        <v>1</v>
      </c>
      <c r="AA27" t="s">
        <v>278</v>
      </c>
    </row>
    <row r="28" spans="1:27" x14ac:dyDescent="0.3">
      <c r="A28">
        <v>9</v>
      </c>
      <c r="B28">
        <v>27</v>
      </c>
      <c r="C28" t="s">
        <v>64</v>
      </c>
      <c r="D28" t="s">
        <v>65</v>
      </c>
      <c r="E28">
        <v>10000000</v>
      </c>
      <c r="F28">
        <v>0.05</v>
      </c>
      <c r="G28">
        <f t="shared" si="0"/>
        <v>200000000</v>
      </c>
      <c r="H28">
        <v>0</v>
      </c>
      <c r="J28">
        <v>0</v>
      </c>
      <c r="K28">
        <f t="shared" si="1"/>
        <v>0</v>
      </c>
      <c r="L28">
        <f t="shared" si="2"/>
        <v>0</v>
      </c>
      <c r="M28">
        <f t="shared" si="3"/>
        <v>0</v>
      </c>
      <c r="U28">
        <v>1</v>
      </c>
      <c r="V28">
        <v>1</v>
      </c>
      <c r="W28">
        <v>1</v>
      </c>
      <c r="X28">
        <v>1</v>
      </c>
      <c r="Y28" t="s">
        <v>278</v>
      </c>
      <c r="Z28">
        <v>1</v>
      </c>
      <c r="AA28" t="s">
        <v>278</v>
      </c>
    </row>
    <row r="29" spans="1:27" x14ac:dyDescent="0.3">
      <c r="A29">
        <v>10</v>
      </c>
      <c r="B29">
        <v>28</v>
      </c>
      <c r="C29" t="s">
        <v>66</v>
      </c>
      <c r="D29" t="s">
        <v>67</v>
      </c>
      <c r="E29">
        <v>2500000</v>
      </c>
      <c r="F29">
        <v>0.05</v>
      </c>
      <c r="G29">
        <f t="shared" si="0"/>
        <v>50000000</v>
      </c>
      <c r="H29">
        <v>2500000</v>
      </c>
      <c r="I29">
        <v>0.2</v>
      </c>
      <c r="J29">
        <v>0</v>
      </c>
      <c r="K29">
        <f t="shared" si="1"/>
        <v>2500000</v>
      </c>
      <c r="L29">
        <f t="shared" si="2"/>
        <v>833333.33333333337</v>
      </c>
      <c r="M29">
        <f t="shared" si="3"/>
        <v>3</v>
      </c>
      <c r="O29">
        <v>1</v>
      </c>
      <c r="R29">
        <v>1</v>
      </c>
      <c r="S29">
        <v>1</v>
      </c>
      <c r="U29">
        <v>1</v>
      </c>
      <c r="V29">
        <v>1</v>
      </c>
      <c r="W29">
        <v>1</v>
      </c>
      <c r="X29">
        <v>1</v>
      </c>
      <c r="Y29" t="s">
        <v>278</v>
      </c>
      <c r="Z29">
        <v>1</v>
      </c>
      <c r="AA29" t="s">
        <v>278</v>
      </c>
    </row>
    <row r="30" spans="1:27" x14ac:dyDescent="0.3">
      <c r="A30">
        <v>10</v>
      </c>
      <c r="B30">
        <v>29</v>
      </c>
      <c r="C30" t="s">
        <v>68</v>
      </c>
      <c r="D30" t="s">
        <v>69</v>
      </c>
      <c r="E30">
        <v>3000000</v>
      </c>
      <c r="F30">
        <v>0.05</v>
      </c>
      <c r="G30">
        <f t="shared" si="0"/>
        <v>60000000</v>
      </c>
      <c r="H30">
        <v>3000000</v>
      </c>
      <c r="I30">
        <v>0.2</v>
      </c>
      <c r="J30">
        <v>0</v>
      </c>
      <c r="K30">
        <f t="shared" si="1"/>
        <v>3000000</v>
      </c>
      <c r="L30">
        <f t="shared" si="2"/>
        <v>1000000</v>
      </c>
      <c r="M30">
        <f t="shared" si="3"/>
        <v>3</v>
      </c>
      <c r="P30">
        <v>1</v>
      </c>
      <c r="R30">
        <v>1</v>
      </c>
      <c r="S30">
        <v>1</v>
      </c>
      <c r="U30">
        <v>1</v>
      </c>
      <c r="V30">
        <v>1</v>
      </c>
      <c r="W30">
        <v>1</v>
      </c>
      <c r="X30">
        <v>1</v>
      </c>
      <c r="Y30" t="s">
        <v>278</v>
      </c>
      <c r="Z30">
        <v>1</v>
      </c>
      <c r="AA30" t="s">
        <v>278</v>
      </c>
    </row>
    <row r="31" spans="1:27" x14ac:dyDescent="0.3">
      <c r="A31">
        <v>10</v>
      </c>
      <c r="B31">
        <v>30</v>
      </c>
      <c r="C31" t="s">
        <v>70</v>
      </c>
      <c r="D31" t="s">
        <v>71</v>
      </c>
      <c r="E31">
        <v>3000000</v>
      </c>
      <c r="F31">
        <v>0.02</v>
      </c>
      <c r="G31">
        <f t="shared" si="0"/>
        <v>150000000</v>
      </c>
      <c r="H31">
        <v>3000000</v>
      </c>
      <c r="I31">
        <v>0.03</v>
      </c>
      <c r="J31">
        <v>0</v>
      </c>
      <c r="K31">
        <f t="shared" si="1"/>
        <v>3000000</v>
      </c>
      <c r="L31">
        <f t="shared" si="2"/>
        <v>1000000</v>
      </c>
      <c r="M31">
        <f t="shared" si="3"/>
        <v>3</v>
      </c>
      <c r="N31">
        <v>1</v>
      </c>
      <c r="R31">
        <v>1</v>
      </c>
      <c r="S31">
        <v>1</v>
      </c>
      <c r="U31">
        <v>1</v>
      </c>
      <c r="V31">
        <v>1</v>
      </c>
      <c r="W31">
        <v>1</v>
      </c>
      <c r="X31">
        <v>1</v>
      </c>
      <c r="Y31" t="s">
        <v>278</v>
      </c>
      <c r="Z31">
        <v>1</v>
      </c>
      <c r="AA31" t="s">
        <v>278</v>
      </c>
    </row>
    <row r="32" spans="1:27" x14ac:dyDescent="0.3">
      <c r="A32">
        <v>11</v>
      </c>
      <c r="B32">
        <v>31</v>
      </c>
      <c r="C32" t="s">
        <v>72</v>
      </c>
      <c r="D32" t="s">
        <v>73</v>
      </c>
      <c r="E32">
        <v>3000000000</v>
      </c>
      <c r="F32">
        <v>0.25</v>
      </c>
      <c r="G32">
        <f t="shared" si="0"/>
        <v>12000000000</v>
      </c>
      <c r="H32">
        <v>0</v>
      </c>
      <c r="J32">
        <v>0</v>
      </c>
      <c r="K32">
        <f t="shared" si="1"/>
        <v>0</v>
      </c>
      <c r="L32">
        <f t="shared" si="2"/>
        <v>0</v>
      </c>
      <c r="M32">
        <f t="shared" si="3"/>
        <v>0</v>
      </c>
      <c r="U32">
        <v>1</v>
      </c>
      <c r="V32">
        <v>1</v>
      </c>
      <c r="W32">
        <v>1</v>
      </c>
      <c r="X32">
        <v>1</v>
      </c>
      <c r="Y32" t="s">
        <v>278</v>
      </c>
      <c r="Z32">
        <v>1</v>
      </c>
      <c r="AA32" t="s">
        <v>278</v>
      </c>
    </row>
    <row r="33" spans="1:27" x14ac:dyDescent="0.3">
      <c r="A33">
        <v>11</v>
      </c>
      <c r="B33">
        <v>32</v>
      </c>
      <c r="C33" t="s">
        <v>74</v>
      </c>
      <c r="D33" t="s">
        <v>75</v>
      </c>
      <c r="E33">
        <v>5000000</v>
      </c>
      <c r="F33">
        <v>0.05</v>
      </c>
      <c r="G33">
        <f t="shared" si="0"/>
        <v>100000000</v>
      </c>
      <c r="H33">
        <v>5000000</v>
      </c>
      <c r="I33">
        <v>0.15</v>
      </c>
      <c r="J33">
        <v>0</v>
      </c>
      <c r="K33">
        <f t="shared" si="1"/>
        <v>5000000</v>
      </c>
      <c r="L33">
        <f t="shared" si="2"/>
        <v>5000000</v>
      </c>
      <c r="M33">
        <f t="shared" si="3"/>
        <v>1</v>
      </c>
      <c r="P33">
        <v>1</v>
      </c>
      <c r="U33">
        <v>1</v>
      </c>
      <c r="V33">
        <v>1</v>
      </c>
      <c r="W33">
        <v>1</v>
      </c>
      <c r="X33">
        <v>1</v>
      </c>
      <c r="Y33" t="s">
        <v>278</v>
      </c>
      <c r="Z33">
        <v>1</v>
      </c>
      <c r="AA33" t="s">
        <v>278</v>
      </c>
    </row>
    <row r="34" spans="1:27" x14ac:dyDescent="0.3">
      <c r="A34">
        <v>11</v>
      </c>
      <c r="B34">
        <v>33</v>
      </c>
      <c r="C34" t="s">
        <v>76</v>
      </c>
      <c r="D34" t="s">
        <v>77</v>
      </c>
      <c r="E34">
        <v>3000000</v>
      </c>
      <c r="F34">
        <v>0.1</v>
      </c>
      <c r="G34">
        <f t="shared" si="0"/>
        <v>30000000</v>
      </c>
      <c r="H34">
        <v>3000000</v>
      </c>
      <c r="I34">
        <v>0.2</v>
      </c>
      <c r="J34">
        <v>0</v>
      </c>
      <c r="K34">
        <f t="shared" si="1"/>
        <v>3000000</v>
      </c>
      <c r="L34">
        <f t="shared" si="2"/>
        <v>1500000</v>
      </c>
      <c r="M34">
        <f t="shared" si="3"/>
        <v>2</v>
      </c>
      <c r="O34">
        <v>1</v>
      </c>
      <c r="R34">
        <v>1</v>
      </c>
      <c r="U34">
        <v>1</v>
      </c>
      <c r="V34">
        <v>1</v>
      </c>
      <c r="W34">
        <v>1</v>
      </c>
      <c r="X34">
        <v>1</v>
      </c>
      <c r="Y34" t="s">
        <v>278</v>
      </c>
      <c r="Z34">
        <v>1</v>
      </c>
      <c r="AA34" t="s">
        <v>278</v>
      </c>
    </row>
    <row r="35" spans="1:27" x14ac:dyDescent="0.3">
      <c r="A35">
        <v>12</v>
      </c>
      <c r="B35">
        <v>34</v>
      </c>
      <c r="C35" t="s">
        <v>78</v>
      </c>
      <c r="D35" t="s">
        <v>79</v>
      </c>
      <c r="E35">
        <v>7500000</v>
      </c>
      <c r="F35">
        <v>0.04</v>
      </c>
      <c r="G35">
        <f t="shared" si="0"/>
        <v>187500000</v>
      </c>
      <c r="H35">
        <v>7500000</v>
      </c>
      <c r="I35">
        <v>0.15</v>
      </c>
      <c r="J35">
        <v>0</v>
      </c>
      <c r="K35">
        <f t="shared" si="1"/>
        <v>7500000</v>
      </c>
      <c r="L35">
        <f t="shared" si="2"/>
        <v>7500000</v>
      </c>
      <c r="M35">
        <f t="shared" si="3"/>
        <v>1</v>
      </c>
      <c r="O35">
        <v>1</v>
      </c>
      <c r="U35">
        <v>1</v>
      </c>
      <c r="V35">
        <v>1</v>
      </c>
      <c r="W35">
        <v>1</v>
      </c>
      <c r="X35">
        <v>1</v>
      </c>
      <c r="Y35" t="s">
        <v>278</v>
      </c>
      <c r="Z35">
        <v>1</v>
      </c>
      <c r="AA35" t="s">
        <v>278</v>
      </c>
    </row>
    <row r="36" spans="1:27" x14ac:dyDescent="0.3">
      <c r="A36">
        <v>12</v>
      </c>
      <c r="B36">
        <v>35</v>
      </c>
      <c r="C36" t="s">
        <v>80</v>
      </c>
      <c r="D36" t="s">
        <v>81</v>
      </c>
      <c r="E36">
        <v>4000000</v>
      </c>
      <c r="F36">
        <v>0.03</v>
      </c>
      <c r="G36">
        <f t="shared" si="0"/>
        <v>133333333.33333334</v>
      </c>
      <c r="H36">
        <v>0</v>
      </c>
      <c r="J36">
        <v>0</v>
      </c>
      <c r="K36">
        <f t="shared" si="1"/>
        <v>0</v>
      </c>
      <c r="L36">
        <f t="shared" si="2"/>
        <v>0</v>
      </c>
      <c r="M36">
        <f t="shared" si="3"/>
        <v>0</v>
      </c>
      <c r="U36">
        <v>1</v>
      </c>
      <c r="V36">
        <v>1</v>
      </c>
      <c r="W36">
        <v>1</v>
      </c>
      <c r="X36">
        <v>1</v>
      </c>
      <c r="Y36" t="s">
        <v>278</v>
      </c>
      <c r="Z36">
        <v>1</v>
      </c>
      <c r="AA36" t="s">
        <v>278</v>
      </c>
    </row>
    <row r="37" spans="1:27" x14ac:dyDescent="0.3">
      <c r="A37">
        <v>12</v>
      </c>
      <c r="B37">
        <v>36</v>
      </c>
      <c r="C37" t="s">
        <v>82</v>
      </c>
      <c r="D37" t="s">
        <v>83</v>
      </c>
      <c r="E37">
        <v>4000000</v>
      </c>
      <c r="F37">
        <v>0.05</v>
      </c>
      <c r="G37">
        <f t="shared" si="0"/>
        <v>80000000</v>
      </c>
      <c r="H37">
        <v>4000000</v>
      </c>
      <c r="I37">
        <v>0.24</v>
      </c>
      <c r="J37">
        <v>0</v>
      </c>
      <c r="K37">
        <f t="shared" si="1"/>
        <v>4000000</v>
      </c>
      <c r="L37">
        <f t="shared" si="2"/>
        <v>1333333.3333333333</v>
      </c>
      <c r="M37">
        <f t="shared" si="3"/>
        <v>3</v>
      </c>
      <c r="P37">
        <v>1</v>
      </c>
      <c r="R37">
        <v>1</v>
      </c>
      <c r="S37">
        <v>1</v>
      </c>
      <c r="U37">
        <v>1</v>
      </c>
      <c r="V37">
        <v>1</v>
      </c>
      <c r="W37">
        <v>1</v>
      </c>
      <c r="X37">
        <v>1</v>
      </c>
      <c r="Y37" t="s">
        <v>278</v>
      </c>
      <c r="Z37">
        <v>1</v>
      </c>
      <c r="AA37" t="s">
        <v>278</v>
      </c>
    </row>
    <row r="38" spans="1:27" x14ac:dyDescent="0.3">
      <c r="A38">
        <v>13</v>
      </c>
      <c r="B38">
        <v>37</v>
      </c>
      <c r="C38" t="s">
        <v>84</v>
      </c>
      <c r="D38" t="s">
        <v>85</v>
      </c>
      <c r="E38">
        <v>3000000</v>
      </c>
      <c r="F38">
        <v>5.0000000000000001E-3</v>
      </c>
      <c r="G38">
        <f t="shared" si="0"/>
        <v>600000000</v>
      </c>
      <c r="H38">
        <v>10500000</v>
      </c>
      <c r="I38">
        <v>0.03</v>
      </c>
      <c r="J38">
        <v>0</v>
      </c>
      <c r="K38">
        <f t="shared" si="1"/>
        <v>10500000</v>
      </c>
      <c r="L38">
        <f t="shared" si="2"/>
        <v>3500000</v>
      </c>
      <c r="M38">
        <f t="shared" si="3"/>
        <v>3</v>
      </c>
      <c r="O38">
        <v>1</v>
      </c>
      <c r="P38">
        <v>1</v>
      </c>
      <c r="S38">
        <v>1</v>
      </c>
      <c r="U38">
        <v>1</v>
      </c>
      <c r="V38">
        <v>1</v>
      </c>
      <c r="W38">
        <v>1</v>
      </c>
      <c r="X38">
        <v>1</v>
      </c>
      <c r="Y38" t="s">
        <v>278</v>
      </c>
      <c r="Z38">
        <v>1</v>
      </c>
      <c r="AA38" t="s">
        <v>278</v>
      </c>
    </row>
    <row r="39" spans="1:27" x14ac:dyDescent="0.3">
      <c r="A39">
        <v>13</v>
      </c>
      <c r="B39">
        <v>38</v>
      </c>
      <c r="C39" t="s">
        <v>86</v>
      </c>
      <c r="D39" t="s">
        <v>87</v>
      </c>
      <c r="E39">
        <v>5000000</v>
      </c>
      <c r="F39">
        <v>0.1</v>
      </c>
      <c r="G39">
        <f t="shared" si="0"/>
        <v>50000000</v>
      </c>
      <c r="H39">
        <v>5000000</v>
      </c>
      <c r="I39">
        <v>0.2</v>
      </c>
      <c r="J39">
        <v>0</v>
      </c>
      <c r="K39">
        <f t="shared" si="1"/>
        <v>5000000</v>
      </c>
      <c r="L39">
        <f t="shared" si="2"/>
        <v>2500000</v>
      </c>
      <c r="M39">
        <f t="shared" si="3"/>
        <v>2</v>
      </c>
      <c r="P39">
        <v>1</v>
      </c>
      <c r="S39">
        <v>1</v>
      </c>
      <c r="U39">
        <v>1</v>
      </c>
      <c r="V39">
        <v>1</v>
      </c>
      <c r="W39">
        <v>1</v>
      </c>
      <c r="X39">
        <v>1</v>
      </c>
      <c r="Y39" t="s">
        <v>278</v>
      </c>
      <c r="Z39">
        <v>1</v>
      </c>
      <c r="AA39" t="s">
        <v>278</v>
      </c>
    </row>
    <row r="40" spans="1:27" x14ac:dyDescent="0.3">
      <c r="A40">
        <v>13</v>
      </c>
      <c r="B40">
        <v>39</v>
      </c>
      <c r="C40" t="s">
        <v>88</v>
      </c>
      <c r="D40" t="s">
        <v>89</v>
      </c>
      <c r="E40">
        <v>5000000</v>
      </c>
      <c r="F40">
        <v>0.02</v>
      </c>
      <c r="G40">
        <f t="shared" si="0"/>
        <v>250000000</v>
      </c>
      <c r="H40">
        <v>10000000</v>
      </c>
      <c r="I40">
        <v>0.1</v>
      </c>
      <c r="J40">
        <v>0</v>
      </c>
      <c r="K40">
        <f t="shared" si="1"/>
        <v>10000000</v>
      </c>
      <c r="L40">
        <f t="shared" si="2"/>
        <v>2500000</v>
      </c>
      <c r="M40">
        <f t="shared" si="3"/>
        <v>4</v>
      </c>
      <c r="N40">
        <v>1</v>
      </c>
      <c r="P40">
        <v>1</v>
      </c>
      <c r="R40">
        <v>1</v>
      </c>
      <c r="S40">
        <v>1</v>
      </c>
      <c r="U40">
        <v>1</v>
      </c>
      <c r="V40">
        <v>1</v>
      </c>
      <c r="W40">
        <v>1</v>
      </c>
      <c r="X40">
        <v>1</v>
      </c>
      <c r="Y40" t="s">
        <v>278</v>
      </c>
      <c r="Z40">
        <v>1</v>
      </c>
      <c r="AA40" t="s">
        <v>278</v>
      </c>
    </row>
    <row r="41" spans="1:27" x14ac:dyDescent="0.3">
      <c r="A41">
        <v>14</v>
      </c>
      <c r="B41">
        <v>40</v>
      </c>
      <c r="C41" t="s">
        <v>90</v>
      </c>
      <c r="D41" t="s">
        <v>91</v>
      </c>
      <c r="E41">
        <v>10000000</v>
      </c>
      <c r="F41">
        <v>0.03</v>
      </c>
      <c r="G41">
        <f t="shared" si="0"/>
        <v>333333333.33333337</v>
      </c>
      <c r="H41">
        <v>10000000</v>
      </c>
      <c r="I41">
        <v>0.06</v>
      </c>
      <c r="J41">
        <v>0</v>
      </c>
      <c r="K41">
        <f t="shared" si="1"/>
        <v>10000000</v>
      </c>
      <c r="L41">
        <f t="shared" si="2"/>
        <v>5000000</v>
      </c>
      <c r="M41">
        <f t="shared" si="3"/>
        <v>2</v>
      </c>
      <c r="O41">
        <v>1</v>
      </c>
      <c r="R41">
        <v>1</v>
      </c>
      <c r="U41">
        <v>1</v>
      </c>
      <c r="V41">
        <v>1</v>
      </c>
      <c r="W41">
        <v>1</v>
      </c>
      <c r="X41">
        <v>1</v>
      </c>
      <c r="Y41" t="s">
        <v>278</v>
      </c>
      <c r="Z41">
        <v>1</v>
      </c>
      <c r="AA41" t="s">
        <v>278</v>
      </c>
    </row>
    <row r="42" spans="1:27" x14ac:dyDescent="0.3">
      <c r="A42">
        <v>14</v>
      </c>
      <c r="B42">
        <v>41</v>
      </c>
      <c r="C42" t="s">
        <v>92</v>
      </c>
      <c r="D42" t="s">
        <v>93</v>
      </c>
      <c r="E42">
        <v>10000000</v>
      </c>
      <c r="F42">
        <v>0.03</v>
      </c>
      <c r="G42">
        <f t="shared" si="0"/>
        <v>333333333.33333337</v>
      </c>
      <c r="H42">
        <v>0</v>
      </c>
      <c r="J42">
        <v>0</v>
      </c>
      <c r="K42">
        <f t="shared" si="1"/>
        <v>0</v>
      </c>
      <c r="L42">
        <f t="shared" si="2"/>
        <v>0</v>
      </c>
      <c r="M42">
        <f t="shared" si="3"/>
        <v>0</v>
      </c>
      <c r="U42">
        <v>1</v>
      </c>
      <c r="V42">
        <v>1</v>
      </c>
      <c r="W42">
        <v>1</v>
      </c>
      <c r="X42">
        <v>1</v>
      </c>
      <c r="Y42" t="s">
        <v>278</v>
      </c>
      <c r="Z42">
        <v>1</v>
      </c>
      <c r="AA42" t="s">
        <v>278</v>
      </c>
    </row>
    <row r="43" spans="1:27" x14ac:dyDescent="0.3">
      <c r="A43">
        <v>14</v>
      </c>
      <c r="B43">
        <v>42</v>
      </c>
      <c r="C43" t="s">
        <v>94</v>
      </c>
      <c r="D43" t="s">
        <v>95</v>
      </c>
      <c r="E43">
        <v>4500000</v>
      </c>
      <c r="F43">
        <v>0.05</v>
      </c>
      <c r="G43">
        <f t="shared" si="0"/>
        <v>90000000</v>
      </c>
      <c r="H43">
        <v>0</v>
      </c>
      <c r="J43">
        <v>0</v>
      </c>
      <c r="K43">
        <f t="shared" si="1"/>
        <v>0</v>
      </c>
      <c r="L43">
        <f t="shared" si="2"/>
        <v>0</v>
      </c>
      <c r="M43">
        <f t="shared" si="3"/>
        <v>0</v>
      </c>
      <c r="U43">
        <v>1</v>
      </c>
      <c r="V43">
        <v>1</v>
      </c>
      <c r="W43">
        <v>1</v>
      </c>
      <c r="X43">
        <v>1</v>
      </c>
      <c r="Y43" t="s">
        <v>278</v>
      </c>
      <c r="Z43">
        <v>1</v>
      </c>
      <c r="AA43" t="s">
        <v>278</v>
      </c>
    </row>
    <row r="44" spans="1:27" x14ac:dyDescent="0.3">
      <c r="A44">
        <v>15</v>
      </c>
      <c r="B44">
        <v>43</v>
      </c>
      <c r="C44" t="s">
        <v>96</v>
      </c>
      <c r="D44" t="s">
        <v>97</v>
      </c>
      <c r="E44">
        <v>3000000</v>
      </c>
      <c r="F44">
        <v>0.03</v>
      </c>
      <c r="G44">
        <f t="shared" si="0"/>
        <v>100000000</v>
      </c>
      <c r="H44">
        <v>10000000</v>
      </c>
      <c r="I44">
        <v>0.4</v>
      </c>
      <c r="J44">
        <v>0</v>
      </c>
      <c r="K44">
        <f t="shared" si="1"/>
        <v>10000000</v>
      </c>
      <c r="L44">
        <f t="shared" si="2"/>
        <v>10000000</v>
      </c>
      <c r="M44">
        <f t="shared" si="3"/>
        <v>1</v>
      </c>
      <c r="R44">
        <v>1</v>
      </c>
      <c r="U44">
        <v>1</v>
      </c>
      <c r="V44">
        <v>1</v>
      </c>
      <c r="W44">
        <v>1</v>
      </c>
      <c r="X44">
        <v>1</v>
      </c>
      <c r="Y44" t="s">
        <v>278</v>
      </c>
      <c r="Z44">
        <v>1</v>
      </c>
      <c r="AA44" t="s">
        <v>278</v>
      </c>
    </row>
    <row r="45" spans="1:27" x14ac:dyDescent="0.3">
      <c r="A45">
        <v>15</v>
      </c>
      <c r="B45">
        <v>44</v>
      </c>
      <c r="C45" t="s">
        <v>98</v>
      </c>
      <c r="D45" t="s">
        <v>99</v>
      </c>
      <c r="E45">
        <v>5000000</v>
      </c>
      <c r="F45">
        <v>0.04</v>
      </c>
      <c r="G45">
        <f t="shared" si="0"/>
        <v>125000000</v>
      </c>
      <c r="H45">
        <v>2500000</v>
      </c>
      <c r="I45">
        <v>0.25</v>
      </c>
      <c r="J45">
        <v>2500000</v>
      </c>
      <c r="K45">
        <f t="shared" si="1"/>
        <v>5000000</v>
      </c>
      <c r="L45">
        <f t="shared" si="2"/>
        <v>5000000</v>
      </c>
      <c r="M45">
        <f t="shared" si="3"/>
        <v>1</v>
      </c>
      <c r="S45">
        <v>1</v>
      </c>
      <c r="U45">
        <v>1</v>
      </c>
      <c r="V45">
        <v>1</v>
      </c>
      <c r="W45">
        <v>1</v>
      </c>
      <c r="X45">
        <v>1</v>
      </c>
      <c r="Y45" t="s">
        <v>278</v>
      </c>
      <c r="Z45">
        <v>1</v>
      </c>
      <c r="AA45" t="s">
        <v>278</v>
      </c>
    </row>
    <row r="46" spans="1:27" x14ac:dyDescent="0.3">
      <c r="A46">
        <v>15</v>
      </c>
      <c r="B46">
        <v>45</v>
      </c>
      <c r="C46" t="s">
        <v>100</v>
      </c>
      <c r="D46" t="s">
        <v>101</v>
      </c>
      <c r="E46">
        <v>5</v>
      </c>
      <c r="F46">
        <v>0.05</v>
      </c>
      <c r="G46">
        <f t="shared" si="0"/>
        <v>100</v>
      </c>
      <c r="H46">
        <v>5</v>
      </c>
      <c r="I46">
        <v>0.05</v>
      </c>
      <c r="J46">
        <v>0</v>
      </c>
      <c r="K46">
        <f t="shared" si="1"/>
        <v>5</v>
      </c>
      <c r="L46">
        <f t="shared" si="2"/>
        <v>1.6666666666666667</v>
      </c>
      <c r="M46">
        <f t="shared" si="3"/>
        <v>3</v>
      </c>
      <c r="O46">
        <v>1</v>
      </c>
      <c r="P46">
        <v>1</v>
      </c>
      <c r="R46">
        <v>1</v>
      </c>
      <c r="U46">
        <v>1</v>
      </c>
      <c r="V46">
        <v>1</v>
      </c>
      <c r="W46">
        <v>1</v>
      </c>
      <c r="X46">
        <v>1</v>
      </c>
      <c r="Y46" t="s">
        <v>278</v>
      </c>
      <c r="Z46">
        <v>1</v>
      </c>
      <c r="AA46" t="s">
        <v>278</v>
      </c>
    </row>
    <row r="47" spans="1:27" x14ac:dyDescent="0.3">
      <c r="A47">
        <v>16</v>
      </c>
      <c r="B47">
        <v>46</v>
      </c>
      <c r="C47" t="s">
        <v>102</v>
      </c>
      <c r="D47" t="s">
        <v>103</v>
      </c>
      <c r="E47">
        <v>8000000</v>
      </c>
      <c r="F47">
        <v>0.04</v>
      </c>
      <c r="G47">
        <f t="shared" si="0"/>
        <v>200000000</v>
      </c>
      <c r="H47">
        <v>5000000</v>
      </c>
      <c r="I47">
        <v>3.5000000000000003E-2</v>
      </c>
      <c r="J47">
        <v>3000000</v>
      </c>
      <c r="K47">
        <f t="shared" si="1"/>
        <v>8000000</v>
      </c>
      <c r="L47">
        <f t="shared" si="2"/>
        <v>4000000</v>
      </c>
      <c r="M47">
        <f t="shared" si="3"/>
        <v>2</v>
      </c>
      <c r="N47">
        <v>1</v>
      </c>
      <c r="P47">
        <v>1</v>
      </c>
      <c r="U47">
        <v>1</v>
      </c>
      <c r="V47">
        <v>1</v>
      </c>
      <c r="W47">
        <v>1</v>
      </c>
      <c r="X47">
        <v>1</v>
      </c>
      <c r="Y47" t="s">
        <v>278</v>
      </c>
      <c r="Z47">
        <v>1</v>
      </c>
      <c r="AA47" t="s">
        <v>278</v>
      </c>
    </row>
    <row r="48" spans="1:27" x14ac:dyDescent="0.3">
      <c r="A48">
        <v>16</v>
      </c>
      <c r="B48">
        <v>47</v>
      </c>
      <c r="C48" t="s">
        <v>104</v>
      </c>
      <c r="D48" t="s">
        <v>105</v>
      </c>
      <c r="E48">
        <v>7500000</v>
      </c>
      <c r="F48">
        <v>7.0000000000000007E-2</v>
      </c>
      <c r="G48">
        <f t="shared" si="0"/>
        <v>107142857.14285713</v>
      </c>
      <c r="H48">
        <v>0</v>
      </c>
      <c r="J48">
        <v>0</v>
      </c>
      <c r="K48">
        <f t="shared" si="1"/>
        <v>0</v>
      </c>
      <c r="L48">
        <f t="shared" si="2"/>
        <v>0</v>
      </c>
      <c r="M48">
        <f t="shared" si="3"/>
        <v>0</v>
      </c>
      <c r="U48">
        <v>1</v>
      </c>
      <c r="V48">
        <v>1</v>
      </c>
      <c r="W48">
        <v>1</v>
      </c>
      <c r="X48">
        <v>1</v>
      </c>
      <c r="Y48" t="s">
        <v>278</v>
      </c>
      <c r="Z48">
        <v>1</v>
      </c>
      <c r="AA48" t="s">
        <v>278</v>
      </c>
    </row>
    <row r="49" spans="1:27" x14ac:dyDescent="0.3">
      <c r="A49">
        <v>16</v>
      </c>
      <c r="B49">
        <v>48</v>
      </c>
      <c r="C49" t="s">
        <v>106</v>
      </c>
      <c r="D49" t="s">
        <v>107</v>
      </c>
      <c r="E49">
        <v>7500000</v>
      </c>
      <c r="F49">
        <v>0.04</v>
      </c>
      <c r="G49">
        <f t="shared" si="0"/>
        <v>187500000</v>
      </c>
      <c r="H49">
        <v>7500000</v>
      </c>
      <c r="I49">
        <v>0.15</v>
      </c>
      <c r="J49">
        <v>0</v>
      </c>
      <c r="K49">
        <f t="shared" si="1"/>
        <v>7500000</v>
      </c>
      <c r="L49">
        <f t="shared" si="2"/>
        <v>3750000</v>
      </c>
      <c r="M49">
        <f t="shared" si="3"/>
        <v>2</v>
      </c>
      <c r="O49">
        <v>1</v>
      </c>
      <c r="R49">
        <v>1</v>
      </c>
      <c r="U49">
        <v>1</v>
      </c>
      <c r="V49">
        <v>1</v>
      </c>
      <c r="W49">
        <v>1</v>
      </c>
      <c r="X49">
        <v>1</v>
      </c>
      <c r="Y49" t="s">
        <v>278</v>
      </c>
      <c r="Z49">
        <v>1</v>
      </c>
      <c r="AA49" t="s">
        <v>278</v>
      </c>
    </row>
    <row r="50" spans="1:27" x14ac:dyDescent="0.3">
      <c r="A50">
        <v>16</v>
      </c>
      <c r="B50">
        <v>49</v>
      </c>
      <c r="C50" t="s">
        <v>108</v>
      </c>
      <c r="D50" t="s">
        <v>109</v>
      </c>
      <c r="E50">
        <v>4500000</v>
      </c>
      <c r="F50">
        <v>0.02</v>
      </c>
      <c r="G50">
        <f t="shared" si="0"/>
        <v>225000000</v>
      </c>
      <c r="H50">
        <v>4500000</v>
      </c>
      <c r="I50">
        <v>0.12</v>
      </c>
      <c r="J50">
        <v>0</v>
      </c>
      <c r="K50">
        <f t="shared" si="1"/>
        <v>4500000</v>
      </c>
      <c r="L50">
        <f t="shared" si="2"/>
        <v>2250000</v>
      </c>
      <c r="M50">
        <f t="shared" si="3"/>
        <v>2</v>
      </c>
      <c r="P50">
        <v>1</v>
      </c>
      <c r="R50">
        <v>1</v>
      </c>
      <c r="U50">
        <v>1</v>
      </c>
      <c r="V50">
        <v>1</v>
      </c>
      <c r="W50">
        <v>1</v>
      </c>
      <c r="X50">
        <v>1</v>
      </c>
      <c r="Y50" t="s">
        <v>278</v>
      </c>
      <c r="Z50">
        <v>1</v>
      </c>
      <c r="AA50" t="s">
        <v>278</v>
      </c>
    </row>
    <row r="51" spans="1:27" x14ac:dyDescent="0.3">
      <c r="A51">
        <v>17</v>
      </c>
      <c r="B51">
        <v>50</v>
      </c>
      <c r="C51" t="s">
        <v>110</v>
      </c>
      <c r="D51" t="s">
        <v>111</v>
      </c>
      <c r="E51">
        <v>5000000</v>
      </c>
      <c r="F51">
        <v>0.1</v>
      </c>
      <c r="G51">
        <f t="shared" si="0"/>
        <v>50000000</v>
      </c>
      <c r="H51">
        <v>5000000</v>
      </c>
      <c r="I51">
        <v>0.25</v>
      </c>
      <c r="J51">
        <v>0</v>
      </c>
      <c r="K51">
        <f t="shared" si="1"/>
        <v>5000000</v>
      </c>
      <c r="L51">
        <f t="shared" si="2"/>
        <v>1000000</v>
      </c>
      <c r="M51">
        <f t="shared" si="3"/>
        <v>5</v>
      </c>
      <c r="N51">
        <v>1</v>
      </c>
      <c r="O51">
        <v>1</v>
      </c>
      <c r="P51">
        <v>1</v>
      </c>
      <c r="R51">
        <v>1</v>
      </c>
      <c r="S51">
        <v>1</v>
      </c>
      <c r="U51">
        <v>1</v>
      </c>
      <c r="V51">
        <v>1</v>
      </c>
      <c r="W51">
        <v>1</v>
      </c>
      <c r="X51">
        <v>1</v>
      </c>
      <c r="Y51" t="s">
        <v>278</v>
      </c>
      <c r="Z51">
        <v>1</v>
      </c>
      <c r="AA51" t="s">
        <v>278</v>
      </c>
    </row>
    <row r="52" spans="1:27" x14ac:dyDescent="0.3">
      <c r="A52">
        <v>17</v>
      </c>
      <c r="B52">
        <v>51</v>
      </c>
      <c r="C52" t="s">
        <v>112</v>
      </c>
      <c r="D52" t="s">
        <v>113</v>
      </c>
      <c r="E52">
        <v>15000000</v>
      </c>
      <c r="F52">
        <v>0.03</v>
      </c>
      <c r="G52">
        <f t="shared" si="0"/>
        <v>500000000</v>
      </c>
      <c r="H52">
        <v>15000000</v>
      </c>
      <c r="I52">
        <v>0.15</v>
      </c>
      <c r="J52">
        <v>0</v>
      </c>
      <c r="K52">
        <f t="shared" si="1"/>
        <v>15000000</v>
      </c>
      <c r="L52">
        <f t="shared" si="2"/>
        <v>5000000</v>
      </c>
      <c r="M52">
        <f t="shared" si="3"/>
        <v>3</v>
      </c>
      <c r="N52">
        <v>1</v>
      </c>
      <c r="O52">
        <v>1</v>
      </c>
      <c r="S52">
        <v>1</v>
      </c>
      <c r="U52">
        <v>1</v>
      </c>
      <c r="V52">
        <v>1</v>
      </c>
      <c r="W52">
        <v>1</v>
      </c>
      <c r="X52">
        <v>1</v>
      </c>
      <c r="Y52" t="s">
        <v>278</v>
      </c>
      <c r="Z52">
        <v>1</v>
      </c>
      <c r="AA52" t="s">
        <v>278</v>
      </c>
    </row>
    <row r="53" spans="1:27" x14ac:dyDescent="0.3">
      <c r="A53">
        <v>17</v>
      </c>
      <c r="B53">
        <v>52</v>
      </c>
      <c r="C53" t="s">
        <v>114</v>
      </c>
      <c r="D53" t="s">
        <v>115</v>
      </c>
      <c r="E53">
        <v>5000000</v>
      </c>
      <c r="F53">
        <v>0.05</v>
      </c>
      <c r="G53">
        <f t="shared" si="0"/>
        <v>100000000</v>
      </c>
      <c r="H53">
        <v>0</v>
      </c>
      <c r="J53">
        <v>0</v>
      </c>
      <c r="K53">
        <f t="shared" si="1"/>
        <v>0</v>
      </c>
      <c r="L53">
        <f t="shared" si="2"/>
        <v>0</v>
      </c>
      <c r="M53">
        <f t="shared" si="3"/>
        <v>0</v>
      </c>
      <c r="U53">
        <v>1</v>
      </c>
      <c r="V53">
        <v>1</v>
      </c>
      <c r="W53">
        <v>1</v>
      </c>
      <c r="X53">
        <v>1</v>
      </c>
      <c r="Y53" t="s">
        <v>278</v>
      </c>
      <c r="Z53">
        <v>1</v>
      </c>
      <c r="AA53" t="s">
        <v>278</v>
      </c>
    </row>
    <row r="54" spans="1:27" x14ac:dyDescent="0.3">
      <c r="A54">
        <v>17</v>
      </c>
      <c r="B54">
        <v>53</v>
      </c>
      <c r="C54" t="s">
        <v>116</v>
      </c>
      <c r="D54" t="s">
        <v>117</v>
      </c>
      <c r="E54">
        <v>8000000</v>
      </c>
      <c r="F54">
        <v>0.1</v>
      </c>
      <c r="G54">
        <f t="shared" si="0"/>
        <v>80000000</v>
      </c>
      <c r="H54">
        <v>8000000</v>
      </c>
      <c r="I54">
        <v>0.2</v>
      </c>
      <c r="J54">
        <v>0</v>
      </c>
      <c r="K54">
        <f t="shared" si="1"/>
        <v>8000000</v>
      </c>
      <c r="L54">
        <f t="shared" si="2"/>
        <v>8000000</v>
      </c>
      <c r="M54">
        <f t="shared" si="3"/>
        <v>1</v>
      </c>
      <c r="S54">
        <v>1</v>
      </c>
      <c r="U54">
        <v>1</v>
      </c>
      <c r="V54">
        <v>1</v>
      </c>
      <c r="W54">
        <v>1</v>
      </c>
      <c r="X54">
        <v>1</v>
      </c>
      <c r="Y54" t="s">
        <v>278</v>
      </c>
      <c r="Z54">
        <v>1</v>
      </c>
      <c r="AA54" t="s">
        <v>278</v>
      </c>
    </row>
    <row r="55" spans="1:27" x14ac:dyDescent="0.3">
      <c r="A55">
        <v>18</v>
      </c>
      <c r="B55">
        <v>54</v>
      </c>
      <c r="C55" t="s">
        <v>118</v>
      </c>
      <c r="D55" t="s">
        <v>119</v>
      </c>
      <c r="E55">
        <v>9000000</v>
      </c>
      <c r="F55">
        <v>0.03</v>
      </c>
      <c r="G55">
        <f t="shared" si="0"/>
        <v>300000000</v>
      </c>
      <c r="H55">
        <v>0</v>
      </c>
      <c r="J55">
        <v>0</v>
      </c>
      <c r="K55">
        <f t="shared" si="1"/>
        <v>0</v>
      </c>
      <c r="L55">
        <f t="shared" si="2"/>
        <v>0</v>
      </c>
      <c r="M55">
        <f t="shared" si="3"/>
        <v>0</v>
      </c>
      <c r="U55">
        <v>1</v>
      </c>
      <c r="V55">
        <v>1</v>
      </c>
      <c r="W55">
        <v>1</v>
      </c>
      <c r="X55">
        <v>1</v>
      </c>
      <c r="Y55" t="s">
        <v>278</v>
      </c>
      <c r="Z55">
        <v>1</v>
      </c>
      <c r="AA55" t="s">
        <v>278</v>
      </c>
    </row>
    <row r="56" spans="1:27" x14ac:dyDescent="0.3">
      <c r="A56">
        <v>18</v>
      </c>
      <c r="B56">
        <v>55</v>
      </c>
      <c r="C56" t="s">
        <v>120</v>
      </c>
      <c r="D56" t="s">
        <v>121</v>
      </c>
      <c r="E56">
        <v>5000000</v>
      </c>
      <c r="F56">
        <v>0.04</v>
      </c>
      <c r="G56">
        <f t="shared" si="0"/>
        <v>125000000</v>
      </c>
      <c r="H56">
        <v>0</v>
      </c>
      <c r="J56">
        <v>0</v>
      </c>
      <c r="K56">
        <f t="shared" si="1"/>
        <v>0</v>
      </c>
      <c r="L56">
        <f t="shared" si="2"/>
        <v>0</v>
      </c>
      <c r="M56">
        <f t="shared" si="3"/>
        <v>0</v>
      </c>
      <c r="U56">
        <v>1</v>
      </c>
      <c r="V56">
        <v>1</v>
      </c>
      <c r="W56">
        <v>1</v>
      </c>
      <c r="X56">
        <v>1</v>
      </c>
      <c r="Y56" t="s">
        <v>278</v>
      </c>
      <c r="Z56">
        <v>1</v>
      </c>
      <c r="AA56" t="s">
        <v>278</v>
      </c>
    </row>
    <row r="57" spans="1:27" x14ac:dyDescent="0.3">
      <c r="A57">
        <v>18</v>
      </c>
      <c r="B57">
        <v>56</v>
      </c>
      <c r="C57" t="s">
        <v>122</v>
      </c>
      <c r="D57" t="s">
        <v>123</v>
      </c>
      <c r="E57">
        <v>10000000</v>
      </c>
      <c r="F57">
        <v>0.01</v>
      </c>
      <c r="G57">
        <f t="shared" si="0"/>
        <v>1000000000</v>
      </c>
      <c r="H57">
        <v>100000</v>
      </c>
      <c r="I57">
        <v>0.01</v>
      </c>
      <c r="J57">
        <v>9900000</v>
      </c>
      <c r="K57">
        <f t="shared" si="1"/>
        <v>10000000</v>
      </c>
      <c r="L57">
        <f t="shared" si="2"/>
        <v>10000000</v>
      </c>
      <c r="M57">
        <f t="shared" si="3"/>
        <v>1</v>
      </c>
      <c r="N57">
        <v>1</v>
      </c>
      <c r="U57">
        <v>1</v>
      </c>
      <c r="V57">
        <v>1</v>
      </c>
      <c r="W57">
        <v>1</v>
      </c>
      <c r="X57">
        <v>1</v>
      </c>
      <c r="Y57" t="s">
        <v>278</v>
      </c>
      <c r="Z57">
        <v>1</v>
      </c>
      <c r="AA57" t="s">
        <v>278</v>
      </c>
    </row>
    <row r="58" spans="1:27" x14ac:dyDescent="0.3">
      <c r="A58">
        <v>18</v>
      </c>
      <c r="B58">
        <v>57</v>
      </c>
      <c r="C58" t="s">
        <v>124</v>
      </c>
      <c r="D58" t="s">
        <v>125</v>
      </c>
      <c r="E58">
        <v>5000000</v>
      </c>
      <c r="F58">
        <v>0.02</v>
      </c>
      <c r="G58">
        <f t="shared" si="0"/>
        <v>250000000</v>
      </c>
      <c r="H58">
        <v>0</v>
      </c>
      <c r="J58">
        <v>0</v>
      </c>
      <c r="K58">
        <f t="shared" si="1"/>
        <v>0</v>
      </c>
      <c r="L58">
        <f t="shared" si="2"/>
        <v>0</v>
      </c>
      <c r="M58">
        <f t="shared" si="3"/>
        <v>0</v>
      </c>
      <c r="U58">
        <v>1</v>
      </c>
      <c r="V58">
        <v>1</v>
      </c>
      <c r="W58">
        <v>1</v>
      </c>
      <c r="X58">
        <v>1</v>
      </c>
      <c r="Y58" t="s">
        <v>278</v>
      </c>
      <c r="Z58">
        <v>1</v>
      </c>
      <c r="AA58" t="s">
        <v>278</v>
      </c>
    </row>
    <row r="59" spans="1:27" x14ac:dyDescent="0.3">
      <c r="A59">
        <v>19</v>
      </c>
      <c r="B59">
        <v>58</v>
      </c>
      <c r="C59" t="s">
        <v>126</v>
      </c>
      <c r="D59" t="s">
        <v>127</v>
      </c>
      <c r="E59">
        <v>1500000</v>
      </c>
      <c r="F59">
        <v>0.05</v>
      </c>
      <c r="G59">
        <f t="shared" si="0"/>
        <v>30000000</v>
      </c>
      <c r="H59">
        <v>0</v>
      </c>
      <c r="J59">
        <v>0</v>
      </c>
      <c r="K59">
        <f t="shared" si="1"/>
        <v>0</v>
      </c>
      <c r="L59">
        <f t="shared" si="2"/>
        <v>0</v>
      </c>
      <c r="M59">
        <f t="shared" si="3"/>
        <v>0</v>
      </c>
      <c r="U59">
        <v>1</v>
      </c>
      <c r="V59">
        <v>1</v>
      </c>
      <c r="W59">
        <v>1</v>
      </c>
      <c r="X59">
        <v>1</v>
      </c>
      <c r="Y59" t="s">
        <v>278</v>
      </c>
      <c r="Z59">
        <v>1</v>
      </c>
      <c r="AA59" t="s">
        <v>278</v>
      </c>
    </row>
    <row r="60" spans="1:27" x14ac:dyDescent="0.3">
      <c r="A60">
        <v>19</v>
      </c>
      <c r="B60">
        <v>59</v>
      </c>
      <c r="C60" t="s">
        <v>128</v>
      </c>
      <c r="D60" t="s">
        <v>129</v>
      </c>
      <c r="E60">
        <v>5000000</v>
      </c>
      <c r="F60">
        <v>0.05</v>
      </c>
      <c r="G60">
        <f t="shared" si="0"/>
        <v>100000000</v>
      </c>
      <c r="H60">
        <v>6000000</v>
      </c>
      <c r="I60">
        <v>0.1</v>
      </c>
      <c r="J60">
        <v>0</v>
      </c>
      <c r="K60">
        <f t="shared" si="1"/>
        <v>6000000</v>
      </c>
      <c r="L60">
        <f t="shared" si="2"/>
        <v>1500000</v>
      </c>
      <c r="M60">
        <f t="shared" si="3"/>
        <v>4</v>
      </c>
      <c r="N60">
        <v>1</v>
      </c>
      <c r="O60">
        <v>1</v>
      </c>
      <c r="R60">
        <v>1</v>
      </c>
      <c r="S60">
        <v>1</v>
      </c>
      <c r="U60">
        <v>1</v>
      </c>
      <c r="V60">
        <v>1</v>
      </c>
      <c r="W60">
        <v>1</v>
      </c>
      <c r="X60">
        <v>1</v>
      </c>
      <c r="Y60" t="s">
        <v>278</v>
      </c>
      <c r="Z60">
        <v>1</v>
      </c>
      <c r="AA60" t="s">
        <v>278</v>
      </c>
    </row>
    <row r="61" spans="1:27" x14ac:dyDescent="0.3">
      <c r="A61">
        <v>19</v>
      </c>
      <c r="B61">
        <v>60</v>
      </c>
      <c r="C61" t="s">
        <v>130</v>
      </c>
      <c r="D61" t="s">
        <v>131</v>
      </c>
      <c r="E61">
        <v>15000000</v>
      </c>
      <c r="F61">
        <v>1.2500000000000001E-2</v>
      </c>
      <c r="G61">
        <f t="shared" si="0"/>
        <v>1200000000</v>
      </c>
      <c r="H61">
        <v>0</v>
      </c>
      <c r="J61">
        <v>0</v>
      </c>
      <c r="K61">
        <f t="shared" si="1"/>
        <v>0</v>
      </c>
      <c r="L61">
        <f t="shared" si="2"/>
        <v>0</v>
      </c>
      <c r="M61">
        <f t="shared" si="3"/>
        <v>0</v>
      </c>
      <c r="U61">
        <v>1</v>
      </c>
      <c r="V61">
        <v>1</v>
      </c>
      <c r="W61">
        <v>1</v>
      </c>
      <c r="X61">
        <v>1</v>
      </c>
      <c r="Y61" t="s">
        <v>278</v>
      </c>
      <c r="Z61">
        <v>1</v>
      </c>
      <c r="AA61" t="s">
        <v>278</v>
      </c>
    </row>
    <row r="62" spans="1:27" x14ac:dyDescent="0.3">
      <c r="A62">
        <v>19</v>
      </c>
      <c r="B62">
        <v>61</v>
      </c>
      <c r="C62" t="s">
        <v>132</v>
      </c>
      <c r="D62" t="s">
        <v>133</v>
      </c>
      <c r="E62">
        <v>12000000</v>
      </c>
      <c r="F62">
        <v>0.08</v>
      </c>
      <c r="G62">
        <f t="shared" si="0"/>
        <v>150000000</v>
      </c>
      <c r="H62">
        <v>0</v>
      </c>
      <c r="J62">
        <v>0</v>
      </c>
      <c r="K62">
        <f t="shared" si="1"/>
        <v>0</v>
      </c>
      <c r="L62">
        <f t="shared" si="2"/>
        <v>0</v>
      </c>
      <c r="M62">
        <f t="shared" si="3"/>
        <v>0</v>
      </c>
      <c r="U62">
        <v>1</v>
      </c>
      <c r="V62">
        <v>1</v>
      </c>
      <c r="W62">
        <v>1</v>
      </c>
      <c r="X62">
        <v>1</v>
      </c>
      <c r="Y62" t="s">
        <v>278</v>
      </c>
      <c r="Z62">
        <v>1</v>
      </c>
      <c r="AA62" t="s">
        <v>278</v>
      </c>
    </row>
    <row r="63" spans="1:27" x14ac:dyDescent="0.3">
      <c r="A63">
        <v>20</v>
      </c>
      <c r="B63">
        <v>62</v>
      </c>
      <c r="C63" t="s">
        <v>134</v>
      </c>
      <c r="D63" t="s">
        <v>135</v>
      </c>
      <c r="E63">
        <v>6500000</v>
      </c>
      <c r="F63">
        <v>0.02</v>
      </c>
      <c r="G63">
        <f t="shared" si="0"/>
        <v>325000000</v>
      </c>
      <c r="H63">
        <v>4000000</v>
      </c>
      <c r="I63">
        <v>0.03</v>
      </c>
      <c r="J63">
        <v>2500000</v>
      </c>
      <c r="K63">
        <f t="shared" si="1"/>
        <v>6500000</v>
      </c>
      <c r="L63">
        <f t="shared" si="2"/>
        <v>6500000</v>
      </c>
      <c r="M63">
        <f t="shared" si="3"/>
        <v>1</v>
      </c>
      <c r="S63">
        <v>1</v>
      </c>
      <c r="U63">
        <v>1</v>
      </c>
      <c r="V63">
        <v>1</v>
      </c>
      <c r="W63">
        <v>1</v>
      </c>
      <c r="X63">
        <v>1</v>
      </c>
      <c r="Y63" t="s">
        <v>278</v>
      </c>
      <c r="Z63">
        <v>1</v>
      </c>
      <c r="AA63" t="s">
        <v>278</v>
      </c>
    </row>
    <row r="64" spans="1:27" x14ac:dyDescent="0.3">
      <c r="A64">
        <v>20</v>
      </c>
      <c r="B64">
        <v>63</v>
      </c>
      <c r="C64" t="s">
        <v>136</v>
      </c>
      <c r="D64" t="s">
        <v>137</v>
      </c>
      <c r="E64">
        <v>3500000</v>
      </c>
      <c r="F64">
        <v>0.05</v>
      </c>
      <c r="G64">
        <f t="shared" si="0"/>
        <v>70000000</v>
      </c>
      <c r="H64">
        <v>0</v>
      </c>
      <c r="J64">
        <v>0</v>
      </c>
      <c r="K64">
        <f t="shared" si="1"/>
        <v>0</v>
      </c>
      <c r="L64">
        <f t="shared" si="2"/>
        <v>0</v>
      </c>
      <c r="M64">
        <f t="shared" si="3"/>
        <v>0</v>
      </c>
      <c r="U64">
        <v>1</v>
      </c>
      <c r="V64">
        <v>1</v>
      </c>
      <c r="W64">
        <v>1</v>
      </c>
      <c r="X64">
        <v>1</v>
      </c>
      <c r="Y64" t="s">
        <v>278</v>
      </c>
      <c r="Z64">
        <v>1</v>
      </c>
      <c r="AA64" t="s">
        <v>278</v>
      </c>
    </row>
    <row r="65" spans="1:27" x14ac:dyDescent="0.3">
      <c r="A65">
        <v>20</v>
      </c>
      <c r="B65">
        <v>64</v>
      </c>
      <c r="C65" t="s">
        <v>138</v>
      </c>
      <c r="D65" t="s">
        <v>139</v>
      </c>
      <c r="E65">
        <v>5000000</v>
      </c>
      <c r="F65">
        <v>0.02</v>
      </c>
      <c r="G65">
        <f t="shared" si="0"/>
        <v>250000000</v>
      </c>
      <c r="H65">
        <v>10000000</v>
      </c>
      <c r="I65">
        <v>0.1</v>
      </c>
      <c r="J65">
        <v>0</v>
      </c>
      <c r="K65">
        <f t="shared" si="1"/>
        <v>10000000</v>
      </c>
      <c r="L65">
        <f t="shared" si="2"/>
        <v>2000000</v>
      </c>
      <c r="M65">
        <f t="shared" si="3"/>
        <v>5</v>
      </c>
      <c r="N65">
        <v>1</v>
      </c>
      <c r="O65">
        <v>1</v>
      </c>
      <c r="P65">
        <v>1</v>
      </c>
      <c r="R65">
        <v>1</v>
      </c>
      <c r="S65">
        <v>1</v>
      </c>
      <c r="U65">
        <v>1</v>
      </c>
      <c r="V65">
        <v>1</v>
      </c>
      <c r="W65">
        <v>1</v>
      </c>
      <c r="X65">
        <v>1</v>
      </c>
      <c r="Y65" t="s">
        <v>278</v>
      </c>
      <c r="Z65">
        <v>1</v>
      </c>
      <c r="AA65" t="s">
        <v>278</v>
      </c>
    </row>
    <row r="66" spans="1:27" x14ac:dyDescent="0.3">
      <c r="A66">
        <v>21</v>
      </c>
      <c r="B66">
        <v>65</v>
      </c>
      <c r="C66" t="s">
        <v>140</v>
      </c>
      <c r="D66" t="s">
        <v>141</v>
      </c>
      <c r="E66">
        <v>10000000</v>
      </c>
      <c r="F66">
        <v>0.08</v>
      </c>
      <c r="G66">
        <f t="shared" si="0"/>
        <v>125000000</v>
      </c>
      <c r="H66">
        <v>10000000</v>
      </c>
      <c r="I66">
        <v>0.15</v>
      </c>
      <c r="J66">
        <v>0</v>
      </c>
      <c r="K66">
        <f t="shared" si="1"/>
        <v>10000000</v>
      </c>
      <c r="L66">
        <f t="shared" si="2"/>
        <v>3333333.3333333335</v>
      </c>
      <c r="M66">
        <f t="shared" si="3"/>
        <v>3</v>
      </c>
      <c r="N66">
        <v>1</v>
      </c>
      <c r="Q66">
        <v>1</v>
      </c>
      <c r="R66">
        <v>1</v>
      </c>
      <c r="U66">
        <v>1</v>
      </c>
      <c r="V66">
        <v>1</v>
      </c>
      <c r="W66">
        <v>1</v>
      </c>
      <c r="X66" t="s">
        <v>278</v>
      </c>
      <c r="Y66">
        <v>1</v>
      </c>
      <c r="Z66">
        <v>1</v>
      </c>
      <c r="AA66" t="s">
        <v>278</v>
      </c>
    </row>
    <row r="67" spans="1:27" x14ac:dyDescent="0.3">
      <c r="A67">
        <v>21</v>
      </c>
      <c r="B67">
        <v>66</v>
      </c>
      <c r="C67" t="s">
        <v>142</v>
      </c>
      <c r="D67" t="s">
        <v>143</v>
      </c>
      <c r="E67">
        <v>4700000</v>
      </c>
      <c r="F67">
        <v>0.1</v>
      </c>
      <c r="G67">
        <f t="shared" ref="G67:G118" si="4">E67/F67</f>
        <v>47000000</v>
      </c>
      <c r="H67">
        <v>2500000</v>
      </c>
      <c r="I67">
        <v>0.75</v>
      </c>
      <c r="J67">
        <v>2200000</v>
      </c>
      <c r="K67">
        <f t="shared" ref="K67:K118" si="5">H67+J67</f>
        <v>4700000</v>
      </c>
      <c r="L67">
        <f t="shared" ref="L67:L118" si="6">IF(M67&gt;0,K67/M67,0)</f>
        <v>4700000</v>
      </c>
      <c r="M67">
        <f t="shared" ref="M67:M118" si="7">COUNTA(N67:T67)</f>
        <v>1</v>
      </c>
      <c r="S67">
        <v>1</v>
      </c>
      <c r="U67">
        <v>1</v>
      </c>
      <c r="V67">
        <v>1</v>
      </c>
      <c r="W67">
        <v>1</v>
      </c>
      <c r="X67" t="s">
        <v>278</v>
      </c>
      <c r="Y67">
        <v>1</v>
      </c>
      <c r="Z67">
        <v>1</v>
      </c>
      <c r="AA67" t="s">
        <v>278</v>
      </c>
    </row>
    <row r="68" spans="1:27" x14ac:dyDescent="0.3">
      <c r="A68">
        <v>21</v>
      </c>
      <c r="B68">
        <v>67</v>
      </c>
      <c r="C68" t="s">
        <v>144</v>
      </c>
      <c r="D68" t="s">
        <v>145</v>
      </c>
      <c r="E68">
        <v>3500000</v>
      </c>
      <c r="F68">
        <v>0.05</v>
      </c>
      <c r="G68">
        <f t="shared" si="4"/>
        <v>70000000</v>
      </c>
      <c r="H68">
        <v>3500000</v>
      </c>
      <c r="I68">
        <v>0.24</v>
      </c>
      <c r="J68">
        <v>0</v>
      </c>
      <c r="K68">
        <f t="shared" si="5"/>
        <v>3500000</v>
      </c>
      <c r="L68">
        <f t="shared" si="6"/>
        <v>1750000</v>
      </c>
      <c r="M68">
        <f t="shared" si="7"/>
        <v>2</v>
      </c>
      <c r="P68">
        <v>1</v>
      </c>
      <c r="Q68">
        <v>1</v>
      </c>
      <c r="U68">
        <v>1</v>
      </c>
      <c r="V68">
        <v>1</v>
      </c>
      <c r="W68">
        <v>1</v>
      </c>
      <c r="X68" t="s">
        <v>278</v>
      </c>
      <c r="Y68">
        <v>1</v>
      </c>
      <c r="Z68">
        <v>1</v>
      </c>
      <c r="AA68" t="s">
        <v>278</v>
      </c>
    </row>
    <row r="69" spans="1:27" x14ac:dyDescent="0.3">
      <c r="A69">
        <v>22</v>
      </c>
      <c r="B69">
        <v>68</v>
      </c>
      <c r="C69" t="s">
        <v>146</v>
      </c>
      <c r="D69" t="s">
        <v>147</v>
      </c>
      <c r="E69">
        <v>6000000</v>
      </c>
      <c r="F69">
        <v>0.02</v>
      </c>
      <c r="G69">
        <f t="shared" si="4"/>
        <v>300000000</v>
      </c>
      <c r="H69">
        <v>6000000</v>
      </c>
      <c r="I69">
        <v>0.04</v>
      </c>
      <c r="J69">
        <v>0</v>
      </c>
      <c r="K69">
        <f t="shared" si="5"/>
        <v>6000000</v>
      </c>
      <c r="L69">
        <f t="shared" si="6"/>
        <v>2000000</v>
      </c>
      <c r="M69">
        <f t="shared" si="7"/>
        <v>3</v>
      </c>
      <c r="N69">
        <v>1</v>
      </c>
      <c r="P69">
        <v>1</v>
      </c>
      <c r="S69">
        <v>1</v>
      </c>
      <c r="U69">
        <v>1</v>
      </c>
      <c r="V69">
        <v>1</v>
      </c>
      <c r="W69">
        <v>1</v>
      </c>
      <c r="X69" t="s">
        <v>278</v>
      </c>
      <c r="Y69">
        <v>1</v>
      </c>
      <c r="Z69">
        <v>1</v>
      </c>
      <c r="AA69" t="s">
        <v>278</v>
      </c>
    </row>
    <row r="70" spans="1:27" x14ac:dyDescent="0.3">
      <c r="A70">
        <v>22</v>
      </c>
      <c r="B70">
        <v>69</v>
      </c>
      <c r="C70" t="s">
        <v>148</v>
      </c>
      <c r="D70" t="s">
        <v>149</v>
      </c>
      <c r="E70">
        <v>7500000</v>
      </c>
      <c r="F70">
        <v>0.05</v>
      </c>
      <c r="G70">
        <f t="shared" si="4"/>
        <v>150000000</v>
      </c>
      <c r="H70">
        <v>0</v>
      </c>
      <c r="J70">
        <v>0</v>
      </c>
      <c r="K70">
        <f t="shared" si="5"/>
        <v>0</v>
      </c>
      <c r="L70">
        <f t="shared" si="6"/>
        <v>0</v>
      </c>
      <c r="M70">
        <f t="shared" si="7"/>
        <v>0</v>
      </c>
      <c r="U70">
        <v>1</v>
      </c>
      <c r="V70">
        <v>1</v>
      </c>
      <c r="W70">
        <v>1</v>
      </c>
      <c r="X70" t="s">
        <v>278</v>
      </c>
      <c r="Y70">
        <v>1</v>
      </c>
      <c r="Z70">
        <v>1</v>
      </c>
      <c r="AA70" t="s">
        <v>278</v>
      </c>
    </row>
    <row r="71" spans="1:27" x14ac:dyDescent="0.3">
      <c r="A71">
        <v>22</v>
      </c>
      <c r="B71">
        <v>70</v>
      </c>
      <c r="C71" t="s">
        <v>150</v>
      </c>
      <c r="D71" t="s">
        <v>151</v>
      </c>
      <c r="E71">
        <v>8000000</v>
      </c>
      <c r="F71">
        <v>5.0000000000000001E-3</v>
      </c>
      <c r="G71">
        <f t="shared" si="4"/>
        <v>1600000000</v>
      </c>
      <c r="H71">
        <v>0</v>
      </c>
      <c r="J71">
        <v>0</v>
      </c>
      <c r="K71">
        <f t="shared" si="5"/>
        <v>0</v>
      </c>
      <c r="L71">
        <f t="shared" si="6"/>
        <v>0</v>
      </c>
      <c r="M71">
        <f t="shared" si="7"/>
        <v>0</v>
      </c>
      <c r="U71">
        <v>1</v>
      </c>
      <c r="V71">
        <v>1</v>
      </c>
      <c r="W71">
        <v>1</v>
      </c>
      <c r="X71" t="s">
        <v>278</v>
      </c>
      <c r="Y71">
        <v>1</v>
      </c>
      <c r="Z71">
        <v>1</v>
      </c>
      <c r="AA71" t="s">
        <v>278</v>
      </c>
    </row>
    <row r="72" spans="1:27" x14ac:dyDescent="0.3">
      <c r="A72">
        <v>22</v>
      </c>
      <c r="B72">
        <v>71</v>
      </c>
      <c r="C72" t="s">
        <v>152</v>
      </c>
      <c r="D72" t="s">
        <v>153</v>
      </c>
      <c r="E72">
        <v>5000000</v>
      </c>
      <c r="F72">
        <v>0.02</v>
      </c>
      <c r="G72">
        <f t="shared" si="4"/>
        <v>250000000</v>
      </c>
      <c r="H72">
        <v>0</v>
      </c>
      <c r="J72">
        <v>0</v>
      </c>
      <c r="K72">
        <f t="shared" si="5"/>
        <v>0</v>
      </c>
      <c r="L72">
        <f t="shared" si="6"/>
        <v>0</v>
      </c>
      <c r="M72">
        <f t="shared" si="7"/>
        <v>0</v>
      </c>
      <c r="U72">
        <v>1</v>
      </c>
      <c r="V72">
        <v>1</v>
      </c>
      <c r="W72">
        <v>1</v>
      </c>
      <c r="X72" t="s">
        <v>278</v>
      </c>
      <c r="Y72">
        <v>1</v>
      </c>
      <c r="Z72">
        <v>1</v>
      </c>
      <c r="AA72" t="s">
        <v>278</v>
      </c>
    </row>
    <row r="73" spans="1:27" x14ac:dyDescent="0.3">
      <c r="A73">
        <v>23</v>
      </c>
      <c r="B73">
        <v>72</v>
      </c>
      <c r="C73" t="s">
        <v>154</v>
      </c>
      <c r="D73" t="s">
        <v>155</v>
      </c>
      <c r="E73">
        <v>10000000</v>
      </c>
      <c r="F73">
        <v>0.05</v>
      </c>
      <c r="G73">
        <f t="shared" si="4"/>
        <v>200000000</v>
      </c>
      <c r="H73">
        <v>5000000</v>
      </c>
      <c r="I73">
        <v>0.1</v>
      </c>
      <c r="J73">
        <v>5000000</v>
      </c>
      <c r="K73">
        <f t="shared" si="5"/>
        <v>10000000</v>
      </c>
      <c r="L73">
        <f t="shared" si="6"/>
        <v>10000000</v>
      </c>
      <c r="M73">
        <f t="shared" si="7"/>
        <v>1</v>
      </c>
      <c r="R73">
        <v>1</v>
      </c>
      <c r="U73">
        <v>1</v>
      </c>
      <c r="V73">
        <v>1</v>
      </c>
      <c r="W73">
        <v>1</v>
      </c>
      <c r="X73" t="s">
        <v>278</v>
      </c>
      <c r="Y73">
        <v>1</v>
      </c>
      <c r="Z73">
        <v>1</v>
      </c>
      <c r="AA73" t="s">
        <v>278</v>
      </c>
    </row>
    <row r="74" spans="1:27" x14ac:dyDescent="0.3">
      <c r="A74">
        <v>23</v>
      </c>
      <c r="B74">
        <v>73</v>
      </c>
      <c r="C74" t="s">
        <v>156</v>
      </c>
      <c r="D74" t="s">
        <v>157</v>
      </c>
      <c r="E74">
        <v>10000000</v>
      </c>
      <c r="F74">
        <v>0.01</v>
      </c>
      <c r="G74">
        <f t="shared" si="4"/>
        <v>1000000000</v>
      </c>
      <c r="H74">
        <v>0</v>
      </c>
      <c r="J74">
        <v>0</v>
      </c>
      <c r="K74">
        <f t="shared" si="5"/>
        <v>0</v>
      </c>
      <c r="L74">
        <f t="shared" si="6"/>
        <v>0</v>
      </c>
      <c r="M74">
        <f t="shared" si="7"/>
        <v>0</v>
      </c>
      <c r="U74">
        <v>1</v>
      </c>
      <c r="V74">
        <v>1</v>
      </c>
      <c r="W74">
        <v>1</v>
      </c>
      <c r="X74" t="s">
        <v>278</v>
      </c>
      <c r="Y74">
        <v>1</v>
      </c>
      <c r="Z74">
        <v>1</v>
      </c>
      <c r="AA74" t="s">
        <v>278</v>
      </c>
    </row>
    <row r="75" spans="1:27" x14ac:dyDescent="0.3">
      <c r="A75">
        <v>23</v>
      </c>
      <c r="B75">
        <v>74</v>
      </c>
      <c r="C75" t="s">
        <v>158</v>
      </c>
      <c r="D75" t="s">
        <v>159</v>
      </c>
      <c r="E75">
        <v>3000000</v>
      </c>
      <c r="F75">
        <v>0.05</v>
      </c>
      <c r="G75">
        <f t="shared" si="4"/>
        <v>60000000</v>
      </c>
      <c r="H75">
        <v>0</v>
      </c>
      <c r="J75">
        <v>0</v>
      </c>
      <c r="K75">
        <f t="shared" si="5"/>
        <v>0</v>
      </c>
      <c r="L75">
        <f t="shared" si="6"/>
        <v>0</v>
      </c>
      <c r="M75">
        <f t="shared" si="7"/>
        <v>0</v>
      </c>
      <c r="U75">
        <v>1</v>
      </c>
      <c r="V75">
        <v>1</v>
      </c>
      <c r="W75">
        <v>1</v>
      </c>
      <c r="X75" t="s">
        <v>278</v>
      </c>
      <c r="Y75">
        <v>1</v>
      </c>
      <c r="Z75">
        <v>1</v>
      </c>
      <c r="AA75" t="s">
        <v>278</v>
      </c>
    </row>
    <row r="76" spans="1:27" x14ac:dyDescent="0.3">
      <c r="A76">
        <v>23</v>
      </c>
      <c r="B76">
        <v>75</v>
      </c>
      <c r="C76" t="s">
        <v>160</v>
      </c>
      <c r="D76" t="s">
        <v>161</v>
      </c>
      <c r="E76">
        <v>7500000</v>
      </c>
      <c r="F76">
        <v>0.05</v>
      </c>
      <c r="G76">
        <f t="shared" si="4"/>
        <v>150000000</v>
      </c>
      <c r="H76">
        <v>0</v>
      </c>
      <c r="J76">
        <v>0</v>
      </c>
      <c r="K76">
        <f t="shared" si="5"/>
        <v>0</v>
      </c>
      <c r="L76">
        <f t="shared" si="6"/>
        <v>0</v>
      </c>
      <c r="M76">
        <f t="shared" si="7"/>
        <v>0</v>
      </c>
      <c r="U76">
        <v>1</v>
      </c>
      <c r="V76">
        <v>1</v>
      </c>
      <c r="W76">
        <v>1</v>
      </c>
      <c r="X76" t="s">
        <v>278</v>
      </c>
      <c r="Y76">
        <v>1</v>
      </c>
      <c r="Z76">
        <v>1</v>
      </c>
      <c r="AA76" t="s">
        <v>278</v>
      </c>
    </row>
    <row r="77" spans="1:27" x14ac:dyDescent="0.3">
      <c r="A77">
        <v>24</v>
      </c>
      <c r="B77">
        <v>76</v>
      </c>
      <c r="C77" t="s">
        <v>162</v>
      </c>
      <c r="D77" t="s">
        <v>163</v>
      </c>
      <c r="E77">
        <v>4000000</v>
      </c>
      <c r="F77">
        <v>0.08</v>
      </c>
      <c r="G77">
        <f t="shared" si="4"/>
        <v>50000000</v>
      </c>
      <c r="H77">
        <v>5000000</v>
      </c>
      <c r="I77">
        <v>0.35</v>
      </c>
      <c r="J77">
        <v>0</v>
      </c>
      <c r="K77">
        <f t="shared" si="5"/>
        <v>5000000</v>
      </c>
      <c r="L77">
        <f t="shared" si="6"/>
        <v>2500000</v>
      </c>
      <c r="M77">
        <f t="shared" si="7"/>
        <v>2</v>
      </c>
      <c r="P77">
        <v>1</v>
      </c>
      <c r="T77">
        <v>1</v>
      </c>
      <c r="U77" t="s">
        <v>278</v>
      </c>
      <c r="V77">
        <v>1</v>
      </c>
      <c r="W77" t="s">
        <v>278</v>
      </c>
      <c r="X77">
        <v>1</v>
      </c>
      <c r="Y77">
        <v>1</v>
      </c>
      <c r="Z77">
        <v>1</v>
      </c>
      <c r="AA77">
        <v>1</v>
      </c>
    </row>
    <row r="78" spans="1:27" x14ac:dyDescent="0.3">
      <c r="A78">
        <v>24</v>
      </c>
      <c r="B78">
        <v>77</v>
      </c>
      <c r="C78" t="s">
        <v>164</v>
      </c>
      <c r="D78" t="s">
        <v>165</v>
      </c>
      <c r="E78">
        <v>3000000</v>
      </c>
      <c r="F78">
        <v>0.1</v>
      </c>
      <c r="G78">
        <f t="shared" si="4"/>
        <v>30000000</v>
      </c>
      <c r="H78">
        <v>1000000</v>
      </c>
      <c r="I78">
        <v>0.4</v>
      </c>
      <c r="J78">
        <v>2000000</v>
      </c>
      <c r="K78">
        <f t="shared" si="5"/>
        <v>3000000</v>
      </c>
      <c r="L78">
        <f t="shared" si="6"/>
        <v>3000000</v>
      </c>
      <c r="M78">
        <f t="shared" si="7"/>
        <v>1</v>
      </c>
      <c r="S78">
        <v>1</v>
      </c>
      <c r="U78" t="s">
        <v>278</v>
      </c>
      <c r="V78">
        <v>1</v>
      </c>
      <c r="W78" t="s">
        <v>278</v>
      </c>
      <c r="X78">
        <v>1</v>
      </c>
      <c r="Y78">
        <v>1</v>
      </c>
      <c r="Z78">
        <v>1</v>
      </c>
      <c r="AA78">
        <v>1</v>
      </c>
    </row>
    <row r="79" spans="1:27" x14ac:dyDescent="0.3">
      <c r="A79">
        <v>24</v>
      </c>
      <c r="B79">
        <v>78</v>
      </c>
      <c r="C79" t="s">
        <v>166</v>
      </c>
      <c r="D79" t="s">
        <v>167</v>
      </c>
      <c r="E79">
        <v>2000000</v>
      </c>
      <c r="F79">
        <v>0.1</v>
      </c>
      <c r="G79">
        <f t="shared" si="4"/>
        <v>20000000</v>
      </c>
      <c r="H79">
        <v>0</v>
      </c>
      <c r="J79">
        <v>0</v>
      </c>
      <c r="K79">
        <f t="shared" si="5"/>
        <v>0</v>
      </c>
      <c r="L79">
        <f t="shared" si="6"/>
        <v>0</v>
      </c>
      <c r="M79">
        <f t="shared" si="7"/>
        <v>0</v>
      </c>
      <c r="U79" t="s">
        <v>278</v>
      </c>
      <c r="V79">
        <v>1</v>
      </c>
      <c r="W79" t="s">
        <v>278</v>
      </c>
      <c r="X79">
        <v>1</v>
      </c>
      <c r="Y79">
        <v>1</v>
      </c>
      <c r="Z79">
        <v>1</v>
      </c>
      <c r="AA79">
        <v>1</v>
      </c>
    </row>
    <row r="80" spans="1:27" x14ac:dyDescent="0.3">
      <c r="A80">
        <v>25</v>
      </c>
      <c r="B80">
        <v>79</v>
      </c>
      <c r="C80" t="s">
        <v>168</v>
      </c>
      <c r="D80" t="s">
        <v>169</v>
      </c>
      <c r="E80">
        <v>5000000</v>
      </c>
      <c r="F80">
        <v>0.04</v>
      </c>
      <c r="G80">
        <f t="shared" si="4"/>
        <v>125000000</v>
      </c>
      <c r="H80">
        <v>5000000</v>
      </c>
      <c r="I80">
        <v>0.15</v>
      </c>
      <c r="J80">
        <v>0</v>
      </c>
      <c r="K80">
        <f t="shared" si="5"/>
        <v>5000000</v>
      </c>
      <c r="L80">
        <f t="shared" si="6"/>
        <v>5000000</v>
      </c>
      <c r="M80">
        <f t="shared" si="7"/>
        <v>1</v>
      </c>
      <c r="P80">
        <v>1</v>
      </c>
      <c r="U80" t="s">
        <v>278</v>
      </c>
      <c r="V80">
        <v>1</v>
      </c>
      <c r="W80" t="s">
        <v>278</v>
      </c>
      <c r="X80">
        <v>1</v>
      </c>
      <c r="Y80">
        <v>1</v>
      </c>
      <c r="Z80">
        <v>1</v>
      </c>
      <c r="AA80">
        <v>1</v>
      </c>
    </row>
    <row r="81" spans="1:27" x14ac:dyDescent="0.3">
      <c r="A81">
        <v>25</v>
      </c>
      <c r="B81">
        <v>80</v>
      </c>
      <c r="C81" t="s">
        <v>170</v>
      </c>
      <c r="D81" t="s">
        <v>171</v>
      </c>
      <c r="E81">
        <v>10000000</v>
      </c>
      <c r="F81">
        <v>0.02</v>
      </c>
      <c r="G81">
        <f t="shared" si="4"/>
        <v>500000000</v>
      </c>
      <c r="H81">
        <v>10000000</v>
      </c>
      <c r="I81">
        <v>0.06</v>
      </c>
      <c r="J81">
        <v>0</v>
      </c>
      <c r="K81">
        <f t="shared" si="5"/>
        <v>10000000</v>
      </c>
      <c r="L81">
        <f t="shared" si="6"/>
        <v>2000000</v>
      </c>
      <c r="M81">
        <f t="shared" si="7"/>
        <v>5</v>
      </c>
      <c r="O81">
        <v>1</v>
      </c>
      <c r="P81">
        <v>1</v>
      </c>
      <c r="Q81">
        <v>1</v>
      </c>
      <c r="S81">
        <v>1</v>
      </c>
      <c r="T81">
        <v>1</v>
      </c>
      <c r="U81" t="s">
        <v>278</v>
      </c>
      <c r="V81">
        <v>1</v>
      </c>
      <c r="W81" t="s">
        <v>278</v>
      </c>
      <c r="X81">
        <v>1</v>
      </c>
      <c r="Y81">
        <v>1</v>
      </c>
      <c r="Z81">
        <v>1</v>
      </c>
      <c r="AA81">
        <v>1</v>
      </c>
    </row>
    <row r="82" spans="1:27" x14ac:dyDescent="0.3">
      <c r="A82">
        <v>25</v>
      </c>
      <c r="B82">
        <v>81</v>
      </c>
      <c r="C82" t="s">
        <v>172</v>
      </c>
      <c r="D82" t="s">
        <v>173</v>
      </c>
      <c r="E82">
        <v>15000000</v>
      </c>
      <c r="F82">
        <v>0.02</v>
      </c>
      <c r="G82">
        <f t="shared" si="4"/>
        <v>750000000</v>
      </c>
      <c r="H82">
        <v>0</v>
      </c>
      <c r="J82">
        <v>0</v>
      </c>
      <c r="K82">
        <f t="shared" si="5"/>
        <v>0</v>
      </c>
      <c r="L82">
        <f t="shared" si="6"/>
        <v>0</v>
      </c>
      <c r="M82">
        <f t="shared" si="7"/>
        <v>0</v>
      </c>
      <c r="U82" t="s">
        <v>278</v>
      </c>
      <c r="V82">
        <v>1</v>
      </c>
      <c r="W82" t="s">
        <v>278</v>
      </c>
      <c r="X82">
        <v>1</v>
      </c>
      <c r="Y82">
        <v>1</v>
      </c>
      <c r="Z82">
        <v>1</v>
      </c>
      <c r="AA82">
        <v>1</v>
      </c>
    </row>
    <row r="83" spans="1:27" x14ac:dyDescent="0.3">
      <c r="A83">
        <v>26</v>
      </c>
      <c r="B83">
        <v>82</v>
      </c>
      <c r="C83" t="s">
        <v>174</v>
      </c>
      <c r="D83" t="s">
        <v>175</v>
      </c>
      <c r="E83">
        <v>5000000</v>
      </c>
      <c r="F83">
        <v>0.08</v>
      </c>
      <c r="G83">
        <f t="shared" si="4"/>
        <v>62500000</v>
      </c>
      <c r="H83">
        <v>5000000</v>
      </c>
      <c r="I83">
        <v>0.5</v>
      </c>
      <c r="J83">
        <v>0</v>
      </c>
      <c r="K83">
        <f t="shared" si="5"/>
        <v>5000000</v>
      </c>
      <c r="L83">
        <f t="shared" si="6"/>
        <v>5000000</v>
      </c>
      <c r="M83">
        <f t="shared" si="7"/>
        <v>1</v>
      </c>
      <c r="S83">
        <v>1</v>
      </c>
      <c r="U83" t="s">
        <v>278</v>
      </c>
      <c r="V83">
        <v>1</v>
      </c>
      <c r="W83" t="s">
        <v>278</v>
      </c>
      <c r="X83">
        <v>1</v>
      </c>
      <c r="Y83">
        <v>1</v>
      </c>
      <c r="Z83">
        <v>1</v>
      </c>
      <c r="AA83">
        <v>1</v>
      </c>
    </row>
    <row r="84" spans="1:27" x14ac:dyDescent="0.3">
      <c r="A84">
        <v>26</v>
      </c>
      <c r="B84">
        <v>83</v>
      </c>
      <c r="C84" t="s">
        <v>176</v>
      </c>
      <c r="D84" t="s">
        <v>177</v>
      </c>
      <c r="E84">
        <v>5000000</v>
      </c>
      <c r="F84">
        <v>0.1</v>
      </c>
      <c r="G84">
        <f t="shared" si="4"/>
        <v>50000000</v>
      </c>
      <c r="H84">
        <v>0</v>
      </c>
      <c r="J84">
        <v>0</v>
      </c>
      <c r="K84">
        <f t="shared" si="5"/>
        <v>0</v>
      </c>
      <c r="L84">
        <f t="shared" si="6"/>
        <v>0</v>
      </c>
      <c r="M84">
        <f t="shared" si="7"/>
        <v>0</v>
      </c>
      <c r="U84" t="s">
        <v>278</v>
      </c>
      <c r="V84">
        <v>1</v>
      </c>
      <c r="W84" t="s">
        <v>278</v>
      </c>
      <c r="X84">
        <v>1</v>
      </c>
      <c r="Y84">
        <v>1</v>
      </c>
      <c r="Z84">
        <v>1</v>
      </c>
      <c r="AA84">
        <v>1</v>
      </c>
    </row>
    <row r="85" spans="1:27" x14ac:dyDescent="0.3">
      <c r="A85">
        <v>26</v>
      </c>
      <c r="B85">
        <v>84</v>
      </c>
      <c r="C85" t="s">
        <v>178</v>
      </c>
      <c r="D85" t="s">
        <v>179</v>
      </c>
      <c r="E85">
        <v>6500000</v>
      </c>
      <c r="F85">
        <v>0.01</v>
      </c>
      <c r="G85">
        <f t="shared" si="4"/>
        <v>650000000</v>
      </c>
      <c r="H85">
        <v>6500000</v>
      </c>
      <c r="I85">
        <v>0.03</v>
      </c>
      <c r="J85">
        <v>0</v>
      </c>
      <c r="K85">
        <f t="shared" si="5"/>
        <v>6500000</v>
      </c>
      <c r="L85">
        <f t="shared" si="6"/>
        <v>6500000</v>
      </c>
      <c r="M85">
        <f t="shared" si="7"/>
        <v>1</v>
      </c>
      <c r="O85">
        <v>1</v>
      </c>
      <c r="U85" t="s">
        <v>278</v>
      </c>
      <c r="V85">
        <v>1</v>
      </c>
      <c r="W85" t="s">
        <v>278</v>
      </c>
      <c r="X85">
        <v>1</v>
      </c>
      <c r="Y85">
        <v>1</v>
      </c>
      <c r="Z85">
        <v>1</v>
      </c>
      <c r="AA85">
        <v>1</v>
      </c>
    </row>
    <row r="86" spans="1:27" x14ac:dyDescent="0.3">
      <c r="A86">
        <v>27</v>
      </c>
      <c r="B86">
        <v>85</v>
      </c>
      <c r="C86" t="s">
        <v>180</v>
      </c>
      <c r="D86" t="s">
        <v>181</v>
      </c>
      <c r="E86">
        <v>5000000</v>
      </c>
      <c r="F86">
        <v>0.1</v>
      </c>
      <c r="G86">
        <f t="shared" si="4"/>
        <v>50000000</v>
      </c>
      <c r="H86">
        <v>0</v>
      </c>
      <c r="J86">
        <v>0</v>
      </c>
      <c r="K86">
        <f t="shared" si="5"/>
        <v>0</v>
      </c>
      <c r="L86">
        <f t="shared" si="6"/>
        <v>0</v>
      </c>
      <c r="M86">
        <f t="shared" si="7"/>
        <v>0</v>
      </c>
      <c r="U86" t="s">
        <v>278</v>
      </c>
      <c r="V86">
        <v>1</v>
      </c>
      <c r="W86" t="s">
        <v>278</v>
      </c>
      <c r="X86">
        <v>1</v>
      </c>
      <c r="Y86">
        <v>1</v>
      </c>
      <c r="Z86">
        <v>1</v>
      </c>
      <c r="AA86">
        <v>1</v>
      </c>
    </row>
    <row r="87" spans="1:27" x14ac:dyDescent="0.3">
      <c r="A87">
        <v>27</v>
      </c>
      <c r="B87">
        <v>86</v>
      </c>
      <c r="C87" t="s">
        <v>182</v>
      </c>
      <c r="D87" t="s">
        <v>183</v>
      </c>
      <c r="E87">
        <v>101</v>
      </c>
      <c r="F87">
        <v>0.02</v>
      </c>
      <c r="G87">
        <f t="shared" si="4"/>
        <v>5050</v>
      </c>
      <c r="H87">
        <v>101</v>
      </c>
      <c r="I87">
        <v>0.04</v>
      </c>
      <c r="J87">
        <v>0</v>
      </c>
      <c r="K87">
        <f t="shared" si="5"/>
        <v>101</v>
      </c>
      <c r="L87">
        <f t="shared" si="6"/>
        <v>25.25</v>
      </c>
      <c r="M87">
        <f t="shared" si="7"/>
        <v>4</v>
      </c>
      <c r="O87">
        <v>1</v>
      </c>
      <c r="P87">
        <v>1</v>
      </c>
      <c r="S87">
        <v>1</v>
      </c>
      <c r="T87">
        <v>1</v>
      </c>
      <c r="U87" t="s">
        <v>278</v>
      </c>
      <c r="V87">
        <v>1</v>
      </c>
      <c r="W87" t="s">
        <v>278</v>
      </c>
      <c r="X87">
        <v>1</v>
      </c>
      <c r="Y87">
        <v>1</v>
      </c>
      <c r="Z87">
        <v>1</v>
      </c>
      <c r="AA87">
        <v>1</v>
      </c>
    </row>
    <row r="88" spans="1:27" x14ac:dyDescent="0.3">
      <c r="A88">
        <v>27</v>
      </c>
      <c r="B88">
        <v>87</v>
      </c>
      <c r="C88" t="s">
        <v>184</v>
      </c>
      <c r="D88" t="s">
        <v>185</v>
      </c>
      <c r="E88">
        <v>6000000</v>
      </c>
      <c r="F88">
        <v>0.05</v>
      </c>
      <c r="G88">
        <f t="shared" si="4"/>
        <v>120000000</v>
      </c>
      <c r="H88">
        <v>0</v>
      </c>
      <c r="J88">
        <v>0</v>
      </c>
      <c r="K88">
        <f t="shared" si="5"/>
        <v>0</v>
      </c>
      <c r="L88">
        <f t="shared" si="6"/>
        <v>0</v>
      </c>
      <c r="M88">
        <f t="shared" si="7"/>
        <v>0</v>
      </c>
      <c r="U88" t="s">
        <v>278</v>
      </c>
      <c r="V88">
        <v>1</v>
      </c>
      <c r="W88" t="s">
        <v>278</v>
      </c>
      <c r="X88">
        <v>1</v>
      </c>
      <c r="Y88">
        <v>1</v>
      </c>
      <c r="Z88">
        <v>1</v>
      </c>
      <c r="AA88">
        <v>1</v>
      </c>
    </row>
    <row r="89" spans="1:27" x14ac:dyDescent="0.3">
      <c r="A89">
        <v>27</v>
      </c>
      <c r="B89">
        <v>88</v>
      </c>
      <c r="C89" t="s">
        <v>186</v>
      </c>
      <c r="D89" t="s">
        <v>187</v>
      </c>
      <c r="E89">
        <v>10000000</v>
      </c>
      <c r="F89">
        <v>0.01</v>
      </c>
      <c r="G89">
        <f t="shared" si="4"/>
        <v>1000000000</v>
      </c>
      <c r="H89">
        <v>10000000</v>
      </c>
      <c r="I89">
        <v>0.04</v>
      </c>
      <c r="J89">
        <v>0</v>
      </c>
      <c r="K89">
        <f t="shared" si="5"/>
        <v>10000000</v>
      </c>
      <c r="L89">
        <f t="shared" si="6"/>
        <v>10000000</v>
      </c>
      <c r="M89">
        <f t="shared" si="7"/>
        <v>1</v>
      </c>
      <c r="S89">
        <v>1</v>
      </c>
      <c r="U89" t="s">
        <v>278</v>
      </c>
      <c r="V89">
        <v>1</v>
      </c>
      <c r="W89" t="s">
        <v>278</v>
      </c>
      <c r="X89">
        <v>1</v>
      </c>
      <c r="Y89">
        <v>1</v>
      </c>
      <c r="Z89">
        <v>1</v>
      </c>
      <c r="AA89">
        <v>1</v>
      </c>
    </row>
    <row r="90" spans="1:27" x14ac:dyDescent="0.3">
      <c r="A90">
        <v>28</v>
      </c>
      <c r="B90">
        <v>89</v>
      </c>
      <c r="C90" t="s">
        <v>188</v>
      </c>
      <c r="D90" t="s">
        <v>189</v>
      </c>
      <c r="E90">
        <v>7500000</v>
      </c>
      <c r="F90">
        <v>0.04</v>
      </c>
      <c r="G90">
        <f t="shared" si="4"/>
        <v>187500000</v>
      </c>
      <c r="H90">
        <v>10000000</v>
      </c>
      <c r="I90">
        <v>0.15</v>
      </c>
      <c r="J90">
        <v>0</v>
      </c>
      <c r="K90">
        <f t="shared" si="5"/>
        <v>10000000</v>
      </c>
      <c r="L90">
        <f t="shared" si="6"/>
        <v>3333333.3333333335</v>
      </c>
      <c r="M90">
        <f t="shared" si="7"/>
        <v>3</v>
      </c>
      <c r="Q90">
        <v>1</v>
      </c>
      <c r="S90">
        <v>1</v>
      </c>
      <c r="T90">
        <v>1</v>
      </c>
      <c r="U90" t="s">
        <v>278</v>
      </c>
      <c r="V90">
        <v>1</v>
      </c>
      <c r="W90" t="s">
        <v>278</v>
      </c>
      <c r="X90">
        <v>1</v>
      </c>
      <c r="Y90">
        <v>1</v>
      </c>
      <c r="Z90">
        <v>1</v>
      </c>
      <c r="AA90">
        <v>1</v>
      </c>
    </row>
    <row r="91" spans="1:27" x14ac:dyDescent="0.3">
      <c r="A91">
        <v>28</v>
      </c>
      <c r="B91">
        <v>90</v>
      </c>
      <c r="C91" t="s">
        <v>190</v>
      </c>
      <c r="D91" t="s">
        <v>191</v>
      </c>
      <c r="E91">
        <v>9000000</v>
      </c>
      <c r="F91">
        <v>0.05</v>
      </c>
      <c r="G91">
        <f t="shared" si="4"/>
        <v>180000000</v>
      </c>
      <c r="H91">
        <v>0</v>
      </c>
      <c r="J91">
        <v>0</v>
      </c>
      <c r="K91">
        <f t="shared" si="5"/>
        <v>0</v>
      </c>
      <c r="L91">
        <f t="shared" si="6"/>
        <v>0</v>
      </c>
      <c r="M91">
        <f t="shared" si="7"/>
        <v>0</v>
      </c>
      <c r="U91" t="s">
        <v>278</v>
      </c>
      <c r="V91">
        <v>1</v>
      </c>
      <c r="W91" t="s">
        <v>278</v>
      </c>
      <c r="X91">
        <v>1</v>
      </c>
      <c r="Y91">
        <v>1</v>
      </c>
      <c r="Z91">
        <v>1</v>
      </c>
      <c r="AA91">
        <v>1</v>
      </c>
    </row>
    <row r="92" spans="1:27" x14ac:dyDescent="0.3">
      <c r="A92">
        <v>28</v>
      </c>
      <c r="B92">
        <v>91</v>
      </c>
      <c r="C92" t="s">
        <v>192</v>
      </c>
      <c r="D92" t="s">
        <v>193</v>
      </c>
      <c r="E92">
        <v>5000000</v>
      </c>
      <c r="F92">
        <v>0.05</v>
      </c>
      <c r="G92">
        <f t="shared" si="4"/>
        <v>100000000</v>
      </c>
      <c r="H92">
        <v>5000000</v>
      </c>
      <c r="I92">
        <v>0.3</v>
      </c>
      <c r="J92">
        <v>0</v>
      </c>
      <c r="K92">
        <f t="shared" si="5"/>
        <v>5000000</v>
      </c>
      <c r="L92">
        <f t="shared" si="6"/>
        <v>1666666.6666666667</v>
      </c>
      <c r="M92">
        <f t="shared" si="7"/>
        <v>3</v>
      </c>
      <c r="Q92">
        <v>1</v>
      </c>
      <c r="S92">
        <v>1</v>
      </c>
      <c r="T92">
        <v>1</v>
      </c>
      <c r="U92" t="s">
        <v>278</v>
      </c>
      <c r="V92">
        <v>1</v>
      </c>
      <c r="W92" t="s">
        <v>278</v>
      </c>
      <c r="X92">
        <v>1</v>
      </c>
      <c r="Y92">
        <v>1</v>
      </c>
      <c r="Z92">
        <v>1</v>
      </c>
      <c r="AA92">
        <v>1</v>
      </c>
    </row>
    <row r="93" spans="1:27" x14ac:dyDescent="0.3">
      <c r="A93">
        <v>29</v>
      </c>
      <c r="B93">
        <v>92</v>
      </c>
      <c r="C93" t="s">
        <v>194</v>
      </c>
      <c r="D93" t="s">
        <v>195</v>
      </c>
      <c r="E93">
        <v>7500000</v>
      </c>
      <c r="F93">
        <v>0.05</v>
      </c>
      <c r="G93">
        <f t="shared" si="4"/>
        <v>150000000</v>
      </c>
      <c r="H93">
        <v>7500000</v>
      </c>
      <c r="I93">
        <v>0.21</v>
      </c>
      <c r="J93">
        <v>0</v>
      </c>
      <c r="K93">
        <f t="shared" si="5"/>
        <v>7500000</v>
      </c>
      <c r="L93">
        <f t="shared" si="6"/>
        <v>2500000</v>
      </c>
      <c r="M93">
        <f t="shared" si="7"/>
        <v>3</v>
      </c>
      <c r="O93">
        <v>1</v>
      </c>
      <c r="Q93">
        <v>1</v>
      </c>
      <c r="T93">
        <v>1</v>
      </c>
      <c r="U93" t="s">
        <v>278</v>
      </c>
      <c r="V93">
        <v>1</v>
      </c>
      <c r="W93" t="s">
        <v>278</v>
      </c>
      <c r="X93">
        <v>1</v>
      </c>
      <c r="Y93">
        <v>1</v>
      </c>
      <c r="Z93">
        <v>1</v>
      </c>
      <c r="AA93">
        <v>1</v>
      </c>
    </row>
    <row r="94" spans="1:27" x14ac:dyDescent="0.3">
      <c r="A94">
        <v>29</v>
      </c>
      <c r="B94">
        <v>93</v>
      </c>
      <c r="C94" t="s">
        <v>196</v>
      </c>
      <c r="D94" t="s">
        <v>197</v>
      </c>
      <c r="E94">
        <v>7500000</v>
      </c>
      <c r="F94">
        <v>0.03</v>
      </c>
      <c r="G94">
        <f t="shared" si="4"/>
        <v>250000000</v>
      </c>
      <c r="H94">
        <v>0</v>
      </c>
      <c r="J94">
        <v>0</v>
      </c>
      <c r="K94">
        <f t="shared" si="5"/>
        <v>0</v>
      </c>
      <c r="L94">
        <f t="shared" si="6"/>
        <v>0</v>
      </c>
      <c r="M94">
        <f t="shared" si="7"/>
        <v>0</v>
      </c>
      <c r="U94" t="s">
        <v>278</v>
      </c>
      <c r="V94">
        <v>1</v>
      </c>
      <c r="W94" t="s">
        <v>278</v>
      </c>
      <c r="X94">
        <v>1</v>
      </c>
      <c r="Y94">
        <v>1</v>
      </c>
      <c r="Z94">
        <v>1</v>
      </c>
      <c r="AA94">
        <v>1</v>
      </c>
    </row>
    <row r="95" spans="1:27" x14ac:dyDescent="0.3">
      <c r="A95">
        <v>29</v>
      </c>
      <c r="B95">
        <v>94</v>
      </c>
      <c r="C95" t="s">
        <v>198</v>
      </c>
      <c r="D95" t="s">
        <v>199</v>
      </c>
      <c r="E95">
        <v>10000000</v>
      </c>
      <c r="F95">
        <v>3.5000000000000003E-2</v>
      </c>
      <c r="G95">
        <f t="shared" si="4"/>
        <v>285714285.71428567</v>
      </c>
      <c r="H95">
        <v>0</v>
      </c>
      <c r="J95">
        <v>0</v>
      </c>
      <c r="K95">
        <f t="shared" si="5"/>
        <v>0</v>
      </c>
      <c r="L95">
        <f t="shared" si="6"/>
        <v>0</v>
      </c>
      <c r="M95">
        <f t="shared" si="7"/>
        <v>0</v>
      </c>
      <c r="U95" t="s">
        <v>278</v>
      </c>
      <c r="V95">
        <v>1</v>
      </c>
      <c r="W95" t="s">
        <v>278</v>
      </c>
      <c r="X95">
        <v>1</v>
      </c>
      <c r="Y95">
        <v>1</v>
      </c>
      <c r="Z95">
        <v>1</v>
      </c>
      <c r="AA95">
        <v>1</v>
      </c>
    </row>
    <row r="96" spans="1:27" x14ac:dyDescent="0.3">
      <c r="A96">
        <v>30</v>
      </c>
      <c r="B96">
        <v>95</v>
      </c>
      <c r="C96" t="s">
        <v>200</v>
      </c>
      <c r="D96" t="s">
        <v>201</v>
      </c>
      <c r="E96">
        <v>7500000</v>
      </c>
      <c r="F96">
        <v>0.15</v>
      </c>
      <c r="G96">
        <f t="shared" si="4"/>
        <v>50000000</v>
      </c>
      <c r="H96">
        <v>0</v>
      </c>
      <c r="J96">
        <v>0</v>
      </c>
      <c r="K96">
        <f t="shared" si="5"/>
        <v>0</v>
      </c>
      <c r="L96">
        <f t="shared" si="6"/>
        <v>0</v>
      </c>
      <c r="M96">
        <f t="shared" si="7"/>
        <v>0</v>
      </c>
      <c r="U96">
        <v>1</v>
      </c>
      <c r="V96">
        <v>1</v>
      </c>
      <c r="W96">
        <v>1</v>
      </c>
      <c r="X96">
        <v>1</v>
      </c>
      <c r="Y96">
        <v>1</v>
      </c>
      <c r="Z96" t="s">
        <v>278</v>
      </c>
      <c r="AA96" t="s">
        <v>278</v>
      </c>
    </row>
    <row r="97" spans="1:27" x14ac:dyDescent="0.3">
      <c r="A97">
        <v>30</v>
      </c>
      <c r="B97">
        <v>96</v>
      </c>
      <c r="C97" t="s">
        <v>202</v>
      </c>
      <c r="D97" t="s">
        <v>203</v>
      </c>
      <c r="E97">
        <v>8000000</v>
      </c>
      <c r="F97">
        <v>0.01</v>
      </c>
      <c r="G97">
        <f t="shared" si="4"/>
        <v>800000000</v>
      </c>
      <c r="H97">
        <v>8000000</v>
      </c>
      <c r="I97">
        <v>0.06</v>
      </c>
      <c r="J97">
        <v>0</v>
      </c>
      <c r="K97">
        <f t="shared" si="5"/>
        <v>8000000</v>
      </c>
      <c r="L97">
        <f t="shared" si="6"/>
        <v>4000000</v>
      </c>
      <c r="M97">
        <f t="shared" si="7"/>
        <v>2</v>
      </c>
      <c r="O97">
        <v>1</v>
      </c>
      <c r="Q97">
        <v>1</v>
      </c>
      <c r="U97">
        <v>1</v>
      </c>
      <c r="V97">
        <v>1</v>
      </c>
      <c r="W97">
        <v>1</v>
      </c>
      <c r="X97">
        <v>1</v>
      </c>
      <c r="Y97">
        <v>1</v>
      </c>
      <c r="Z97" t="s">
        <v>278</v>
      </c>
      <c r="AA97" t="s">
        <v>278</v>
      </c>
    </row>
    <row r="98" spans="1:27" x14ac:dyDescent="0.3">
      <c r="A98">
        <v>30</v>
      </c>
      <c r="B98">
        <v>97</v>
      </c>
      <c r="C98" t="s">
        <v>204</v>
      </c>
      <c r="D98" t="s">
        <v>205</v>
      </c>
      <c r="E98">
        <v>30000000</v>
      </c>
      <c r="F98">
        <v>0.01</v>
      </c>
      <c r="G98">
        <f t="shared" si="4"/>
        <v>3000000000</v>
      </c>
      <c r="H98">
        <v>0</v>
      </c>
      <c r="J98">
        <v>0</v>
      </c>
      <c r="K98">
        <f t="shared" si="5"/>
        <v>0</v>
      </c>
      <c r="L98">
        <f t="shared" si="6"/>
        <v>0</v>
      </c>
      <c r="M98">
        <f t="shared" si="7"/>
        <v>0</v>
      </c>
      <c r="U98">
        <v>1</v>
      </c>
      <c r="V98">
        <v>1</v>
      </c>
      <c r="W98">
        <v>1</v>
      </c>
      <c r="X98">
        <v>1</v>
      </c>
      <c r="Y98">
        <v>1</v>
      </c>
      <c r="Z98" t="s">
        <v>278</v>
      </c>
      <c r="AA98" t="s">
        <v>278</v>
      </c>
    </row>
    <row r="99" spans="1:27" x14ac:dyDescent="0.3">
      <c r="A99">
        <v>30</v>
      </c>
      <c r="B99">
        <v>98</v>
      </c>
      <c r="C99" t="s">
        <v>206</v>
      </c>
      <c r="D99" t="s">
        <v>207</v>
      </c>
      <c r="E99">
        <v>5000000</v>
      </c>
      <c r="F99">
        <v>7.4999999999999997E-2</v>
      </c>
      <c r="G99">
        <f t="shared" si="4"/>
        <v>66666666.666666672</v>
      </c>
      <c r="H99">
        <v>0</v>
      </c>
      <c r="J99">
        <v>0</v>
      </c>
      <c r="K99">
        <f t="shared" si="5"/>
        <v>0</v>
      </c>
      <c r="L99">
        <f t="shared" si="6"/>
        <v>0</v>
      </c>
      <c r="M99">
        <f t="shared" si="7"/>
        <v>0</v>
      </c>
      <c r="U99">
        <v>1</v>
      </c>
      <c r="V99">
        <v>1</v>
      </c>
      <c r="W99">
        <v>1</v>
      </c>
      <c r="X99">
        <v>1</v>
      </c>
      <c r="Y99">
        <v>1</v>
      </c>
      <c r="Z99" t="s">
        <v>278</v>
      </c>
      <c r="AA99" t="s">
        <v>278</v>
      </c>
    </row>
    <row r="100" spans="1:27" x14ac:dyDescent="0.3">
      <c r="A100">
        <v>31</v>
      </c>
      <c r="B100">
        <v>99</v>
      </c>
      <c r="C100" t="s">
        <v>208</v>
      </c>
      <c r="D100" t="s">
        <v>209</v>
      </c>
      <c r="E100">
        <v>5000000</v>
      </c>
      <c r="F100">
        <v>0.1</v>
      </c>
      <c r="G100">
        <f t="shared" si="4"/>
        <v>50000000</v>
      </c>
      <c r="H100">
        <v>0</v>
      </c>
      <c r="J100">
        <v>0</v>
      </c>
      <c r="K100">
        <f t="shared" si="5"/>
        <v>0</v>
      </c>
      <c r="L100">
        <f t="shared" si="6"/>
        <v>0</v>
      </c>
      <c r="M100">
        <f t="shared" si="7"/>
        <v>0</v>
      </c>
      <c r="U100">
        <v>1</v>
      </c>
      <c r="V100">
        <v>1</v>
      </c>
      <c r="W100">
        <v>1</v>
      </c>
      <c r="X100">
        <v>1</v>
      </c>
      <c r="Y100">
        <v>1</v>
      </c>
      <c r="Z100" t="s">
        <v>278</v>
      </c>
      <c r="AA100" t="s">
        <v>278</v>
      </c>
    </row>
    <row r="101" spans="1:27" x14ac:dyDescent="0.3">
      <c r="A101">
        <v>31</v>
      </c>
      <c r="B101">
        <v>100</v>
      </c>
      <c r="C101" t="s">
        <v>210</v>
      </c>
      <c r="D101" t="s">
        <v>211</v>
      </c>
      <c r="E101">
        <v>6000000</v>
      </c>
      <c r="F101">
        <v>2.5000000000000001E-2</v>
      </c>
      <c r="G101">
        <f t="shared" si="4"/>
        <v>240000000</v>
      </c>
      <c r="H101">
        <v>0</v>
      </c>
      <c r="J101">
        <v>0</v>
      </c>
      <c r="K101">
        <f t="shared" si="5"/>
        <v>0</v>
      </c>
      <c r="L101">
        <f t="shared" si="6"/>
        <v>0</v>
      </c>
      <c r="M101">
        <f t="shared" si="7"/>
        <v>0</v>
      </c>
      <c r="U101">
        <v>1</v>
      </c>
      <c r="V101">
        <v>1</v>
      </c>
      <c r="W101">
        <v>1</v>
      </c>
      <c r="X101">
        <v>1</v>
      </c>
      <c r="Y101">
        <v>1</v>
      </c>
      <c r="Z101" t="s">
        <v>278</v>
      </c>
      <c r="AA101" t="s">
        <v>278</v>
      </c>
    </row>
    <row r="102" spans="1:27" x14ac:dyDescent="0.3">
      <c r="A102">
        <v>31</v>
      </c>
      <c r="B102">
        <v>101</v>
      </c>
      <c r="C102" t="s">
        <v>212</v>
      </c>
      <c r="D102" t="s">
        <v>213</v>
      </c>
      <c r="E102">
        <v>7500000</v>
      </c>
      <c r="F102">
        <v>0.02</v>
      </c>
      <c r="G102">
        <f t="shared" si="4"/>
        <v>375000000</v>
      </c>
      <c r="H102">
        <v>7500000</v>
      </c>
      <c r="I102">
        <v>2.6800000000000001E-2</v>
      </c>
      <c r="J102">
        <v>0</v>
      </c>
      <c r="K102">
        <f t="shared" si="5"/>
        <v>7500000</v>
      </c>
      <c r="L102">
        <f t="shared" si="6"/>
        <v>7500000</v>
      </c>
      <c r="M102">
        <f t="shared" si="7"/>
        <v>1</v>
      </c>
      <c r="R102">
        <v>1</v>
      </c>
      <c r="U102">
        <v>1</v>
      </c>
      <c r="V102">
        <v>1</v>
      </c>
      <c r="W102">
        <v>1</v>
      </c>
      <c r="X102">
        <v>1</v>
      </c>
      <c r="Y102">
        <v>1</v>
      </c>
      <c r="Z102" t="s">
        <v>278</v>
      </c>
      <c r="AA102" t="s">
        <v>278</v>
      </c>
    </row>
    <row r="103" spans="1:27" x14ac:dyDescent="0.3">
      <c r="A103">
        <v>31</v>
      </c>
      <c r="B103">
        <v>102</v>
      </c>
      <c r="C103" t="s">
        <v>214</v>
      </c>
      <c r="D103" t="s">
        <v>215</v>
      </c>
      <c r="E103">
        <v>7500000</v>
      </c>
      <c r="F103">
        <v>0.03</v>
      </c>
      <c r="G103">
        <f t="shared" si="4"/>
        <v>250000000</v>
      </c>
      <c r="H103">
        <v>0</v>
      </c>
      <c r="J103">
        <v>0</v>
      </c>
      <c r="K103">
        <f t="shared" si="5"/>
        <v>0</v>
      </c>
      <c r="L103">
        <f t="shared" si="6"/>
        <v>0</v>
      </c>
      <c r="M103">
        <f t="shared" si="7"/>
        <v>0</v>
      </c>
      <c r="U103">
        <v>1</v>
      </c>
      <c r="V103">
        <v>1</v>
      </c>
      <c r="W103">
        <v>1</v>
      </c>
      <c r="X103">
        <v>1</v>
      </c>
      <c r="Y103">
        <v>1</v>
      </c>
      <c r="Z103" t="s">
        <v>278</v>
      </c>
      <c r="AA103" t="s">
        <v>278</v>
      </c>
    </row>
    <row r="104" spans="1:27" x14ac:dyDescent="0.3">
      <c r="A104">
        <v>32</v>
      </c>
      <c r="B104">
        <v>103</v>
      </c>
      <c r="C104" t="s">
        <v>216</v>
      </c>
      <c r="D104" t="s">
        <v>217</v>
      </c>
      <c r="E104">
        <v>8000000</v>
      </c>
      <c r="F104">
        <v>7.0000000000000007E-2</v>
      </c>
      <c r="G104">
        <f t="shared" si="4"/>
        <v>114285714.28571427</v>
      </c>
      <c r="H104">
        <v>0</v>
      </c>
      <c r="J104">
        <v>0</v>
      </c>
      <c r="K104">
        <f t="shared" si="5"/>
        <v>0</v>
      </c>
      <c r="L104">
        <f t="shared" si="6"/>
        <v>0</v>
      </c>
      <c r="M104">
        <f t="shared" si="7"/>
        <v>0</v>
      </c>
      <c r="U104">
        <v>1</v>
      </c>
      <c r="V104">
        <v>1</v>
      </c>
      <c r="W104">
        <v>1</v>
      </c>
      <c r="X104">
        <v>1</v>
      </c>
      <c r="Y104" t="s">
        <v>278</v>
      </c>
      <c r="Z104">
        <v>1</v>
      </c>
      <c r="AA104" t="s">
        <v>278</v>
      </c>
    </row>
    <row r="105" spans="1:27" x14ac:dyDescent="0.3">
      <c r="A105">
        <v>32</v>
      </c>
      <c r="B105">
        <v>104</v>
      </c>
      <c r="C105" t="s">
        <v>218</v>
      </c>
      <c r="D105" t="s">
        <v>219</v>
      </c>
      <c r="E105">
        <v>20000000</v>
      </c>
      <c r="F105">
        <v>0.04</v>
      </c>
      <c r="G105">
        <f t="shared" si="4"/>
        <v>500000000</v>
      </c>
      <c r="H105">
        <v>0</v>
      </c>
      <c r="J105">
        <v>0</v>
      </c>
      <c r="K105">
        <f t="shared" si="5"/>
        <v>0</v>
      </c>
      <c r="L105">
        <f t="shared" si="6"/>
        <v>0</v>
      </c>
      <c r="M105">
        <f t="shared" si="7"/>
        <v>0</v>
      </c>
      <c r="U105">
        <v>1</v>
      </c>
      <c r="V105">
        <v>1</v>
      </c>
      <c r="W105">
        <v>1</v>
      </c>
      <c r="X105">
        <v>1</v>
      </c>
      <c r="Y105" t="s">
        <v>278</v>
      </c>
      <c r="Z105">
        <v>1</v>
      </c>
      <c r="AA105" t="s">
        <v>278</v>
      </c>
    </row>
    <row r="106" spans="1:27" x14ac:dyDescent="0.3">
      <c r="A106">
        <v>32</v>
      </c>
      <c r="B106">
        <v>105</v>
      </c>
      <c r="C106" t="s">
        <v>220</v>
      </c>
      <c r="D106" t="s">
        <v>221</v>
      </c>
      <c r="E106">
        <v>5000000</v>
      </c>
      <c r="F106">
        <v>0.01</v>
      </c>
      <c r="G106">
        <f t="shared" si="4"/>
        <v>500000000</v>
      </c>
      <c r="H106">
        <v>5000000</v>
      </c>
      <c r="I106">
        <v>0.02</v>
      </c>
      <c r="J106">
        <v>0</v>
      </c>
      <c r="K106">
        <f t="shared" si="5"/>
        <v>5000000</v>
      </c>
      <c r="L106">
        <f t="shared" si="6"/>
        <v>5000000</v>
      </c>
      <c r="M106">
        <f t="shared" si="7"/>
        <v>1</v>
      </c>
      <c r="R106">
        <v>1</v>
      </c>
      <c r="U106">
        <v>1</v>
      </c>
      <c r="V106">
        <v>1</v>
      </c>
      <c r="W106">
        <v>1</v>
      </c>
      <c r="X106">
        <v>1</v>
      </c>
      <c r="Y106" t="s">
        <v>278</v>
      </c>
      <c r="Z106">
        <v>1</v>
      </c>
      <c r="AA106" t="s">
        <v>278</v>
      </c>
    </row>
    <row r="107" spans="1:27" x14ac:dyDescent="0.3">
      <c r="A107">
        <v>32</v>
      </c>
      <c r="B107">
        <v>106</v>
      </c>
      <c r="C107" t="s">
        <v>222</v>
      </c>
      <c r="D107" t="s">
        <v>223</v>
      </c>
      <c r="E107">
        <v>3500000</v>
      </c>
      <c r="F107">
        <v>0.06</v>
      </c>
      <c r="G107">
        <f t="shared" si="4"/>
        <v>58333333.333333336</v>
      </c>
      <c r="H107">
        <v>0</v>
      </c>
      <c r="J107">
        <v>0</v>
      </c>
      <c r="K107">
        <f t="shared" si="5"/>
        <v>0</v>
      </c>
      <c r="L107">
        <f t="shared" si="6"/>
        <v>0</v>
      </c>
      <c r="M107">
        <f t="shared" si="7"/>
        <v>0</v>
      </c>
      <c r="U107">
        <v>1</v>
      </c>
      <c r="V107">
        <v>1</v>
      </c>
      <c r="W107">
        <v>1</v>
      </c>
      <c r="X107">
        <v>1</v>
      </c>
      <c r="Y107" t="s">
        <v>278</v>
      </c>
      <c r="Z107">
        <v>1</v>
      </c>
      <c r="AA107" t="s">
        <v>278</v>
      </c>
    </row>
    <row r="108" spans="1:27" x14ac:dyDescent="0.3">
      <c r="A108">
        <v>33</v>
      </c>
      <c r="B108">
        <v>107</v>
      </c>
      <c r="C108" t="s">
        <v>224</v>
      </c>
      <c r="D108" t="s">
        <v>225</v>
      </c>
      <c r="E108">
        <v>4000000</v>
      </c>
      <c r="F108">
        <v>0.1</v>
      </c>
      <c r="G108">
        <f t="shared" si="4"/>
        <v>40000000</v>
      </c>
      <c r="H108">
        <v>4000000</v>
      </c>
      <c r="I108">
        <v>0.25</v>
      </c>
      <c r="J108">
        <v>0</v>
      </c>
      <c r="K108">
        <f t="shared" si="5"/>
        <v>4000000</v>
      </c>
      <c r="L108">
        <f t="shared" si="6"/>
        <v>4000000</v>
      </c>
      <c r="M108">
        <f t="shared" si="7"/>
        <v>1</v>
      </c>
      <c r="O108">
        <v>1</v>
      </c>
      <c r="U108">
        <v>1</v>
      </c>
      <c r="V108">
        <v>1</v>
      </c>
      <c r="W108">
        <v>1</v>
      </c>
      <c r="X108">
        <v>1</v>
      </c>
      <c r="Y108" t="s">
        <v>278</v>
      </c>
      <c r="Z108">
        <v>1</v>
      </c>
      <c r="AA108" t="s">
        <v>278</v>
      </c>
    </row>
    <row r="109" spans="1:27" x14ac:dyDescent="0.3">
      <c r="A109">
        <v>33</v>
      </c>
      <c r="B109">
        <v>108</v>
      </c>
      <c r="C109" t="s">
        <v>226</v>
      </c>
      <c r="D109" t="s">
        <v>227</v>
      </c>
      <c r="E109">
        <v>4000000</v>
      </c>
      <c r="F109">
        <v>0.05</v>
      </c>
      <c r="G109">
        <f t="shared" si="4"/>
        <v>80000000</v>
      </c>
      <c r="H109">
        <v>0</v>
      </c>
      <c r="J109">
        <v>0</v>
      </c>
      <c r="K109">
        <f t="shared" si="5"/>
        <v>0</v>
      </c>
      <c r="L109">
        <f t="shared" si="6"/>
        <v>0</v>
      </c>
      <c r="M109">
        <f t="shared" si="7"/>
        <v>0</v>
      </c>
      <c r="U109">
        <v>1</v>
      </c>
      <c r="V109">
        <v>1</v>
      </c>
      <c r="W109">
        <v>1</v>
      </c>
      <c r="X109">
        <v>1</v>
      </c>
      <c r="Y109" t="s">
        <v>278</v>
      </c>
      <c r="Z109">
        <v>1</v>
      </c>
      <c r="AA109" t="s">
        <v>278</v>
      </c>
    </row>
    <row r="110" spans="1:27" x14ac:dyDescent="0.3">
      <c r="A110">
        <v>33</v>
      </c>
      <c r="B110">
        <v>109</v>
      </c>
      <c r="C110" t="s">
        <v>228</v>
      </c>
      <c r="D110" t="s">
        <v>229</v>
      </c>
      <c r="E110">
        <v>4000000</v>
      </c>
      <c r="F110">
        <v>0.02</v>
      </c>
      <c r="G110">
        <f t="shared" si="4"/>
        <v>200000000</v>
      </c>
      <c r="H110">
        <v>6000000</v>
      </c>
      <c r="I110">
        <v>0.1</v>
      </c>
      <c r="J110">
        <v>0</v>
      </c>
      <c r="K110">
        <f t="shared" si="5"/>
        <v>6000000</v>
      </c>
      <c r="L110">
        <f t="shared" si="6"/>
        <v>2000000</v>
      </c>
      <c r="M110">
        <f t="shared" si="7"/>
        <v>3</v>
      </c>
      <c r="N110">
        <v>1</v>
      </c>
      <c r="P110">
        <v>1</v>
      </c>
      <c r="S110">
        <v>1</v>
      </c>
      <c r="U110">
        <v>1</v>
      </c>
      <c r="V110">
        <v>1</v>
      </c>
      <c r="W110">
        <v>1</v>
      </c>
      <c r="X110">
        <v>1</v>
      </c>
      <c r="Y110" t="s">
        <v>278</v>
      </c>
      <c r="Z110">
        <v>1</v>
      </c>
      <c r="AA110" t="s">
        <v>278</v>
      </c>
    </row>
    <row r="111" spans="1:27" x14ac:dyDescent="0.3">
      <c r="A111">
        <v>33</v>
      </c>
      <c r="B111">
        <v>110</v>
      </c>
      <c r="C111" t="s">
        <v>230</v>
      </c>
      <c r="D111" t="s">
        <v>231</v>
      </c>
      <c r="E111">
        <v>3500000</v>
      </c>
      <c r="F111">
        <v>0.01</v>
      </c>
      <c r="G111">
        <f t="shared" si="4"/>
        <v>350000000</v>
      </c>
      <c r="H111">
        <v>10000000</v>
      </c>
      <c r="I111">
        <v>0.1</v>
      </c>
      <c r="J111">
        <v>0</v>
      </c>
      <c r="K111">
        <f t="shared" si="5"/>
        <v>10000000</v>
      </c>
      <c r="L111">
        <f t="shared" si="6"/>
        <v>5000000</v>
      </c>
      <c r="M111">
        <f t="shared" si="7"/>
        <v>2</v>
      </c>
      <c r="N111">
        <v>1</v>
      </c>
      <c r="S111">
        <v>1</v>
      </c>
      <c r="U111">
        <v>1</v>
      </c>
      <c r="V111">
        <v>1</v>
      </c>
      <c r="W111">
        <v>1</v>
      </c>
      <c r="X111">
        <v>1</v>
      </c>
      <c r="Y111" t="s">
        <v>278</v>
      </c>
      <c r="Z111">
        <v>1</v>
      </c>
      <c r="AA111" t="s">
        <v>278</v>
      </c>
    </row>
    <row r="112" spans="1:27" x14ac:dyDescent="0.3">
      <c r="A112">
        <v>34</v>
      </c>
      <c r="B112">
        <v>111</v>
      </c>
      <c r="C112" t="s">
        <v>232</v>
      </c>
      <c r="D112" t="s">
        <v>233</v>
      </c>
      <c r="E112">
        <v>4000000</v>
      </c>
      <c r="F112">
        <v>0.1</v>
      </c>
      <c r="G112">
        <f t="shared" si="4"/>
        <v>40000000</v>
      </c>
      <c r="H112">
        <v>4000000</v>
      </c>
      <c r="I112">
        <v>0.2</v>
      </c>
      <c r="J112">
        <v>0</v>
      </c>
      <c r="K112">
        <f t="shared" si="5"/>
        <v>4000000</v>
      </c>
      <c r="L112">
        <f t="shared" si="6"/>
        <v>1000000</v>
      </c>
      <c r="M112">
        <f t="shared" si="7"/>
        <v>4</v>
      </c>
      <c r="N112">
        <v>1</v>
      </c>
      <c r="O112">
        <v>1</v>
      </c>
      <c r="Q112">
        <v>1</v>
      </c>
      <c r="T112">
        <v>1</v>
      </c>
      <c r="U112">
        <v>1</v>
      </c>
      <c r="V112">
        <v>1</v>
      </c>
      <c r="W112">
        <v>1</v>
      </c>
      <c r="X112">
        <v>1</v>
      </c>
      <c r="Y112">
        <v>1</v>
      </c>
      <c r="Z112">
        <v>1</v>
      </c>
      <c r="AA112">
        <v>1</v>
      </c>
    </row>
    <row r="113" spans="1:27" x14ac:dyDescent="0.3">
      <c r="A113">
        <v>34</v>
      </c>
      <c r="B113">
        <v>112</v>
      </c>
      <c r="C113" t="s">
        <v>234</v>
      </c>
      <c r="D113" t="s">
        <v>235</v>
      </c>
      <c r="E113">
        <v>3000000</v>
      </c>
      <c r="F113">
        <v>7.4999999999999997E-2</v>
      </c>
      <c r="G113">
        <f t="shared" si="4"/>
        <v>40000000</v>
      </c>
      <c r="H113">
        <v>0</v>
      </c>
      <c r="J113">
        <v>0</v>
      </c>
      <c r="K113">
        <f t="shared" si="5"/>
        <v>0</v>
      </c>
      <c r="L113">
        <f t="shared" si="6"/>
        <v>0</v>
      </c>
      <c r="M113">
        <f t="shared" si="7"/>
        <v>0</v>
      </c>
      <c r="U113">
        <v>1</v>
      </c>
      <c r="V113">
        <v>1</v>
      </c>
      <c r="W113">
        <v>1</v>
      </c>
      <c r="X113">
        <v>1</v>
      </c>
      <c r="Y113">
        <v>1</v>
      </c>
      <c r="Z113">
        <v>1</v>
      </c>
      <c r="AA113">
        <v>1</v>
      </c>
    </row>
    <row r="114" spans="1:27" x14ac:dyDescent="0.3">
      <c r="A114">
        <v>34</v>
      </c>
      <c r="B114">
        <v>113</v>
      </c>
      <c r="C114" t="s">
        <v>236</v>
      </c>
      <c r="D114" t="s">
        <v>237</v>
      </c>
      <c r="E114">
        <v>6000000</v>
      </c>
      <c r="F114">
        <v>0.02</v>
      </c>
      <c r="G114">
        <f t="shared" si="4"/>
        <v>300000000</v>
      </c>
      <c r="H114">
        <v>0</v>
      </c>
      <c r="J114">
        <v>0</v>
      </c>
      <c r="K114">
        <f t="shared" si="5"/>
        <v>0</v>
      </c>
      <c r="L114">
        <f t="shared" si="6"/>
        <v>0</v>
      </c>
      <c r="M114">
        <f t="shared" si="7"/>
        <v>0</v>
      </c>
      <c r="U114">
        <v>1</v>
      </c>
      <c r="V114">
        <v>1</v>
      </c>
      <c r="W114">
        <v>1</v>
      </c>
      <c r="X114">
        <v>1</v>
      </c>
      <c r="Y114">
        <v>1</v>
      </c>
      <c r="Z114">
        <v>1</v>
      </c>
      <c r="AA114">
        <v>1</v>
      </c>
    </row>
    <row r="115" spans="1:27" x14ac:dyDescent="0.3">
      <c r="A115">
        <v>34</v>
      </c>
      <c r="B115">
        <v>114</v>
      </c>
      <c r="C115" t="s">
        <v>238</v>
      </c>
      <c r="D115" t="s">
        <v>239</v>
      </c>
      <c r="E115">
        <v>10000000</v>
      </c>
      <c r="F115">
        <v>0.01</v>
      </c>
      <c r="G115">
        <f t="shared" si="4"/>
        <v>1000000000</v>
      </c>
      <c r="H115">
        <v>0</v>
      </c>
      <c r="J115">
        <v>0</v>
      </c>
      <c r="K115">
        <f t="shared" si="5"/>
        <v>0</v>
      </c>
      <c r="L115">
        <f t="shared" si="6"/>
        <v>0</v>
      </c>
      <c r="M115">
        <f t="shared" si="7"/>
        <v>0</v>
      </c>
      <c r="U115">
        <v>1</v>
      </c>
      <c r="V115">
        <v>1</v>
      </c>
      <c r="W115">
        <v>1</v>
      </c>
      <c r="X115">
        <v>1</v>
      </c>
      <c r="Y115">
        <v>1</v>
      </c>
      <c r="Z115">
        <v>1</v>
      </c>
      <c r="AA115">
        <v>1</v>
      </c>
    </row>
    <row r="116" spans="1:27" x14ac:dyDescent="0.3">
      <c r="A116">
        <v>35</v>
      </c>
      <c r="B116">
        <v>115</v>
      </c>
      <c r="C116" t="s">
        <v>240</v>
      </c>
      <c r="D116" t="s">
        <v>241</v>
      </c>
      <c r="E116">
        <v>4000000</v>
      </c>
      <c r="F116">
        <v>0.08</v>
      </c>
      <c r="G116">
        <f t="shared" si="4"/>
        <v>50000000</v>
      </c>
      <c r="H116">
        <v>4000000</v>
      </c>
      <c r="I116">
        <v>0.3</v>
      </c>
      <c r="J116">
        <v>0</v>
      </c>
      <c r="K116">
        <f t="shared" si="5"/>
        <v>4000000</v>
      </c>
      <c r="L116">
        <f t="shared" si="6"/>
        <v>1000000</v>
      </c>
      <c r="M116">
        <f t="shared" si="7"/>
        <v>4</v>
      </c>
      <c r="N116">
        <v>1</v>
      </c>
      <c r="P116">
        <v>1</v>
      </c>
      <c r="Q116">
        <v>1</v>
      </c>
      <c r="R116">
        <v>1</v>
      </c>
      <c r="U116">
        <v>1</v>
      </c>
      <c r="V116">
        <v>1</v>
      </c>
      <c r="W116">
        <v>1</v>
      </c>
      <c r="X116">
        <v>1</v>
      </c>
      <c r="Y116">
        <v>1</v>
      </c>
      <c r="Z116">
        <v>1</v>
      </c>
      <c r="AA116">
        <v>1</v>
      </c>
    </row>
    <row r="117" spans="1:27" x14ac:dyDescent="0.3">
      <c r="A117">
        <v>35</v>
      </c>
      <c r="B117">
        <v>116</v>
      </c>
      <c r="C117" t="s">
        <v>242</v>
      </c>
      <c r="D117" t="s">
        <v>243</v>
      </c>
      <c r="E117">
        <v>5000000</v>
      </c>
      <c r="F117">
        <v>0.04</v>
      </c>
      <c r="G117">
        <f t="shared" si="4"/>
        <v>125000000</v>
      </c>
      <c r="H117">
        <v>0</v>
      </c>
      <c r="J117">
        <v>0</v>
      </c>
      <c r="K117">
        <f t="shared" si="5"/>
        <v>0</v>
      </c>
      <c r="L117">
        <f t="shared" si="6"/>
        <v>0</v>
      </c>
      <c r="M117">
        <f t="shared" si="7"/>
        <v>0</v>
      </c>
      <c r="U117">
        <v>1</v>
      </c>
      <c r="V117">
        <v>1</v>
      </c>
      <c r="W117">
        <v>1</v>
      </c>
      <c r="X117">
        <v>1</v>
      </c>
      <c r="Y117">
        <v>1</v>
      </c>
      <c r="Z117">
        <v>1</v>
      </c>
      <c r="AA117">
        <v>1</v>
      </c>
    </row>
    <row r="118" spans="1:27" x14ac:dyDescent="0.3">
      <c r="A118">
        <v>35</v>
      </c>
      <c r="B118">
        <v>117</v>
      </c>
      <c r="C118" t="s">
        <v>244</v>
      </c>
      <c r="D118" t="s">
        <v>245</v>
      </c>
      <c r="E118">
        <v>10000000</v>
      </c>
      <c r="F118">
        <v>2.5000000000000001E-2</v>
      </c>
      <c r="G118">
        <f t="shared" si="4"/>
        <v>400000000</v>
      </c>
      <c r="H118">
        <v>0</v>
      </c>
      <c r="J118">
        <v>0</v>
      </c>
      <c r="K118">
        <f t="shared" si="5"/>
        <v>0</v>
      </c>
      <c r="L118">
        <f t="shared" si="6"/>
        <v>0</v>
      </c>
      <c r="M118">
        <f t="shared" si="7"/>
        <v>0</v>
      </c>
      <c r="U118">
        <v>1</v>
      </c>
      <c r="V118">
        <v>1</v>
      </c>
      <c r="W118">
        <v>1</v>
      </c>
      <c r="X118">
        <v>1</v>
      </c>
      <c r="Y118">
        <v>1</v>
      </c>
      <c r="Z118">
        <v>1</v>
      </c>
      <c r="AA118">
        <v>1</v>
      </c>
    </row>
  </sheetData>
  <sheetProtection algorithmName="SHA-512" hashValue="EPfgDS0ZTyL3wihzWpDiIAdgo4w80pofhm0R1BhIIPOFfGPw+01ZBX57a9inLoQUnXAD+gMoeuwvtymFqZCEXg==" saltValue="GlDA6Wmgu8YOp4F4hcK7IQ==" spinCount="100000" sheet="1" objects="1" scenarios="1"/>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B566E-DC0C-4565-B855-0F6232B3C985}">
  <dimension ref="A1:AA4"/>
  <sheetViews>
    <sheetView workbookViewId="0">
      <selection sqref="A1:AA4"/>
    </sheetView>
  </sheetViews>
  <sheetFormatPr defaultRowHeight="14.4" x14ac:dyDescent="0.3"/>
  <cols>
    <col min="1" max="1" width="10" customWidth="1"/>
    <col min="2" max="2" width="10.5546875" customWidth="1"/>
    <col min="5" max="5" width="16.77734375" customWidth="1"/>
    <col min="6" max="6" width="15.6640625" customWidth="1"/>
    <col min="7" max="7" width="11" customWidth="1"/>
    <col min="8" max="8" width="14.21875" customWidth="1"/>
    <col min="9" max="9" width="12.88671875" customWidth="1"/>
    <col min="10" max="10" width="11.44140625" customWidth="1"/>
    <col min="11" max="11" width="14.44140625" customWidth="1"/>
    <col min="12" max="12" width="18.21875" customWidth="1"/>
    <col min="13" max="13" width="20" customWidth="1"/>
    <col min="14" max="14" width="22.33203125" customWidth="1"/>
    <col min="15" max="15" width="21.5546875" customWidth="1"/>
    <col min="16" max="16" width="22.6640625" customWidth="1"/>
    <col min="17" max="17" width="21.88671875" customWidth="1"/>
    <col min="18" max="18" width="20.44140625" customWidth="1"/>
    <col min="19" max="19" width="21.5546875" customWidth="1"/>
    <col min="20" max="20" width="21" customWidth="1"/>
    <col min="21" max="21" width="16.88671875" customWidth="1"/>
    <col min="22" max="22" width="17.21875" customWidth="1"/>
    <col min="23" max="23" width="15" customWidth="1"/>
    <col min="24" max="24" width="16.109375" customWidth="1"/>
    <col min="25" max="25" width="16.44140625" customWidth="1"/>
    <col min="26" max="26" width="16.33203125" customWidth="1"/>
    <col min="27" max="27" width="15.5546875" customWidth="1"/>
  </cols>
  <sheetData>
    <row r="1" spans="1:27" x14ac:dyDescent="0.3">
      <c r="A1" t="s">
        <v>0</v>
      </c>
      <c r="B1" t="s">
        <v>1</v>
      </c>
      <c r="C1" t="s">
        <v>2</v>
      </c>
      <c r="D1" t="s">
        <v>3</v>
      </c>
      <c r="E1" t="s">
        <v>254</v>
      </c>
      <c r="F1" t="s">
        <v>255</v>
      </c>
      <c r="G1" t="s">
        <v>277</v>
      </c>
      <c r="H1" t="s">
        <v>256</v>
      </c>
      <c r="I1" t="s">
        <v>257</v>
      </c>
      <c r="J1" t="s">
        <v>258</v>
      </c>
      <c r="K1" t="s">
        <v>287</v>
      </c>
      <c r="L1" t="s">
        <v>288</v>
      </c>
      <c r="M1" t="s">
        <v>286</v>
      </c>
      <c r="N1" t="s">
        <v>4</v>
      </c>
      <c r="O1" t="s">
        <v>5</v>
      </c>
      <c r="P1" t="s">
        <v>6</v>
      </c>
      <c r="Q1" t="s">
        <v>7</v>
      </c>
      <c r="R1" t="s">
        <v>8</v>
      </c>
      <c r="S1" t="s">
        <v>9</v>
      </c>
      <c r="T1" t="s">
        <v>10</v>
      </c>
      <c r="U1" t="s">
        <v>263</v>
      </c>
      <c r="V1" t="s">
        <v>264</v>
      </c>
      <c r="W1" t="s">
        <v>265</v>
      </c>
      <c r="X1" t="s">
        <v>266</v>
      </c>
      <c r="Y1" t="s">
        <v>267</v>
      </c>
      <c r="Z1" t="s">
        <v>268</v>
      </c>
      <c r="AA1" t="s">
        <v>269</v>
      </c>
    </row>
    <row r="2" spans="1:27" x14ac:dyDescent="0.3">
      <c r="A2">
        <v>35</v>
      </c>
      <c r="B2">
        <v>117</v>
      </c>
      <c r="C2" t="s">
        <v>244</v>
      </c>
      <c r="D2" t="s">
        <v>245</v>
      </c>
      <c r="E2">
        <v>10000000</v>
      </c>
      <c r="F2">
        <v>2.5000000000000001E-2</v>
      </c>
      <c r="G2">
        <v>400000000</v>
      </c>
      <c r="H2">
        <v>0</v>
      </c>
      <c r="J2">
        <v>0</v>
      </c>
      <c r="K2">
        <v>0</v>
      </c>
      <c r="L2">
        <v>0</v>
      </c>
      <c r="M2">
        <v>0</v>
      </c>
      <c r="U2">
        <v>1</v>
      </c>
      <c r="V2">
        <v>1</v>
      </c>
      <c r="W2">
        <v>1</v>
      </c>
      <c r="X2">
        <v>1</v>
      </c>
      <c r="Y2">
        <v>1</v>
      </c>
      <c r="Z2">
        <v>1</v>
      </c>
      <c r="AA2">
        <v>1</v>
      </c>
    </row>
    <row r="3" spans="1:27" x14ac:dyDescent="0.3">
      <c r="A3">
        <v>35</v>
      </c>
      <c r="B3">
        <v>116</v>
      </c>
      <c r="C3" t="s">
        <v>242</v>
      </c>
      <c r="D3" t="s">
        <v>243</v>
      </c>
      <c r="E3">
        <v>5000000</v>
      </c>
      <c r="F3">
        <v>0.04</v>
      </c>
      <c r="G3">
        <v>125000000</v>
      </c>
      <c r="H3">
        <v>0</v>
      </c>
      <c r="J3">
        <v>0</v>
      </c>
      <c r="K3">
        <v>0</v>
      </c>
      <c r="L3">
        <v>0</v>
      </c>
      <c r="M3">
        <v>0</v>
      </c>
      <c r="U3">
        <v>1</v>
      </c>
      <c r="V3">
        <v>1</v>
      </c>
      <c r="W3">
        <v>1</v>
      </c>
      <c r="X3">
        <v>1</v>
      </c>
      <c r="Y3">
        <v>1</v>
      </c>
      <c r="Z3">
        <v>1</v>
      </c>
      <c r="AA3">
        <v>1</v>
      </c>
    </row>
    <row r="4" spans="1:27" x14ac:dyDescent="0.3">
      <c r="A4">
        <v>35</v>
      </c>
      <c r="B4">
        <v>115</v>
      </c>
      <c r="C4" t="s">
        <v>240</v>
      </c>
      <c r="D4" t="s">
        <v>241</v>
      </c>
      <c r="E4">
        <v>4000000</v>
      </c>
      <c r="F4">
        <v>0.08</v>
      </c>
      <c r="G4">
        <v>50000000</v>
      </c>
      <c r="H4">
        <v>4000000</v>
      </c>
      <c r="I4">
        <v>0.3</v>
      </c>
      <c r="J4">
        <v>0</v>
      </c>
      <c r="K4">
        <v>4000000</v>
      </c>
      <c r="L4">
        <v>1000000</v>
      </c>
      <c r="M4">
        <v>4</v>
      </c>
      <c r="N4" t="s">
        <v>279</v>
      </c>
      <c r="P4" t="s">
        <v>281</v>
      </c>
      <c r="Q4" t="s">
        <v>282</v>
      </c>
      <c r="R4" t="s">
        <v>283</v>
      </c>
      <c r="U4">
        <v>1</v>
      </c>
      <c r="V4">
        <v>1</v>
      </c>
      <c r="W4">
        <v>1</v>
      </c>
      <c r="X4">
        <v>1</v>
      </c>
      <c r="Y4">
        <v>1</v>
      </c>
      <c r="Z4">
        <v>1</v>
      </c>
      <c r="AA4">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CAB14-9F08-4985-8BDF-46F12ED9E145}">
  <sheetPr>
    <tabColor rgb="FFFF0000"/>
  </sheetPr>
  <dimension ref="A2:K147"/>
  <sheetViews>
    <sheetView workbookViewId="0">
      <selection activeCell="E8" sqref="E8"/>
    </sheetView>
  </sheetViews>
  <sheetFormatPr defaultRowHeight="14.4" x14ac:dyDescent="0.3"/>
  <cols>
    <col min="1" max="1" width="14.77734375" bestFit="1" customWidth="1"/>
    <col min="2" max="2" width="14.6640625" customWidth="1"/>
    <col min="3" max="3" width="16.21875" customWidth="1"/>
    <col min="4" max="4" width="22" customWidth="1"/>
    <col min="5" max="5" width="17.44140625" customWidth="1"/>
    <col min="6" max="6" width="19.33203125" customWidth="1"/>
    <col min="10" max="10" width="22.5546875" customWidth="1"/>
    <col min="11" max="11" width="13.44140625" customWidth="1"/>
  </cols>
  <sheetData>
    <row r="2" spans="1:11" x14ac:dyDescent="0.3">
      <c r="A2" t="s">
        <v>274</v>
      </c>
      <c r="B2" t="s">
        <v>293</v>
      </c>
      <c r="C2" t="s">
        <v>302</v>
      </c>
      <c r="D2" t="s">
        <v>301</v>
      </c>
      <c r="E2" t="s">
        <v>303</v>
      </c>
      <c r="F2" t="s">
        <v>304</v>
      </c>
    </row>
    <row r="3" spans="1:11" x14ac:dyDescent="0.3">
      <c r="A3" s="6" t="s">
        <v>279</v>
      </c>
      <c r="B3">
        <f>Pivot!C1</f>
        <v>29</v>
      </c>
      <c r="C3">
        <f>Charged_Per_Episode!C4</f>
        <v>1000000</v>
      </c>
      <c r="D3">
        <f>C3*B3</f>
        <v>29000000</v>
      </c>
      <c r="E3">
        <f>SUMIFS(Table5[Amount Per Shark],Table5[Investment by Ashneer],1)</f>
        <v>65333333.333333336</v>
      </c>
      <c r="F3">
        <f>SUM(Table5[Investment by Ashneer])</f>
        <v>21</v>
      </c>
      <c r="I3" s="7" t="s">
        <v>274</v>
      </c>
      <c r="J3" t="s">
        <v>2</v>
      </c>
      <c r="K3" t="s">
        <v>305</v>
      </c>
    </row>
    <row r="4" spans="1:11" x14ac:dyDescent="0.3">
      <c r="A4" s="6" t="s">
        <v>281</v>
      </c>
      <c r="B4">
        <f>Pivot!D1</f>
        <v>35</v>
      </c>
      <c r="C4">
        <f>Charged_Per_Episode!C5</f>
        <v>700000</v>
      </c>
      <c r="D4">
        <f t="shared" ref="D4:D9" si="0">C4*B4</f>
        <v>24500000</v>
      </c>
      <c r="E4">
        <f>SUMIFS(Table5[Amount Per Shark],Table5[Investment by Anupam],1)</f>
        <v>54883360.25</v>
      </c>
      <c r="F4">
        <f>SUM(Table5[Investment by Anupam])</f>
        <v>24</v>
      </c>
      <c r="I4" s="9" t="s">
        <v>279</v>
      </c>
      <c r="J4" s="5" t="s">
        <v>112</v>
      </c>
      <c r="K4" s="1">
        <v>3</v>
      </c>
    </row>
    <row r="5" spans="1:11" x14ac:dyDescent="0.3">
      <c r="A5" s="6" t="s">
        <v>283</v>
      </c>
      <c r="B5">
        <f>Pivot!E1</f>
        <v>29</v>
      </c>
      <c r="C5">
        <f>Charged_Per_Episode!C6</f>
        <v>900000</v>
      </c>
      <c r="D5">
        <f t="shared" si="0"/>
        <v>26100000</v>
      </c>
      <c r="E5">
        <f>SUMIFS(Table5[Amount Per Shark],Table5[Investment by Aman],1)</f>
        <v>93750001.666666672</v>
      </c>
      <c r="F5">
        <f>SUM(Table5[Investment by Aman])</f>
        <v>28</v>
      </c>
      <c r="I5" s="9" t="s">
        <v>279</v>
      </c>
      <c r="J5" s="5" t="s">
        <v>102</v>
      </c>
      <c r="K5" s="1">
        <v>2</v>
      </c>
    </row>
    <row r="6" spans="1:11" x14ac:dyDescent="0.3">
      <c r="A6" s="6" t="s">
        <v>280</v>
      </c>
      <c r="B6">
        <f>Pivot!I1</f>
        <v>32</v>
      </c>
      <c r="C6">
        <f>Charged_Per_Episode!C7</f>
        <v>800000</v>
      </c>
      <c r="D6">
        <f t="shared" si="0"/>
        <v>25600000</v>
      </c>
      <c r="E6">
        <f>SUMIFS(Table5[Amount Per Shark],Table5[Investment by Namita],1)</f>
        <v>64833360.25</v>
      </c>
      <c r="F6">
        <f>SUM(Table5[Investment by Namita])</f>
        <v>22</v>
      </c>
      <c r="I6" s="9" t="s">
        <v>279</v>
      </c>
      <c r="J6" s="5" t="s">
        <v>54</v>
      </c>
      <c r="K6" s="1">
        <v>2</v>
      </c>
    </row>
    <row r="7" spans="1:11" x14ac:dyDescent="0.3">
      <c r="A7" s="6" t="s">
        <v>282</v>
      </c>
      <c r="B7">
        <f>Pivot!F1</f>
        <v>20</v>
      </c>
      <c r="C7">
        <f>Charged_Per_Episode!C8</f>
        <v>500000</v>
      </c>
      <c r="D7">
        <f t="shared" si="0"/>
        <v>10000000</v>
      </c>
      <c r="E7">
        <f>SUMIFS(Table5[Amount Per Shark],Table5[Investment by Vineeta],1)</f>
        <v>35833333.333333328</v>
      </c>
      <c r="F7">
        <f>SUM(Table5[Investment by Vineeta])</f>
        <v>15</v>
      </c>
      <c r="I7" s="9" t="s">
        <v>279</v>
      </c>
      <c r="J7" s="5" t="s">
        <v>12</v>
      </c>
      <c r="K7" s="1">
        <v>3</v>
      </c>
    </row>
    <row r="8" spans="1:11" x14ac:dyDescent="0.3">
      <c r="A8" s="6" t="s">
        <v>284</v>
      </c>
      <c r="B8">
        <f>Pivot!G1</f>
        <v>26</v>
      </c>
      <c r="C8">
        <f>Charged_Per_Episode!C9</f>
        <v>700000</v>
      </c>
      <c r="D8">
        <f t="shared" si="0"/>
        <v>18200000</v>
      </c>
      <c r="E8">
        <f>SUMIFS(Table5[Amount Per Shark],Table5[Investment by Peyush],1)</f>
        <v>85666691.916666657</v>
      </c>
      <c r="F8">
        <f>SUM(Table5[Investment by Peyush])</f>
        <v>27</v>
      </c>
      <c r="I8" s="9" t="s">
        <v>279</v>
      </c>
      <c r="J8" s="5" t="s">
        <v>14</v>
      </c>
      <c r="K8" s="1">
        <v>2</v>
      </c>
    </row>
    <row r="9" spans="1:11" x14ac:dyDescent="0.3">
      <c r="A9" s="6" t="s">
        <v>285</v>
      </c>
      <c r="B9">
        <f>Pivot!H1</f>
        <v>8</v>
      </c>
      <c r="C9">
        <f>Charged_Per_Episode!C10</f>
        <v>800000</v>
      </c>
      <c r="D9">
        <f t="shared" si="0"/>
        <v>6400000</v>
      </c>
      <c r="E9">
        <f>SUMIFS(Table5[Amount Per Shark],Table5[Investment by Ghazal],1)</f>
        <v>13000025.25</v>
      </c>
      <c r="F9">
        <f>SUM(Table5[Investment by Ghazal])</f>
        <v>7</v>
      </c>
      <c r="I9" s="9" t="s">
        <v>279</v>
      </c>
      <c r="J9" s="5" t="s">
        <v>70</v>
      </c>
      <c r="K9" s="1">
        <v>3</v>
      </c>
    </row>
    <row r="10" spans="1:11" x14ac:dyDescent="0.3">
      <c r="I10" s="9" t="s">
        <v>279</v>
      </c>
      <c r="J10" s="5" t="s">
        <v>110</v>
      </c>
      <c r="K10" s="1">
        <v>5</v>
      </c>
    </row>
    <row r="11" spans="1:11" x14ac:dyDescent="0.3">
      <c r="I11" s="9" t="s">
        <v>279</v>
      </c>
      <c r="J11" s="5" t="s">
        <v>140</v>
      </c>
      <c r="K11" s="1">
        <v>3</v>
      </c>
    </row>
    <row r="12" spans="1:11" x14ac:dyDescent="0.3">
      <c r="I12" s="9" t="s">
        <v>279</v>
      </c>
      <c r="J12" s="5" t="s">
        <v>146</v>
      </c>
      <c r="K12" s="1">
        <v>3</v>
      </c>
    </row>
    <row r="13" spans="1:11" x14ac:dyDescent="0.3">
      <c r="I13" s="9" t="s">
        <v>279</v>
      </c>
      <c r="J13" s="5" t="s">
        <v>138</v>
      </c>
      <c r="K13" s="1">
        <v>5</v>
      </c>
    </row>
    <row r="14" spans="1:11" x14ac:dyDescent="0.3">
      <c r="I14" s="9" t="s">
        <v>279</v>
      </c>
      <c r="J14" s="5" t="s">
        <v>240</v>
      </c>
      <c r="K14" s="1">
        <v>4</v>
      </c>
    </row>
    <row r="15" spans="1:11" x14ac:dyDescent="0.3">
      <c r="I15" s="9" t="s">
        <v>279</v>
      </c>
      <c r="J15" s="5" t="s">
        <v>58</v>
      </c>
      <c r="K15" s="1">
        <v>1</v>
      </c>
    </row>
    <row r="16" spans="1:11" x14ac:dyDescent="0.3">
      <c r="I16" s="9" t="s">
        <v>279</v>
      </c>
      <c r="J16" s="5" t="s">
        <v>232</v>
      </c>
      <c r="K16" s="1">
        <v>4</v>
      </c>
    </row>
    <row r="17" spans="9:11" x14ac:dyDescent="0.3">
      <c r="I17" s="9" t="s">
        <v>279</v>
      </c>
      <c r="J17" s="5" t="s">
        <v>122</v>
      </c>
      <c r="K17" s="1">
        <v>1</v>
      </c>
    </row>
    <row r="18" spans="9:11" x14ac:dyDescent="0.3">
      <c r="I18" s="9" t="s">
        <v>279</v>
      </c>
      <c r="J18" s="5" t="s">
        <v>230</v>
      </c>
      <c r="K18" s="1">
        <v>2</v>
      </c>
    </row>
    <row r="19" spans="9:11" x14ac:dyDescent="0.3">
      <c r="I19" s="9" t="s">
        <v>279</v>
      </c>
      <c r="J19" s="5" t="s">
        <v>48</v>
      </c>
      <c r="K19" s="1">
        <v>2</v>
      </c>
    </row>
    <row r="20" spans="9:11" x14ac:dyDescent="0.3">
      <c r="I20" s="9" t="s">
        <v>279</v>
      </c>
      <c r="J20" s="5" t="s">
        <v>42</v>
      </c>
      <c r="K20" s="1">
        <v>5</v>
      </c>
    </row>
    <row r="21" spans="9:11" x14ac:dyDescent="0.3">
      <c r="I21" s="9" t="s">
        <v>279</v>
      </c>
      <c r="J21" s="5" t="s">
        <v>18</v>
      </c>
      <c r="K21" s="1">
        <v>1</v>
      </c>
    </row>
    <row r="22" spans="9:11" x14ac:dyDescent="0.3">
      <c r="I22" s="9" t="s">
        <v>279</v>
      </c>
      <c r="J22" s="5" t="s">
        <v>88</v>
      </c>
      <c r="K22" s="1">
        <v>4</v>
      </c>
    </row>
    <row r="23" spans="9:11" x14ac:dyDescent="0.3">
      <c r="I23" s="9" t="s">
        <v>279</v>
      </c>
      <c r="J23" s="5" t="s">
        <v>228</v>
      </c>
      <c r="K23" s="1">
        <v>3</v>
      </c>
    </row>
    <row r="24" spans="9:11" x14ac:dyDescent="0.3">
      <c r="I24" s="9" t="s">
        <v>279</v>
      </c>
      <c r="J24" s="5" t="s">
        <v>128</v>
      </c>
      <c r="K24" s="1">
        <v>4</v>
      </c>
    </row>
    <row r="25" spans="9:11" x14ac:dyDescent="0.3">
      <c r="I25" s="9" t="s">
        <v>283</v>
      </c>
      <c r="J25" s="5" t="s">
        <v>60</v>
      </c>
      <c r="K25" s="1">
        <v>2</v>
      </c>
    </row>
    <row r="26" spans="9:11" x14ac:dyDescent="0.3">
      <c r="I26" s="9" t="s">
        <v>283</v>
      </c>
      <c r="J26" s="5" t="s">
        <v>62</v>
      </c>
      <c r="K26" s="1">
        <v>2</v>
      </c>
    </row>
    <row r="27" spans="9:11" x14ac:dyDescent="0.3">
      <c r="I27" s="9" t="s">
        <v>283</v>
      </c>
      <c r="J27" s="5" t="s">
        <v>212</v>
      </c>
      <c r="K27" s="1">
        <v>1</v>
      </c>
    </row>
    <row r="28" spans="9:11" x14ac:dyDescent="0.3">
      <c r="I28" s="9" t="s">
        <v>283</v>
      </c>
      <c r="J28" s="5" t="s">
        <v>54</v>
      </c>
      <c r="K28" s="1">
        <v>2</v>
      </c>
    </row>
    <row r="29" spans="9:11" x14ac:dyDescent="0.3">
      <c r="I29" s="9" t="s">
        <v>283</v>
      </c>
      <c r="J29" s="5" t="s">
        <v>106</v>
      </c>
      <c r="K29" s="1">
        <v>2</v>
      </c>
    </row>
    <row r="30" spans="9:11" x14ac:dyDescent="0.3">
      <c r="I30" s="9" t="s">
        <v>283</v>
      </c>
      <c r="J30" s="5" t="s">
        <v>12</v>
      </c>
      <c r="K30" s="1">
        <v>3</v>
      </c>
    </row>
    <row r="31" spans="9:11" x14ac:dyDescent="0.3">
      <c r="I31" s="9" t="s">
        <v>283</v>
      </c>
      <c r="J31" s="5" t="s">
        <v>34</v>
      </c>
      <c r="K31" s="1">
        <v>2</v>
      </c>
    </row>
    <row r="32" spans="9:11" x14ac:dyDescent="0.3">
      <c r="I32" s="9" t="s">
        <v>283</v>
      </c>
      <c r="J32" s="5" t="s">
        <v>100</v>
      </c>
      <c r="K32" s="1">
        <v>3</v>
      </c>
    </row>
    <row r="33" spans="9:11" x14ac:dyDescent="0.3">
      <c r="I33" s="9" t="s">
        <v>283</v>
      </c>
      <c r="J33" s="5" t="s">
        <v>70</v>
      </c>
      <c r="K33" s="1">
        <v>3</v>
      </c>
    </row>
    <row r="34" spans="9:11" x14ac:dyDescent="0.3">
      <c r="I34" s="9" t="s">
        <v>283</v>
      </c>
      <c r="J34" s="5" t="s">
        <v>76</v>
      </c>
      <c r="K34" s="1">
        <v>2</v>
      </c>
    </row>
    <row r="35" spans="9:11" x14ac:dyDescent="0.3">
      <c r="I35" s="9" t="s">
        <v>283</v>
      </c>
      <c r="J35" s="5" t="s">
        <v>110</v>
      </c>
      <c r="K35" s="1">
        <v>5</v>
      </c>
    </row>
    <row r="36" spans="9:11" x14ac:dyDescent="0.3">
      <c r="I36" s="9" t="s">
        <v>283</v>
      </c>
      <c r="J36" s="5" t="s">
        <v>140</v>
      </c>
      <c r="K36" s="1">
        <v>3</v>
      </c>
    </row>
    <row r="37" spans="9:11" x14ac:dyDescent="0.3">
      <c r="I37" s="9" t="s">
        <v>283</v>
      </c>
      <c r="J37" s="5" t="s">
        <v>220</v>
      </c>
      <c r="K37" s="1">
        <v>1</v>
      </c>
    </row>
    <row r="38" spans="9:11" x14ac:dyDescent="0.3">
      <c r="I38" s="9" t="s">
        <v>283</v>
      </c>
      <c r="J38" s="5" t="s">
        <v>96</v>
      </c>
      <c r="K38" s="1">
        <v>1</v>
      </c>
    </row>
    <row r="39" spans="9:11" x14ac:dyDescent="0.3">
      <c r="I39" s="9" t="s">
        <v>283</v>
      </c>
      <c r="J39" s="5" t="s">
        <v>138</v>
      </c>
      <c r="K39" s="1">
        <v>5</v>
      </c>
    </row>
    <row r="40" spans="9:11" x14ac:dyDescent="0.3">
      <c r="I40" s="9" t="s">
        <v>283</v>
      </c>
      <c r="J40" s="5" t="s">
        <v>240</v>
      </c>
      <c r="K40" s="1">
        <v>4</v>
      </c>
    </row>
    <row r="41" spans="9:11" x14ac:dyDescent="0.3">
      <c r="I41" s="9" t="s">
        <v>283</v>
      </c>
      <c r="J41" s="5" t="s">
        <v>108</v>
      </c>
      <c r="K41" s="1">
        <v>2</v>
      </c>
    </row>
    <row r="42" spans="9:11" x14ac:dyDescent="0.3">
      <c r="I42" s="9" t="s">
        <v>283</v>
      </c>
      <c r="J42" s="5" t="s">
        <v>82</v>
      </c>
      <c r="K42" s="1">
        <v>3</v>
      </c>
    </row>
    <row r="43" spans="9:11" x14ac:dyDescent="0.3">
      <c r="I43" s="9" t="s">
        <v>283</v>
      </c>
      <c r="J43" s="5" t="s">
        <v>68</v>
      </c>
      <c r="K43" s="1">
        <v>3</v>
      </c>
    </row>
    <row r="44" spans="9:11" x14ac:dyDescent="0.3">
      <c r="I44" s="9" t="s">
        <v>283</v>
      </c>
      <c r="J44" s="5" t="s">
        <v>154</v>
      </c>
      <c r="K44" s="1">
        <v>1</v>
      </c>
    </row>
    <row r="45" spans="9:11" x14ac:dyDescent="0.3">
      <c r="I45" s="9" t="s">
        <v>283</v>
      </c>
      <c r="J45" s="5" t="s">
        <v>66</v>
      </c>
      <c r="K45" s="1">
        <v>3</v>
      </c>
    </row>
    <row r="46" spans="9:11" x14ac:dyDescent="0.3">
      <c r="I46" s="9" t="s">
        <v>283</v>
      </c>
      <c r="J46" s="5" t="s">
        <v>26</v>
      </c>
      <c r="K46" s="1">
        <v>1</v>
      </c>
    </row>
    <row r="47" spans="9:11" x14ac:dyDescent="0.3">
      <c r="I47" s="9" t="s">
        <v>283</v>
      </c>
      <c r="J47" s="5" t="s">
        <v>48</v>
      </c>
      <c r="K47" s="1">
        <v>2</v>
      </c>
    </row>
    <row r="48" spans="9:11" x14ac:dyDescent="0.3">
      <c r="I48" s="9" t="s">
        <v>283</v>
      </c>
      <c r="J48" s="5" t="s">
        <v>36</v>
      </c>
      <c r="K48" s="1">
        <v>2</v>
      </c>
    </row>
    <row r="49" spans="9:11" x14ac:dyDescent="0.3">
      <c r="I49" s="9" t="s">
        <v>283</v>
      </c>
      <c r="J49" s="5" t="s">
        <v>42</v>
      </c>
      <c r="K49" s="1">
        <v>5</v>
      </c>
    </row>
    <row r="50" spans="9:11" x14ac:dyDescent="0.3">
      <c r="I50" s="9" t="s">
        <v>283</v>
      </c>
      <c r="J50" s="5" t="s">
        <v>90</v>
      </c>
      <c r="K50" s="1">
        <v>2</v>
      </c>
    </row>
    <row r="51" spans="9:11" x14ac:dyDescent="0.3">
      <c r="I51" s="9" t="s">
        <v>283</v>
      </c>
      <c r="J51" s="5" t="s">
        <v>88</v>
      </c>
      <c r="K51" s="1">
        <v>4</v>
      </c>
    </row>
    <row r="52" spans="9:11" x14ac:dyDescent="0.3">
      <c r="I52" s="9" t="s">
        <v>283</v>
      </c>
      <c r="J52" s="5" t="s">
        <v>128</v>
      </c>
      <c r="K52" s="1">
        <v>4</v>
      </c>
    </row>
    <row r="53" spans="9:11" x14ac:dyDescent="0.3">
      <c r="I53" s="9" t="s">
        <v>281</v>
      </c>
      <c r="J53" s="5" t="s">
        <v>84</v>
      </c>
      <c r="K53" s="1">
        <v>3</v>
      </c>
    </row>
    <row r="54" spans="9:11" x14ac:dyDescent="0.3">
      <c r="I54" s="9" t="s">
        <v>281</v>
      </c>
      <c r="J54" s="5" t="s">
        <v>74</v>
      </c>
      <c r="K54" s="1">
        <v>1</v>
      </c>
    </row>
    <row r="55" spans="9:11" x14ac:dyDescent="0.3">
      <c r="I55" s="9" t="s">
        <v>281</v>
      </c>
      <c r="J55" s="5" t="s">
        <v>102</v>
      </c>
      <c r="K55" s="1">
        <v>2</v>
      </c>
    </row>
    <row r="56" spans="9:11" x14ac:dyDescent="0.3">
      <c r="I56" s="9" t="s">
        <v>281</v>
      </c>
      <c r="J56" s="5" t="s">
        <v>86</v>
      </c>
      <c r="K56" s="1">
        <v>2</v>
      </c>
    </row>
    <row r="57" spans="9:11" x14ac:dyDescent="0.3">
      <c r="I57" s="9" t="s">
        <v>281</v>
      </c>
      <c r="J57" s="5" t="s">
        <v>100</v>
      </c>
      <c r="K57" s="1">
        <v>3</v>
      </c>
    </row>
    <row r="58" spans="9:11" x14ac:dyDescent="0.3">
      <c r="I58" s="9" t="s">
        <v>281</v>
      </c>
      <c r="J58" s="5" t="s">
        <v>30</v>
      </c>
      <c r="K58" s="1">
        <v>2</v>
      </c>
    </row>
    <row r="59" spans="9:11" x14ac:dyDescent="0.3">
      <c r="I59" s="9" t="s">
        <v>281</v>
      </c>
      <c r="J59" s="5" t="s">
        <v>110</v>
      </c>
      <c r="K59" s="1">
        <v>5</v>
      </c>
    </row>
    <row r="60" spans="9:11" x14ac:dyDescent="0.3">
      <c r="I60" s="9" t="s">
        <v>281</v>
      </c>
      <c r="J60" s="5" t="s">
        <v>146</v>
      </c>
      <c r="K60" s="1">
        <v>3</v>
      </c>
    </row>
    <row r="61" spans="9:11" x14ac:dyDescent="0.3">
      <c r="I61" s="9" t="s">
        <v>281</v>
      </c>
      <c r="J61" s="5" t="s">
        <v>16</v>
      </c>
      <c r="K61" s="1">
        <v>2</v>
      </c>
    </row>
    <row r="62" spans="9:11" x14ac:dyDescent="0.3">
      <c r="I62" s="9" t="s">
        <v>281</v>
      </c>
      <c r="J62" s="5" t="s">
        <v>138</v>
      </c>
      <c r="K62" s="1">
        <v>5</v>
      </c>
    </row>
    <row r="63" spans="9:11" x14ac:dyDescent="0.3">
      <c r="I63" s="9" t="s">
        <v>281</v>
      </c>
      <c r="J63" s="5" t="s">
        <v>240</v>
      </c>
      <c r="K63" s="1">
        <v>4</v>
      </c>
    </row>
    <row r="64" spans="9:11" x14ac:dyDescent="0.3">
      <c r="I64" s="9" t="s">
        <v>281</v>
      </c>
      <c r="J64" s="5" t="s">
        <v>108</v>
      </c>
      <c r="K64" s="1">
        <v>2</v>
      </c>
    </row>
    <row r="65" spans="9:11" x14ac:dyDescent="0.3">
      <c r="I65" s="9" t="s">
        <v>281</v>
      </c>
      <c r="J65" s="5" t="s">
        <v>82</v>
      </c>
      <c r="K65" s="1">
        <v>3</v>
      </c>
    </row>
    <row r="66" spans="9:11" x14ac:dyDescent="0.3">
      <c r="I66" s="9" t="s">
        <v>281</v>
      </c>
      <c r="J66" s="5" t="s">
        <v>68</v>
      </c>
      <c r="K66" s="1">
        <v>3</v>
      </c>
    </row>
    <row r="67" spans="9:11" x14ac:dyDescent="0.3">
      <c r="I67" s="9" t="s">
        <v>281</v>
      </c>
      <c r="J67" s="5" t="s">
        <v>168</v>
      </c>
      <c r="K67" s="1">
        <v>1</v>
      </c>
    </row>
    <row r="68" spans="9:11" x14ac:dyDescent="0.3">
      <c r="I68" s="9" t="s">
        <v>281</v>
      </c>
      <c r="J68" s="5" t="s">
        <v>36</v>
      </c>
      <c r="K68" s="1">
        <v>2</v>
      </c>
    </row>
    <row r="69" spans="9:11" x14ac:dyDescent="0.3">
      <c r="I69" s="9" t="s">
        <v>281</v>
      </c>
      <c r="J69" s="5" t="s">
        <v>42</v>
      </c>
      <c r="K69" s="1">
        <v>5</v>
      </c>
    </row>
    <row r="70" spans="9:11" x14ac:dyDescent="0.3">
      <c r="I70" s="9" t="s">
        <v>281</v>
      </c>
      <c r="J70" s="5" t="s">
        <v>170</v>
      </c>
      <c r="K70" s="1">
        <v>5</v>
      </c>
    </row>
    <row r="71" spans="9:11" x14ac:dyDescent="0.3">
      <c r="I71" s="9" t="s">
        <v>281</v>
      </c>
      <c r="J71" s="5" t="s">
        <v>144</v>
      </c>
      <c r="K71" s="1">
        <v>2</v>
      </c>
    </row>
    <row r="72" spans="9:11" x14ac:dyDescent="0.3">
      <c r="I72" s="9" t="s">
        <v>281</v>
      </c>
      <c r="J72" s="5" t="s">
        <v>162</v>
      </c>
      <c r="K72" s="1">
        <v>2</v>
      </c>
    </row>
    <row r="73" spans="9:11" x14ac:dyDescent="0.3">
      <c r="I73" s="9" t="s">
        <v>281</v>
      </c>
      <c r="J73" s="5" t="s">
        <v>88</v>
      </c>
      <c r="K73" s="1">
        <v>4</v>
      </c>
    </row>
    <row r="74" spans="9:11" x14ac:dyDescent="0.3">
      <c r="I74" s="9" t="s">
        <v>281</v>
      </c>
      <c r="J74" s="5" t="s">
        <v>228</v>
      </c>
      <c r="K74" s="1">
        <v>3</v>
      </c>
    </row>
    <row r="75" spans="9:11" x14ac:dyDescent="0.3">
      <c r="I75" s="9" t="s">
        <v>281</v>
      </c>
      <c r="J75" s="5" t="s">
        <v>56</v>
      </c>
      <c r="K75" s="1">
        <v>2</v>
      </c>
    </row>
    <row r="76" spans="9:11" x14ac:dyDescent="0.3">
      <c r="I76" s="9" t="s">
        <v>281</v>
      </c>
      <c r="J76" s="5" t="s">
        <v>182</v>
      </c>
      <c r="K76" s="1">
        <v>4</v>
      </c>
    </row>
    <row r="77" spans="9:11" x14ac:dyDescent="0.3">
      <c r="I77" s="9" t="s">
        <v>280</v>
      </c>
      <c r="J77" s="5" t="s">
        <v>112</v>
      </c>
      <c r="K77" s="1">
        <v>3</v>
      </c>
    </row>
    <row r="78" spans="9:11" x14ac:dyDescent="0.3">
      <c r="I78" s="9" t="s">
        <v>280</v>
      </c>
      <c r="J78" s="5" t="s">
        <v>60</v>
      </c>
      <c r="K78" s="1">
        <v>2</v>
      </c>
    </row>
    <row r="79" spans="9:11" x14ac:dyDescent="0.3">
      <c r="I79" s="9" t="s">
        <v>280</v>
      </c>
      <c r="J79" s="5" t="s">
        <v>84</v>
      </c>
      <c r="K79" s="1">
        <v>3</v>
      </c>
    </row>
    <row r="80" spans="9:11" x14ac:dyDescent="0.3">
      <c r="I80" s="9" t="s">
        <v>280</v>
      </c>
      <c r="J80" s="5" t="s">
        <v>78</v>
      </c>
      <c r="K80" s="1">
        <v>1</v>
      </c>
    </row>
    <row r="81" spans="9:11" x14ac:dyDescent="0.3">
      <c r="I81" s="9" t="s">
        <v>280</v>
      </c>
      <c r="J81" s="5" t="s">
        <v>106</v>
      </c>
      <c r="K81" s="1">
        <v>2</v>
      </c>
    </row>
    <row r="82" spans="9:11" x14ac:dyDescent="0.3">
      <c r="I82" s="9" t="s">
        <v>280</v>
      </c>
      <c r="J82" s="5" t="s">
        <v>34</v>
      </c>
      <c r="K82" s="1">
        <v>2</v>
      </c>
    </row>
    <row r="83" spans="9:11" x14ac:dyDescent="0.3">
      <c r="I83" s="9" t="s">
        <v>280</v>
      </c>
      <c r="J83" s="5" t="s">
        <v>100</v>
      </c>
      <c r="K83" s="1">
        <v>3</v>
      </c>
    </row>
    <row r="84" spans="9:11" x14ac:dyDescent="0.3">
      <c r="I84" s="9" t="s">
        <v>280</v>
      </c>
      <c r="J84" s="5" t="s">
        <v>224</v>
      </c>
      <c r="K84" s="1">
        <v>1</v>
      </c>
    </row>
    <row r="85" spans="9:11" x14ac:dyDescent="0.3">
      <c r="I85" s="9" t="s">
        <v>280</v>
      </c>
      <c r="J85" s="5" t="s">
        <v>76</v>
      </c>
      <c r="K85" s="1">
        <v>2</v>
      </c>
    </row>
    <row r="86" spans="9:11" x14ac:dyDescent="0.3">
      <c r="I86" s="9" t="s">
        <v>280</v>
      </c>
      <c r="J86" s="5" t="s">
        <v>110</v>
      </c>
      <c r="K86" s="1">
        <v>5</v>
      </c>
    </row>
    <row r="87" spans="9:11" x14ac:dyDescent="0.3">
      <c r="I87" s="9" t="s">
        <v>280</v>
      </c>
      <c r="J87" s="5" t="s">
        <v>138</v>
      </c>
      <c r="K87" s="1">
        <v>5</v>
      </c>
    </row>
    <row r="88" spans="9:11" x14ac:dyDescent="0.3">
      <c r="I88" s="9" t="s">
        <v>280</v>
      </c>
      <c r="J88" s="5" t="s">
        <v>202</v>
      </c>
      <c r="K88" s="1">
        <v>2</v>
      </c>
    </row>
    <row r="89" spans="9:11" x14ac:dyDescent="0.3">
      <c r="I89" s="9" t="s">
        <v>280</v>
      </c>
      <c r="J89" s="5" t="s">
        <v>44</v>
      </c>
      <c r="K89" s="1">
        <v>1</v>
      </c>
    </row>
    <row r="90" spans="9:11" x14ac:dyDescent="0.3">
      <c r="I90" s="9" t="s">
        <v>280</v>
      </c>
      <c r="J90" s="5" t="s">
        <v>232</v>
      </c>
      <c r="K90" s="1">
        <v>4</v>
      </c>
    </row>
    <row r="91" spans="9:11" x14ac:dyDescent="0.3">
      <c r="I91" s="9" t="s">
        <v>280</v>
      </c>
      <c r="J91" s="5" t="s">
        <v>66</v>
      </c>
      <c r="K91" s="1">
        <v>3</v>
      </c>
    </row>
    <row r="92" spans="9:11" x14ac:dyDescent="0.3">
      <c r="I92" s="9" t="s">
        <v>280</v>
      </c>
      <c r="J92" s="5" t="s">
        <v>178</v>
      </c>
      <c r="K92" s="1">
        <v>1</v>
      </c>
    </row>
    <row r="93" spans="9:11" x14ac:dyDescent="0.3">
      <c r="I93" s="9" t="s">
        <v>280</v>
      </c>
      <c r="J93" s="5" t="s">
        <v>42</v>
      </c>
      <c r="K93" s="1">
        <v>5</v>
      </c>
    </row>
    <row r="94" spans="9:11" x14ac:dyDescent="0.3">
      <c r="I94" s="9" t="s">
        <v>280</v>
      </c>
      <c r="J94" s="5" t="s">
        <v>170</v>
      </c>
      <c r="K94" s="1">
        <v>5</v>
      </c>
    </row>
    <row r="95" spans="9:11" x14ac:dyDescent="0.3">
      <c r="I95" s="9" t="s">
        <v>280</v>
      </c>
      <c r="J95" s="5" t="s">
        <v>90</v>
      </c>
      <c r="K95" s="1">
        <v>2</v>
      </c>
    </row>
    <row r="96" spans="9:11" x14ac:dyDescent="0.3">
      <c r="I96" s="9" t="s">
        <v>280</v>
      </c>
      <c r="J96" s="5" t="s">
        <v>194</v>
      </c>
      <c r="K96" s="1">
        <v>3</v>
      </c>
    </row>
    <row r="97" spans="9:11" x14ac:dyDescent="0.3">
      <c r="I97" s="9" t="s">
        <v>280</v>
      </c>
      <c r="J97" s="5" t="s">
        <v>182</v>
      </c>
      <c r="K97" s="1">
        <v>4</v>
      </c>
    </row>
    <row r="98" spans="9:11" x14ac:dyDescent="0.3">
      <c r="I98" s="9" t="s">
        <v>280</v>
      </c>
      <c r="J98" s="5" t="s">
        <v>128</v>
      </c>
      <c r="K98" s="1">
        <v>4</v>
      </c>
    </row>
    <row r="99" spans="9:11" x14ac:dyDescent="0.3">
      <c r="I99" s="9" t="s">
        <v>282</v>
      </c>
      <c r="J99" s="5" t="s">
        <v>12</v>
      </c>
      <c r="K99" s="1">
        <v>3</v>
      </c>
    </row>
    <row r="100" spans="9:11" x14ac:dyDescent="0.3">
      <c r="I100" s="9" t="s">
        <v>282</v>
      </c>
      <c r="J100" s="5" t="s">
        <v>14</v>
      </c>
      <c r="K100" s="1">
        <v>2</v>
      </c>
    </row>
    <row r="101" spans="9:11" x14ac:dyDescent="0.3">
      <c r="I101" s="9" t="s">
        <v>282</v>
      </c>
      <c r="J101" s="5" t="s">
        <v>30</v>
      </c>
      <c r="K101" s="1">
        <v>2</v>
      </c>
    </row>
    <row r="102" spans="9:11" x14ac:dyDescent="0.3">
      <c r="I102" s="9" t="s">
        <v>282</v>
      </c>
      <c r="J102" s="5" t="s">
        <v>140</v>
      </c>
      <c r="K102" s="1">
        <v>3</v>
      </c>
    </row>
    <row r="103" spans="9:11" x14ac:dyDescent="0.3">
      <c r="I103" s="9" t="s">
        <v>282</v>
      </c>
      <c r="J103" s="5" t="s">
        <v>192</v>
      </c>
      <c r="K103" s="1">
        <v>3</v>
      </c>
    </row>
    <row r="104" spans="9:11" x14ac:dyDescent="0.3">
      <c r="I104" s="9" t="s">
        <v>282</v>
      </c>
      <c r="J104" s="5" t="s">
        <v>16</v>
      </c>
      <c r="K104" s="1">
        <v>2</v>
      </c>
    </row>
    <row r="105" spans="9:11" x14ac:dyDescent="0.3">
      <c r="I105" s="9" t="s">
        <v>282</v>
      </c>
      <c r="J105" s="5" t="s">
        <v>188</v>
      </c>
      <c r="K105" s="1">
        <v>3</v>
      </c>
    </row>
    <row r="106" spans="9:11" x14ac:dyDescent="0.3">
      <c r="I106" s="9" t="s">
        <v>282</v>
      </c>
      <c r="J106" s="5" t="s">
        <v>240</v>
      </c>
      <c r="K106" s="1">
        <v>4</v>
      </c>
    </row>
    <row r="107" spans="9:11" x14ac:dyDescent="0.3">
      <c r="I107" s="9" t="s">
        <v>282</v>
      </c>
      <c r="J107" s="5" t="s">
        <v>202</v>
      </c>
      <c r="K107" s="1">
        <v>2</v>
      </c>
    </row>
    <row r="108" spans="9:11" x14ac:dyDescent="0.3">
      <c r="I108" s="9" t="s">
        <v>282</v>
      </c>
      <c r="J108" s="5" t="s">
        <v>28</v>
      </c>
      <c r="K108" s="1">
        <v>1</v>
      </c>
    </row>
    <row r="109" spans="9:11" x14ac:dyDescent="0.3">
      <c r="I109" s="9" t="s">
        <v>282</v>
      </c>
      <c r="J109" s="5" t="s">
        <v>232</v>
      </c>
      <c r="K109" s="1">
        <v>4</v>
      </c>
    </row>
    <row r="110" spans="9:11" x14ac:dyDescent="0.3">
      <c r="I110" s="9" t="s">
        <v>282</v>
      </c>
      <c r="J110" s="5" t="s">
        <v>42</v>
      </c>
      <c r="K110" s="1">
        <v>5</v>
      </c>
    </row>
    <row r="111" spans="9:11" x14ac:dyDescent="0.3">
      <c r="I111" s="9" t="s">
        <v>282</v>
      </c>
      <c r="J111" s="5" t="s">
        <v>170</v>
      </c>
      <c r="K111" s="1">
        <v>5</v>
      </c>
    </row>
    <row r="112" spans="9:11" x14ac:dyDescent="0.3">
      <c r="I112" s="9" t="s">
        <v>282</v>
      </c>
      <c r="J112" s="5" t="s">
        <v>144</v>
      </c>
      <c r="K112" s="1">
        <v>2</v>
      </c>
    </row>
    <row r="113" spans="9:11" x14ac:dyDescent="0.3">
      <c r="I113" s="9" t="s">
        <v>282</v>
      </c>
      <c r="J113" s="5" t="s">
        <v>194</v>
      </c>
      <c r="K113" s="1">
        <v>3</v>
      </c>
    </row>
    <row r="114" spans="9:11" x14ac:dyDescent="0.3">
      <c r="I114" s="9" t="s">
        <v>284</v>
      </c>
      <c r="J114" s="5" t="s">
        <v>112</v>
      </c>
      <c r="K114" s="1">
        <v>3</v>
      </c>
    </row>
    <row r="115" spans="9:11" x14ac:dyDescent="0.3">
      <c r="I115" s="9" t="s">
        <v>284</v>
      </c>
      <c r="J115" s="5" t="s">
        <v>84</v>
      </c>
      <c r="K115" s="1">
        <v>3</v>
      </c>
    </row>
    <row r="116" spans="9:11" x14ac:dyDescent="0.3">
      <c r="I116" s="9" t="s">
        <v>284</v>
      </c>
      <c r="J116" s="5" t="s">
        <v>62</v>
      </c>
      <c r="K116" s="1">
        <v>2</v>
      </c>
    </row>
    <row r="117" spans="9:11" x14ac:dyDescent="0.3">
      <c r="I117" s="9" t="s">
        <v>284</v>
      </c>
      <c r="J117" s="5" t="s">
        <v>86</v>
      </c>
      <c r="K117" s="1">
        <v>2</v>
      </c>
    </row>
    <row r="118" spans="9:11" x14ac:dyDescent="0.3">
      <c r="I118" s="9" t="s">
        <v>284</v>
      </c>
      <c r="J118" s="5" t="s">
        <v>70</v>
      </c>
      <c r="K118" s="1">
        <v>3</v>
      </c>
    </row>
    <row r="119" spans="9:11" x14ac:dyDescent="0.3">
      <c r="I119" s="9" t="s">
        <v>284</v>
      </c>
      <c r="J119" s="5" t="s">
        <v>110</v>
      </c>
      <c r="K119" s="1">
        <v>5</v>
      </c>
    </row>
    <row r="120" spans="9:11" x14ac:dyDescent="0.3">
      <c r="I120" s="9" t="s">
        <v>284</v>
      </c>
      <c r="J120" s="5" t="s">
        <v>192</v>
      </c>
      <c r="K120" s="1">
        <v>3</v>
      </c>
    </row>
    <row r="121" spans="9:11" x14ac:dyDescent="0.3">
      <c r="I121" s="9" t="s">
        <v>284</v>
      </c>
      <c r="J121" s="5" t="s">
        <v>146</v>
      </c>
      <c r="K121" s="1">
        <v>3</v>
      </c>
    </row>
    <row r="122" spans="9:11" x14ac:dyDescent="0.3">
      <c r="I122" s="9" t="s">
        <v>284</v>
      </c>
      <c r="J122" s="5" t="s">
        <v>188</v>
      </c>
      <c r="K122" s="1">
        <v>3</v>
      </c>
    </row>
    <row r="123" spans="9:11" x14ac:dyDescent="0.3">
      <c r="I123" s="9" t="s">
        <v>284</v>
      </c>
      <c r="J123" s="5" t="s">
        <v>138</v>
      </c>
      <c r="K123" s="1">
        <v>5</v>
      </c>
    </row>
    <row r="124" spans="9:11" x14ac:dyDescent="0.3">
      <c r="I124" s="9" t="s">
        <v>284</v>
      </c>
      <c r="J124" s="5" t="s">
        <v>186</v>
      </c>
      <c r="K124" s="1">
        <v>1</v>
      </c>
    </row>
    <row r="125" spans="9:11" x14ac:dyDescent="0.3">
      <c r="I125" s="9" t="s">
        <v>284</v>
      </c>
      <c r="J125" s="5" t="s">
        <v>174</v>
      </c>
      <c r="K125" s="1">
        <v>1</v>
      </c>
    </row>
    <row r="126" spans="9:11" x14ac:dyDescent="0.3">
      <c r="I126" s="9" t="s">
        <v>284</v>
      </c>
      <c r="J126" s="5" t="s">
        <v>164</v>
      </c>
      <c r="K126" s="1">
        <v>1</v>
      </c>
    </row>
    <row r="127" spans="9:11" x14ac:dyDescent="0.3">
      <c r="I127" s="9" t="s">
        <v>284</v>
      </c>
      <c r="J127" s="5" t="s">
        <v>82</v>
      </c>
      <c r="K127" s="1">
        <v>3</v>
      </c>
    </row>
    <row r="128" spans="9:11" x14ac:dyDescent="0.3">
      <c r="I128" s="9" t="s">
        <v>284</v>
      </c>
      <c r="J128" s="5" t="s">
        <v>68</v>
      </c>
      <c r="K128" s="1">
        <v>3</v>
      </c>
    </row>
    <row r="129" spans="9:11" x14ac:dyDescent="0.3">
      <c r="I129" s="9" t="s">
        <v>284</v>
      </c>
      <c r="J129" s="5" t="s">
        <v>66</v>
      </c>
      <c r="K129" s="1">
        <v>3</v>
      </c>
    </row>
    <row r="130" spans="9:11" x14ac:dyDescent="0.3">
      <c r="I130" s="9" t="s">
        <v>284</v>
      </c>
      <c r="J130" s="5" t="s">
        <v>98</v>
      </c>
      <c r="K130" s="1">
        <v>1</v>
      </c>
    </row>
    <row r="131" spans="9:11" x14ac:dyDescent="0.3">
      <c r="I131" s="9" t="s">
        <v>284</v>
      </c>
      <c r="J131" s="5" t="s">
        <v>230</v>
      </c>
      <c r="K131" s="1">
        <v>2</v>
      </c>
    </row>
    <row r="132" spans="9:11" x14ac:dyDescent="0.3">
      <c r="I132" s="9" t="s">
        <v>284</v>
      </c>
      <c r="J132" s="5" t="s">
        <v>116</v>
      </c>
      <c r="K132" s="1">
        <v>1</v>
      </c>
    </row>
    <row r="133" spans="9:11" x14ac:dyDescent="0.3">
      <c r="I133" s="9" t="s">
        <v>284</v>
      </c>
      <c r="J133" s="5" t="s">
        <v>142</v>
      </c>
      <c r="K133" s="1">
        <v>1</v>
      </c>
    </row>
    <row r="134" spans="9:11" x14ac:dyDescent="0.3">
      <c r="I134" s="9" t="s">
        <v>284</v>
      </c>
      <c r="J134" s="5" t="s">
        <v>170</v>
      </c>
      <c r="K134" s="1">
        <v>5</v>
      </c>
    </row>
    <row r="135" spans="9:11" x14ac:dyDescent="0.3">
      <c r="I135" s="9" t="s">
        <v>284</v>
      </c>
      <c r="J135" s="5" t="s">
        <v>134</v>
      </c>
      <c r="K135" s="1">
        <v>1</v>
      </c>
    </row>
    <row r="136" spans="9:11" x14ac:dyDescent="0.3">
      <c r="I136" s="9" t="s">
        <v>284</v>
      </c>
      <c r="J136" s="5" t="s">
        <v>88</v>
      </c>
      <c r="K136" s="1">
        <v>4</v>
      </c>
    </row>
    <row r="137" spans="9:11" x14ac:dyDescent="0.3">
      <c r="I137" s="9" t="s">
        <v>284</v>
      </c>
      <c r="J137" s="5" t="s">
        <v>228</v>
      </c>
      <c r="K137" s="1">
        <v>3</v>
      </c>
    </row>
    <row r="138" spans="9:11" x14ac:dyDescent="0.3">
      <c r="I138" s="9" t="s">
        <v>284</v>
      </c>
      <c r="J138" s="5" t="s">
        <v>56</v>
      </c>
      <c r="K138" s="1">
        <v>2</v>
      </c>
    </row>
    <row r="139" spans="9:11" x14ac:dyDescent="0.3">
      <c r="I139" s="9" t="s">
        <v>284</v>
      </c>
      <c r="J139" s="5" t="s">
        <v>182</v>
      </c>
      <c r="K139" s="1">
        <v>4</v>
      </c>
    </row>
    <row r="140" spans="9:11" x14ac:dyDescent="0.3">
      <c r="I140" s="9" t="s">
        <v>284</v>
      </c>
      <c r="J140" s="5" t="s">
        <v>128</v>
      </c>
      <c r="K140" s="1">
        <v>4</v>
      </c>
    </row>
    <row r="141" spans="9:11" x14ac:dyDescent="0.3">
      <c r="I141" s="10" t="s">
        <v>285</v>
      </c>
      <c r="J141" s="5" t="s">
        <v>192</v>
      </c>
      <c r="K141" s="1">
        <v>3</v>
      </c>
    </row>
    <row r="142" spans="9:11" x14ac:dyDescent="0.3">
      <c r="I142" s="10" t="s">
        <v>285</v>
      </c>
      <c r="J142" s="5" t="s">
        <v>188</v>
      </c>
      <c r="K142" s="1">
        <v>3</v>
      </c>
    </row>
    <row r="143" spans="9:11" x14ac:dyDescent="0.3">
      <c r="I143" s="10" t="s">
        <v>285</v>
      </c>
      <c r="J143" s="5" t="s">
        <v>232</v>
      </c>
      <c r="K143" s="1">
        <v>4</v>
      </c>
    </row>
    <row r="144" spans="9:11" x14ac:dyDescent="0.3">
      <c r="I144" s="10" t="s">
        <v>285</v>
      </c>
      <c r="J144" s="5" t="s">
        <v>170</v>
      </c>
      <c r="K144" s="1">
        <v>5</v>
      </c>
    </row>
    <row r="145" spans="9:11" x14ac:dyDescent="0.3">
      <c r="I145" s="10" t="s">
        <v>285</v>
      </c>
      <c r="J145" s="5" t="s">
        <v>162</v>
      </c>
      <c r="K145" s="1">
        <v>2</v>
      </c>
    </row>
    <row r="146" spans="9:11" x14ac:dyDescent="0.3">
      <c r="I146" s="10" t="s">
        <v>285</v>
      </c>
      <c r="J146" s="5" t="s">
        <v>194</v>
      </c>
      <c r="K146" s="1">
        <v>3</v>
      </c>
    </row>
    <row r="147" spans="9:11" x14ac:dyDescent="0.3">
      <c r="I147" s="10" t="s">
        <v>285</v>
      </c>
      <c r="J147" s="5" t="s">
        <v>182</v>
      </c>
      <c r="K147" s="1">
        <v>4</v>
      </c>
    </row>
  </sheetData>
  <sheetProtection algorithmName="SHA-512" hashValue="acKk1r4xfb7uuUT7hOfl0Irapc0uqchy8KxNJy86M1PrdBUoiKjzaft9b0YrgjCZNBggGrlySfg6wq1O9v5lFA==" saltValue="EeVJwuGIXWBhtw1Ggix4Fg==" spinCount="100000" sheet="1" objects="1" scenarios="1"/>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442A0-F4C7-4707-9CF1-C31C0331B974}">
  <sheetPr>
    <tabColor rgb="FFFF0000"/>
  </sheetPr>
  <dimension ref="B1:I109"/>
  <sheetViews>
    <sheetView topLeftCell="A63" workbookViewId="0">
      <selection activeCell="E17" sqref="E17"/>
    </sheetView>
  </sheetViews>
  <sheetFormatPr defaultRowHeight="14.4" x14ac:dyDescent="0.3"/>
  <cols>
    <col min="2" max="2" width="20.44140625" bestFit="1" customWidth="1"/>
    <col min="3" max="3" width="18" bestFit="1" customWidth="1"/>
    <col min="4" max="4" width="11.88671875" bestFit="1" customWidth="1"/>
    <col min="5" max="5" width="24.5546875" bestFit="1" customWidth="1"/>
    <col min="6" max="6" width="11" bestFit="1" customWidth="1"/>
    <col min="7" max="8" width="24.5546875" bestFit="1" customWidth="1"/>
    <col min="9" max="9" width="26.44140625" bestFit="1" customWidth="1"/>
    <col min="10" max="10" width="32.6640625" bestFit="1" customWidth="1"/>
    <col min="11" max="11" width="27.5546875" bestFit="1" customWidth="1"/>
    <col min="12" max="12" width="29.33203125" bestFit="1" customWidth="1"/>
    <col min="13" max="13" width="11.5546875" bestFit="1" customWidth="1"/>
    <col min="14" max="14" width="9.88671875" bestFit="1" customWidth="1"/>
    <col min="15" max="15" width="9.33203125" bestFit="1" customWidth="1"/>
    <col min="16" max="16" width="12.77734375" bestFit="1" customWidth="1"/>
    <col min="17" max="17" width="12.88671875" bestFit="1" customWidth="1"/>
    <col min="18" max="18" width="13.109375" bestFit="1" customWidth="1"/>
    <col min="19" max="19" width="17.21875" bestFit="1" customWidth="1"/>
    <col min="20" max="20" width="12.5546875" bestFit="1" customWidth="1"/>
    <col min="21" max="21" width="8.21875" bestFit="1" customWidth="1"/>
    <col min="22" max="22" width="9.5546875" bestFit="1" customWidth="1"/>
    <col min="23" max="23" width="7" bestFit="1" customWidth="1"/>
    <col min="24" max="24" width="14.21875" bestFit="1" customWidth="1"/>
    <col min="25" max="25" width="5.5546875" bestFit="1" customWidth="1"/>
    <col min="26" max="26" width="10.6640625" bestFit="1" customWidth="1"/>
    <col min="27" max="27" width="5.21875" bestFit="1" customWidth="1"/>
    <col min="28" max="28" width="10" bestFit="1" customWidth="1"/>
    <col min="29" max="29" width="13.44140625" bestFit="1" customWidth="1"/>
    <col min="30" max="30" width="6.5546875" bestFit="1" customWidth="1"/>
    <col min="31" max="31" width="5.6640625" bestFit="1" customWidth="1"/>
    <col min="32" max="32" width="18.44140625" bestFit="1" customWidth="1"/>
    <col min="33" max="33" width="9.6640625" bestFit="1" customWidth="1"/>
    <col min="34" max="34" width="10.6640625" bestFit="1" customWidth="1"/>
    <col min="35" max="35" width="21.33203125" bestFit="1" customWidth="1"/>
    <col min="36" max="36" width="20.44140625" bestFit="1" customWidth="1"/>
    <col min="37" max="37" width="9.5546875" bestFit="1" customWidth="1"/>
    <col min="38" max="38" width="12.5546875" bestFit="1" customWidth="1"/>
    <col min="39" max="39" width="9.77734375" bestFit="1" customWidth="1"/>
    <col min="40" max="40" width="13.88671875" bestFit="1" customWidth="1"/>
    <col min="41" max="41" width="12" bestFit="1" customWidth="1"/>
    <col min="42" max="42" width="15.6640625" bestFit="1" customWidth="1"/>
    <col min="43" max="43" width="14.109375" bestFit="1" customWidth="1"/>
    <col min="44" max="44" width="18.21875" bestFit="1" customWidth="1"/>
    <col min="45" max="45" width="6.5546875" bestFit="1" customWidth="1"/>
    <col min="46" max="46" width="9.77734375" bestFit="1" customWidth="1"/>
    <col min="47" max="47" width="12.6640625" bestFit="1" customWidth="1"/>
    <col min="48" max="48" width="8.6640625" bestFit="1" customWidth="1"/>
    <col min="49" max="49" width="17.21875" bestFit="1" customWidth="1"/>
    <col min="50" max="50" width="18.88671875" bestFit="1" customWidth="1"/>
    <col min="51" max="51" width="13.88671875" bestFit="1" customWidth="1"/>
    <col min="52" max="52" width="11.33203125" bestFit="1" customWidth="1"/>
    <col min="53" max="53" width="11.21875" bestFit="1" customWidth="1"/>
    <col min="54" max="54" width="15.88671875" bestFit="1" customWidth="1"/>
    <col min="55" max="55" width="12.77734375" bestFit="1" customWidth="1"/>
    <col min="56" max="56" width="16.109375" bestFit="1" customWidth="1"/>
    <col min="57" max="57" width="9.109375" bestFit="1" customWidth="1"/>
    <col min="58" max="58" width="11.44140625" bestFit="1" customWidth="1"/>
    <col min="59" max="59" width="12.5546875" bestFit="1" customWidth="1"/>
    <col min="60" max="60" width="11.77734375" bestFit="1" customWidth="1"/>
    <col min="61" max="61" width="7.88671875" bestFit="1" customWidth="1"/>
    <col min="62" max="62" width="5.5546875" bestFit="1" customWidth="1"/>
    <col min="63" max="63" width="10" bestFit="1" customWidth="1"/>
    <col min="64" max="64" width="6.44140625" bestFit="1" customWidth="1"/>
    <col min="65" max="66" width="9.33203125" bestFit="1" customWidth="1"/>
    <col min="67" max="68" width="12.77734375" bestFit="1" customWidth="1"/>
    <col min="69" max="69" width="16.33203125" bestFit="1" customWidth="1"/>
    <col min="70" max="70" width="16.77734375" bestFit="1" customWidth="1"/>
    <col min="71" max="71" width="18.109375" bestFit="1" customWidth="1"/>
    <col min="72" max="72" width="13.33203125" bestFit="1" customWidth="1"/>
    <col min="73" max="73" width="13.6640625" bestFit="1" customWidth="1"/>
    <col min="74" max="74" width="6" bestFit="1" customWidth="1"/>
    <col min="75" max="75" width="18.5546875" bestFit="1" customWidth="1"/>
    <col min="76" max="76" width="14.21875" bestFit="1" customWidth="1"/>
    <col min="77" max="77" width="8" bestFit="1" customWidth="1"/>
    <col min="78" max="78" width="8.77734375" bestFit="1" customWidth="1"/>
    <col min="79" max="79" width="5.109375" bestFit="1" customWidth="1"/>
    <col min="80" max="80" width="7.21875" bestFit="1" customWidth="1"/>
    <col min="81" max="81" width="9.5546875" bestFit="1" customWidth="1"/>
    <col min="82" max="82" width="10.44140625" bestFit="1" customWidth="1"/>
    <col min="83" max="83" width="9.6640625" bestFit="1" customWidth="1"/>
    <col min="84" max="84" width="10.33203125" bestFit="1" customWidth="1"/>
    <col min="85" max="85" width="4.44140625" bestFit="1" customWidth="1"/>
    <col min="86" max="86" width="14.33203125" bestFit="1" customWidth="1"/>
    <col min="87" max="87" width="6.77734375" bestFit="1" customWidth="1"/>
    <col min="88" max="88" width="11.21875" bestFit="1" customWidth="1"/>
    <col min="89" max="89" width="16.21875" bestFit="1" customWidth="1"/>
    <col min="90" max="90" width="10.5546875" bestFit="1" customWidth="1"/>
    <col min="91" max="91" width="13.109375" bestFit="1" customWidth="1"/>
    <col min="92" max="92" width="11.6640625" bestFit="1" customWidth="1"/>
    <col min="93" max="93" width="9.44140625" bestFit="1" customWidth="1"/>
    <col min="94" max="94" width="7.6640625" bestFit="1" customWidth="1"/>
    <col min="95" max="95" width="10" bestFit="1" customWidth="1"/>
    <col min="96" max="96" width="15.109375" bestFit="1" customWidth="1"/>
    <col min="97" max="97" width="17.5546875" bestFit="1" customWidth="1"/>
    <col min="98" max="98" width="12.33203125" bestFit="1" customWidth="1"/>
    <col min="99" max="99" width="21.77734375" bestFit="1" customWidth="1"/>
    <col min="100" max="100" width="10.6640625" bestFit="1" customWidth="1"/>
    <col min="101" max="101" width="18.5546875" bestFit="1" customWidth="1"/>
    <col min="103" max="103" width="10.21875" bestFit="1" customWidth="1"/>
    <col min="104" max="104" width="14.109375" bestFit="1" customWidth="1"/>
    <col min="105" max="105" width="15.77734375" bestFit="1" customWidth="1"/>
    <col min="106" max="106" width="11.33203125" bestFit="1" customWidth="1"/>
    <col min="107" max="107" width="13.6640625" bestFit="1" customWidth="1"/>
    <col min="108" max="108" width="14.44140625" bestFit="1" customWidth="1"/>
    <col min="109" max="109" width="11.77734375" bestFit="1" customWidth="1"/>
    <col min="110" max="110" width="12.109375" bestFit="1" customWidth="1"/>
    <col min="111" max="111" width="6.88671875" bestFit="1" customWidth="1"/>
    <col min="112" max="112" width="11.33203125" bestFit="1" customWidth="1"/>
    <col min="113" max="113" width="10.6640625" bestFit="1" customWidth="1"/>
    <col min="114" max="114" width="13.77734375" bestFit="1" customWidth="1"/>
    <col min="115" max="115" width="26" bestFit="1" customWidth="1"/>
    <col min="116" max="116" width="12.33203125" bestFit="1" customWidth="1"/>
    <col min="117" max="117" width="18.109375" bestFit="1" customWidth="1"/>
    <col min="118" max="118" width="9.33203125" bestFit="1" customWidth="1"/>
    <col min="119" max="119" width="6.5546875" bestFit="1" customWidth="1"/>
    <col min="120" max="120" width="7" bestFit="1" customWidth="1"/>
    <col min="121" max="121" width="10.77734375" bestFit="1" customWidth="1"/>
  </cols>
  <sheetData>
    <row r="1" spans="2:9" x14ac:dyDescent="0.3">
      <c r="B1" t="s">
        <v>310</v>
      </c>
      <c r="C1" s="54">
        <f t="shared" ref="C1:I1" si="0">SUM(C3:C37)</f>
        <v>29</v>
      </c>
      <c r="D1" s="54">
        <f t="shared" si="0"/>
        <v>35</v>
      </c>
      <c r="E1" s="54">
        <f t="shared" si="0"/>
        <v>29</v>
      </c>
      <c r="F1" s="54">
        <f t="shared" si="0"/>
        <v>20</v>
      </c>
      <c r="G1" s="54">
        <f t="shared" si="0"/>
        <v>26</v>
      </c>
      <c r="H1" s="54">
        <f t="shared" si="0"/>
        <v>8</v>
      </c>
      <c r="I1" s="54">
        <f t="shared" si="0"/>
        <v>32</v>
      </c>
    </row>
    <row r="2" spans="2:9" x14ac:dyDescent="0.3">
      <c r="B2" s="4" t="s">
        <v>289</v>
      </c>
      <c r="C2" t="s">
        <v>294</v>
      </c>
      <c r="D2" t="s">
        <v>295</v>
      </c>
      <c r="E2" t="s">
        <v>296</v>
      </c>
      <c r="F2" t="s">
        <v>298</v>
      </c>
      <c r="G2" t="s">
        <v>299</v>
      </c>
      <c r="H2" t="s">
        <v>300</v>
      </c>
      <c r="I2" t="s">
        <v>297</v>
      </c>
    </row>
    <row r="3" spans="2:9" x14ac:dyDescent="0.3">
      <c r="B3" s="5">
        <v>1</v>
      </c>
      <c r="C3" s="1">
        <v>1</v>
      </c>
      <c r="D3" s="1">
        <v>1</v>
      </c>
      <c r="E3" s="1">
        <v>1</v>
      </c>
      <c r="F3" s="1">
        <v>1</v>
      </c>
      <c r="G3" s="1">
        <v>0</v>
      </c>
      <c r="H3" s="1">
        <v>0</v>
      </c>
      <c r="I3" s="1">
        <v>1</v>
      </c>
    </row>
    <row r="4" spans="2:9" x14ac:dyDescent="0.3">
      <c r="B4" s="5">
        <v>2</v>
      </c>
      <c r="C4" s="1">
        <v>1</v>
      </c>
      <c r="D4" s="1">
        <v>1</v>
      </c>
      <c r="E4" s="1">
        <v>1</v>
      </c>
      <c r="F4" s="1">
        <v>1</v>
      </c>
      <c r="G4" s="1">
        <v>0</v>
      </c>
      <c r="H4" s="1">
        <v>0</v>
      </c>
      <c r="I4" s="1">
        <v>1</v>
      </c>
    </row>
    <row r="5" spans="2:9" x14ac:dyDescent="0.3">
      <c r="B5" s="5">
        <v>3</v>
      </c>
      <c r="C5" s="1">
        <v>1</v>
      </c>
      <c r="D5" s="1">
        <v>1</v>
      </c>
      <c r="E5" s="1">
        <v>1</v>
      </c>
      <c r="F5" s="1">
        <v>1</v>
      </c>
      <c r="G5" s="1">
        <v>0</v>
      </c>
      <c r="H5" s="1">
        <v>0</v>
      </c>
      <c r="I5" s="1">
        <v>1</v>
      </c>
    </row>
    <row r="6" spans="2:9" x14ac:dyDescent="0.3">
      <c r="B6" s="5">
        <v>4</v>
      </c>
      <c r="C6" s="1">
        <v>1</v>
      </c>
      <c r="D6" s="1">
        <v>1</v>
      </c>
      <c r="E6" s="1">
        <v>1</v>
      </c>
      <c r="F6" s="1">
        <v>1</v>
      </c>
      <c r="G6" s="1">
        <v>0</v>
      </c>
      <c r="H6" s="1">
        <v>0</v>
      </c>
      <c r="I6" s="1">
        <v>1</v>
      </c>
    </row>
    <row r="7" spans="2:9" x14ac:dyDescent="0.3">
      <c r="B7" s="5">
        <v>5</v>
      </c>
      <c r="C7" s="1">
        <v>1</v>
      </c>
      <c r="D7" s="1">
        <v>1</v>
      </c>
      <c r="E7" s="1">
        <v>1</v>
      </c>
      <c r="F7" s="1">
        <v>1</v>
      </c>
      <c r="G7" s="1">
        <v>0</v>
      </c>
      <c r="H7" s="1">
        <v>0</v>
      </c>
      <c r="I7" s="1">
        <v>1</v>
      </c>
    </row>
    <row r="8" spans="2:9" x14ac:dyDescent="0.3">
      <c r="B8" s="5">
        <v>6</v>
      </c>
      <c r="C8" s="1">
        <v>1</v>
      </c>
      <c r="D8" s="1">
        <v>1</v>
      </c>
      <c r="E8" s="1">
        <v>1</v>
      </c>
      <c r="F8" s="1">
        <v>1</v>
      </c>
      <c r="G8" s="1">
        <v>0</v>
      </c>
      <c r="H8" s="1">
        <v>0</v>
      </c>
      <c r="I8" s="1">
        <v>1</v>
      </c>
    </row>
    <row r="9" spans="2:9" x14ac:dyDescent="0.3">
      <c r="B9" s="5">
        <v>7</v>
      </c>
      <c r="C9" s="1">
        <v>1</v>
      </c>
      <c r="D9" s="1">
        <v>1</v>
      </c>
      <c r="E9" s="1">
        <v>1</v>
      </c>
      <c r="F9" s="1">
        <v>1</v>
      </c>
      <c r="G9" s="1">
        <v>0</v>
      </c>
      <c r="H9" s="1">
        <v>0</v>
      </c>
      <c r="I9" s="1">
        <v>1</v>
      </c>
    </row>
    <row r="10" spans="2:9" x14ac:dyDescent="0.3">
      <c r="B10" s="5">
        <v>8</v>
      </c>
      <c r="C10" s="1">
        <v>1</v>
      </c>
      <c r="D10" s="1">
        <v>1</v>
      </c>
      <c r="E10" s="1">
        <v>1</v>
      </c>
      <c r="F10" s="1">
        <v>0</v>
      </c>
      <c r="G10" s="1">
        <v>1</v>
      </c>
      <c r="H10" s="1">
        <v>0</v>
      </c>
      <c r="I10" s="1">
        <v>1</v>
      </c>
    </row>
    <row r="11" spans="2:9" x14ac:dyDescent="0.3">
      <c r="B11" s="5">
        <v>9</v>
      </c>
      <c r="C11" s="1">
        <v>1</v>
      </c>
      <c r="D11" s="1">
        <v>1</v>
      </c>
      <c r="E11" s="1">
        <v>1</v>
      </c>
      <c r="F11" s="1">
        <v>0</v>
      </c>
      <c r="G11" s="1">
        <v>1</v>
      </c>
      <c r="H11" s="1">
        <v>0</v>
      </c>
      <c r="I11" s="1">
        <v>1</v>
      </c>
    </row>
    <row r="12" spans="2:9" x14ac:dyDescent="0.3">
      <c r="B12" s="5">
        <v>10</v>
      </c>
      <c r="C12" s="1">
        <v>1</v>
      </c>
      <c r="D12" s="1">
        <v>1</v>
      </c>
      <c r="E12" s="1">
        <v>1</v>
      </c>
      <c r="F12" s="1">
        <v>0</v>
      </c>
      <c r="G12" s="1">
        <v>1</v>
      </c>
      <c r="H12" s="1">
        <v>0</v>
      </c>
      <c r="I12" s="1">
        <v>1</v>
      </c>
    </row>
    <row r="13" spans="2:9" x14ac:dyDescent="0.3">
      <c r="B13" s="5">
        <v>11</v>
      </c>
      <c r="C13" s="1">
        <v>1</v>
      </c>
      <c r="D13" s="1">
        <v>1</v>
      </c>
      <c r="E13" s="1">
        <v>1</v>
      </c>
      <c r="F13" s="1">
        <v>0</v>
      </c>
      <c r="G13" s="1">
        <v>1</v>
      </c>
      <c r="H13" s="1">
        <v>0</v>
      </c>
      <c r="I13" s="1">
        <v>1</v>
      </c>
    </row>
    <row r="14" spans="2:9" x14ac:dyDescent="0.3">
      <c r="B14" s="5">
        <v>12</v>
      </c>
      <c r="C14" s="1">
        <v>1</v>
      </c>
      <c r="D14" s="1">
        <v>1</v>
      </c>
      <c r="E14" s="1">
        <v>1</v>
      </c>
      <c r="F14" s="1">
        <v>0</v>
      </c>
      <c r="G14" s="1">
        <v>1</v>
      </c>
      <c r="H14" s="1">
        <v>0</v>
      </c>
      <c r="I14" s="1">
        <v>1</v>
      </c>
    </row>
    <row r="15" spans="2:9" x14ac:dyDescent="0.3">
      <c r="B15" s="5">
        <v>13</v>
      </c>
      <c r="C15" s="1">
        <v>1</v>
      </c>
      <c r="D15" s="1">
        <v>1</v>
      </c>
      <c r="E15" s="1">
        <v>1</v>
      </c>
      <c r="F15" s="1">
        <v>0</v>
      </c>
      <c r="G15" s="1">
        <v>1</v>
      </c>
      <c r="H15" s="1">
        <v>0</v>
      </c>
      <c r="I15" s="1">
        <v>1</v>
      </c>
    </row>
    <row r="16" spans="2:9" x14ac:dyDescent="0.3">
      <c r="B16" s="5">
        <v>14</v>
      </c>
      <c r="C16" s="1">
        <v>1</v>
      </c>
      <c r="D16" s="1">
        <v>1</v>
      </c>
      <c r="E16" s="1">
        <v>1</v>
      </c>
      <c r="F16" s="1">
        <v>0</v>
      </c>
      <c r="G16" s="1">
        <v>1</v>
      </c>
      <c r="H16" s="1">
        <v>0</v>
      </c>
      <c r="I16" s="1">
        <v>1</v>
      </c>
    </row>
    <row r="17" spans="2:9" x14ac:dyDescent="0.3">
      <c r="B17" s="5">
        <v>15</v>
      </c>
      <c r="C17" s="1">
        <v>1</v>
      </c>
      <c r="D17" s="1">
        <v>1</v>
      </c>
      <c r="E17" s="1">
        <v>1</v>
      </c>
      <c r="F17" s="1">
        <v>0</v>
      </c>
      <c r="G17" s="1">
        <v>1</v>
      </c>
      <c r="H17" s="1">
        <v>0</v>
      </c>
      <c r="I17" s="1">
        <v>1</v>
      </c>
    </row>
    <row r="18" spans="2:9" x14ac:dyDescent="0.3">
      <c r="B18" s="5">
        <v>16</v>
      </c>
      <c r="C18" s="1">
        <v>1</v>
      </c>
      <c r="D18" s="1">
        <v>1</v>
      </c>
      <c r="E18" s="1">
        <v>1</v>
      </c>
      <c r="F18" s="1">
        <v>0</v>
      </c>
      <c r="G18" s="1">
        <v>1</v>
      </c>
      <c r="H18" s="1">
        <v>0</v>
      </c>
      <c r="I18" s="1">
        <v>1</v>
      </c>
    </row>
    <row r="19" spans="2:9" x14ac:dyDescent="0.3">
      <c r="B19" s="5">
        <v>17</v>
      </c>
      <c r="C19" s="1">
        <v>1</v>
      </c>
      <c r="D19" s="1">
        <v>1</v>
      </c>
      <c r="E19" s="1">
        <v>1</v>
      </c>
      <c r="F19" s="1">
        <v>0</v>
      </c>
      <c r="G19" s="1">
        <v>1</v>
      </c>
      <c r="H19" s="1">
        <v>0</v>
      </c>
      <c r="I19" s="1">
        <v>1</v>
      </c>
    </row>
    <row r="20" spans="2:9" x14ac:dyDescent="0.3">
      <c r="B20" s="5">
        <v>18</v>
      </c>
      <c r="C20" s="1">
        <v>1</v>
      </c>
      <c r="D20" s="1">
        <v>1</v>
      </c>
      <c r="E20" s="1">
        <v>1</v>
      </c>
      <c r="F20" s="1">
        <v>0</v>
      </c>
      <c r="G20" s="1">
        <v>1</v>
      </c>
      <c r="H20" s="1">
        <v>0</v>
      </c>
      <c r="I20" s="1">
        <v>1</v>
      </c>
    </row>
    <row r="21" spans="2:9" x14ac:dyDescent="0.3">
      <c r="B21" s="5">
        <v>19</v>
      </c>
      <c r="C21" s="1">
        <v>1</v>
      </c>
      <c r="D21" s="1">
        <v>1</v>
      </c>
      <c r="E21" s="1">
        <v>1</v>
      </c>
      <c r="F21" s="1">
        <v>0</v>
      </c>
      <c r="G21" s="1">
        <v>1</v>
      </c>
      <c r="H21" s="1">
        <v>0</v>
      </c>
      <c r="I21" s="1">
        <v>1</v>
      </c>
    </row>
    <row r="22" spans="2:9" x14ac:dyDescent="0.3">
      <c r="B22" s="5">
        <v>20</v>
      </c>
      <c r="C22" s="1">
        <v>1</v>
      </c>
      <c r="D22" s="1">
        <v>1</v>
      </c>
      <c r="E22" s="1">
        <v>1</v>
      </c>
      <c r="F22" s="1">
        <v>0</v>
      </c>
      <c r="G22" s="1">
        <v>1</v>
      </c>
      <c r="H22" s="1">
        <v>0</v>
      </c>
      <c r="I22" s="1">
        <v>1</v>
      </c>
    </row>
    <row r="23" spans="2:9" x14ac:dyDescent="0.3">
      <c r="B23" s="5">
        <v>21</v>
      </c>
      <c r="C23" s="1">
        <v>1</v>
      </c>
      <c r="D23" s="1">
        <v>1</v>
      </c>
      <c r="E23" s="1">
        <v>1</v>
      </c>
      <c r="F23" s="1">
        <v>1</v>
      </c>
      <c r="G23" s="1">
        <v>1</v>
      </c>
      <c r="H23" s="1">
        <v>0</v>
      </c>
      <c r="I23" s="1">
        <v>0</v>
      </c>
    </row>
    <row r="24" spans="2:9" x14ac:dyDescent="0.3">
      <c r="B24" s="5">
        <v>22</v>
      </c>
      <c r="C24" s="1">
        <v>1</v>
      </c>
      <c r="D24" s="1">
        <v>1</v>
      </c>
      <c r="E24" s="1">
        <v>1</v>
      </c>
      <c r="F24" s="1">
        <v>1</v>
      </c>
      <c r="G24" s="1">
        <v>1</v>
      </c>
      <c r="H24" s="1">
        <v>0</v>
      </c>
      <c r="I24" s="1">
        <v>0</v>
      </c>
    </row>
    <row r="25" spans="2:9" x14ac:dyDescent="0.3">
      <c r="B25" s="5">
        <v>23</v>
      </c>
      <c r="C25" s="1">
        <v>1</v>
      </c>
      <c r="D25" s="1">
        <v>1</v>
      </c>
      <c r="E25" s="1">
        <v>1</v>
      </c>
      <c r="F25" s="1">
        <v>1</v>
      </c>
      <c r="G25" s="1">
        <v>1</v>
      </c>
      <c r="H25" s="1">
        <v>0</v>
      </c>
      <c r="I25" s="1">
        <v>0</v>
      </c>
    </row>
    <row r="26" spans="2:9" x14ac:dyDescent="0.3">
      <c r="B26" s="5">
        <v>24</v>
      </c>
      <c r="C26" s="1">
        <v>0</v>
      </c>
      <c r="D26" s="1">
        <v>1</v>
      </c>
      <c r="E26" s="1">
        <v>0</v>
      </c>
      <c r="F26" s="1">
        <v>1</v>
      </c>
      <c r="G26" s="1">
        <v>1</v>
      </c>
      <c r="H26" s="1">
        <v>1</v>
      </c>
      <c r="I26" s="1">
        <v>1</v>
      </c>
    </row>
    <row r="27" spans="2:9" x14ac:dyDescent="0.3">
      <c r="B27" s="5">
        <v>25</v>
      </c>
      <c r="C27" s="1">
        <v>0</v>
      </c>
      <c r="D27" s="1">
        <v>1</v>
      </c>
      <c r="E27" s="1">
        <v>0</v>
      </c>
      <c r="F27" s="1">
        <v>1</v>
      </c>
      <c r="G27" s="1">
        <v>1</v>
      </c>
      <c r="H27" s="1">
        <v>1</v>
      </c>
      <c r="I27" s="1">
        <v>1</v>
      </c>
    </row>
    <row r="28" spans="2:9" x14ac:dyDescent="0.3">
      <c r="B28" s="5">
        <v>26</v>
      </c>
      <c r="C28" s="1">
        <v>0</v>
      </c>
      <c r="D28" s="1">
        <v>1</v>
      </c>
      <c r="E28" s="1">
        <v>0</v>
      </c>
      <c r="F28" s="1">
        <v>1</v>
      </c>
      <c r="G28" s="1">
        <v>1</v>
      </c>
      <c r="H28" s="1">
        <v>1</v>
      </c>
      <c r="I28" s="1">
        <v>1</v>
      </c>
    </row>
    <row r="29" spans="2:9" x14ac:dyDescent="0.3">
      <c r="B29" s="5">
        <v>27</v>
      </c>
      <c r="C29" s="1">
        <v>0</v>
      </c>
      <c r="D29" s="1">
        <v>1</v>
      </c>
      <c r="E29" s="1">
        <v>0</v>
      </c>
      <c r="F29" s="1">
        <v>1</v>
      </c>
      <c r="G29" s="1">
        <v>1</v>
      </c>
      <c r="H29" s="1">
        <v>1</v>
      </c>
      <c r="I29" s="1">
        <v>1</v>
      </c>
    </row>
    <row r="30" spans="2:9" x14ac:dyDescent="0.3">
      <c r="B30" s="5">
        <v>28</v>
      </c>
      <c r="C30" s="1">
        <v>0</v>
      </c>
      <c r="D30" s="1">
        <v>1</v>
      </c>
      <c r="E30" s="1">
        <v>0</v>
      </c>
      <c r="F30" s="1">
        <v>1</v>
      </c>
      <c r="G30" s="1">
        <v>1</v>
      </c>
      <c r="H30" s="1">
        <v>1</v>
      </c>
      <c r="I30" s="1">
        <v>1</v>
      </c>
    </row>
    <row r="31" spans="2:9" x14ac:dyDescent="0.3">
      <c r="B31" s="5">
        <v>29</v>
      </c>
      <c r="C31" s="1">
        <v>0</v>
      </c>
      <c r="D31" s="1">
        <v>1</v>
      </c>
      <c r="E31" s="1">
        <v>0</v>
      </c>
      <c r="F31" s="1">
        <v>1</v>
      </c>
      <c r="G31" s="1">
        <v>1</v>
      </c>
      <c r="H31" s="1">
        <v>1</v>
      </c>
      <c r="I31" s="1">
        <v>1</v>
      </c>
    </row>
    <row r="32" spans="2:9" x14ac:dyDescent="0.3">
      <c r="B32" s="5">
        <v>30</v>
      </c>
      <c r="C32" s="1">
        <v>1</v>
      </c>
      <c r="D32" s="1">
        <v>1</v>
      </c>
      <c r="E32" s="1">
        <v>1</v>
      </c>
      <c r="F32" s="1">
        <v>1</v>
      </c>
      <c r="G32" s="1">
        <v>0</v>
      </c>
      <c r="H32" s="1">
        <v>0</v>
      </c>
      <c r="I32" s="1">
        <v>1</v>
      </c>
    </row>
    <row r="33" spans="2:9" x14ac:dyDescent="0.3">
      <c r="B33" s="5">
        <v>31</v>
      </c>
      <c r="C33" s="1">
        <v>1</v>
      </c>
      <c r="D33" s="1">
        <v>1</v>
      </c>
      <c r="E33" s="1">
        <v>1</v>
      </c>
      <c r="F33" s="1">
        <v>1</v>
      </c>
      <c r="G33" s="1">
        <v>0</v>
      </c>
      <c r="H33" s="1">
        <v>0</v>
      </c>
      <c r="I33" s="1">
        <v>1</v>
      </c>
    </row>
    <row r="34" spans="2:9" x14ac:dyDescent="0.3">
      <c r="B34" s="5">
        <v>32</v>
      </c>
      <c r="C34" s="1">
        <v>1</v>
      </c>
      <c r="D34" s="1">
        <v>1</v>
      </c>
      <c r="E34" s="1">
        <v>1</v>
      </c>
      <c r="F34" s="1">
        <v>0</v>
      </c>
      <c r="G34" s="1">
        <v>1</v>
      </c>
      <c r="H34" s="1">
        <v>0</v>
      </c>
      <c r="I34" s="1">
        <v>1</v>
      </c>
    </row>
    <row r="35" spans="2:9" x14ac:dyDescent="0.3">
      <c r="B35" s="5">
        <v>33</v>
      </c>
      <c r="C35" s="1">
        <v>1</v>
      </c>
      <c r="D35" s="1">
        <v>1</v>
      </c>
      <c r="E35" s="1">
        <v>1</v>
      </c>
      <c r="F35" s="1">
        <v>0</v>
      </c>
      <c r="G35" s="1">
        <v>1</v>
      </c>
      <c r="H35" s="1">
        <v>0</v>
      </c>
      <c r="I35" s="1">
        <v>1</v>
      </c>
    </row>
    <row r="36" spans="2:9" x14ac:dyDescent="0.3">
      <c r="B36" s="5">
        <v>34</v>
      </c>
      <c r="C36" s="1">
        <v>1</v>
      </c>
      <c r="D36" s="1">
        <v>1</v>
      </c>
      <c r="E36" s="1">
        <v>1</v>
      </c>
      <c r="F36" s="1">
        <v>1</v>
      </c>
      <c r="G36" s="1">
        <v>1</v>
      </c>
      <c r="H36" s="1">
        <v>1</v>
      </c>
      <c r="I36" s="1">
        <v>1</v>
      </c>
    </row>
    <row r="37" spans="2:9" x14ac:dyDescent="0.3">
      <c r="B37" s="5">
        <v>35</v>
      </c>
      <c r="C37" s="1">
        <v>1</v>
      </c>
      <c r="D37" s="1">
        <v>1</v>
      </c>
      <c r="E37" s="1">
        <v>1</v>
      </c>
      <c r="F37" s="1">
        <v>1</v>
      </c>
      <c r="G37" s="1">
        <v>1</v>
      </c>
      <c r="H37" s="1">
        <v>1</v>
      </c>
      <c r="I37" s="1">
        <v>1</v>
      </c>
    </row>
    <row r="38" spans="2:9" x14ac:dyDescent="0.3">
      <c r="B38" s="5" t="s">
        <v>290</v>
      </c>
      <c r="C38" s="1"/>
      <c r="D38" s="1"/>
      <c r="E38" s="1"/>
      <c r="F38" s="1"/>
      <c r="G38" s="1"/>
      <c r="H38" s="1"/>
      <c r="I38" s="1"/>
    </row>
    <row r="39" spans="2:9" x14ac:dyDescent="0.3">
      <c r="B39" s="5" t="s">
        <v>291</v>
      </c>
      <c r="C39" s="1">
        <v>1</v>
      </c>
      <c r="D39" s="1">
        <v>1</v>
      </c>
      <c r="E39" s="1">
        <v>1</v>
      </c>
      <c r="F39" s="1">
        <v>1</v>
      </c>
      <c r="G39" s="1">
        <v>1</v>
      </c>
      <c r="H39" s="1">
        <v>1</v>
      </c>
      <c r="I39" s="1">
        <v>1</v>
      </c>
    </row>
    <row r="52" spans="2:3" x14ac:dyDescent="0.3">
      <c r="B52" s="4" t="s">
        <v>10</v>
      </c>
      <c r="C52" s="5">
        <v>1</v>
      </c>
    </row>
    <row r="54" spans="2:3" x14ac:dyDescent="0.3">
      <c r="B54" s="4" t="s">
        <v>289</v>
      </c>
      <c r="C54" t="s">
        <v>292</v>
      </c>
    </row>
    <row r="55" spans="2:3" x14ac:dyDescent="0.3">
      <c r="B55" s="5" t="s">
        <v>192</v>
      </c>
      <c r="C55" s="1">
        <v>3</v>
      </c>
    </row>
    <row r="56" spans="2:3" x14ac:dyDescent="0.3">
      <c r="B56" s="5" t="s">
        <v>188</v>
      </c>
      <c r="C56" s="1">
        <v>3</v>
      </c>
    </row>
    <row r="57" spans="2:3" x14ac:dyDescent="0.3">
      <c r="B57" s="5" t="s">
        <v>232</v>
      </c>
      <c r="C57" s="1">
        <v>4</v>
      </c>
    </row>
    <row r="58" spans="2:3" x14ac:dyDescent="0.3">
      <c r="B58" s="5" t="s">
        <v>170</v>
      </c>
      <c r="C58" s="1">
        <v>5</v>
      </c>
    </row>
    <row r="59" spans="2:3" x14ac:dyDescent="0.3">
      <c r="B59" s="5" t="s">
        <v>162</v>
      </c>
      <c r="C59" s="1">
        <v>2</v>
      </c>
    </row>
    <row r="60" spans="2:3" x14ac:dyDescent="0.3">
      <c r="B60" s="5" t="s">
        <v>194</v>
      </c>
      <c r="C60" s="1">
        <v>3</v>
      </c>
    </row>
    <row r="61" spans="2:3" x14ac:dyDescent="0.3">
      <c r="B61" s="5" t="s">
        <v>182</v>
      </c>
      <c r="C61" s="1">
        <v>4</v>
      </c>
    </row>
    <row r="62" spans="2:3" x14ac:dyDescent="0.3">
      <c r="B62" s="5" t="s">
        <v>291</v>
      </c>
      <c r="C62" s="1">
        <v>24</v>
      </c>
    </row>
    <row r="77" spans="6:6" x14ac:dyDescent="0.3">
      <c r="F77" t="s">
        <v>293</v>
      </c>
    </row>
    <row r="78" spans="6:6" x14ac:dyDescent="0.3">
      <c r="F78" s="13">
        <v>29</v>
      </c>
    </row>
    <row r="83" spans="3:6" x14ac:dyDescent="0.3">
      <c r="F83" s="14" t="s">
        <v>302</v>
      </c>
    </row>
    <row r="84" spans="3:6" x14ac:dyDescent="0.3">
      <c r="F84" s="8">
        <v>1000000</v>
      </c>
    </row>
    <row r="88" spans="3:6" x14ac:dyDescent="0.3">
      <c r="C88" s="4" t="s">
        <v>2</v>
      </c>
      <c r="D88" t="s">
        <v>305</v>
      </c>
    </row>
    <row r="89" spans="3:6" x14ac:dyDescent="0.3">
      <c r="C89" s="5" t="s">
        <v>112</v>
      </c>
      <c r="D89" s="1">
        <v>3</v>
      </c>
      <c r="F89" s="14" t="s">
        <v>307</v>
      </c>
    </row>
    <row r="90" spans="3:6" x14ac:dyDescent="0.3">
      <c r="C90" s="5" t="s">
        <v>102</v>
      </c>
      <c r="D90" s="1">
        <v>2</v>
      </c>
      <c r="F90" s="13">
        <v>29000000</v>
      </c>
    </row>
    <row r="91" spans="3:6" x14ac:dyDescent="0.3">
      <c r="C91" s="5" t="s">
        <v>54</v>
      </c>
      <c r="D91" s="1">
        <v>2</v>
      </c>
    </row>
    <row r="92" spans="3:6" x14ac:dyDescent="0.3">
      <c r="C92" s="5" t="s">
        <v>12</v>
      </c>
      <c r="D92" s="1">
        <v>3</v>
      </c>
    </row>
    <row r="93" spans="3:6" x14ac:dyDescent="0.3">
      <c r="C93" s="5" t="s">
        <v>14</v>
      </c>
      <c r="D93" s="1">
        <v>2</v>
      </c>
      <c r="F93" s="14" t="s">
        <v>308</v>
      </c>
    </row>
    <row r="94" spans="3:6" x14ac:dyDescent="0.3">
      <c r="C94" s="5" t="s">
        <v>70</v>
      </c>
      <c r="D94" s="1">
        <v>3</v>
      </c>
      <c r="F94" s="13">
        <v>65333333.333333336</v>
      </c>
    </row>
    <row r="95" spans="3:6" x14ac:dyDescent="0.3">
      <c r="C95" s="5" t="s">
        <v>110</v>
      </c>
      <c r="D95" s="1">
        <v>5</v>
      </c>
    </row>
    <row r="96" spans="3:6" x14ac:dyDescent="0.3">
      <c r="C96" s="5" t="s">
        <v>140</v>
      </c>
      <c r="D96" s="1">
        <v>3</v>
      </c>
    </row>
    <row r="97" spans="3:6" x14ac:dyDescent="0.3">
      <c r="C97" s="5" t="s">
        <v>146</v>
      </c>
      <c r="D97" s="1">
        <v>3</v>
      </c>
      <c r="F97" t="s">
        <v>309</v>
      </c>
    </row>
    <row r="98" spans="3:6" x14ac:dyDescent="0.3">
      <c r="C98" s="5" t="s">
        <v>138</v>
      </c>
      <c r="D98" s="1">
        <v>5</v>
      </c>
      <c r="F98" s="13">
        <v>21</v>
      </c>
    </row>
    <row r="99" spans="3:6" x14ac:dyDescent="0.3">
      <c r="C99" s="5" t="s">
        <v>240</v>
      </c>
      <c r="D99" s="1">
        <v>4</v>
      </c>
    </row>
    <row r="100" spans="3:6" x14ac:dyDescent="0.3">
      <c r="C100" s="5" t="s">
        <v>58</v>
      </c>
      <c r="D100" s="1">
        <v>1</v>
      </c>
    </row>
    <row r="101" spans="3:6" x14ac:dyDescent="0.3">
      <c r="C101" s="5" t="s">
        <v>232</v>
      </c>
      <c r="D101" s="1">
        <v>4</v>
      </c>
    </row>
    <row r="102" spans="3:6" x14ac:dyDescent="0.3">
      <c r="C102" s="5" t="s">
        <v>122</v>
      </c>
      <c r="D102" s="1">
        <v>1</v>
      </c>
    </row>
    <row r="103" spans="3:6" x14ac:dyDescent="0.3">
      <c r="C103" s="5" t="s">
        <v>230</v>
      </c>
      <c r="D103" s="1">
        <v>2</v>
      </c>
    </row>
    <row r="104" spans="3:6" x14ac:dyDescent="0.3">
      <c r="C104" s="5" t="s">
        <v>48</v>
      </c>
      <c r="D104" s="1">
        <v>2</v>
      </c>
    </row>
    <row r="105" spans="3:6" x14ac:dyDescent="0.3">
      <c r="C105" s="5" t="s">
        <v>42</v>
      </c>
      <c r="D105" s="1">
        <v>5</v>
      </c>
    </row>
    <row r="106" spans="3:6" x14ac:dyDescent="0.3">
      <c r="C106" s="5" t="s">
        <v>18</v>
      </c>
      <c r="D106" s="1">
        <v>1</v>
      </c>
    </row>
    <row r="107" spans="3:6" x14ac:dyDescent="0.3">
      <c r="C107" s="5" t="s">
        <v>88</v>
      </c>
      <c r="D107" s="1">
        <v>4</v>
      </c>
    </row>
    <row r="108" spans="3:6" x14ac:dyDescent="0.3">
      <c r="C108" s="5" t="s">
        <v>228</v>
      </c>
      <c r="D108" s="1">
        <v>3</v>
      </c>
    </row>
    <row r="109" spans="3:6" x14ac:dyDescent="0.3">
      <c r="C109" s="5" t="s">
        <v>128</v>
      </c>
      <c r="D109" s="1">
        <v>4</v>
      </c>
    </row>
  </sheetData>
  <sheetProtection algorithmName="SHA-512" hashValue="wPej1HuBN5jYvT2CKfMtdYf4MJ4LZpMAu3V6bj52wkPz7yDPOqDfLrx3w1LjGOXxL2BjdlHBBmJqHstY38gNHA==" saltValue="flcZBZoCSA7ri5656eiM/w==" spinCount="100000" sheet="1" objects="1" scenarios="1" autoFilter="0" pivotTables="0"/>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774E9-200F-4600-9AAB-7BA2B3C1311F}">
  <sheetPr>
    <tabColor theme="9" tint="-0.249977111117893"/>
  </sheetPr>
  <dimension ref="A1:N29"/>
  <sheetViews>
    <sheetView showGridLines="0" workbookViewId="0">
      <selection activeCell="I14" sqref="I14"/>
    </sheetView>
  </sheetViews>
  <sheetFormatPr defaultRowHeight="14.4" x14ac:dyDescent="0.3"/>
  <cols>
    <col min="1" max="4" width="9" customWidth="1"/>
    <col min="5" max="5" width="18" bestFit="1" customWidth="1"/>
    <col min="6" max="7" width="11.88671875" bestFit="1" customWidth="1"/>
    <col min="8" max="8" width="9" customWidth="1"/>
    <col min="9" max="9" width="25" bestFit="1" customWidth="1"/>
    <col min="10" max="10" width="11.88671875" bestFit="1" customWidth="1"/>
    <col min="11" max="11" width="9" customWidth="1"/>
  </cols>
  <sheetData>
    <row r="1" spans="1:14" ht="14.4" customHeight="1" x14ac:dyDescent="0.3">
      <c r="A1" s="46" t="s">
        <v>306</v>
      </c>
      <c r="B1" s="46"/>
      <c r="C1" s="46"/>
      <c r="D1" s="46"/>
      <c r="E1" s="46"/>
      <c r="F1" s="46"/>
      <c r="H1" s="19"/>
      <c r="I1" s="19"/>
      <c r="J1" s="19"/>
      <c r="K1" s="19"/>
      <c r="L1" s="11"/>
      <c r="M1" s="12"/>
      <c r="N1" s="12"/>
    </row>
    <row r="2" spans="1:14" ht="14.4" customHeight="1" x14ac:dyDescent="0.3">
      <c r="A2" s="46"/>
      <c r="B2" s="46"/>
      <c r="C2" s="46"/>
      <c r="D2" s="46"/>
      <c r="E2" s="46"/>
      <c r="F2" s="46"/>
      <c r="H2" s="19"/>
      <c r="I2" s="19"/>
      <c r="J2" s="19"/>
      <c r="K2" s="19"/>
      <c r="L2" s="11"/>
      <c r="M2" s="12"/>
      <c r="N2" s="12"/>
    </row>
    <row r="3" spans="1:14" ht="14.4" customHeight="1" x14ac:dyDescent="0.3">
      <c r="A3" s="46"/>
      <c r="B3" s="46"/>
      <c r="C3" s="46"/>
      <c r="D3" s="46"/>
      <c r="E3" s="46"/>
      <c r="F3" s="46"/>
      <c r="H3" s="19"/>
      <c r="I3" s="19"/>
      <c r="J3" s="19"/>
      <c r="K3" s="19"/>
      <c r="L3" s="11"/>
      <c r="M3" s="12"/>
      <c r="N3" s="12"/>
    </row>
    <row r="4" spans="1:14" ht="16.2" customHeight="1" x14ac:dyDescent="0.3">
      <c r="A4" s="24"/>
      <c r="B4" s="24"/>
      <c r="C4" s="24"/>
      <c r="D4" s="24"/>
      <c r="E4" s="35"/>
      <c r="F4" s="35"/>
      <c r="H4" s="19"/>
      <c r="I4" s="19"/>
      <c r="J4" s="19"/>
      <c r="K4" s="19"/>
      <c r="L4" s="11"/>
      <c r="M4" s="12"/>
      <c r="N4" s="12"/>
    </row>
    <row r="5" spans="1:14" ht="15.6" customHeight="1" x14ac:dyDescent="0.3">
      <c r="A5" s="24"/>
      <c r="B5" s="24"/>
      <c r="C5" s="24"/>
      <c r="D5" s="24"/>
      <c r="E5" s="35"/>
      <c r="F5" s="35"/>
      <c r="H5" s="19"/>
      <c r="I5" s="19"/>
      <c r="J5" s="19"/>
      <c r="K5" s="19"/>
      <c r="L5" s="11"/>
      <c r="M5" s="12"/>
      <c r="N5" s="12"/>
    </row>
    <row r="6" spans="1:14" ht="19.2" customHeight="1" x14ac:dyDescent="0.3">
      <c r="A6" s="25"/>
      <c r="B6" s="25"/>
      <c r="C6" s="25"/>
      <c r="D6" s="25"/>
      <c r="E6" s="35"/>
      <c r="F6" s="35"/>
      <c r="H6" s="19"/>
      <c r="I6" s="19"/>
      <c r="J6" s="19"/>
      <c r="K6" s="19"/>
      <c r="L6" s="11"/>
      <c r="M6" s="12"/>
      <c r="N6" s="12"/>
    </row>
    <row r="7" spans="1:14" ht="16.2" customHeight="1" thickBot="1" x14ac:dyDescent="0.35">
      <c r="A7" s="46"/>
      <c r="B7" s="46"/>
      <c r="C7" s="46"/>
      <c r="D7" s="46"/>
      <c r="E7" s="18"/>
      <c r="F7" s="18"/>
      <c r="H7" s="19"/>
      <c r="I7" s="19"/>
      <c r="J7" s="19"/>
      <c r="K7" s="19"/>
      <c r="L7" s="11"/>
      <c r="M7" s="12"/>
      <c r="N7" s="12"/>
    </row>
    <row r="8" spans="1:14" x14ac:dyDescent="0.3">
      <c r="A8" s="47" t="s">
        <v>310</v>
      </c>
      <c r="B8" s="48"/>
      <c r="C8" s="48"/>
      <c r="D8" s="49"/>
      <c r="E8" s="20" t="s">
        <v>2</v>
      </c>
      <c r="F8" s="21" t="s">
        <v>305</v>
      </c>
      <c r="H8" s="15"/>
      <c r="I8" s="15"/>
      <c r="J8" s="15"/>
      <c r="K8" s="15"/>
      <c r="L8" s="11"/>
      <c r="M8" s="12"/>
      <c r="N8" s="12"/>
    </row>
    <row r="9" spans="1:14" x14ac:dyDescent="0.3">
      <c r="A9" s="50">
        <f>GETPIVOTDATA("[Measures].[Sum of Total Episodes]",Pivot!$F$77)</f>
        <v>29</v>
      </c>
      <c r="B9" s="51"/>
      <c r="C9" s="51"/>
      <c r="D9" s="52"/>
      <c r="E9" s="22" t="s">
        <v>112</v>
      </c>
      <c r="F9" s="23">
        <v>3</v>
      </c>
      <c r="H9" s="15"/>
      <c r="I9" s="15"/>
      <c r="J9" s="15"/>
      <c r="K9" s="15"/>
      <c r="L9" s="11"/>
      <c r="M9" s="12"/>
      <c r="N9" s="12"/>
    </row>
    <row r="10" spans="1:14" x14ac:dyDescent="0.3">
      <c r="A10" s="26"/>
      <c r="B10" s="41"/>
      <c r="C10" s="41"/>
      <c r="D10" s="42"/>
      <c r="E10" s="22" t="s">
        <v>102</v>
      </c>
      <c r="F10" s="23">
        <v>2</v>
      </c>
      <c r="H10" s="15"/>
      <c r="I10" s="15"/>
      <c r="J10" s="15"/>
      <c r="K10" s="15"/>
      <c r="L10" s="11"/>
      <c r="M10" s="12"/>
      <c r="N10" s="12"/>
    </row>
    <row r="11" spans="1:14" x14ac:dyDescent="0.3">
      <c r="A11" s="31" t="s">
        <v>311</v>
      </c>
      <c r="B11" s="32"/>
      <c r="C11" s="32"/>
      <c r="D11" s="33"/>
      <c r="E11" s="22" t="s">
        <v>54</v>
      </c>
      <c r="F11" s="23">
        <v>2</v>
      </c>
    </row>
    <row r="12" spans="1:14" x14ac:dyDescent="0.3">
      <c r="A12" s="43">
        <f>GETPIVOTDATA("[Measures].[Sum of Paid Per Episode]",Pivot!$F$83)</f>
        <v>1000000</v>
      </c>
      <c r="B12" s="44"/>
      <c r="C12" s="44"/>
      <c r="D12" s="45"/>
      <c r="E12" s="22" t="s">
        <v>12</v>
      </c>
      <c r="F12" s="23">
        <v>3</v>
      </c>
    </row>
    <row r="13" spans="1:14" x14ac:dyDescent="0.3">
      <c r="A13" s="40"/>
      <c r="B13" s="41"/>
      <c r="C13" s="41"/>
      <c r="D13" s="42"/>
      <c r="E13" s="22" t="s">
        <v>14</v>
      </c>
      <c r="F13" s="23">
        <v>2</v>
      </c>
    </row>
    <row r="14" spans="1:14" x14ac:dyDescent="0.3">
      <c r="A14" s="31" t="s">
        <v>312</v>
      </c>
      <c r="B14" s="32"/>
      <c r="C14" s="32"/>
      <c r="D14" s="33"/>
      <c r="E14" s="22" t="s">
        <v>70</v>
      </c>
      <c r="F14" s="23">
        <v>3</v>
      </c>
    </row>
    <row r="15" spans="1:14" x14ac:dyDescent="0.3">
      <c r="A15" s="37">
        <f>GETPIVOTDATA("[Measures].[Sum of Earned From SharkTank]",Pivot!$F$89)</f>
        <v>29000000</v>
      </c>
      <c r="B15" s="38"/>
      <c r="C15" s="38"/>
      <c r="D15" s="39"/>
      <c r="E15" s="22" t="s">
        <v>110</v>
      </c>
      <c r="F15" s="23">
        <v>5</v>
      </c>
    </row>
    <row r="16" spans="1:14" x14ac:dyDescent="0.3">
      <c r="A16" s="40"/>
      <c r="B16" s="41"/>
      <c r="C16" s="41"/>
      <c r="D16" s="42"/>
      <c r="E16" s="22" t="s">
        <v>140</v>
      </c>
      <c r="F16" s="23">
        <v>3</v>
      </c>
    </row>
    <row r="17" spans="1:6" x14ac:dyDescent="0.3">
      <c r="A17" s="31" t="s">
        <v>313</v>
      </c>
      <c r="B17" s="32"/>
      <c r="C17" s="32"/>
      <c r="D17" s="33"/>
      <c r="E17" s="22" t="s">
        <v>146</v>
      </c>
      <c r="F17" s="23">
        <v>3</v>
      </c>
    </row>
    <row r="18" spans="1:6" x14ac:dyDescent="0.3">
      <c r="A18" s="43">
        <f>GETPIVOTDATA("[Measures].[Sum of Total Investments]",Pivot!$F$93)</f>
        <v>65333333.333333336</v>
      </c>
      <c r="B18" s="44"/>
      <c r="C18" s="44"/>
      <c r="D18" s="45"/>
      <c r="E18" s="22" t="s">
        <v>138</v>
      </c>
      <c r="F18" s="23">
        <v>5</v>
      </c>
    </row>
    <row r="19" spans="1:6" x14ac:dyDescent="0.3">
      <c r="A19" s="26"/>
      <c r="B19" s="16"/>
      <c r="C19" s="16"/>
      <c r="D19" s="27"/>
      <c r="E19" s="22" t="s">
        <v>240</v>
      </c>
      <c r="F19" s="23">
        <v>4</v>
      </c>
    </row>
    <row r="20" spans="1:6" x14ac:dyDescent="0.3">
      <c r="A20" s="31" t="s">
        <v>314</v>
      </c>
      <c r="B20" s="32"/>
      <c r="C20" s="32"/>
      <c r="D20" s="33"/>
      <c r="E20" s="22" t="s">
        <v>58</v>
      </c>
      <c r="F20" s="23">
        <v>1</v>
      </c>
    </row>
    <row r="21" spans="1:6" x14ac:dyDescent="0.3">
      <c r="A21" s="34">
        <f>GETPIVOTDATA("[Measures].[Sum of Total Deals Invested]",Pivot!$F$97)</f>
        <v>21</v>
      </c>
      <c r="B21" s="35"/>
      <c r="C21" s="35"/>
      <c r="D21" s="36"/>
      <c r="E21" s="22" t="s">
        <v>232</v>
      </c>
      <c r="F21" s="23">
        <v>4</v>
      </c>
    </row>
    <row r="22" spans="1:6" ht="15" thickBot="1" x14ac:dyDescent="0.35">
      <c r="A22" s="28"/>
      <c r="B22" s="29"/>
      <c r="C22" s="29"/>
      <c r="D22" s="30"/>
      <c r="E22" s="22" t="s">
        <v>122</v>
      </c>
      <c r="F22" s="23">
        <v>1</v>
      </c>
    </row>
    <row r="23" spans="1:6" x14ac:dyDescent="0.3">
      <c r="A23" s="17"/>
      <c r="B23" s="17"/>
      <c r="C23" s="17"/>
      <c r="E23" s="22" t="s">
        <v>230</v>
      </c>
      <c r="F23" s="23">
        <v>2</v>
      </c>
    </row>
    <row r="24" spans="1:6" x14ac:dyDescent="0.3">
      <c r="A24" s="17"/>
      <c r="B24" s="17"/>
      <c r="C24" s="17"/>
      <c r="E24" s="22" t="s">
        <v>48</v>
      </c>
      <c r="F24" s="23">
        <v>2</v>
      </c>
    </row>
    <row r="25" spans="1:6" x14ac:dyDescent="0.3">
      <c r="A25" s="17"/>
      <c r="B25" s="17"/>
      <c r="C25" s="17"/>
      <c r="E25" s="22" t="s">
        <v>42</v>
      </c>
      <c r="F25" s="23">
        <v>5</v>
      </c>
    </row>
    <row r="26" spans="1:6" x14ac:dyDescent="0.3">
      <c r="A26" s="17"/>
      <c r="B26" s="17"/>
      <c r="C26" s="17"/>
      <c r="E26" s="22" t="s">
        <v>18</v>
      </c>
      <c r="F26" s="23">
        <v>1</v>
      </c>
    </row>
    <row r="27" spans="1:6" x14ac:dyDescent="0.3">
      <c r="A27" s="17"/>
      <c r="B27" s="17"/>
      <c r="C27" s="17"/>
      <c r="E27" s="22" t="s">
        <v>88</v>
      </c>
      <c r="F27" s="23">
        <v>4</v>
      </c>
    </row>
    <row r="28" spans="1:6" x14ac:dyDescent="0.3">
      <c r="E28" s="22" t="s">
        <v>228</v>
      </c>
      <c r="F28" s="23">
        <v>3</v>
      </c>
    </row>
    <row r="29" spans="1:6" x14ac:dyDescent="0.3">
      <c r="E29" s="22" t="s">
        <v>128</v>
      </c>
      <c r="F29" s="23">
        <v>4</v>
      </c>
    </row>
  </sheetData>
  <sheetProtection formatCells="0" formatColumns="0" formatRows="0" insertColumns="0" insertRows="0" insertHyperlinks="0" deleteColumns="0" deleteRows="0" sort="0" autoFilter="0" pivotTables="0"/>
  <mergeCells count="16">
    <mergeCell ref="A7:D7"/>
    <mergeCell ref="E4:F6"/>
    <mergeCell ref="A1:F3"/>
    <mergeCell ref="A8:D8"/>
    <mergeCell ref="A9:D9"/>
    <mergeCell ref="A12:D12"/>
    <mergeCell ref="A11:D11"/>
    <mergeCell ref="B10:D10"/>
    <mergeCell ref="A17:D17"/>
    <mergeCell ref="A18:D18"/>
    <mergeCell ref="A20:D20"/>
    <mergeCell ref="A21:D21"/>
    <mergeCell ref="A14:D14"/>
    <mergeCell ref="A15:D15"/>
    <mergeCell ref="A13:D13"/>
    <mergeCell ref="A16:D16"/>
  </mergeCells>
  <phoneticPr fontId="1" type="noConversion"/>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E 8 K A A B Q S w M E F A A C A A g A C 7 j 0 V L w A m B + m A A A A 9 w A A A B I A H A B D b 2 5 m a W c v U G F j a 2 F n Z S 5 4 b W w g o h g A K K A U A A A A A A A A A A A A A A A A A A A A A A A A A A A A e 7 9 7 v 4 1 9 R W 6 O Q l l q U X F m f p 6 t k q G e g Z J C c U l i X k p i T n 5 e q q 1 S X r 6 S v R 0 v l 0 1 A Y n J 2 Y n q q A l B 1 X r F V R X G K r V J G S U m B l b 5 + e X m 5 X r m x X n 5 R u r 6 R g Y G h f o S v T 3 B y R m p u o h J c c S Z h x b q Z e S B r k 1 O V 7 G z C I K 6 x M 9 I z N D D R M 7 Y A O s p G H y Z o 4 5 u Z h 1 B g B J Q D y S I J 2 j i X 5 p S U F q X a p e b p h g b b 6 M O 4 N v p Q P 9 g B A F B L A w Q U A A I A C A A L u P R U 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C 7 j 0 V C x j r D l Q B w A A a l 0 A A B M A H A B G b 3 J t d W x h c y 9 T Z W N 0 a W 9 u M S 5 t I K I Y A C i g F A A A A A A A A A A A A A A A A A A A A A A A A A A A A O 1 b 7 2 7 b N h D / H i D v Q K j A Y B e C E 8 l O 0 m 3 Y h z T t i g B F m t Z B 9 y E I A s Z m Y 8 E S 5 U l 0 O i 8 I M O w Z 9 j J 7 n T 3 J S P 2 x x b + m 3 H a r U + Z D 0 / D P 3 f F 3 d + R R d 8 z R i E Q p B s P y d / D j 7 s 7 u T j 6 B G R q D J 9 5 5 R E Y T l A O I x y D C d y g n C c I k B z c L w M Z M 8 0 s 0 j s i V B 3 4 C M S K 7 O 4 D + D N N 5 N k K 0 5 R d 0 0 z u H t 6 j D / n O S Y s K m d r w J I b P 8 h 7 0 9 h H s f o 2 k 0 o x R g L 8 1 u 9 9 h f e 0 N G 9 v o C 4 u n 1 K a Y 9 1 5 0 c w T z F 1 0 H X 6 3 b 9 k s U L S G B I O Z S s 7 s O H S 9 Z y V f U + 8 d 6 h J L 2 j C 7 h I Z + B d + j F n 8 l 3 A m x j 1 h p R h p 5 j u h 1 1 p / P O U k D Q R p p S d r 2 F O z j o K 0 n 5 f p n O S x v M E S z S q 5 o 6 a o X / v v Z z 1 w F n a 8 x 6 a J G c x H N G h 7 2 E 8 R 0 G T Z N F R N H d k 1 r 7 3 K k M I A 6 q + 0 T S h m N K W w P O r W V k 9 / Q L 9 R i j j 0 6 V u m W q P 8 w l G K P N 8 I H S c w S Q i U G 4 / x v M Z T O T 2 9 x G l o 5 y Q Q C y 3 n q P F P J / I 7 a 8 m 8 H c Y 6 1 E x g M K D 5 3 v / / P E X / X d f B q I Y s f V I h J Z Q U A w e M w x 9 S x h C C s J Z C l 4 g S s w I R z G i w e 5 1 + h F l I 5 i z j Y B 6 0 I r d R Q Z x / i H N k q a v 8 6 L 5 9 x U 9 v 5 j b K 2 j 5 g C x m C B D a 8 K B d 1 o F 2 W a I 8 v g f Z P 1 Q Q r c u L S x r O 4 o h U 2 w f D + A W K I 6 p c q v X V 5 s m G l C O k d R 0 w L V X L K s b R m e U E x u / 5 Y k m u U 0 o F 3 s 5 T g o Z k Q e m e 5 H d d H 5 Q i 9 Y K a U C / U K 3 i g R U K / D N / 7 j u G C x 0 Z I e K 5 a a o E d K o P G Y t b i U o i m x S V s I m M p Z a i T 0 r C u J o + 1 I g O j w I L I B c H V X 3 3 u r 0 F z Q S c T i G + Z L V O f 0 P o W 6 8 x N a w k L V 6 v O V M b 7 F J P D Q Y / N e 2 B S F s F N c d 5 K X c + z U h k r p 2 S t p 2 M E p c Y 3 W X Q b Y R g D m E + l z q V F K 5 p D f Y e x K 9 R 3 9 f V d A 0 + 7 x X C B Q 6 A P W j i t + F o t D / R u e 2 g b v r C j G v 0 6 j 8 i i O K m M / k r Z 2 / h C 3 8 5 j D 5 d r C T 7 N / I M G L E H D 9 A O q J S 1 A R + 3 3 N a p z L 4 b T S V 7 9 N q M V m H b V Z 5 b H 5 l G h F D y P Y + O B a W b 2 v S W z Z y x q + / P v t X Y Q 8 H b Q N N Z g 7 R 4 i i l a f 0 Z U W C 8 f B 8 + Q G Z Q b X C e 1 c J / B W I v d 1 I o c W I g v M l z K X D n l O A w I a L t H 7 V 7 m t 6 e 8 U + 1 p N 8 B L Z 6 S E U T 6 c m k X 5 L T V D Z G s t q 7 H 0 q Z X A T 9 T c l X p 4 2 z l N u s X q e t t F 3 E K z H k j t W 9 C x t I 9 0 g r M P B 9 i y F 4 F L v T Q r 9 l e G u c E a 2 D H s D f b Q n i e Z 7 o y z N U F 7 / 5 1 P x 1 Y f c k o y W l q R j / H M U 0 9 2 c 0 h M + W K A Y j Q h r k 3 m y m B t B G s M U g L I v L D C i S r h s s r i i 5 0 4 h T x e k 2 b q B J W R d i 9 N 0 o D t N + W V Q m o L u V S f q S 7 q G 1 a l 6 T 4 / V B / F c 9 c E H G O e o K 0 Z c 5 S H L t W g 3 n 8 H m o e R A M m P p X J A k C 3 U R l 5 b L g Q 5 U f h X y g j 8 / r K E K W D 2 0 B 5 t D e y B D q w p / J U n s t g 5 9 x M m L b x N u m s A 4 n s 0 Q H l N y b + c o W 6 y Y n q T J T Y R R 5 1 4 h m U / n Q U K o l o r v G i S t P 7 F i R H R A H 6 4 F W p B E A W 5 o j g 6 G a U b k b Y g 2 d k R R G O 3 m J e p N N q a g H e e U 8 j j C t w + a N R y t N 5 a G C P o 7 X B P + 8 b g I h S h f 9 h W b L r U k u O J E R y j d 6 Y i Z + X E + R e N r m K R z T O o 9 N f o A L k W r v K L k y t 0 U k A n C w g D a / R Q E + + w H I O p V e h L l P r u G R k 1 F H N C 0 9 Z Q h r v 7 g X H S t z m U t Q j 4 H L 6 f P 5 T W 4 v v m u 3 X r L N g F O l f 2 Z 7 0 g W H w 6 2 7 w M l F 6 7 3 9 X c F W a v i 3 q M G n m O G Y a I 2 C 9 Y h 5 y G W U j F v E 9 W X V p z q J t 1 + v G y 7 r v Z S G w 8 N 1 C 4 q r q D S v 8 J H a + O R f L O 2 s K u n o k 9 y U z h f F O c s f X D Z Y f C + Y A P 3 C 9 r 5 n 6 g K B e g S U t + 6 q w 1 a u F r z b s 7 j p f e u w N q 9 B u I d v d R U C 2 8 J r b x l R X q M b m R n K R S r d p f C A j Q O s 5 o m u w w 3 j 3 e a s s v g N u E G b h P + R 2 4 j 9 l Z 4 P m Z 3 O W j h L q H n 3 + u x 0 E f l + s + c k j D l Z 8 Z 9 4 4 f G U i 2 a a P N Z 2 0 9 O R 2 L I K d 7 y Z G s S s g e 8 I a k 6 K z s S u n S W Y x y 2 t C M z s d q q j K N W N m Y m V l q c c c z S / o y j K m s U w v r d n Q i r V c l X p 2 g v T 6 4 c x Z W j b E 8 5 i j G R s t 1 Q t K p H e c Q 4 b F S Q s j b B 5 i p S X E W K q 0 h x F S m u I s V V p L i K F F e R 4 i p S X E W K q 0 j 5 I h U p N t U Z c j F K + e E V p 8 S y Q o M 9 s 7 E Y 7 c o 0 2 p V p C K G U X Z X G R R Y l i c 1 t S i j O k P L t t X k x g p + t I o S T z r Y g Z H 2 c 8 L X V g I h H R r t K E P v s u F A M 8 l l T 4 q G i r R m I f U N 5 O c u q P k U G f B l 7 G 2 M 8 k 6 m 2 y I m L h X 3 q E h p F B t 7 e h T a r O B R y 4 h a p E c G m t t m O m l k B C b O N n q 2 C T t h 1 u Q K X K 9 i i X M H j f b P p n q 6 6 p 6 s u U e A S B S 5 R 4 B I F L l H g E g U u U e A S B S 5 R 4 B I F W 5 Y o s P 7 I 5 Z 6 u u q e r / 2 N O x D 1 d / Y J p C / d 0 1 T 1 d d U 9 X 3 d P V r c 6 3 u K e r 7 u m q e 7 r q n q 6 6 p 6 v u 6 e p 2 u I t 7 u u q e r n 6 9 T 1 f / B V B L A Q I t A B Q A A g A I A A u 4 9 F S 8 A J g f p g A A A P c A A A A S A A A A A A A A A A A A A A A A A A A A A A B D b 2 5 m a W c v U G F j a 2 F n Z S 5 4 b W x Q S w E C L Q A U A A I A C A A L u P R U U 3 I 4 L J s A A A D h A A A A E w A A A A A A A A A A A A A A A A D y A A A A W 0 N v b n R l b n R f V H l w Z X N d L n h t b F B L A Q I t A B Q A A g A I A A u 4 9 F Q s Y 6 w 5 U A c A A G p d A A A T A A A A A A A A A A A A A A A A A N o B A A B G b 3 J t d W x h c y 9 T Z W N 0 a W 9 u M S 5 t U E s F B g A A A A A D A A M A w g A A A H c J 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2 t A A A A A A A A S 6 0 A A O + 7 v z w / e G 1 s I H Z l c n N p b 2 4 9 I j E u M C I g Z W 5 j b 2 R p b m c 9 I n V 0 Z i 0 4 I j 8 + P E x v Y 2 F s U G F j a 2 F n Z U 1 l d G F k Y X R h R m l s Z S B 4 b W x u c z p 4 c 2 k 9 I m h 0 d H A 6 L y 9 3 d 3 c u d z M u b 3 J n L z I w M D E v W E 1 M U 2 N o Z W 1 h L W l u c 3 R h b m N l I i B 4 b W x u c z p 4 c 2 Q 9 I m h 0 d H A 6 L y 9 3 d 3 c u d z M u b 3 J n L z I w M D E v W E 1 M U 2 N o Z W 1 h I j 4 8 S X R l b X M + P E l 0 Z W 0 + P E l 0 Z W 1 M b 2 N h d G l v b j 4 8 S X R l b V R 5 c G U + R m 9 y b X V s Y T w v S X R l b V R 5 c G U + P E l 0 Z W 1 Q Y X R o P l N l Y 3 R p b 2 4 x L 1 B p d G N o Z X M l M j B h b m Q l M j B p b n Z l c 3 R t Z W 5 0 c y U y M G J 5 J T I w c 2 h h c m t z J T V C Z W R p d C U 1 R D w v S X R l b V B h d G g + P C 9 J d G V t T G 9 j Y X R p b 2 4 + P F N 0 Y W J s Z U V u d H J p Z X M + P E V u d H J 5 I F R 5 c G U 9 I k Z p b G x T d G F 0 d X M i I F Z h b H V l P S J z V 2 F p d G l u Z 0 Z v c k V 4 Y 2 V s U m V m c m V z a C I g L z 4 8 R W 5 0 c n k g V H l w Z T 0 i Q n V m Z m V y T m V 4 d F J l Z n J l c 2 g i I F Z h b H V l P S J s M S I g L z 4 8 R W 5 0 c n k g V H l w Z T 0 i R m l s b E N v b H V t b k 5 h b W V z I i B W Y W x 1 Z T 0 i c 1 s m c X V v d D t F c C 4 g T m 8 u M i Z x d W 9 0 O y w m c X V v d D t Q a X R j a C B O b y 4 m c X V v d D s s J n F 1 b 3 Q 7 Q n J h b m Q m c X V v d D s s J n F 1 b 3 Q 7 S W R l Y S Z x d W 9 0 O y w m c X V v d D t v c m l n a W 5 h b F 9 h b W 9 1 b n Q m c X V v d D s s J n F 1 b 3 Q 7 T 3 J p Z 2 l u Y W x f Z X F 1 a X R 5 J n F 1 b 3 Q 7 L C Z x d W 9 0 O 0 R l Y W x f Y W 1 v d W 5 0 J n F 1 b 3 Q 7 L C Z x d W 9 0 O 0 R l Y W x f Z X F 1 a X R 5 J n F 1 b 3 Q 7 L C Z x d W 9 0 O 0 R l Y W x f Z G V i d C Z x d W 9 0 O y w m c X V v d D t J b n Z l c 3 R t Z W 5 0 I G J 5 I E F z a G 5 l Z X I m c X V v d D s s J n F 1 b 3 Q 7 S W 5 2 Z X N 0 b W V u d C B i e S B O Y W 1 p d G E m c X V v d D s s J n F 1 b 3 Q 7 S W 5 2 Z X N 0 b W V u d C B i e S B B b n V w Y W 0 m c X V v d D s s J n F 1 b 3 Q 7 S W 5 2 Z X N 0 b W V u d C B i e S B W a W 5 l Z X R h J n F 1 b 3 Q 7 L C Z x d W 9 0 O 0 l u d m V z d G 1 l b n Q g Y n k g Q W 1 h b i Z x d W 9 0 O y w m c X V v d D t J b n Z l c 3 R t Z W 5 0 I G J 5 I F B l e X V z a C Z x d W 9 0 O y w m c X V v d D t J b n Z l c 3 R t Z W 5 0 I G J 5 I E d o Y X p h b C Z x d W 9 0 O 1 0 i I C 8 + P E V u d H J 5 I F R 5 c G U 9 I k Z p b G x F b m F i b G V k I i B W Y W x 1 Z T 0 i b D E i I C 8 + P E V u d H J 5 I F R 5 c G U 9 I k Z p b G x D b 2 x 1 b W 5 U e X B l c y I g V m F s d W U 9 I n N C U U 1 H Q m d N R U F 3 U U R B d 0 1 E Q X d N R E F 3 P T 0 i I C 8 + P E V u d H J 5 I F R 5 c G U 9 I k Z p b G x M Y X N 0 V X B k Y X R l Z C I g V m F s d W U 9 I m Q y M D I y L T A 3 L T I w V D E 3 O j M w O j E 2 L j k 1 M T k 5 M z J a I i A v P j x F b n R y e S B U e X B l P S J G a W x s R X J y b 3 J D b 3 V u d C I g V m F s d W U 9 I m w w I i A v P j x F b n R y e S B U e X B l P S J G a W x s Z W R D b 2 1 w b G V 0 Z V J l c 3 V s d F R v V 2 9 y a 3 N o Z W V 0 I i B W Y W x 1 Z T 0 i b D E i I C 8 + P E V u d H J 5 I F R 5 c G U 9 I k Z p b G x F c n J v c k N v Z G U i I F Z h b H V l P S J z V W 5 r b m 9 3 b i I g L z 4 8 R W 5 0 c n k g V H l w Z T 0 i R m l s b F R h c m d l d E 5 h b W V D d X N 0 b 2 1 p e m V k I i B W Y W x 1 Z T 0 i b D E i I C 8 + P E V u d H J 5 I F R 5 c G U 9 I k Z p b G x U b 0 R h d G F N b 2 R l b E V u Y W J s Z W Q i I F Z h b H V l P S J s M C I g L z 4 8 R W 5 0 c n k g V H l w Z T 0 i S X N Q c m l 2 Y X R l I i B W Y W x 1 Z T 0 i b D A i I C 8 + P E V u d H J 5 I F R 5 c G U 9 I l F 1 Z X J 5 S U Q i I F Z h b H V l P S J z M z A 1 Y T E 5 N z I t N m N h Y i 0 0 M T c z L T l j M W I t M j g 3 N j I 2 Y T k y M G U w I i A v P j x F b n R y e S B U e X B l P S J S Z W N v d m V y e V R h c m d l d E N v b H V t b i I g V m F s d W U 9 I m w x I i A v P j x F b n R y e S B U e X B l P S J S Z W N v d m V y e V R h c m d l d F J v d y I g V m F s d W U 9 I m w x I i A v P j x F b n R y e S B U e X B l P S J S Z W N v d m V y e V R h c m d l d F N o Z W V 0 I i B W Y W x 1 Z T 0 i c 1 N o Z W V 0 M i I g L z 4 8 R W 5 0 c n k g V H l w Z T 0 i R m l s b E N v d W 5 0 I i B W Y W x 1 Z T 0 i b D A 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p b n Z l c 3 R t Z W 5 0 c y I g L z 4 8 R W 5 0 c n k g V H l w Z T 0 i U m V s Y X R p b 2 5 z a G l w S W 5 m b 0 N v b n R h a W 5 l c i I g V m F s d W U 9 I n N 7 J n F 1 b 3 Q 7 Y 2 9 s d W 1 u Q 2 9 1 b n Q m c X V v d D s 6 M T Y s J n F 1 b 3 Q 7 a 2 V 5 Q 2 9 s d W 1 u T m F t Z X M m c X V v d D s 6 W 1 0 s J n F 1 b 3 Q 7 c X V l c n l S Z W x h d G l v b n N o a X B z J n F 1 b 3 Q 7 O l t d L C Z x d W 9 0 O 2 N v b H V t b k l k Z W 5 0 a X R p Z X M m c X V v d D s 6 W y Z x d W 9 0 O 1 N l Y 3 R p b 2 4 x L 1 B p d G N o Z X M g Y W 5 k I G l u d m V z d G 1 l b n R z I G J 5 I H N o Y X J r c 1 t l Z G l 0 X S 9 D a G F u Z 2 V k I F R 5 c G U 4 L n t F c C 4 g T m 8 u M i w w f S Z x d W 9 0 O y w m c X V v d D t T Z W N 0 a W 9 u M S 9 Q a X R j a G V z I G F u Z C B p b n Z l c 3 R t Z W 5 0 c y B i e S B z a G F y a 3 N b Z W R p d F 0 v Q X B w Z W 5 k Z W Q g U X V l c n k u e 1 B p d G N o I E 5 v L i w x f S Z x d W 9 0 O y w m c X V v d D t T Z W N 0 a W 9 u M S 9 Q a X R j a G V z I G F u Z C B p b n Z l c 3 R t Z W 5 0 c y B i e S B z a G F y a 3 N b Z W R p d F 0 v Q X B w Z W 5 k Z W Q g U X V l c n k u e 0 J y Y W 5 k L D J 9 J n F 1 b 3 Q 7 L C Z x d W 9 0 O 1 N l Y 3 R p b 2 4 x L 1 B p d G N o Z X M g Y W 5 k I G l u d m V z d G 1 l b n R z I G J 5 I H N o Y X J r c 1 t l Z G l 0 X S 9 B c H B l b m R l Z C B R d W V y e S 5 7 S W R l Y S w z f S Z x d W 9 0 O y w m c X V v d D t T Z W N 0 a W 9 u M S 9 Q a X R j a G V z I G F u Z C B p b n Z l c 3 R t Z W 5 0 c y B i e S B z a G F y a 3 N b Z W R p d F 0 v Q 2 h h b m d l Z C B U e X B l O C 5 7 b 3 J p Z 2 l u Y W x f Y W 1 v d W 5 0 L D R 9 J n F 1 b 3 Q 7 L C Z x d W 9 0 O 1 N l Y 3 R p b 2 4 x L 1 B p d G N o Z X M g Y W 5 k I G l u d m V z d G 1 l b n R z I G J 5 I H N o Y X J r c 1 t l Z G l 0 X S 9 D a G F u Z 2 V k I F R 5 c G U 2 L n t P c m l n a W 5 h b C B h c 2 s u M i 4 y L D Z 9 J n F 1 b 3 Q 7 L C Z x d W 9 0 O 1 N l Y 3 R p b 2 4 x L 1 B p d G N o Z X M g Y W 5 k I G l u d m V z d G 1 l b n R z I G J 5 I H N o Y X J r c 1 t l Z G l 0 X S 9 D a G F u Z 2 V k I F R 5 c G U 4 L n t E Z W F s X 2 F t b 3 V u d C w 2 f S Z x d W 9 0 O y w m c X V v d D t T Z W N 0 a W 9 u M S 9 Q a X R j a G V z I G F u Z C B p b n Z l c 3 R t Z W 5 0 c y B i e S B z a G F y a 3 N b Z W R p d F 0 v Q X B w Z W 5 k Z W Q g U X V l c n k u e 0 R l Y W w u M i 4 x L D l 9 J n F 1 b 3 Q 7 L C Z x d W 9 0 O 1 N l Y 3 R p b 2 4 x L 1 B p d G N o Z X M g Y W 5 k I G l u d m V z d G 1 l b n R z I G J 5 I H N o Y X J r c 1 t l Z G l 0 X S 9 D a G F u Z 2 V k I F R 5 c G U 4 L n t E Z W F s X 2 R l Y n Q s O H 0 m c X V v d D s s J n F 1 b 3 Q 7 U 2 V j d G l v b j E v U G l 0 Y 2 h l c y B h b m Q g a W 5 2 Z X N 0 b W V u d H M g Y n k g c 2 h h c m t z W 2 V k a X R d L 0 N o Y W 5 n Z W Q g V H l w Z T g u e 0 l u d m V z d G 1 l b n Q g Y n k g Q X N o b m V l c i w 5 f S Z x d W 9 0 O y w m c X V v d D t T Z W N 0 a W 9 u M S 9 Q a X R j a G V z I G F u Z C B p b n Z l c 3 R t Z W 5 0 c y B i e S B z a G F y a 3 N b Z W R p d F 0 v Q 2 h h b m d l Z C B U e X B l O C 5 7 S W 5 2 Z X N 0 b W V u d C B i e S B O Y W 1 p d G E s M T B 9 J n F 1 b 3 Q 7 L C Z x d W 9 0 O 1 N l Y 3 R p b 2 4 x L 1 B p d G N o Z X M g Y W 5 k I G l u d m V z d G 1 l b n R z I G J 5 I H N o Y X J r c 1 t l Z G l 0 X S 9 D a G F u Z 2 V k I F R 5 c G U 4 L n t J b n Z l c 3 R t Z W 5 0 I G J 5 I E F u d X B h b S w x M X 0 m c X V v d D s s J n F 1 b 3 Q 7 U 2 V j d G l v b j E v U G l 0 Y 2 h l c y B h b m Q g a W 5 2 Z X N 0 b W V u d H M g Y n k g c 2 h h c m t z W 2 V k a X R d L 0 N o Y W 5 n Z W Q g V H l w Z T g u e 0 l u d m V z d G 1 l b n Q g Y n k g V m l u Z W V 0 Y S w x M n 0 m c X V v d D s s J n F 1 b 3 Q 7 U 2 V j d G l v b j E v U G l 0 Y 2 h l c y B h b m Q g a W 5 2 Z X N 0 b W V u d H M g Y n k g c 2 h h c m t z W 2 V k a X R d L 0 N o Y W 5 n Z W Q g V H l w Z T g u e 0 l u d m V z d G 1 l b n Q g Y n k g Q W 1 h b i w x M 3 0 m c X V v d D s s J n F 1 b 3 Q 7 U 2 V j d G l v b j E v U G l 0 Y 2 h l c y B h b m Q g a W 5 2 Z X N 0 b W V u d H M g Y n k g c 2 h h c m t z W 2 V k a X R d L 0 N o Y W 5 n Z W Q g V H l w Z T g u e 0 l u d m V z d G 1 l b n Q g Y n k g U G V 5 d X N o L D E 0 f S Z x d W 9 0 O y w m c X V v d D t T Z W N 0 a W 9 u M S 9 Q a X R j a G V z I G F u Z C B p b n Z l c 3 R t Z W 5 0 c y B i e S B z a G F y a 3 N b Z W R p d F 0 v Q 2 h h b m d l Z C B U e X B l O C 5 7 S W 5 2 Z X N 0 b W V u d C B i e S B H a G F 6 Y W w s M T V 9 J n F 1 b 3 Q 7 X S w m c X V v d D t D b 2 x 1 b W 5 D b 3 V u d C Z x d W 9 0 O z o x N i w m c X V v d D t L Z X l D b 2 x 1 b W 5 O Y W 1 l c y Z x d W 9 0 O z p b X S w m c X V v d D t D b 2 x 1 b W 5 J Z G V u d G l 0 a W V z J n F 1 b 3 Q 7 O l s m c X V v d D t T Z W N 0 a W 9 u M S 9 Q a X R j a G V z I G F u Z C B p b n Z l c 3 R t Z W 5 0 c y B i e S B z a G F y a 3 N b Z W R p d F 0 v Q 2 h h b m d l Z C B U e X B l O C 5 7 R X A u I E 5 v L j I s M H 0 m c X V v d D s s J n F 1 b 3 Q 7 U 2 V j d G l v b j E v U G l 0 Y 2 h l c y B h b m Q g a W 5 2 Z X N 0 b W V u d H M g Y n k g c 2 h h c m t z W 2 V k a X R d L 0 F w c G V u Z G V k I F F 1 Z X J 5 L n t Q a X R j a C B O b y 4 s M X 0 m c X V v d D s s J n F 1 b 3 Q 7 U 2 V j d G l v b j E v U G l 0 Y 2 h l c y B h b m Q g a W 5 2 Z X N 0 b W V u d H M g Y n k g c 2 h h c m t z W 2 V k a X R d L 0 F w c G V u Z G V k I F F 1 Z X J 5 L n t C c m F u Z C w y f S Z x d W 9 0 O y w m c X V v d D t T Z W N 0 a W 9 u M S 9 Q a X R j a G V z I G F u Z C B p b n Z l c 3 R t Z W 5 0 c y B i e S B z a G F y a 3 N b Z W R p d F 0 v Q X B w Z W 5 k Z W Q g U X V l c n k u e 0 l k Z W E s M 3 0 m c X V v d D s s J n F 1 b 3 Q 7 U 2 V j d G l v b j E v U G l 0 Y 2 h l c y B h b m Q g a W 5 2 Z X N 0 b W V u d H M g Y n k g c 2 h h c m t z W 2 V k a X R d L 0 N o Y W 5 n Z W Q g V H l w Z T g u e 2 9 y a W d p b m F s X 2 F t b 3 V u d C w 0 f S Z x d W 9 0 O y w m c X V v d D t T Z W N 0 a W 9 u M S 9 Q a X R j a G V z I G F u Z C B p b n Z l c 3 R t Z W 5 0 c y B i e S B z a G F y a 3 N b Z W R p d F 0 v Q 2 h h b m d l Z C B U e X B l N i 5 7 T 3 J p Z 2 l u Y W w g Y X N r L j I u M i w 2 f S Z x d W 9 0 O y w m c X V v d D t T Z W N 0 a W 9 u M S 9 Q a X R j a G V z I G F u Z C B p b n Z l c 3 R t Z W 5 0 c y B i e S B z a G F y a 3 N b Z W R p d F 0 v Q 2 h h b m d l Z C B U e X B l O C 5 7 R G V h b F 9 h b W 9 1 b n Q s N n 0 m c X V v d D s s J n F 1 b 3 Q 7 U 2 V j d G l v b j E v U G l 0 Y 2 h l c y B h b m Q g a W 5 2 Z X N 0 b W V u d H M g Y n k g c 2 h h c m t z W 2 V k a X R d L 0 F w c G V u Z G V k I F F 1 Z X J 5 L n t E Z W F s L j I u M S w 5 f S Z x d W 9 0 O y w m c X V v d D t T Z W N 0 a W 9 u M S 9 Q a X R j a G V z I G F u Z C B p b n Z l c 3 R t Z W 5 0 c y B i e S B z a G F y a 3 N b Z W R p d F 0 v Q 2 h h b m d l Z C B U e X B l O C 5 7 R G V h b F 9 k Z W J 0 L D h 9 J n F 1 b 3 Q 7 L C Z x d W 9 0 O 1 N l Y 3 R p b 2 4 x L 1 B p d G N o Z X M g Y W 5 k I G l u d m V z d G 1 l b n R z I G J 5 I H N o Y X J r c 1 t l Z G l 0 X S 9 D a G F u Z 2 V k I F R 5 c G U 4 L n t J b n Z l c 3 R t Z W 5 0 I G J 5 I E F z a G 5 l Z X I s O X 0 m c X V v d D s s J n F 1 b 3 Q 7 U 2 V j d G l v b j E v U G l 0 Y 2 h l c y B h b m Q g a W 5 2 Z X N 0 b W V u d H M g Y n k g c 2 h h c m t z W 2 V k a X R d L 0 N o Y W 5 n Z W Q g V H l w Z T g u e 0 l u d m V z d G 1 l b n Q g Y n k g T m F t a X R h L D E w f S Z x d W 9 0 O y w m c X V v d D t T Z W N 0 a W 9 u M S 9 Q a X R j a G V z I G F u Z C B p b n Z l c 3 R t Z W 5 0 c y B i e S B z a G F y a 3 N b Z W R p d F 0 v Q 2 h h b m d l Z C B U e X B l O C 5 7 S W 5 2 Z X N 0 b W V u d C B i e S B B b n V w Y W 0 s M T F 9 J n F 1 b 3 Q 7 L C Z x d W 9 0 O 1 N l Y 3 R p b 2 4 x L 1 B p d G N o Z X M g Y W 5 k I G l u d m V z d G 1 l b n R z I G J 5 I H N o Y X J r c 1 t l Z G l 0 X S 9 D a G F u Z 2 V k I F R 5 c G U 4 L n t J b n Z l c 3 R t Z W 5 0 I G J 5 I F Z p b m V l d G E s M T J 9 J n F 1 b 3 Q 7 L C Z x d W 9 0 O 1 N l Y 3 R p b 2 4 x L 1 B p d G N o Z X M g Y W 5 k I G l u d m V z d G 1 l b n R z I G J 5 I H N o Y X J r c 1 t l Z G l 0 X S 9 D a G F u Z 2 V k I F R 5 c G U 4 L n t J b n Z l c 3 R t Z W 5 0 I G J 5 I E F t Y W 4 s M T N 9 J n F 1 b 3 Q 7 L C Z x d W 9 0 O 1 N l Y 3 R p b 2 4 x L 1 B p d G N o Z X M g Y W 5 k I G l u d m V z d G 1 l b n R z I G J 5 I H N o Y X J r c 1 t l Z G l 0 X S 9 D a G F u Z 2 V k I F R 5 c G U 4 L n t J b n Z l c 3 R t Z W 5 0 I G J 5 I F B l e X V z a C w x N H 0 m c X V v d D s s J n F 1 b 3 Q 7 U 2 V j d G l v b j E v U G l 0 Y 2 h l c y B h b m Q g a W 5 2 Z X N 0 b W V u d H M g Y n k g c 2 h h c m t z W 2 V k a X R d L 0 N o Y W 5 n Z W Q g V H l w Z T g u e 0 l u d m V z d G 1 l b n Q g Y n k g R 2 h h e m F s L D E 1 f S Z x d W 9 0 O 1 0 s J n F 1 b 3 Q 7 U m V s Y X R p b 2 5 z a G l w S W 5 m b y Z x d W 9 0 O z p b X X 0 i I C 8 + P E V u d H J 5 I F R 5 c G U 9 I k F k Z G V k V G 9 E Y X R h T W 9 k Z W w i I F Z h b H V l P S J s M C I g L z 4 8 L 1 N 0 Y W J s Z U V u d H J p Z X M + P C 9 J d G V t P j x J d G V t P j x J d G V t T G 9 j Y X R p b 2 4 + P E l 0 Z W 1 U e X B l P k Z v c m 1 1 b G E 8 L 0 l 0 Z W 1 U e X B l P j x J d G V t U G F 0 a D 5 T Z W N 0 a W 9 u M S 9 h d H R h Y 2 h t Z W 5 0 J T I w d G 8 l M j B p b n Z l c 3 R t b m V 0 P C 9 J d G V t U G F 0 a D 4 8 L 0 l 0 Z W 1 M b 2 N h d G l v b j 4 8 U 3 R h Y m x l R W 5 0 c m l l c z 4 8 R W 5 0 c n k g V H l w Z T 0 i R m l s b E N v d W 5 0 I i B W Y W x 1 Z T 0 i b D A i I C 8 + P E V u d H J 5 I F R 5 c G U 9 I k 5 h d m l n Y X R p b 2 5 T d G V w T m F t Z S I g V m F s d W U 9 I n N O Y X Z p Z 2 F 0 a W 9 u I i A v P j x F b n R y e S B U e X B l P S J G a W x s R X J y b 3 J D b 2 R l I i B W Y W x 1 Z T 0 i c 1 V u a 2 5 v d 2 4 i I C 8 + P E V u d H J 5 I F R 5 c G U 9 I k Z p b G x F b m F i b G V k I i B W Y W x 1 Z T 0 i b D E i I C 8 + P E V u d H J 5 I F R 5 c G U 9 I k Z p b G x F c n J v c k N v d W 5 0 I i B W Y W x 1 Z T 0 i b D A i I C 8 + P E V u d H J 5 I F R 5 c G U 9 I k Z p b G x M Y X N 0 V X B k Y X R l Z C I g V m F s d W U 9 I m Q y M D I y L T A 3 L T I w V D E 3 O j M w O j E 2 L j k 4 N D k 0 N z V a I i A v P j x F b n R y e S B U e X B l P S J G a W x s Q 2 9 s d W 1 u V H l w Z X M i I F Z h b H V l P S J z Q X d N R 0 J n T U d C Q V V B Q k F V Q U F B Q U F B Q U F B Q U E 9 P S I g L z 4 8 R W 5 0 c n k g V H l w Z T 0 i R m l s b G V k Q 2 9 t c G x l d G V S Z X N 1 b H R U b 1 d v c m t z a G V l d C I g V m F s d W U 9 I m w x I i A v P j x F b n R y e S B U e X B l P S J G a W x s Q 2 9 s d W 1 u T m F t Z X M i I F Z h b H V l P S J z W y Z x d W 9 0 O 0 V w L i B O b y 4 y J n F 1 b 3 Q 7 L C Z x d W 9 0 O 1 B p d G N o I E 5 v L i Z x d W 9 0 O y w m c X V v d D t C c m F u Z C Z x d W 9 0 O y w m c X V v d D t J Z G V h J n F 1 b 3 Q 7 L C Z x d W 9 0 O 0 9 y a W d p b m F s I G F z a y 4 x J n F 1 b 3 Q 7 L C Z x d W 9 0 O 0 9 y a W d p b m F s I G F z a y 4 y L j E m c X V v d D s s J n F 1 b 3 Q 7 T 3 J p Z 2 l u Y W w g Y X N r L j I u M i Z x d W 9 0 O y w m c X V v d D t E Z W F s L j E u M S Z x d W 9 0 O y w m c X V v d D t E Z W F s L j E u M i Z x d W 9 0 O y w m c X V v d D t E Z W F s L j I u M S Z x d W 9 0 O y w m c X V v d D t E Z W F s L j I u M i 4 y J n F 1 b 3 Q 7 L C Z x d W 9 0 O 0 R l Y W w u M i 4 y L j M m c X V v d D s s J n F 1 b 3 Q 7 S W 5 2 Z X N 0 b W V u d C B i e S B B c 2 h u Z W V y J n F 1 b 3 Q 7 L C Z x d W 9 0 O 0 l u d m V z d G 1 l b n Q g Y n k g T m F t a X R h J n F 1 b 3 Q 7 L C Z x d W 9 0 O 0 l u d m V z d G 1 l b n Q g Y n k g Q W 5 1 c G F t J n F 1 b 3 Q 7 L C Z x d W 9 0 O 0 l u d m V z d G 1 l b n Q g Y n k g V m l u Z W V 0 Y S Z x d W 9 0 O y w m c X V v d D t J b n Z l c 3 R t Z W 5 0 I G J 5 I E F t Y W 4 m c X V v d D s s J n F 1 b 3 Q 7 S W 5 2 Z X N 0 b W V u d C B i e S B Q Z X l 1 c 2 g m c X V v d D s s J n F 1 b 3 Q 7 S W 5 2 Z X N 0 b W V u d C B i e S B H a G F 6 Y W w m c X V v d D t d I i A v P j x F b n R y e S B U e X B l P S J G a W x s V G 9 E Y X R h T W 9 k Z W x F b m F i b G V k I i B W Y W x 1 Z T 0 i b D A i I C 8 + P E V u d H J 5 I F R 5 c G U 9 I k l z U H J p d m F 0 Z S I g V m F s d W U 9 I m w w I i A v P j x F b n R y e S B U e X B l P S J R d W V y e U l E I i B W Y W x 1 Z T 0 i c z F k Z D Z k Y 2 I 4 L W Q w N D k t N G V m Z i 1 i M T I 4 L T M 1 Y T g 1 Z D U 4 M T Y 2 Z S I g L z 4 8 R W 5 0 c n k g V H l w Z T 0 i U m V j b 3 Z l c n l U Y X J n Z X R D b 2 x 1 b W 4 i I F Z h b H V l P S J s M S I g L z 4 8 R W 5 0 c n k g V H l w Z T 0 i U m V j b 3 Z l c n l U Y X J n Z X R S b 3 c i I F Z h b H V l P S J s M S I g L z 4 8 R W 5 0 c n k g V H l w Z T 0 i U m V j b 3 Z l c n l U Y X J n Z X R T a G V l d C I g V m F s d W U 9 I n N T a G V l d D M i I C 8 + P E V u d H J 5 I F R 5 c G U 9 I k Z p b G x T d G F 0 d X M i I F Z h b H V l P S J z V 2 F p d G l u Z 0 Z v c k V 4 Y 2 V s U m V m c m V z a C I g L z 4 8 R W 5 0 c n k g V H l w Z T 0 i T m F t Z V V w Z G F 0 Z W R B Z n R l c k Z p b G w i I F Z h b H V l P S J s M C I g L z 4 8 R W 5 0 c n k g V H l w Z T 0 i Q n V m Z m V y T m V 4 d F J l Z n J l c 2 g i I F Z h b H V l P S J s M S I g L z 4 8 R W 5 0 c n k g V H l w Z T 0 i R m l s b E 9 i a m V j d F R 5 c G U i I F Z h b H V l P S J z V G F i b G U i I C 8 + P E V u d H J 5 I F R 5 c G U 9 I l J l c 3 V s d F R 5 c G U i I F Z h b H V l P S J z V G F i b G U i I C 8 + P E V u d H J 5 I F R 5 c G U 9 I k Z p b G x U Y X J n Z X Q i I F Z h b H V l P S J z Y X R 0 Y W N o b W V u d F 9 0 b 1 9 p b n Z l c 3 R t b m V 0 I i A v P j x F b n R y e S B U e X B l P S J M b 2 F k Z W R U b 0 F u Y W x 5 c 2 l z U 2 V y d m l j Z X M i I F Z h b H V l P S J s M C I g L z 4 8 R W 5 0 c n k g V H l w Z T 0 i Q W R k Z W R U b 0 R h d G F N b 2 R l b C I g V m F s d W U 9 I m w w I i A v P j x F b n R y e S B U e X B l P S J S Z W x h d G l v b n N o a X B J b m Z v Q 2 9 u d G F p b m V y I i B W Y W x 1 Z T 0 i c 3 s m c X V v d D t j b 2 x 1 b W 5 D b 3 V u d C Z x d W 9 0 O z o x O S w m c X V v d D t r Z X l D b 2 x 1 b W 5 O Y W 1 l c y Z x d W 9 0 O z p b X S w m c X V v d D t x d W V y e V J l b G F 0 a W 9 u c 2 h p c H M m c X V v d D s 6 W 1 0 s J n F 1 b 3 Q 7 Y 2 9 s d W 1 u S W R l b n R p d G l l c y Z x d W 9 0 O z p b J n F 1 b 3 Q 7 U 2 V j d G l v b j E v U G l 0 Y 2 h l c y B h b m Q g a W 5 2 Z X N 0 b W V u d H M g Y n k g c 2 h h c m t z W 2 V k a X R d I C g y K S 9 D a G F u Z 2 V k I F R 5 c G U u e 0 V w L i B O b y 4 y L D B 9 J n F 1 b 3 Q 7 L C Z x d W 9 0 O 1 N l Y 3 R p b 2 4 x L 1 B p d G N o Z X M g Y W 5 k I G l u d m V z d G 1 l b n R z I G J 5 I H N o Y X J r c 1 t l Z G l 0 X S A o M i k v Q 2 h h b m d l Z C B U e X B l L n t Q a X R j a C B O b y 4 s M X 0 m c X V v d D s s J n F 1 b 3 Q 7 U 2 V j d G l v b j E v U G l 0 Y 2 h l c y B h b m Q g a W 5 2 Z X N 0 b W V u d H M g Y n k g c 2 h h c m t z W 2 V k a X R d I C g y K S 9 D a G F u Z 2 V k I F R 5 c G U u e 0 J y Y W 5 k L D J 9 J n F 1 b 3 Q 7 L C Z x d W 9 0 O 1 N l Y 3 R p b 2 4 x L 1 B p d G N o Z X M g Y W 5 k I G l u d m V z d G 1 l b n R z I G J 5 I H N o Y X J r c 1 t l Z G l 0 X S A o M i k v Q 2 h h b m d l Z C B U e X B l L n t J Z G V h L D N 9 J n F 1 b 3 Q 7 L C Z x d W 9 0 O 1 N l Y 3 R p b 2 4 x L 1 B p d G N o Z X M g Y W 5 k I G l u d m V z d G 1 l b n R z I G J 5 I H N o Y X J r c 1 t l Z G l 0 X S A o M i k v Q 2 h h b m d l Z C B U e X B l N C 5 7 T 3 J p Z 2 l u Y W w g Y X N r L j E s N H 0 m c X V v d D s s J n F 1 b 3 Q 7 U 2 V j d G l v b j E v U G l 0 Y 2 h l c y B h b m Q g a W 5 2 Z X N 0 b W V u d H M g Y n k g c 2 h h c m t z W 2 V k a X R d I C g y K S 9 S Z X B s Y W N l Z C B W Y W x 1 Z T E 0 L n t P c m l n a W 5 h b C B h c 2 s u M i 4 y L D V 9 J n F 1 b 3 Q 7 L C Z x d W 9 0 O 1 N l Y 3 R p b 2 4 x L 1 B p d G N o Z X M g Y W 5 k I G l u d m V z d G 1 l b n R z I G J 5 I H N o Y X J r c 1 t l Z G l 0 X S A o M i k v Q 2 h h b m d l Z C B U e X B l N S 5 7 T 3 J p Z 2 l u Y W w g Y X N r L j I u M S w 1 f S Z x d W 9 0 O y w m c X V v d D t T Z W N 0 a W 9 u M S 9 Q a X R j a G V z I G F u Z C B p b n Z l c 3 R t Z W 5 0 c y B i e S B z a G F y a 3 N b Z W R p d F 0 g K D I p L 0 N o Y W 5 n Z W Q g V H l w Z T E u e 0 R l Y W w u M S 4 x L D V 9 J n F 1 b 3 Q 7 L C Z x d W 9 0 O 1 N l Y 3 R p b 2 4 x L 1 B p d G N o Z X M g Y W 5 k I G l u d m V z d G 1 l b n R z I G J 5 I H N o Y X J r c 1 t l Z G l 0 X S A o M i k v U m V w b G F j Z W Q g V m F s d W U x N S 5 7 R G V h b C 4 x L j I s O H 0 m c X V v d D s s J n F 1 b 3 Q 7 U 2 V j d G l v b j E v U G l 0 Y 2 h l c y B h b m Q g a W 5 2 Z X N 0 b W V u d H M g Y n k g c 2 h h c m t z W 2 V k a X R d I C g y K S 9 D a G F u Z 2 V k I F R 5 c G U y L n t E Z W F s L j I u M S w 3 f S Z x d W 9 0 O y w m c X V v d D t T Z W N 0 a W 9 u M S 9 Q a X R j a G V z I G F u Z C B p b n Z l c 3 R t Z W 5 0 c y B i e S B z a G F y a 3 N b Z W R p d F 0 g K D I p L 1 J l c G x h Y 2 V k I F Z h b H V l M T U u e 0 R l Y W w u M i 4 y L j I s M T B 9 J n F 1 b 3 Q 7 L C Z x d W 9 0 O 1 N l Y 3 R p b 2 4 x L 1 B p d G N o Z X M g Y W 5 k I G l u d m V z d G 1 l b n R z I G J 5 I H N o Y X J r c 1 t l Z G l 0 X S A o M i k v U m V w b G F j Z W Q g V m F s d W U x N S 5 7 R G V h b C 4 y L j I u M y w x M X 0 m c X V v d D s s J n F 1 b 3 Q 7 U 2 V j d G l v b j E v U G l 0 Y 2 h l c y B h b m Q g a W 5 2 Z X N 0 b W V u d H M g Y n k g c 2 h h c m t z W 2 V k a X R d I C g y K S 9 S Z X B s Y W N l Z C B W Y W x 1 Z T E 1 L n t J b n Z l c 3 R t Z W 5 0 I G J 5 I E F z a G 5 l Z X I s M T J 9 J n F 1 b 3 Q 7 L C Z x d W 9 0 O 1 N l Y 3 R p b 2 4 x L 1 B p d G N o Z X M g Y W 5 k I G l u d m V z d G 1 l b n R z I G J 5 I H N o Y X J r c 1 t l Z G l 0 X S A o M i k v U m V w b G F j Z W Q g V m F s d W U x N S 5 7 S W 5 2 Z X N 0 b W V u d C B i e S B O Y W 1 p d G E s M T N 9 J n F 1 b 3 Q 7 L C Z x d W 9 0 O 1 N l Y 3 R p b 2 4 x L 1 B p d G N o Z X M g Y W 5 k I G l u d m V z d G 1 l b n R z I G J 5 I H N o Y X J r c 1 t l Z G l 0 X S A o M i k v U m V w b G F j Z W Q g V m F s d W U x N S 5 7 S W 5 2 Z X N 0 b W V u d C B i e S B B b n V w Y W 0 s M T R 9 J n F 1 b 3 Q 7 L C Z x d W 9 0 O 1 N l Y 3 R p b 2 4 x L 1 B p d G N o Z X M g Y W 5 k I G l u d m V z d G 1 l b n R z I G J 5 I H N o Y X J r c 1 t l Z G l 0 X S A o M i k v U m V w b G F j Z W Q g V m F s d W U x N S 5 7 S W 5 2 Z X N 0 b W V u d C B i e S B W a W 5 l Z X R h L D E 1 f S Z x d W 9 0 O y w m c X V v d D t T Z W N 0 a W 9 u M S 9 Q a X R j a G V z I G F u Z C B p b n Z l c 3 R t Z W 5 0 c y B i e S B z a G F y a 3 N b Z W R p d F 0 g K D I p L 1 J l c G x h Y 2 V k I F Z h b H V l M T U u e 0 l u d m V z d G 1 l b n Q g Y n k g Q W 1 h b i w x N n 0 m c X V v d D s s J n F 1 b 3 Q 7 U 2 V j d G l v b j E v U G l 0 Y 2 h l c y B h b m Q g a W 5 2 Z X N 0 b W V u d H M g Y n k g c 2 h h c m t z W 2 V k a X R d I C g y K S 9 S Z X B s Y W N l Z C B W Y W x 1 Z T E 1 L n t J b n Z l c 3 R t Z W 5 0 I G J 5 I F B l e X V z a C w x N 3 0 m c X V v d D s s J n F 1 b 3 Q 7 U 2 V j d G l v b j E v U G l 0 Y 2 h l c y B h b m Q g a W 5 2 Z X N 0 b W V u d H M g Y n k g c 2 h h c m t z W 2 V k a X R d I C g y K S 9 S Z X B s Y W N l Z C B W Y W x 1 Z T E 1 L n t J b n Z l c 3 R t Z W 5 0 I G J 5 I E d o Y X p h b C w x O H 0 m c X V v d D t d L C Z x d W 9 0 O 0 N v b H V t b k N v d W 5 0 J n F 1 b 3 Q 7 O j E 5 L C Z x d W 9 0 O 0 t l e U N v b H V t b k 5 h b W V z J n F 1 b 3 Q 7 O l t d L C Z x d W 9 0 O 0 N v b H V t b k l k Z W 5 0 a X R p Z X M m c X V v d D s 6 W y Z x d W 9 0 O 1 N l Y 3 R p b 2 4 x L 1 B p d G N o Z X M g Y W 5 k I G l u d m V z d G 1 l b n R z I G J 5 I H N o Y X J r c 1 t l Z G l 0 X S A o M i k v Q 2 h h b m d l Z C B U e X B l L n t F c C 4 g T m 8 u M i w w f S Z x d W 9 0 O y w m c X V v d D t T Z W N 0 a W 9 u M S 9 Q a X R j a G V z I G F u Z C B p b n Z l c 3 R t Z W 5 0 c y B i e S B z a G F y a 3 N b Z W R p d F 0 g K D I p L 0 N o Y W 5 n Z W Q g V H l w Z S 5 7 U G l 0 Y 2 g g T m 8 u L D F 9 J n F 1 b 3 Q 7 L C Z x d W 9 0 O 1 N l Y 3 R p b 2 4 x L 1 B p d G N o Z X M g Y W 5 k I G l u d m V z d G 1 l b n R z I G J 5 I H N o Y X J r c 1 t l Z G l 0 X S A o M i k v Q 2 h h b m d l Z C B U e X B l L n t C c m F u Z C w y f S Z x d W 9 0 O y w m c X V v d D t T Z W N 0 a W 9 u M S 9 Q a X R j a G V z I G F u Z C B p b n Z l c 3 R t Z W 5 0 c y B i e S B z a G F y a 3 N b Z W R p d F 0 g K D I p L 0 N o Y W 5 n Z W Q g V H l w Z S 5 7 S W R l Y S w z f S Z x d W 9 0 O y w m c X V v d D t T Z W N 0 a W 9 u M S 9 Q a X R j a G V z I G F u Z C B p b n Z l c 3 R t Z W 5 0 c y B i e S B z a G F y a 3 N b Z W R p d F 0 g K D I p L 0 N o Y W 5 n Z W Q g V H l w Z T Q u e 0 9 y a W d p b m F s I G F z a y 4 x L D R 9 J n F 1 b 3 Q 7 L C Z x d W 9 0 O 1 N l Y 3 R p b 2 4 x L 1 B p d G N o Z X M g Y W 5 k I G l u d m V z d G 1 l b n R z I G J 5 I H N o Y X J r c 1 t l Z G l 0 X S A o M i k v U m V w b G F j Z W Q g V m F s d W U x N C 5 7 T 3 J p Z 2 l u Y W w g Y X N r L j I u M i w 1 f S Z x d W 9 0 O y w m c X V v d D t T Z W N 0 a W 9 u M S 9 Q a X R j a G V z I G F u Z C B p b n Z l c 3 R t Z W 5 0 c y B i e S B z a G F y a 3 N b Z W R p d F 0 g K D I p L 0 N o Y W 5 n Z W Q g V H l w Z T U u e 0 9 y a W d p b m F s I G F z a y 4 y L j E s N X 0 m c X V v d D s s J n F 1 b 3 Q 7 U 2 V j d G l v b j E v U G l 0 Y 2 h l c y B h b m Q g a W 5 2 Z X N 0 b W V u d H M g Y n k g c 2 h h c m t z W 2 V k a X R d I C g y K S 9 D a G F u Z 2 V k I F R 5 c G U x L n t E Z W F s L j E u M S w 1 f S Z x d W 9 0 O y w m c X V v d D t T Z W N 0 a W 9 u M S 9 Q a X R j a G V z I G F u Z C B p b n Z l c 3 R t Z W 5 0 c y B i e S B z a G F y a 3 N b Z W R p d F 0 g K D I p L 1 J l c G x h Y 2 V k I F Z h b H V l M T U u e 0 R l Y W w u M S 4 y L D h 9 J n F 1 b 3 Q 7 L C Z x d W 9 0 O 1 N l Y 3 R p b 2 4 x L 1 B p d G N o Z X M g Y W 5 k I G l u d m V z d G 1 l b n R z I G J 5 I H N o Y X J r c 1 t l Z G l 0 X S A o M i k v Q 2 h h b m d l Z C B U e X B l M i 5 7 R G V h b C 4 y L j E s N 3 0 m c X V v d D s s J n F 1 b 3 Q 7 U 2 V j d G l v b j E v U G l 0 Y 2 h l c y B h b m Q g a W 5 2 Z X N 0 b W V u d H M g Y n k g c 2 h h c m t z W 2 V k a X R d I C g y K S 9 S Z X B s Y W N l Z C B W Y W x 1 Z T E 1 L n t E Z W F s L j I u M i 4 y L D E w f S Z x d W 9 0 O y w m c X V v d D t T Z W N 0 a W 9 u M S 9 Q a X R j a G V z I G F u Z C B p b n Z l c 3 R t Z W 5 0 c y B i e S B z a G F y a 3 N b Z W R p d F 0 g K D I p L 1 J l c G x h Y 2 V k I F Z h b H V l M T U u e 0 R l Y W w u M i 4 y L j M s M T F 9 J n F 1 b 3 Q 7 L C Z x d W 9 0 O 1 N l Y 3 R p b 2 4 x L 1 B p d G N o Z X M g Y W 5 k I G l u d m V z d G 1 l b n R z I G J 5 I H N o Y X J r c 1 t l Z G l 0 X S A o M i k v U m V w b G F j Z W Q g V m F s d W U x N S 5 7 S W 5 2 Z X N 0 b W V u d C B i e S B B c 2 h u Z W V y L D E y f S Z x d W 9 0 O y w m c X V v d D t T Z W N 0 a W 9 u M S 9 Q a X R j a G V z I G F u Z C B p b n Z l c 3 R t Z W 5 0 c y B i e S B z a G F y a 3 N b Z W R p d F 0 g K D I p L 1 J l c G x h Y 2 V k I F Z h b H V l M T U u e 0 l u d m V z d G 1 l b n Q g Y n k g T m F t a X R h L D E z f S Z x d W 9 0 O y w m c X V v d D t T Z W N 0 a W 9 u M S 9 Q a X R j a G V z I G F u Z C B p b n Z l c 3 R t Z W 5 0 c y B i e S B z a G F y a 3 N b Z W R p d F 0 g K D I p L 1 J l c G x h Y 2 V k I F Z h b H V l M T U u e 0 l u d m V z d G 1 l b n Q g Y n k g Q W 5 1 c G F t L D E 0 f S Z x d W 9 0 O y w m c X V v d D t T Z W N 0 a W 9 u M S 9 Q a X R j a G V z I G F u Z C B p b n Z l c 3 R t Z W 5 0 c y B i e S B z a G F y a 3 N b Z W R p d F 0 g K D I p L 1 J l c G x h Y 2 V k I F Z h b H V l M T U u e 0 l u d m V z d G 1 l b n Q g Y n k g V m l u Z W V 0 Y S w x N X 0 m c X V v d D s s J n F 1 b 3 Q 7 U 2 V j d G l v b j E v U G l 0 Y 2 h l c y B h b m Q g a W 5 2 Z X N 0 b W V u d H M g Y n k g c 2 h h c m t z W 2 V k a X R d I C g y K S 9 S Z X B s Y W N l Z C B W Y W x 1 Z T E 1 L n t J b n Z l c 3 R t Z W 5 0 I G J 5 I E F t Y W 4 s M T Z 9 J n F 1 b 3 Q 7 L C Z x d W 9 0 O 1 N l Y 3 R p b 2 4 x L 1 B p d G N o Z X M g Y W 5 k I G l u d m V z d G 1 l b n R z I G J 5 I H N o Y X J r c 1 t l Z G l 0 X S A o M i k v U m V w b G F j Z W Q g V m F s d W U x N S 5 7 S W 5 2 Z X N 0 b W V u d C B i e S B Q Z X l 1 c 2 g s M T d 9 J n F 1 b 3 Q 7 L C Z x d W 9 0 O 1 N l Y 3 R p b 2 4 x L 1 B p d G N o Z X M g Y W 5 k I G l u d m V z d G 1 l b n R z I G J 5 I H N o Y X J r c 1 t l Z G l 0 X S A o M i k v U m V w b G F j Z W Q g V m F s d W U x N S 5 7 S W 5 2 Z X N 0 b W V u d C B i e S B H a G F 6 Y W w s M T h 9 J n F 1 b 3 Q 7 X S w m c X V v d D t S Z W x h d G l v b n N o a X B J b m Z v J n F 1 b 3 Q 7 O l t d f S I g L z 4 8 L 1 N 0 Y W J s Z U V u d H J p Z X M + P C 9 J d G V t P j x J d G V t P j x J d G V t T G 9 j Y X R p b 2 4 + P E l 0 Z W 1 U e X B l P k Z v c m 1 1 b G E 8 L 0 l 0 Z W 1 U e X B l P j x J d G V t U G F 0 a D 5 T Z W N 0 a W 9 u M S 9 Q a X R j a G V z J T I w Y W 5 k J T I w a W 5 2 Z X N 0 b W V u d H M l M j B i e S U y M H N o Y X J r c y U 1 Q m V k a X Q l N U Q v U 2 9 1 c m N l P C 9 J d G V t U G F 0 a D 4 8 L 0 l 0 Z W 1 M b 2 N h d G l v b j 4 8 U 3 R h Y m x l R W 5 0 c m l l c y A v P j w v S X R l b T 4 8 S X R l b T 4 8 S X R l b U x v Y 2 F 0 a W 9 u P j x J d G V t V H l w Z T 5 G b 3 J t d W x h P C 9 J d G V t V H l w Z T 4 8 S X R l b V B h d G g + U 2 V j d G l v b j E v U G l 0 Y 2 h l c y U y M G F u Z C U y M G l u d m V z d G 1 l b n R z J T I w Y n k l M j B z a G F y a 3 M l N U J l Z G l 0 J T V E L 0 R h d G E y P C 9 J d G V t U G F 0 a D 4 8 L 0 l 0 Z W 1 M b 2 N h d G l v b j 4 8 U 3 R h Y m x l R W 5 0 c m l l c y A v P j w v S X R l b T 4 8 S X R l b T 4 8 S X R l b U x v Y 2 F 0 a W 9 u P j x J d G V t V H l w Z T 5 G b 3 J t d W x h P C 9 J d G V t V H l w Z T 4 8 S X R l b V B h d G g + U 2 V j d G l v b j E v U G l 0 Y 2 h l c y U y M G F u Z C U y M G l u d m V z d G 1 l b n R z J T I w Y n k l M j B z a G F y a 3 M l N U J l Z G l 0 J T V E L 1 J l b W 9 2 Z W Q l M j B U b 3 A l M j B S b 3 d z P C 9 J d G V t U G F 0 a D 4 8 L 0 l 0 Z W 1 M b 2 N h d G l v b j 4 8 U 3 R h Y m x l R W 5 0 c m l l c y A v P j w v S X R l b T 4 8 S X R l b T 4 8 S X R l b U x v Y 2 F 0 a W 9 u P j x J d G V t V H l w Z T 5 G b 3 J t d W x h P C 9 J d G V t V H l w Z T 4 8 S X R l b V B h d G g + U 2 V j d G l v b j E v U G l 0 Y 2 h l c y U y M G F u Z C U y M G l u d m V z d G 1 l b n R z J T I w Y n k l M j B z a G F y a 3 M l N U J l Z G l 0 J T V E L 1 J l b W 9 2 Z W Q l M j B C b 3 R 0 b 2 0 l M j B S b 3 d z P C 9 J d G V t U G F 0 a D 4 8 L 0 l 0 Z W 1 M b 2 N h d G l v b j 4 8 U 3 R h Y m x l R W 5 0 c m l l c y A v P j w v S X R l b T 4 8 S X R l b T 4 8 S X R l b U x v Y 2 F 0 a W 9 u P j x J d G V t V H l w Z T 5 G b 3 J t d W x h P C 9 J d G V t V H l w Z T 4 8 S X R l b V B h d G g + U 2 V j d G l v b j E v U G l 0 Y 2 h l c y U y M G F u Z C U y M G l u d m V z d G 1 l b n R z J T I w Y n k l M j B z a G F y a 3 M l N U J l Z G l 0 J T V E L 1 J l b W 9 2 Z W Q l M j B D b 2 x 1 b W 5 z P C 9 J d G V t U G F 0 a D 4 8 L 0 l 0 Z W 1 M b 2 N h d G l v b j 4 8 U 3 R h Y m x l R W 5 0 c m l l c y A v P j w v S X R l b T 4 8 S X R l b T 4 8 S X R l b U x v Y 2 F 0 a W 9 u P j x J d G V t V H l w Z T 5 G b 3 J t d W x h P C 9 J d G V t V H l w Z T 4 8 S X R l b V B h d G g + U 2 V j d G l v b j E v U G l 0 Y 2 h l c y U y M G F u Z C U y M G l u d m V z d G 1 l b n R z J T I w Y n k l M j B z a G F y a 3 M l N U J l Z G l 0 J T V E L 1 J l c G x h Y 2 V k J T I w V m F s d W U x P C 9 J d G V t U G F 0 a D 4 8 L 0 l 0 Z W 1 M b 2 N h d G l v b j 4 8 U 3 R h Y m x l R W 5 0 c m l l c y A v P j w v S X R l b T 4 8 S X R l b T 4 8 S X R l b U x v Y 2 F 0 a W 9 u P j x J d G V t V H l w Z T 5 G b 3 J t d W x h P C 9 J d G V t V H l w Z T 4 8 S X R l b V B h d G g + U 2 V j d G l v b j E v U G l 0 Y 2 h l c y U y M G F u Z C U y M G l u d m V z d G 1 l b n R z J T I w Y n k l M j B z a G F y a 3 M l N U J l Z G l 0 J T V E L 1 J l c G x h Y 2 V k J T I w V m F s d W U 8 L 0 l 0 Z W 1 Q Y X R o P j w v S X R l b U x v Y 2 F 0 a W 9 u P j x T d G F i b G V F b n R y a W V z I C 8 + P C 9 J d G V t P j x J d G V t P j x J d G V t T G 9 j Y X R p b 2 4 + P E l 0 Z W 1 U e X B l P k Z v c m 1 1 b G E 8 L 0 l 0 Z W 1 U e X B l P j x J d G V t U G F 0 a D 5 T Z W N 0 a W 9 u M S 9 Q a X R j a G V z J T I w Y W 5 k J T I w a W 5 2 Z X N 0 b W V u d H M l M j B i e S U y M H N o Y X J r c y U 1 Q m V k a X Q l N U Q v U m V w b G F j Z W Q l M j B W Y W x 1 Z T I 8 L 0 l 0 Z W 1 Q Y X R o P j w v S X R l b U x v Y 2 F 0 a W 9 u P j x T d G F i b G V F b n R y a W V z I C 8 + P C 9 J d G V t P j x J d G V t P j x J d G V t T G 9 j Y X R p b 2 4 + P E l 0 Z W 1 U e X B l P k Z v c m 1 1 b G E 8 L 0 l 0 Z W 1 U e X B l P j x J d G V t U G F 0 a D 5 T Z W N 0 a W 9 u M S 9 Q a X R j a G V z J T I w Y W 5 k J T I w a W 5 2 Z X N 0 b W V u d H M l M j B i e S U y M H N o Y X J r c y U 1 Q m V k a X Q l N U Q v U m V w b G F j Z W Q l M j B W Y W x 1 Z T M 8 L 0 l 0 Z W 1 Q Y X R o P j w v S X R l b U x v Y 2 F 0 a W 9 u P j x T d G F i b G V F b n R y a W V z I C 8 + P C 9 J d G V t P j x J d G V t P j x J d G V t T G 9 j Y X R p b 2 4 + P E l 0 Z W 1 U e X B l P k Z v c m 1 1 b G E 8 L 0 l 0 Z W 1 U e X B l P j x J d G V t U G F 0 a D 5 T Z W N 0 a W 9 u M S 9 Q a X R j a G V z J T I w Y W 5 k J T I w a W 5 2 Z X N 0 b W V u d H M l M j B i e S U y M H N o Y X J r c y U 1 Q m V k a X Q l N U Q v T G 9 3 Z X J j Y X N l Z C U y M F R l e H Q 8 L 0 l 0 Z W 1 Q Y X R o P j w v S X R l b U x v Y 2 F 0 a W 9 u P j x T d G F i b G V F b n R y a W V z I C 8 + P C 9 J d G V t P j x J d G V t P j x J d G V t T G 9 j Y X R p b 2 4 + P E l 0 Z W 1 U e X B l P k Z v c m 1 1 b G E 8 L 0 l 0 Z W 1 U e X B l P j x J d G V t U G F 0 a D 5 T Z W N 0 a W 9 u M S 9 Q a X R j a G V z J T I w Y W 5 k J T I w a W 5 2 Z X N 0 b W V u d H M l M j B i e S U y M H N o Y X J r c y U 1 Q m V k a X Q l N U Q v U 3 B s a X Q l M j B D b 2 x 1 b W 4 l M j B i e S U y M E R l b G l t a X R l c j w v S X R l b V B h d G g + P C 9 J d G V t T G 9 j Y X R p b 2 4 + P F N 0 Y W J s Z U V u d H J p Z X M g L z 4 8 L 0 l 0 Z W 0 + P E l 0 Z W 0 + P E l 0 Z W 1 M b 2 N h d G l v b j 4 8 S X R l b V R 5 c G U + R m 9 y b X V s Y T w v S X R l b V R 5 c G U + P E l 0 Z W 1 Q Y X R o P l N l Y 3 R p b 2 4 x L 1 B p d G N o Z X M l M j B h b m Q l M j B p b n Z l c 3 R t Z W 5 0 c y U y M G J 5 J T I w c 2 h h c m t z J T V C Z W R p d C U 1 R C 9 S Z X B s Y W N l Z C U y M F Z h b H V l N D w v S X R l b V B h d G g + P C 9 J d G V t T G 9 j Y X R p b 2 4 + P F N 0 Y W J s Z U V u d H J p Z X M g L z 4 8 L 0 l 0 Z W 0 + P E l 0 Z W 0 + P E l 0 Z W 1 M b 2 N h d G l v b j 4 8 S X R l b V R 5 c G U + R m 9 y b X V s Y T w v S X R l b V R 5 c G U + P E l 0 Z W 1 Q Y X R o P l N l Y 3 R p b 2 4 x L 1 B p d G N o Z X M l M j B h b m Q l M j B p b n Z l c 3 R t Z W 5 0 c y U y M G J 5 J T I w c 2 h h c m t z J T V C Z W R p d C U 1 R C 9 T c G x p d C U y M E N v b H V t b i U y M G J 5 J T I w R G V s a W 1 p d G V y M T w v S X R l b V B h d G g + P C 9 J d G V t T G 9 j Y X R p b 2 4 + P F N 0 Y W J s Z U V u d H J p Z X M g L z 4 8 L 0 l 0 Z W 0 + P E l 0 Z W 0 + P E l 0 Z W 1 M b 2 N h d G l v b j 4 8 S X R l b V R 5 c G U + R m 9 y b X V s Y T w v S X R l b V R 5 c G U + P E l 0 Z W 1 Q Y X R o P l N l Y 3 R p b 2 4 x L 1 B p d G N o Z X M l M j B h b m Q l M j B p b n Z l c 3 R t Z W 5 0 c y U y M G J 5 J T I w c 2 h h c m t z J T V C Z W R p d C U 1 R C 9 T c G x p d C U y M E N v b H V t b i U y M G J 5 J T I w R G V s a W 1 p d G V y M j w v S X R l b V B h d G g + P C 9 J d G V t T G 9 j Y X R p b 2 4 + P F N 0 Y W J s Z U V u d H J p Z X M g L z 4 8 L 0 l 0 Z W 0 + P E l 0 Z W 0 + P E l 0 Z W 1 M b 2 N h d G l v b j 4 8 S X R l b V R 5 c G U + R m 9 y b X V s Y T w v S X R l b V R 5 c G U + P E l 0 Z W 1 Q Y X R o P l N l Y 3 R p b 2 4 x L 1 B p d G N o Z X M l M j B h b m Q l M j B p b n Z l c 3 R t Z W 5 0 c y U y M G J 5 J T I w c 2 h h c m t z J T V C Z W R p d C U 1 R C 9 D a G F u Z 2 V k J T I w V H l w Z T w v S X R l b V B h d G g + P C 9 J d G V t T G 9 j Y X R p b 2 4 + P F N 0 Y W J s Z U V u d H J p Z X M g L z 4 8 L 0 l 0 Z W 0 + P E l 0 Z W 0 + P E l 0 Z W 1 M b 2 N h d G l v b j 4 8 S X R l b V R 5 c G U + R m 9 y b X V s Y T w v S X R l b V R 5 c G U + P E l 0 Z W 1 Q Y X R o P l N l Y 3 R p b 2 4 x L 1 B p d G N o Z X M l M j B h b m Q l M j B p b n Z l c 3 R t Z W 5 0 c y U y M G J 5 J T I w c 2 h h c m t z J T V C Z W R p d C U 1 R C 9 S Z W 1 v d m V k J T I w Q 2 9 s d W 1 u c z E 8 L 0 l 0 Z W 1 Q Y X R o P j w v S X R l b U x v Y 2 F 0 a W 9 u P j x T d G F i b G V F b n R y a W V z I C 8 + P C 9 J d G V t P j x J d G V t P j x J d G V t T G 9 j Y X R p b 2 4 + P E l 0 Z W 1 U e X B l P k Z v c m 1 1 b G E 8 L 0 l 0 Z W 1 U e X B l P j x J d G V t U G F 0 a D 5 T Z W N 0 a W 9 u M S 9 Q a X R j a G V z J T I w Y W 5 k J T I w a W 5 2 Z X N 0 b W V u d H M l M j B i e S U y M H N o Y X J r c y U 1 Q m V k a X Q l N U Q v U m V w b G F j Z W Q l M j B W Y W x 1 Z T U 8 L 0 l 0 Z W 1 Q Y X R o P j w v S X R l b U x v Y 2 F 0 a W 9 u P j x T d G F i b G V F b n R y a W V z I C 8 + P C 9 J d G V t P j x J d G V t P j x J d G V t T G 9 j Y X R p b 2 4 + P E l 0 Z W 1 U e X B l P k Z v c m 1 1 b G E 8 L 0 l 0 Z W 1 U e X B l P j x J d G V t U G F 0 a D 5 T Z W N 0 a W 9 u M S 9 Q a X R j a G V z J T I w Y W 5 k J T I w a W 5 2 Z X N 0 b W V u d H M l M j B i e S U y M H N o Y X J r c y U 1 Q m V k a X Q l N U Q v U m V w b G F j Z W Q l M j B W Y W x 1 Z T Y 8 L 0 l 0 Z W 1 Q Y X R o P j w v S X R l b U x v Y 2 F 0 a W 9 u P j x T d G F i b G V F b n R y a W V z I C 8 + P C 9 J d G V t P j x J d G V t P j x J d G V t T G 9 j Y X R p b 2 4 + P E l 0 Z W 1 U e X B l P k Z v c m 1 1 b G E 8 L 0 l 0 Z W 1 U e X B l P j x J d G V t U G F 0 a D 5 T Z W N 0 a W 9 u M S 9 Q a X R j a G V z J T I w Y W 5 k J T I w a W 5 2 Z X N 0 b W V u d H M l M j B i e S U y M H N o Y X J r c y U 1 Q m V k a X Q l N U Q v U 3 B s a X Q l M j B D b 2 x 1 b W 4 l M j B i e S U y M E R l b G l t a X R l c j M 8 L 0 l 0 Z W 1 Q Y X R o P j w v S X R l b U x v Y 2 F 0 a W 9 u P j x T d G F i b G V F b n R y a W V z I C 8 + P C 9 J d G V t P j x J d G V t P j x J d G V t T G 9 j Y X R p b 2 4 + P E l 0 Z W 1 U e X B l P k Z v c m 1 1 b G E 8 L 0 l 0 Z W 1 U e X B l P j x J d G V t U G F 0 a D 5 T Z W N 0 a W 9 u M S 9 Q a X R j a G V z J T I w Y W 5 k J T I w a W 5 2 Z X N 0 b W V u d H M l M j B i e S U y M H N o Y X J r c y U 1 Q m V k a X Q l N U Q v U m V w b G F j Z W Q l M j B W Y W x 1 Z T c 8 L 0 l 0 Z W 1 Q Y X R o P j w v S X R l b U x v Y 2 F 0 a W 9 u P j x T d G F i b G V F b n R y a W V z I C 8 + P C 9 J d G V t P j x J d G V t P j x J d G V t T G 9 j Y X R p b 2 4 + P E l 0 Z W 1 U e X B l P k Z v c m 1 1 b G E 8 L 0 l 0 Z W 1 U e X B l P j x J d G V t U G F 0 a D 5 T Z W N 0 a W 9 u M S 9 Q a X R j a G V z J T I w Y W 5 k J T I w a W 5 2 Z X N 0 b W V u d H M l M j B i e S U y M H N o Y X J r c y U 1 Q m V k a X Q l N U Q v U m V w b G F j Z W Q l M j B W Y W x 1 Z T g 8 L 0 l 0 Z W 1 Q Y X R o P j w v S X R l b U x v Y 2 F 0 a W 9 u P j x T d G F i b G V F b n R y a W V z I C 8 + P C 9 J d G V t P j x J d G V t P j x J d G V t T G 9 j Y X R p b 2 4 + P E l 0 Z W 1 U e X B l P k Z v c m 1 1 b G E 8 L 0 l 0 Z W 1 U e X B l P j x J d G V t U G F 0 a D 5 T Z W N 0 a W 9 u M S 9 Q a X R j a G V z J T I w Y W 5 k J T I w a W 5 2 Z X N 0 b W V u d H M l M j B i e S U y M H N o Y X J r c y U 1 Q m V k a X Q l N U Q v U m V w b G F j Z W Q l M j B W Y W x 1 Z T k 8 L 0 l 0 Z W 1 Q Y X R o P j w v S X R l b U x v Y 2 F 0 a W 9 u P j x T d G F i b G V F b n R y a W V z I C 8 + P C 9 J d G V t P j x J d G V t P j x J d G V t T G 9 j Y X R p b 2 4 + P E l 0 Z W 1 U e X B l P k Z v c m 1 1 b G E 8 L 0 l 0 Z W 1 U e X B l P j x J d G V t U G F 0 a D 5 T Z W N 0 a W 9 u M S 9 Q a X R j a G V z J T I w Y W 5 k J T I w a W 5 2 Z X N 0 b W V u d H M l M j B i e S U y M H N o Y X J r c y U 1 Q m V k a X Q l N U Q v Q 2 h h b m d l Z C U y M F R 5 c G U x P C 9 J d G V t U G F 0 a D 4 8 L 0 l 0 Z W 1 M b 2 N h d G l v b j 4 8 U 3 R h Y m x l R W 5 0 c m l l c y A v P j w v S X R l b T 4 8 S X R l b T 4 8 S X R l b U x v Y 2 F 0 a W 9 u P j x J d G V t V H l w Z T 5 G b 3 J t d W x h P C 9 J d G V t V H l w Z T 4 8 S X R l b V B h d G g + U 2 V j d G l v b j E v U G l 0 Y 2 h l c y U y M G F u Z C U y M G l u d m V z d G 1 l b n R z J T I w Y n k l M j B z a G F y a 3 M l N U J l Z G l 0 J T V E L 1 J l b W 9 2 Z W Q l M j B D b 2 x 1 b W 5 z M j w v S X R l b V B h d G g + P C 9 J d G V t T G 9 j Y X R p b 2 4 + P F N 0 Y W J s Z U V u d H J p Z X M g L z 4 8 L 0 l 0 Z W 0 + P E l 0 Z W 0 + P E l 0 Z W 1 M b 2 N h d G l v b j 4 8 S X R l b V R 5 c G U + R m 9 y b X V s Y T w v S X R l b V R 5 c G U + P E l 0 Z W 1 Q Y X R o P l N l Y 3 R p b 2 4 x L 1 B p d G N o Z X M l M j B h b m Q l M j B p b n Z l c 3 R t Z W 5 0 c y U y M G J 5 J T I w c 2 h h c m t z J T V C Z W R p d C U 1 R C 9 D a G F u Z 2 V k J T I w V H l w Z T I 8 L 0 l 0 Z W 1 Q Y X R o P j w v S X R l b U x v Y 2 F 0 a W 9 u P j x T d G F i b G V F b n R y a W V z I C 8 + P C 9 J d G V t P j x J d G V t P j x J d G V t T G 9 j Y X R p b 2 4 + P E l 0 Z W 1 U e X B l P k Z v c m 1 1 b G E 8 L 0 l 0 Z W 1 U e X B l P j x J d G V t U G F 0 a D 5 T Z W N 0 a W 9 u M S 9 Q a X R j a G V z J T I w Y W 5 k J T I w a W 5 2 Z X N 0 b W V u d H M l M j B i e S U y M H N o Y X J r c y U 1 Q m V k a X Q l N U Q v U m V w b G F j Z W Q l M j B W Y W x 1 Z T E w P C 9 J d G V t U G F 0 a D 4 8 L 0 l 0 Z W 1 M b 2 N h d G l v b j 4 8 U 3 R h Y m x l R W 5 0 c m l l c y A v P j w v S X R l b T 4 8 S X R l b T 4 8 S X R l b U x v Y 2 F 0 a W 9 u P j x J d G V t V H l w Z T 5 G b 3 J t d W x h P C 9 J d G V t V H l w Z T 4 8 S X R l b V B h d G g + U 2 V j d G l v b j E v U G l 0 Y 2 h l c y U y M G F u Z C U y M G l u d m V z d G 1 l b n R z J T I w Y n k l M j B z a G F y a 3 M l N U J l Z G l 0 J T V E L 0 N o Y W 5 n Z W Q l M j B U e X B l M z w v S X R l b V B h d G g + P C 9 J d G V t T G 9 j Y X R p b 2 4 + P F N 0 Y W J s Z U V u d H J p Z X M g L z 4 8 L 0 l 0 Z W 0 + P E l 0 Z W 0 + P E l 0 Z W 1 M b 2 N h d G l v b j 4 8 S X R l b V R 5 c G U + R m 9 y b X V s Y T w v S X R l b V R 5 c G U + P E l 0 Z W 1 Q Y X R o P l N l Y 3 R p b 2 4 x L 1 B p d G N o Z X M l M j B h b m Q l M j B p b n Z l c 3 R t Z W 5 0 c y U y M G J 5 J T I w c 2 h h c m t z J T V C Z W R p d C U 1 R C 9 S Z X B s Y W N l Z C U y M F Z h b H V l M T E 8 L 0 l 0 Z W 1 Q Y X R o P j w v S X R l b U x v Y 2 F 0 a W 9 u P j x T d G F i b G V F b n R y a W V z I C 8 + P C 9 J d G V t P j x J d G V t P j x J d G V t T G 9 j Y X R p b 2 4 + P E l 0 Z W 1 U e X B l P k Z v c m 1 1 b G E 8 L 0 l 0 Z W 1 U e X B l P j x J d G V t U G F 0 a D 5 T Z W N 0 a W 9 u M S 9 Q a X R j a G V z J T I w Y W 5 k J T I w a W 5 2 Z X N 0 b W V u d H M l M j B i e S U y M H N o Y X J r c y U 1 Q m V k a X Q l N U Q v U m V w b G F j Z W Q l M j B W Y W x 1 Z T E y P C 9 J d G V t U G F 0 a D 4 8 L 0 l 0 Z W 1 M b 2 N h d G l v b j 4 8 U 3 R h Y m x l R W 5 0 c m l l c y A v P j w v S X R l b T 4 8 S X R l b T 4 8 S X R l b U x v Y 2 F 0 a W 9 u P j x J d G V t V H l w Z T 5 G b 3 J t d W x h P C 9 J d G V t V H l w Z T 4 8 S X R l b V B h d G g + U 2 V j d G l v b j E v U G l 0 Y 2 h l c y U y M G F u Z C U y M G l u d m V z d G 1 l b n R z J T I w Y n k l M j B z a G F y a 3 M l N U J l Z G l 0 J T V E L 1 J l c G x h Y 2 V k J T I w V m F s d W U x M z w v S X R l b V B h d G g + P C 9 J d G V t T G 9 j Y X R p b 2 4 + P F N 0 Y W J s Z U V u d H J p Z X M g L z 4 8 L 0 l 0 Z W 0 + P E l 0 Z W 0 + P E l 0 Z W 1 M b 2 N h d G l v b j 4 8 S X R l b V R 5 c G U + R m 9 y b X V s Y T w v S X R l b V R 5 c G U + P E l 0 Z W 1 Q Y X R o P l N l Y 3 R p b 2 4 x L 1 B p d G N o Z X M l M j B h b m Q l M j B p b n Z l c 3 R t Z W 5 0 c y U y M G J 5 J T I w c 2 h h c m t z J T V C Z W R p d C U 1 R C 9 M b 3 d l c m N h c 2 V k J T I w V G V 4 d D E 8 L 0 l 0 Z W 1 Q Y X R o P j w v S X R l b U x v Y 2 F 0 a W 9 u P j x T d G F i b G V F b n R y a W V z I C 8 + P C 9 J d G V t P j x J d G V t P j x J d G V t T G 9 j Y X R p b 2 4 + P E l 0 Z W 1 U e X B l P k Z v c m 1 1 b G E 8 L 0 l 0 Z W 1 U e X B l P j x J d G V t U G F 0 a D 5 T Z W N 0 a W 9 u M S 9 Q a X R j a G V z J T I w Y W 5 k J T I w a W 5 2 Z X N 0 b W V u d H M l M j B i e S U y M H N o Y X J r c y U 1 Q m V k a X Q l N U Q v U m V w b G F j Z W Q l M j B W Y W x 1 Z T E 0 P C 9 J d G V t U G F 0 a D 4 8 L 0 l 0 Z W 1 M b 2 N h d G l v b j 4 8 U 3 R h Y m x l R W 5 0 c m l l c y A v P j w v S X R l b T 4 8 S X R l b T 4 8 S X R l b U x v Y 2 F 0 a W 9 u P j x J d G V t V H l w Z T 5 G b 3 J t d W x h P C 9 J d G V t V H l w Z T 4 8 S X R l b V B h d G g + U 2 V j d G l v b j E v U G l 0 Y 2 h l c y U y M G F u Z C U y M G l u d m V z d G 1 l b n R z J T I w Y n k l M j B z a G F y a 3 M l N U J l Z G l 0 J T V E L 1 J l c G x h Y 2 V k J T I w V m F s d W U x N T w v S X R l b V B h d G g + P C 9 J d G V t T G 9 j Y X R p b 2 4 + P F N 0 Y W J s Z U V u d H J p Z X M g L z 4 8 L 0 l 0 Z W 0 + P E l 0 Z W 0 + P E l 0 Z W 1 M b 2 N h d G l v b j 4 8 S X R l b V R 5 c G U + R m 9 y b X V s Y T w v S X R l b V R 5 c G U + P E l 0 Z W 1 Q Y X R o P l N l Y 3 R p b 2 4 x L 1 B p d G N o Z X M l M j B h b m Q l M j B p b n Z l c 3 R t Z W 5 0 c y U y M G J 5 J T I w c 2 h h c m t z J T V C Z W R p d C U 1 R C 9 G a W x 0 Z X J l Z C U y M F J v d 3 M 8 L 0 l 0 Z W 1 Q Y X R o P j w v S X R l b U x v Y 2 F 0 a W 9 u P j x T d G F i b G V F b n R y a W V z I C 8 + P C 9 J d G V t P j x J d G V t P j x J d G V t T G 9 j Y X R p b 2 4 + P E l 0 Z W 1 U e X B l P k Z v c m 1 1 b G E 8 L 0 l 0 Z W 1 U e X B l P j x J d G V t U G F 0 a D 5 T Z W N 0 a W 9 u M S 9 Q a X R j a G V z J T I w Y W 5 k J T I w a W 5 2 Z X N 0 b W V u d H M l M j B i e S U y M H N o Y X J r c y U 1 Q m V k a X Q l N U Q v U 3 B s a X Q l M j B D b 2 x 1 b W 4 l M j B i e S U y M E R l b G l t a X R l c j Q 8 L 0 l 0 Z W 1 Q Y X R o P j w v S X R l b U x v Y 2 F 0 a W 9 u P j x T d G F i b G V F b n R y a W V z I C 8 + P C 9 J d G V t P j x J d G V t P j x J d G V t T G 9 j Y X R p b 2 4 + P E l 0 Z W 1 U e X B l P k Z v c m 1 1 b G E 8 L 0 l 0 Z W 1 U e X B l P j x J d G V t U G F 0 a D 5 T Z W N 0 a W 9 u M S 9 Q a X R j a G V z J T I w Y W 5 k J T I w a W 5 2 Z X N 0 b W V u d H M l M j B i e S U y M H N o Y X J r c y U 1 Q m V k a X Q l N U Q v Q 2 h h b m d l Z C U y M F R 5 c G U 0 P C 9 J d G V t U G F 0 a D 4 8 L 0 l 0 Z W 1 M b 2 N h d G l v b j 4 8 U 3 R h Y m x l R W 5 0 c m l l c y A v P j w v S X R l b T 4 8 S X R l b T 4 8 S X R l b U x v Y 2 F 0 a W 9 u P j x J d G V t V H l w Z T 5 G b 3 J t d W x h P C 9 J d G V t V H l w Z T 4 8 S X R l b V B h d G g + U 2 V j d G l v b j E v U G l 0 Y 2 h l c y U y M G F u Z C U y M G l u d m V z d G 1 l b n R z J T I w Y n k l M j B z a G F y a 3 M l N U J l Z G l 0 J T V E L 1 N w b G l 0 J T I w Q 2 9 s d W 1 u J T I w Y n k l M j B E Z W x p b W l 0 Z X I 1 P C 9 J d G V t U G F 0 a D 4 8 L 0 l 0 Z W 1 M b 2 N h d G l v b j 4 8 U 3 R h Y m x l R W 5 0 c m l l c y A v P j w v S X R l b T 4 8 S X R l b T 4 8 S X R l b U x v Y 2 F 0 a W 9 u P j x J d G V t V H l w Z T 5 G b 3 J t d W x h P C 9 J d G V t V H l w Z T 4 8 S X R l b V B h d G g + U 2 V j d G l v b j E v U G l 0 Y 2 h l c y U y M G F u Z C U y M G l u d m V z d G 1 l b n R z J T I w Y n k l M j B z a G F y a 3 M l N U J l Z G l 0 J T V E L 0 N o Y W 5 n Z W Q l M j B U e X B l N T w v S X R l b V B h d G g + P C 9 J d G V t T G 9 j Y X R p b 2 4 + P F N 0 Y W J s Z U V u d H J p Z X M g L z 4 8 L 0 l 0 Z W 0 + P E l 0 Z W 0 + P E l 0 Z W 1 M b 2 N h d G l v b j 4 8 S X R l b V R 5 c G U + R m 9 y b X V s Y T w v S X R l b V R 5 c G U + P E l 0 Z W 1 Q Y X R o P l N l Y 3 R p b 2 4 x L 1 B p d G N o Z X M l M j B h b m Q l M j B p b n Z l c 3 R t Z W 5 0 c y U y M G J 5 J T I w c 2 h h c m t z J T V C Z W R p d C U 1 R C 9 S Z X B s Y W N l Z C U y M F Z h b H V l M T Y 8 L 0 l 0 Z W 1 Q Y X R o P j w v S X R l b U x v Y 2 F 0 a W 9 u P j x T d G F i b G V F b n R y a W V z I C 8 + P C 9 J d G V t P j x J d G V t P j x J d G V t T G 9 j Y X R p b 2 4 + P E l 0 Z W 1 U e X B l P k Z v c m 1 1 b G E 8 L 0 l 0 Z W 1 U e X B l P j x J d G V t U G F 0 a D 5 T Z W N 0 a W 9 u M S 9 Q a X R j a G V z J T I w Y W 5 k J T I w a W 5 2 Z X N 0 b W V u d H M l M j B i e S U y M H N o Y X J r c y U 1 Q m V k a X Q l N U Q v Q X B w Z W 5 k Z W Q l M j B R d W V y e T w v S X R l b V B h d G g + P C 9 J d G V t T G 9 j Y X R p b 2 4 + P F N 0 Y W J s Z U V u d H J p Z X M g L z 4 8 L 0 l 0 Z W 0 + P E l 0 Z W 0 + P E l 0 Z W 1 M b 2 N h d G l v b j 4 8 S X R l b V R 5 c G U + R m 9 y b X V s Y T w v S X R l b V R 5 c G U + P E l 0 Z W 1 Q Y X R o P l N l Y 3 R p b 2 4 x L 1 B p d G N o Z X M l M j B h b m Q l M j B p b n Z l c 3 R t Z W 5 0 c y U y M G J 5 J T I w c 2 h h c m t z J T V C Z W R p d C U 1 R C 9 D a G F u Z 2 V k J T I w V H l w Z T Y 8 L 0 l 0 Z W 1 Q Y X R o P j w v S X R l b U x v Y 2 F 0 a W 9 u P j x T d G F i b G V F b n R y a W V z I C 8 + P C 9 J d G V t P j x J d G V t P j x J d G V t T G 9 j Y X R p b 2 4 + P E l 0 Z W 1 U e X B l P k Z v c m 1 1 b G E 8 L 0 l 0 Z W 1 U e X B l P j x J d G V t U G F 0 a D 5 T Z W N 0 a W 9 u M S 9 Q a X R j a G V z J T I w Y W 5 k J T I w a W 5 2 Z X N 0 b W V u d H M l M j B i e S U y M H N o Y X J r c y U 1 Q m V k a X Q l N U Q v U 2 9 y d G V k J T I w U m 9 3 c z w v S X R l b V B h d G g + P C 9 J d G V t T G 9 j Y X R p b 2 4 + P F N 0 Y W J s Z U V u d H J p Z X M g L z 4 8 L 0 l 0 Z W 0 + P E l 0 Z W 0 + P E l 0 Z W 1 M b 2 N h d G l v b j 4 8 S X R l b V R 5 c G U + R m 9 y b X V s Y T w v S X R l b V R 5 c G U + P E l 0 Z W 1 Q Y X R o P l N l Y 3 R p b 2 4 x L 1 B p d G N o Z X M l M j B h b m Q l M j B p b n Z l c 3 R t Z W 5 0 c y U y M G J 5 J T I w c 2 h h c m t z J T V C Z W R p d C U 1 R C 9 D a G F u Z 2 V k J T I w V H l w Z T c 8 L 0 l 0 Z W 1 Q Y X R o P j w v S X R l b U x v Y 2 F 0 a W 9 u P j x T d G F i b G V F b n R y a W V z I C 8 + P C 9 J d G V t P j x J d G V t P j x J d G V t T G 9 j Y X R p b 2 4 + P E l 0 Z W 1 U e X B l P k Z v c m 1 1 b G E 8 L 0 l 0 Z W 1 U e X B l P j x J d G V t U G F 0 a D 5 T Z W N 0 a W 9 u M S 9 Q a X R j a G V z J T I w Y W 5 k J T I w a W 5 2 Z X N 0 b W V u d H M l M j B i e S U y M H N o Y X J r c y U 1 Q m V k a X Q l N U Q v Q W R k Z W Q l M j B D b 2 5 k a X R p b 2 5 h b C U y M E N v b H V t b j w v S X R l b V B h d G g + P C 9 J d G V t T G 9 j Y X R p b 2 4 + P F N 0 Y W J s Z U V u d H J p Z X M g L z 4 8 L 0 l 0 Z W 0 + P E l 0 Z W 0 + P E l 0 Z W 1 M b 2 N h d G l v b j 4 8 S X R l b V R 5 c G U + R m 9 y b X V s Y T w v S X R l b V R 5 c G U + P E l 0 Z W 1 Q Y X R o P l N l Y 3 R p b 2 4 x L 1 B p d G N o Z X M l M j B h b m Q l M j B p b n Z l c 3 R t Z W 5 0 c y U y M G J 5 J T I w c 2 h h c m t z J T V C Z W R p d C U 1 R C 9 S Z W 9 y Z G V y Z W Q l M j B D b 2 x 1 b W 5 z P C 9 J d G V t U G F 0 a D 4 8 L 0 l 0 Z W 1 M b 2 N h d G l v b j 4 8 U 3 R h Y m x l R W 5 0 c m l l c y A v P j w v S X R l b T 4 8 S X R l b T 4 8 S X R l b U x v Y 2 F 0 a W 9 u P j x J d G V t V H l w Z T 5 G b 3 J t d W x h P C 9 J d G V t V H l w Z T 4 8 S X R l b V B h d G g + U 2 V j d G l v b j E v U G l 0 Y 2 h l c y U y M G F u Z C U y M G l u d m V z d G 1 l b n R z J T I w Y n k l M j B z a G F y a 3 M l N U J l Z G l 0 J T V E L 1 J l b W 9 2 Z W Q l M j B D b 2 x 1 b W 5 z M z w v S X R l b V B h d G g + P C 9 J d G V t T G 9 j Y X R p b 2 4 + P F N 0 Y W J s Z U V u d H J p Z X M g L z 4 8 L 0 l 0 Z W 0 + P E l 0 Z W 0 + P E l 0 Z W 1 M b 2 N h d G l v b j 4 8 S X R l b V R 5 c G U + R m 9 y b X V s Y T w v S X R l b V R 5 c G U + P E l 0 Z W 1 Q Y X R o P l N l Y 3 R p b 2 4 x L 1 B p d G N o Z X M l M j B h b m Q l M j B p b n Z l c 3 R t Z W 5 0 c y U y M G J 5 J T I w c 2 h h c m t z J T V C Z W R p d C U 1 R C 9 S Z W 5 h b W V k J T I w Q 2 9 s d W 1 u c z w v S X R l b V B h d G g + P C 9 J d G V t T G 9 j Y X R p b 2 4 + P F N 0 Y W J s Z U V u d H J p Z X M g L z 4 8 L 0 l 0 Z W 0 + P E l 0 Z W 0 + P E l 0 Z W 1 M b 2 N h d G l v b j 4 8 S X R l b V R 5 c G U + R m 9 y b X V s Y T w v S X R l b V R 5 c G U + P E l 0 Z W 1 Q Y X R o P l N l Y 3 R p b 2 4 x L 1 B p d G N o Z X M l M j B h b m Q l M j B p b n Z l c 3 R t Z W 5 0 c y U y M G J 5 J T I w c 2 h h c m t z J T V C Z W R p d C U 1 R C 9 B Z G R l Z C U y M E N v b m R p d G l v b m F s J T I w Q 2 9 s d W 1 u M T w v S X R l b V B h d G g + P C 9 J d G V t T G 9 j Y X R p b 2 4 + P F N 0 Y W J s Z U V u d H J p Z X M g L z 4 8 L 0 l 0 Z W 0 + P E l 0 Z W 0 + P E l 0 Z W 1 M b 2 N h d G l v b j 4 8 S X R l b V R 5 c G U + R m 9 y b X V s Y T w v S X R l b V R 5 c G U + P E l 0 Z W 1 Q Y X R o P l N l Y 3 R p b 2 4 x L 1 B p d G N o Z X M l M j B h b m Q l M j B p b n Z l c 3 R t Z W 5 0 c y U y M G J 5 J T I w c 2 h h c m t z J T V C Z W R p d C U 1 R C 9 S Z W 9 y Z G V y Z W Q l M j B D b 2 x 1 b W 5 z M T w v S X R l b V B h d G g + P C 9 J d G V t T G 9 j Y X R p b 2 4 + P F N 0 Y W J s Z U V u d H J p Z X M g L z 4 8 L 0 l 0 Z W 0 + P E l 0 Z W 0 + P E l 0 Z W 1 M b 2 N h d G l v b j 4 8 S X R l b V R 5 c G U + R m 9 y b X V s Y T w v S X R l b V R 5 c G U + P E l 0 Z W 1 Q Y X R o P l N l Y 3 R p b 2 4 x L 1 B p d G N o Z X M l M j B h b m Q l M j B p b n Z l c 3 R t Z W 5 0 c y U y M G J 5 J T I w c 2 h h c m t z J T V C Z W R p d C U 1 R C 9 S Z W 1 v d m V k J T I w Q 2 9 s d W 1 u c z Q 8 L 0 l 0 Z W 1 Q Y X R o P j w v S X R l b U x v Y 2 F 0 a W 9 u P j x T d G F i b G V F b n R y a W V z I C 8 + P C 9 J d G V t P j x J d G V t P j x J d G V t T G 9 j Y X R p b 2 4 + P E l 0 Z W 1 U e X B l P k Z v c m 1 1 b G E 8 L 0 l 0 Z W 1 U e X B l P j x J d G V t U G F 0 a D 5 T Z W N 0 a W 9 u M S 9 Q a X R j a G V z J T I w Y W 5 k J T I w a W 5 2 Z X N 0 b W V u d H M l M j B i e S U y M H N o Y X J r c y U 1 Q m V k a X Q l N U Q v U m V u Y W 1 l Z C U y M E N v b H V t b n M x P C 9 J d G V t U G F 0 a D 4 8 L 0 l 0 Z W 1 M b 2 N h d G l v b j 4 8 U 3 R h Y m x l R W 5 0 c m l l c y A v P j w v S X R l b T 4 8 S X R l b T 4 8 S X R l b U x v Y 2 F 0 a W 9 u P j x J d G V t V H l w Z T 5 G b 3 J t d W x h P C 9 J d G V t V H l w Z T 4 8 S X R l b V B h d G g + U 2 V j d G l v b j E v U G l 0 Y 2 h l c y U y M G F u Z C U y M G l u d m V z d G 1 l b n R z J T I w Y n k l M j B z a G F y a 3 M l N U J l Z G l 0 J T V E L 0 F k Z G V k J T I w Q 2 9 u Z G l 0 a W 9 u Y W w l M j B D b 2 x 1 b W 4 y P C 9 J d G V t U G F 0 a D 4 8 L 0 l 0 Z W 1 M b 2 N h d G l v b j 4 8 U 3 R h Y m x l R W 5 0 c m l l c y A v P j w v S X R l b T 4 8 S X R l b T 4 8 S X R l b U x v Y 2 F 0 a W 9 u P j x J d G V t V H l w Z T 5 G b 3 J t d W x h P C 9 J d G V t V H l w Z T 4 8 S X R l b V B h d G g + U 2 V j d G l v b j E v U G l 0 Y 2 h l c y U y M G F u Z C U y M G l u d m V z d G 1 l b n R z J T I w Y n k l M j B z a G F y a 3 M l N U J l Z G l 0 J T V E L 1 J l b 3 J k Z X J l Z C U y M E N v b H V t b n M y P C 9 J d G V t U G F 0 a D 4 8 L 0 l 0 Z W 1 M b 2 N h d G l v b j 4 8 U 3 R h Y m x l R W 5 0 c m l l c y A v P j w v S X R l b T 4 8 S X R l b T 4 8 S X R l b U x v Y 2 F 0 a W 9 u P j x J d G V t V H l w Z T 5 G b 3 J t d W x h P C 9 J d G V t V H l w Z T 4 8 S X R l b V B h d G g + U 2 V j d G l v b j E v U G l 0 Y 2 h l c y U y M G F u Z C U y M G l u d m V z d G 1 l b n R z J T I w Y n k l M j B z a G F y a 3 M l N U J l Z G l 0 J T V E L 1 J l b W 9 2 Z W Q l M j B D b 2 x 1 b W 5 z N T w v S X R l b V B h d G g + P C 9 J d G V t T G 9 j Y X R p b 2 4 + P F N 0 Y W J s Z U V u d H J p Z X M g L z 4 8 L 0 l 0 Z W 0 + P E l 0 Z W 0 + P E l 0 Z W 1 M b 2 N h d G l v b j 4 8 S X R l b V R 5 c G U + R m 9 y b X V s Y T w v S X R l b V R 5 c G U + P E l 0 Z W 1 Q Y X R o P l N l Y 3 R p b 2 4 x L 1 B p d G N o Z X M l M j B h b m Q l M j B p b n Z l c 3 R t Z W 5 0 c y U y M G J 5 J T I w c 2 h h c m t z J T V C Z W R p d C U 1 R C 9 S Z X B s Y W N l Z C U y M F Z h b H V l M T c 8 L 0 l 0 Z W 1 Q Y X R o P j w v S X R l b U x v Y 2 F 0 a W 9 u P j x T d G F i b G V F b n R y a W V z I C 8 + P C 9 J d G V t P j x J d G V t P j x J d G V t T G 9 j Y X R p b 2 4 + P E l 0 Z W 1 U e X B l P k Z v c m 1 1 b G E 8 L 0 l 0 Z W 1 U e X B l P j x J d G V t U G F 0 a D 5 T Z W N 0 a W 9 u M S 9 Q a X R j a G V z J T I w Y W 5 k J T I w a W 5 2 Z X N 0 b W V u d H M l M j B i e S U y M H N o Y X J r c y U 1 Q m V k a X Q l N U Q v Q 2 h h b m d l Z C U y M F R 5 c G U 4 P C 9 J d G V t U G F 0 a D 4 8 L 0 l 0 Z W 1 M b 2 N h d G l v b j 4 8 U 3 R h Y m x l R W 5 0 c m l l c y A v P j w v S X R l b T 4 8 S X R l b T 4 8 S X R l b U x v Y 2 F 0 a W 9 u P j x J d G V t V H l w Z T 5 G b 3 J t d W x h P C 9 J d G V t V H l w Z T 4 8 S X R l b V B h d G g + U 2 V j d G l v b j E v Y X R 0 Y W N o b W V u d C U y M H R v J T I w a W 5 2 Z X N 0 b W 5 l d C 9 T b 3 V y Y 2 U 8 L 0 l 0 Z W 1 Q Y X R o P j w v S X R l b U x v Y 2 F 0 a W 9 u P j x T d G F i b G V F b n R y a W V z I C 8 + P C 9 J d G V t P j x J d G V t P j x J d G V t T G 9 j Y X R p b 2 4 + P E l 0 Z W 1 U e X B l P k Z v c m 1 1 b G E 8 L 0 l 0 Z W 1 U e X B l P j x J d G V t U G F 0 a D 5 T Z W N 0 a W 9 u M S 9 h d H R h Y 2 h t Z W 5 0 J T I w d G 8 l M j B p b n Z l c 3 R t b m V 0 L 0 R h d G E y P C 9 J d G V t U G F 0 a D 4 8 L 0 l 0 Z W 1 M b 2 N h d G l v b j 4 8 U 3 R h Y m x l R W 5 0 c m l l c y A v P j w v S X R l b T 4 8 S X R l b T 4 8 S X R l b U x v Y 2 F 0 a W 9 u P j x J d G V t V H l w Z T 5 G b 3 J t d W x h P C 9 J d G V t V H l w Z T 4 8 S X R l b V B h d G g + U 2 V j d G l v b j E v Y X R 0 Y W N o b W V u d C U y M H R v J T I w a W 5 2 Z X N 0 b W 5 l d C 9 S Z W 1 v d m V k J T I w V G 9 w J T I w U m 9 3 c z w v S X R l b V B h d G g + P C 9 J d G V t T G 9 j Y X R p b 2 4 + P F N 0 Y W J s Z U V u d H J p Z X M g L z 4 8 L 0 l 0 Z W 0 + P E l 0 Z W 0 + P E l 0 Z W 1 M b 2 N h d G l v b j 4 8 S X R l b V R 5 c G U + R m 9 y b X V s Y T w v S X R l b V R 5 c G U + P E l 0 Z W 1 Q Y X R o P l N l Y 3 R p b 2 4 x L 2 F 0 d G F j a G 1 l b n Q l M j B 0 b y U y M G l u d m V z d G 1 u Z X Q v U m V t b 3 Z l Z C U y M E J v d H R v b S U y M F J v d 3 M 8 L 0 l 0 Z W 1 Q Y X R o P j w v S X R l b U x v Y 2 F 0 a W 9 u P j x T d G F i b G V F b n R y a W V z I C 8 + P C 9 J d G V t P j x J d G V t P j x J d G V t T G 9 j Y X R p b 2 4 + P E l 0 Z W 1 U e X B l P k Z v c m 1 1 b G E 8 L 0 l 0 Z W 1 U e X B l P j x J d G V t U G F 0 a D 5 T Z W N 0 a W 9 u M S 9 h d H R h Y 2 h t Z W 5 0 J T I w d G 8 l M j B p b n Z l c 3 R t b m V 0 L 1 J l b W 9 2 Z W Q l M j B D b 2 x 1 b W 5 z P C 9 J d G V t U G F 0 a D 4 8 L 0 l 0 Z W 1 M b 2 N h d G l v b j 4 8 U 3 R h Y m x l R W 5 0 c m l l c y A v P j w v S X R l b T 4 8 S X R l b T 4 8 S X R l b U x v Y 2 F 0 a W 9 u P j x J d G V t V H l w Z T 5 G b 3 J t d W x h P C 9 J d G V t V H l w Z T 4 8 S X R l b V B h d G g + U 2 V j d G l v b j E v Y X R 0 Y W N o b W V u d C U y M H R v J T I w a W 5 2 Z X N 0 b W 5 l d C 9 S Z X B s Y W N l Z C U y M F Z h b H V l M T w v S X R l b V B h d G g + P C 9 J d G V t T G 9 j Y X R p b 2 4 + P F N 0 Y W J s Z U V u d H J p Z X M g L z 4 8 L 0 l 0 Z W 0 + P E l 0 Z W 0 + P E l 0 Z W 1 M b 2 N h d G l v b j 4 8 S X R l b V R 5 c G U + R m 9 y b X V s Y T w v S X R l b V R 5 c G U + P E l 0 Z W 1 Q Y X R o P l N l Y 3 R p b 2 4 x L 2 F 0 d G F j a G 1 l b n Q l M j B 0 b y U y M G l u d m V z d G 1 u Z X Q v U m V w b G F j Z W Q l M j B W Y W x 1 Z T w v S X R l b V B h d G g + P C 9 J d G V t T G 9 j Y X R p b 2 4 + P F N 0 Y W J s Z U V u d H J p Z X M g L z 4 8 L 0 l 0 Z W 0 + P E l 0 Z W 0 + P E l 0 Z W 1 M b 2 N h d G l v b j 4 8 S X R l b V R 5 c G U + R m 9 y b X V s Y T w v S X R l b V R 5 c G U + P E l 0 Z W 1 Q Y X R o P l N l Y 3 R p b 2 4 x L 2 F 0 d G F j a G 1 l b n Q l M j B 0 b y U y M G l u d m V z d G 1 u Z X Q v U m V w b G F j Z W Q l M j B W Y W x 1 Z T I 8 L 0 l 0 Z W 1 Q Y X R o P j w v S X R l b U x v Y 2 F 0 a W 9 u P j x T d G F i b G V F b n R y a W V z I C 8 + P C 9 J d G V t P j x J d G V t P j x J d G V t T G 9 j Y X R p b 2 4 + P E l 0 Z W 1 U e X B l P k Z v c m 1 1 b G E 8 L 0 l 0 Z W 1 U e X B l P j x J d G V t U G F 0 a D 5 T Z W N 0 a W 9 u M S 9 h d H R h Y 2 h t Z W 5 0 J T I w d G 8 l M j B p b n Z l c 3 R t b m V 0 L 1 J l c G x h Y 2 V k J T I w V m F s d W U z P C 9 J d G V t U G F 0 a D 4 8 L 0 l 0 Z W 1 M b 2 N h d G l v b j 4 8 U 3 R h Y m x l R W 5 0 c m l l c y A v P j w v S X R l b T 4 8 S X R l b T 4 8 S X R l b U x v Y 2 F 0 a W 9 u P j x J d G V t V H l w Z T 5 G b 3 J t d W x h P C 9 J d G V t V H l w Z T 4 8 S X R l b V B h d G g + U 2 V j d G l v b j E v Y X R 0 Y W N o b W V u d C U y M H R v J T I w a W 5 2 Z X N 0 b W 5 l d C 9 M b 3 d l c m N h c 2 V k J T I w V G V 4 d D w v S X R l b V B h d G g + P C 9 J d G V t T G 9 j Y X R p b 2 4 + P F N 0 Y W J s Z U V u d H J p Z X M g L z 4 8 L 0 l 0 Z W 0 + P E l 0 Z W 0 + P E l 0 Z W 1 M b 2 N h d G l v b j 4 8 S X R l b V R 5 c G U + R m 9 y b X V s Y T w v S X R l b V R 5 c G U + P E l 0 Z W 1 Q Y X R o P l N l Y 3 R p b 2 4 x L 2 F 0 d G F j a G 1 l b n Q l M j B 0 b y U y M G l u d m V z d G 1 u Z X Q v U m V w b G F j Z W Q l M j B W Y W x 1 Z T U 8 L 0 l 0 Z W 1 Q Y X R o P j w v S X R l b U x v Y 2 F 0 a W 9 u P j x T d G F i b G V F b n R y a W V z I C 8 + P C 9 J d G V t P j x J d G V t P j x J d G V t T G 9 j Y X R p b 2 4 + P E l 0 Z W 1 U e X B l P k Z v c m 1 1 b G E 8 L 0 l 0 Z W 1 U e X B l P j x J d G V t U G F 0 a D 5 T Z W N 0 a W 9 u M S 9 h d H R h Y 2 h t Z W 5 0 J T I w d G 8 l M j B p b n Z l c 3 R t b m V 0 L 1 N w b G l 0 J T I w Q 2 9 s d W 1 u J T I w Y n k l M j B E Z W x p b W l 0 Z X I 8 L 0 l 0 Z W 1 Q Y X R o P j w v S X R l b U x v Y 2 F 0 a W 9 u P j x T d G F i b G V F b n R y a W V z I C 8 + P C 9 J d G V t P j x J d G V t P j x J d G V t T G 9 j Y X R p b 2 4 + P E l 0 Z W 1 U e X B l P k Z v c m 1 1 b G E 8 L 0 l 0 Z W 1 U e X B l P j x J d G V t U G F 0 a D 5 T Z W N 0 a W 9 u M S 9 h d H R h Y 2 h t Z W 5 0 J T I w d G 8 l M j B p b n Z l c 3 R t b m V 0 L 1 J l c G x h Y 2 V k J T I w V m F s d W U 0 P C 9 J d G V t U G F 0 a D 4 8 L 0 l 0 Z W 1 M b 2 N h d G l v b j 4 8 U 3 R h Y m x l R W 5 0 c m l l c y A v P j w v S X R l b T 4 8 S X R l b T 4 8 S X R l b U x v Y 2 F 0 a W 9 u P j x J d G V t V H l w Z T 5 G b 3 J t d W x h P C 9 J d G V t V H l w Z T 4 8 S X R l b V B h d G g + U 2 V j d G l v b j E v Y X R 0 Y W N o b W V u d C U y M H R v J T I w a W 5 2 Z X N 0 b W 5 l d C 9 T c G x p d C U y M E N v b H V t b i U y M G J 5 J T I w R G V s a W 1 p d G V y M T w v S X R l b V B h d G g + P C 9 J d G V t T G 9 j Y X R p b 2 4 + P F N 0 Y W J s Z U V u d H J p Z X M g L z 4 8 L 0 l 0 Z W 0 + P E l 0 Z W 0 + P E l 0 Z W 1 M b 2 N h d G l v b j 4 8 S X R l b V R 5 c G U + R m 9 y b X V s Y T w v S X R l b V R 5 c G U + P E l 0 Z W 1 Q Y X R o P l N l Y 3 R p b 2 4 x L 2 F 0 d G F j a G 1 l b n Q l M j B 0 b y U y M G l u d m V z d G 1 u Z X Q v U 3 B s a X Q l M j B D b 2 x 1 b W 4 l M j B i e S U y M E R l b G l t a X R l c j I 8 L 0 l 0 Z W 1 Q Y X R o P j w v S X R l b U x v Y 2 F 0 a W 9 u P j x T d G F i b G V F b n R y a W V z I C 8 + P C 9 J d G V t P j x J d G V t P j x J d G V t T G 9 j Y X R p b 2 4 + P E l 0 Z W 1 U e X B l P k Z v c m 1 1 b G E 8 L 0 l 0 Z W 1 U e X B l P j x J d G V t U G F 0 a D 5 T Z W N 0 a W 9 u M S 9 h d H R h Y 2 h t Z W 5 0 J T I w d G 8 l M j B p b n Z l c 3 R t b m V 0 L 0 N o Y W 5 n Z W Q l M j B U e X B l P C 9 J d G V t U G F 0 a D 4 8 L 0 l 0 Z W 1 M b 2 N h d G l v b j 4 8 U 3 R h Y m x l R W 5 0 c m l l c y A v P j w v S X R l b T 4 8 S X R l b T 4 8 S X R l b U x v Y 2 F 0 a W 9 u P j x J d G V t V H l w Z T 5 G b 3 J t d W x h P C 9 J d G V t V H l w Z T 4 8 S X R l b V B h d G g + U 2 V j d G l v b j E v Y X R 0 Y W N o b W V u d C U y M H R v J T I w a W 5 2 Z X N 0 b W 5 l d C 9 S Z W 1 v d m V k J T I w Q 2 9 s d W 1 u c z E 8 L 0 l 0 Z W 1 Q Y X R o P j w v S X R l b U x v Y 2 F 0 a W 9 u P j x T d G F i b G V F b n R y a W V z I C 8 + P C 9 J d G V t P j x J d G V t P j x J d G V t T G 9 j Y X R p b 2 4 + P E l 0 Z W 1 U e X B l P k Z v c m 1 1 b G E 8 L 0 l 0 Z W 1 U e X B l P j x J d G V t U G F 0 a D 5 T Z W N 0 a W 9 u M S 9 h d H R h Y 2 h t Z W 5 0 J T I w d G 8 l M j B p b n Z l c 3 R t b m V 0 L 1 J l c G x h Y 2 V k J T I w V m F s d W U 2 P C 9 J d G V t U G F 0 a D 4 8 L 0 l 0 Z W 1 M b 2 N h d G l v b j 4 8 U 3 R h Y m x l R W 5 0 c m l l c y A v P j w v S X R l b T 4 8 S X R l b T 4 8 S X R l b U x v Y 2 F 0 a W 9 u P j x J d G V t V H l w Z T 5 G b 3 J t d W x h P C 9 J d G V t V H l w Z T 4 8 S X R l b V B h d G g + U 2 V j d G l v b j E v Y X R 0 Y W N o b W V u d C U y M H R v J T I w a W 5 2 Z X N 0 b W 5 l d C 9 T c G x p d C U y M E N v b H V t b i U y M G J 5 J T I w R G V s a W 1 p d G V y M z w v S X R l b V B h d G g + P C 9 J d G V t T G 9 j Y X R p b 2 4 + P F N 0 Y W J s Z U V u d H J p Z X M g L z 4 8 L 0 l 0 Z W 0 + P E l 0 Z W 0 + P E l 0 Z W 1 M b 2 N h d G l v b j 4 8 S X R l b V R 5 c G U + R m 9 y b X V s Y T w v S X R l b V R 5 c G U + P E l 0 Z W 1 Q Y X R o P l N l Y 3 R p b 2 4 x L 2 F 0 d G F j a G 1 l b n Q l M j B 0 b y U y M G l u d m V z d G 1 u Z X Q v U m V w b G F j Z W Q l M j B W Y W x 1 Z T c 8 L 0 l 0 Z W 1 Q Y X R o P j w v S X R l b U x v Y 2 F 0 a W 9 u P j x T d G F i b G V F b n R y a W V z I C 8 + P C 9 J d G V t P j x J d G V t P j x J d G V t T G 9 j Y X R p b 2 4 + P E l 0 Z W 1 U e X B l P k Z v c m 1 1 b G E 8 L 0 l 0 Z W 1 U e X B l P j x J d G V t U G F 0 a D 5 T Z W N 0 a W 9 u M S 9 h d H R h Y 2 h t Z W 5 0 J T I w d G 8 l M j B p b n Z l c 3 R t b m V 0 L 1 J l c G x h Y 2 V k J T I w V m F s d W U 4 P C 9 J d G V t U G F 0 a D 4 8 L 0 l 0 Z W 1 M b 2 N h d G l v b j 4 8 U 3 R h Y m x l R W 5 0 c m l l c y A v P j w v S X R l b T 4 8 S X R l b T 4 8 S X R l b U x v Y 2 F 0 a W 9 u P j x J d G V t V H l w Z T 5 G b 3 J t d W x h P C 9 J d G V t V H l w Z T 4 8 S X R l b V B h d G g + U 2 V j d G l v b j E v Y X R 0 Y W N o b W V u d C U y M H R v J T I w a W 5 2 Z X N 0 b W 5 l d C 9 S Z X B s Y W N l Z C U y M F Z h b H V l O T w v S X R l b V B h d G g + P C 9 J d G V t T G 9 j Y X R p b 2 4 + P F N 0 Y W J s Z U V u d H J p Z X M g L z 4 8 L 0 l 0 Z W 0 + P E l 0 Z W 0 + P E l 0 Z W 1 M b 2 N h d G l v b j 4 8 S X R l b V R 5 c G U + R m 9 y b X V s Y T w v S X R l b V R 5 c G U + P E l 0 Z W 1 Q Y X R o P l N l Y 3 R p b 2 4 x L 2 F 0 d G F j a G 1 l b n Q l M j B 0 b y U y M G l u d m V z d G 1 u Z X Q v Q 2 h h b m d l Z C U y M F R 5 c G U x P C 9 J d G V t U G F 0 a D 4 8 L 0 l 0 Z W 1 M b 2 N h d G l v b j 4 8 U 3 R h Y m x l R W 5 0 c m l l c y A v P j w v S X R l b T 4 8 S X R l b T 4 8 S X R l b U x v Y 2 F 0 a W 9 u P j x J d G V t V H l w Z T 5 G b 3 J t d W x h P C 9 J d G V t V H l w Z T 4 8 S X R l b V B h d G g + U 2 V j d G l v b j E v Y X R 0 Y W N o b W V u d C U y M H R v J T I w a W 5 2 Z X N 0 b W 5 l d C 9 S Z W 1 v d m V k J T I w Q 2 9 s d W 1 u c z I 8 L 0 l 0 Z W 1 Q Y X R o P j w v S X R l b U x v Y 2 F 0 a W 9 u P j x T d G F i b G V F b n R y a W V z I C 8 + P C 9 J d G V t P j x J d G V t P j x J d G V t T G 9 j Y X R p b 2 4 + P E l 0 Z W 1 U e X B l P k Z v c m 1 1 b G E 8 L 0 l 0 Z W 1 U e X B l P j x J d G V t U G F 0 a D 5 T Z W N 0 a W 9 u M S 9 h d H R h Y 2 h t Z W 5 0 J T I w d G 8 l M j B p b n Z l c 3 R t b m V 0 L 0 N o Y W 5 n Z W Q l M j B U e X B l M j w v S X R l b V B h d G g + P C 9 J d G V t T G 9 j Y X R p b 2 4 + P F N 0 Y W J s Z U V u d H J p Z X M g L z 4 8 L 0 l 0 Z W 0 + P E l 0 Z W 0 + P E l 0 Z W 1 M b 2 N h d G l v b j 4 8 S X R l b V R 5 c G U + R m 9 y b X V s Y T w v S X R l b V R 5 c G U + P E l 0 Z W 1 Q Y X R o P l N l Y 3 R p b 2 4 x L 2 F 0 d G F j a G 1 l b n Q l M j B 0 b y U y M G l u d m V z d G 1 u Z X Q v U m V w b G F j Z W Q l M j B W Y W x 1 Z T E w P C 9 J d G V t U G F 0 a D 4 8 L 0 l 0 Z W 1 M b 2 N h d G l v b j 4 8 U 3 R h Y m x l R W 5 0 c m l l c y A v P j w v S X R l b T 4 8 S X R l b T 4 8 S X R l b U x v Y 2 F 0 a W 9 u P j x J d G V t V H l w Z T 5 G b 3 J t d W x h P C 9 J d G V t V H l w Z T 4 8 S X R l b V B h d G g + U 2 V j d G l v b j E v Y X R 0 Y W N o b W V u d C U y M H R v J T I w a W 5 2 Z X N 0 b W 5 l d C 9 D a G F u Z 2 V k J T I w V H l w Z T M 8 L 0 l 0 Z W 1 Q Y X R o P j w v S X R l b U x v Y 2 F 0 a W 9 u P j x T d G F i b G V F b n R y a W V z I C 8 + P C 9 J d G V t P j x J d G V t P j x J d G V t T G 9 j Y X R p b 2 4 + P E l 0 Z W 1 U e X B l P k Z v c m 1 1 b G E 8 L 0 l 0 Z W 1 U e X B l P j x J d G V t U G F 0 a D 5 T Z W N 0 a W 9 u M S 9 h d H R h Y 2 h t Z W 5 0 J T I w d G 8 l M j B p b n Z l c 3 R t b m V 0 L 1 J l c G x h Y 2 V k J T I w V m F s d W U x M T w v S X R l b V B h d G g + P C 9 J d G V t T G 9 j Y X R p b 2 4 + P F N 0 Y W J s Z U V u d H J p Z X M g L z 4 8 L 0 l 0 Z W 0 + P E l 0 Z W 0 + P E l 0 Z W 1 M b 2 N h d G l v b j 4 8 S X R l b V R 5 c G U + R m 9 y b X V s Y T w v S X R l b V R 5 c G U + P E l 0 Z W 1 Q Y X R o P l N l Y 3 R p b 2 4 x L 2 F 0 d G F j a G 1 l b n Q l M j B 0 b y U y M G l u d m V z d G 1 u Z X Q v U m V w b G F j Z W Q l M j B W Y W x 1 Z T E y P C 9 J d G V t U G F 0 a D 4 8 L 0 l 0 Z W 1 M b 2 N h d G l v b j 4 8 U 3 R h Y m x l R W 5 0 c m l l c y A v P j w v S X R l b T 4 8 S X R l b T 4 8 S X R l b U x v Y 2 F 0 a W 9 u P j x J d G V t V H l w Z T 5 G b 3 J t d W x h P C 9 J d G V t V H l w Z T 4 8 S X R l b V B h d G g + U 2 V j d G l v b j E v Y X R 0 Y W N o b W V u d C U y M H R v J T I w a W 5 2 Z X N 0 b W 5 l d C 9 S Z X B s Y W N l Z C U y M F Z h b H V l M T M 8 L 0 l 0 Z W 1 Q Y X R o P j w v S X R l b U x v Y 2 F 0 a W 9 u P j x T d G F i b G V F b n R y a W V z I C 8 + P C 9 J d G V t P j x J d G V t P j x J d G V t T G 9 j Y X R p b 2 4 + P E l 0 Z W 1 U e X B l P k Z v c m 1 1 b G E 8 L 0 l 0 Z W 1 U e X B l P j x J d G V t U G F 0 a D 5 T Z W N 0 a W 9 u M S 9 h d H R h Y 2 h t Z W 5 0 J T I w d G 8 l M j B p b n Z l c 3 R t b m V 0 L 0 x v d 2 V y Y 2 F z Z W Q l M j B U Z X h 0 M T w v S X R l b V B h d G g + P C 9 J d G V t T G 9 j Y X R p b 2 4 + P F N 0 Y W J s Z U V u d H J p Z X M g L z 4 8 L 0 l 0 Z W 0 + P E l 0 Z W 0 + P E l 0 Z W 1 M b 2 N h d G l v b j 4 8 S X R l b V R 5 c G U + R m 9 y b X V s Y T w v S X R l b V R 5 c G U + P E l 0 Z W 1 Q Y X R o P l N l Y 3 R p b 2 4 x L 2 F 0 d G F j a G 1 l b n Q l M j B 0 b y U y M G l u d m V z d G 1 u Z X Q v R m l s d G V y Z W Q l M j B S b 3 d z P C 9 J d G V t U G F 0 a D 4 8 L 0 l 0 Z W 1 M b 2 N h d G l v b j 4 8 U 3 R h Y m x l R W 5 0 c m l l c y A v P j w v S X R l b T 4 8 S X R l b T 4 8 S X R l b U x v Y 2 F 0 a W 9 u P j x J d G V t V H l w Z T 5 G b 3 J t d W x h P C 9 J d G V t V H l w Z T 4 8 S X R l b V B h d G g + U 2 V j d G l v b j E v Y X R 0 Y W N o b W V u d C U y M H R v J T I w a W 5 2 Z X N 0 b W 5 l d C 9 T c G x p d C U y M E N v b H V t b i U y M G J 5 J T I w R G V s a W 1 p d G V y N D w v S X R l b V B h d G g + P C 9 J d G V t T G 9 j Y X R p b 2 4 + P F N 0 Y W J s Z U V u d H J p Z X M g L z 4 8 L 0 l 0 Z W 0 + P E l 0 Z W 0 + P E l 0 Z W 1 M b 2 N h d G l v b j 4 8 S X R l b V R 5 c G U + R m 9 y b X V s Y T w v S X R l b V R 5 c G U + P E l 0 Z W 1 Q Y X R o P l N l Y 3 R p b 2 4 x L 2 F 0 d G F j a G 1 l b n Q l M j B 0 b y U y M G l u d m V z d G 1 u Z X Q v Q 2 h h b m d l Z C U y M F R 5 c G U 0 P C 9 J d G V t U G F 0 a D 4 8 L 0 l 0 Z W 1 M b 2 N h d G l v b j 4 8 U 3 R h Y m x l R W 5 0 c m l l c y A v P j w v S X R l b T 4 8 S X R l b T 4 8 S X R l b U x v Y 2 F 0 a W 9 u P j x J d G V t V H l w Z T 5 G b 3 J t d W x h P C 9 J d G V t V H l w Z T 4 8 S X R l b V B h d G g + U 2 V j d G l v b j E v Y X R 0 Y W N o b W V u d C U y M H R v J T I w a W 5 2 Z X N 0 b W 5 l d C 9 U c m l t b W V k J T I w V G V 4 d D w v S X R l b V B h d G g + P C 9 J d G V t T G 9 j Y X R p b 2 4 + P F N 0 Y W J s Z U V u d H J p Z X M g L z 4 8 L 0 l 0 Z W 0 + P E l 0 Z W 0 + P E l 0 Z W 1 M b 2 N h d G l v b j 4 8 S X R l b V R 5 c G U + R m 9 y b X V s Y T w v S X R l b V R 5 c G U + P E l 0 Z W 1 Q Y X R o P l N l Y 3 R p b 2 4 x L 2 F 0 d G F j a G 1 l b n Q l M j B 0 b y U y M G l u d m V z d G 1 u Z X Q v U 3 B s a X Q l M j B D b 2 x 1 b W 4 l M j B i e S U y M E R l b G l t a X R l c j U 8 L 0 l 0 Z W 1 Q Y X R o P j w v S X R l b U x v Y 2 F 0 a W 9 u P j x T d G F i b G V F b n R y a W V z I C 8 + P C 9 J d G V t P j x J d G V t P j x J d G V t T G 9 j Y X R p b 2 4 + P E l 0 Z W 1 U e X B l P k Z v c m 1 1 b G E 8 L 0 l 0 Z W 1 U e X B l P j x J d G V t U G F 0 a D 5 T Z W N 0 a W 9 u M S 9 h d H R h Y 2 h t Z W 5 0 J T I w d G 8 l M j B p b n Z l c 3 R t b m V 0 L 0 N o Y W 5 n Z W Q l M j B U e X B l N T w v S X R l b V B h d G g + P C 9 J d G V t T G 9 j Y X R p b 2 4 + P F N 0 Y W J s Z U V u d H J p Z X M g L z 4 8 L 0 l 0 Z W 0 + P E l 0 Z W 0 + P E l 0 Z W 1 M b 2 N h d G l v b j 4 8 S X R l b V R 5 c G U + R m 9 y b X V s Y T w v S X R l b V R 5 c G U + P E l 0 Z W 1 Q Y X R o P l N l Y 3 R p b 2 4 x L 2 F 0 d G F j a G 1 l b n Q l M j B 0 b y U y M G l u d m V z d G 1 u Z X Q v U m V v c m R l c m V k J T I w Q 2 9 s d W 1 u c z w v S X R l b V B h d G g + P C 9 J d G V t T G 9 j Y X R p b 2 4 + P F N 0 Y W J s Z U V u d H J p Z X M g L z 4 8 L 0 l 0 Z W 0 + P E l 0 Z W 0 + P E l 0 Z W 1 M b 2 N h d G l v b j 4 8 S X R l b V R 5 c G U + R m 9 y b X V s Y T w v S X R l b V R 5 c G U + P E l 0 Z W 1 Q Y X R o P l N l Y 3 R p b 2 4 x L 2 F 0 d G F j a G 1 l b n Q l M j B 0 b y U y M G l u d m V z d G 1 u Z X Q v U m V w b G F j Z W Q l M j B W Y W x 1 Z T E 0 P C 9 J d G V t U G F 0 a D 4 8 L 0 l 0 Z W 1 M b 2 N h d G l v b j 4 8 U 3 R h Y m x l R W 5 0 c m l l c y A v P j w v S X R l b T 4 8 S X R l b T 4 8 S X R l b U x v Y 2 F 0 a W 9 u P j x J d G V t V H l w Z T 5 G b 3 J t d W x h P C 9 J d G V t V H l w Z T 4 8 S X R l b V B h d G g + U 2 V j d G l v b j E v Y X R 0 Y W N o b W V u d C U y M H R v J T I w a W 5 2 Z X N 0 b W 5 l d C 9 S Z W 5 h b W V k J T I w Q 2 9 s d W 1 u c z w v S X R l b V B h d G g + P C 9 J d G V t T G 9 j Y X R p b 2 4 + P F N 0 Y W J s Z U V u d H J p Z X M g L z 4 8 L 0 l 0 Z W 0 + P E l 0 Z W 0 + P E l 0 Z W 1 M b 2 N h d G l v b j 4 8 S X R l b V R 5 c G U + R m 9 y b X V s Y T w v S X R l b V R 5 c G U + P E l 0 Z W 1 Q Y X R o P l N l Y 3 R p b 2 4 x L 2 F 0 d G F j a G 1 l b n Q l M j B 0 b y U y M G l u d m V z d G 1 u Z X Q v U m V w b G F j Z W Q l M j B W Y W x 1 Z T E 1 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B p d G N o Z X M l M j B h b m Q l M j B p b n Z l c 3 R t Z W 5 0 c y U y M G J 5 J T I w c 2 h h c m t z J T V C Z W R p d C U 1 R C U y M C g y K T w v S X R l b V B h d G g + P C 9 J d G V t T G 9 j Y X R p b 2 4 + P F N 0 Y W J s Z U V u d H J p Z X M + P E V u d H J 5 I F R 5 c G U 9 I k Z p b G x F c n J v c k N v Z G U i I F Z h b H V l P S J z V W 5 r b m 9 3 b i I g L z 4 8 R W 5 0 c n k g V H l w Z T 0 i T m F 2 a W d h d G l v b l N 0 Z X B O Y W 1 l I i B W Y W x 1 Z T 0 i c 0 5 h d m l n Y X R p b 2 4 i I C 8 + P E V u d H J 5 I F R 5 c G U 9 I k Z p b G x F c n J v c k N v d W 5 0 I i B W Y W x 1 Z T 0 i b D A i I C 8 + P E V u d H J 5 I F R 5 c G U 9 I k Z p b G x F b m F i b G V k I i B W Y W x 1 Z T 0 i b D A i I C 8 + P E V u d H J 5 I F R 5 c G U 9 I k Z p b G x M Y X N 0 V X B k Y X R l Z C I g V m F s d W U 9 I m Q y M D I y L T A 3 L T I w V D E w O j E z O j U 4 L j Q z M T I z N D R a I i A v P j x F b n R y e S B U e X B l P S J G a W x s Q 2 9 s d W 1 u V H l w Z X M i I F Z h b H V l P S J z Q l F N R 0 J n T U V B d 1 F E Q X d N R E F 3 T U R B d z 0 9 I i A v P j x F b n R y e S B U e X B l P S J G a W x s Q 2 9 s d W 1 u T m F t Z X M i I F Z h b H V l P S J z W y Z x d W 9 0 O 0 V w L i B O b y 4 y J n F 1 b 3 Q 7 L C Z x d W 9 0 O 1 B p d G N o I E 5 v L i Z x d W 9 0 O y w m c X V v d D t C c m F u Z C Z x d W 9 0 O y w m c X V v d D t J Z G V h J n F 1 b 3 Q 7 L C Z x d W 9 0 O 2 9 y a W d p b m F s X 2 F t b 3 V u d C Z x d W 9 0 O y w m c X V v d D t P c m l n a W 5 h b F 9 l c X V p d H k m c X V v d D s s J n F 1 b 3 Q 7 R G V h b F 9 h b W 9 1 b n Q m c X V v d D s s J n F 1 b 3 Q 7 R G V h b F 9 l c X V p d H k m c X V v d D s s J n F 1 b 3 Q 7 R G V h b F 9 k Z W J 0 J n F 1 b 3 Q 7 L C Z x d W 9 0 O 0 l u d m V z d G 1 l b n Q g Y n k g Q X N o b m V l c i Z x d W 9 0 O y w m c X V v d D t J b n Z l c 3 R t Z W 5 0 I G J 5 I E 5 h b W l 0 Y S Z x d W 9 0 O y w m c X V v d D t J b n Z l c 3 R t Z W 5 0 I G J 5 I E F u d X B h b S Z x d W 9 0 O y w m c X V v d D t J b n Z l c 3 R t Z W 5 0 I G J 5 I F Z p b m V l d G E m c X V v d D s s J n F 1 b 3 Q 7 S W 5 2 Z X N 0 b W V u d C B i e S B B b W F u J n F 1 b 3 Q 7 L C Z x d W 9 0 O 0 l u d m V z d G 1 l b n Q g Y n k g U G V 5 d X N o J n F 1 b 3 Q 7 L C Z x d W 9 0 O 0 l u d m V z d G 1 l b n Q g Y n k g R 2 h h e m F s J n F 1 b 3 Q 7 X S I g L z 4 8 R W 5 0 c n k g V H l w Z T 0 i R m l s b F N 0 Y X R 1 c y I g V m F s d W U 9 I n N D b 2 1 w b G V 0 Z S I g L z 4 8 R W 5 0 c n k g V H l w Z T 0 i R m l s b G V k Q 2 9 t c G x l d G V S Z X N 1 b H R U b 1 d v c m t z a G V l d C I g V m F s d W U 9 I m w x I i A v P j x F b n R y e S B U e X B l P S J G a W x s Q 2 9 1 b n Q i I F Z h b H V l P S J s M T E 3 I i A v P j x F b n R y e S B U e X B l P S J G a W x s V G F y Z 2 V 0 T m F t Z U N 1 c 3 R v b W l 6 Z W Q i I F Z h b H V l P S J s M S I g L z 4 8 R W 5 0 c n k g V H l w Z T 0 i R m l s b F R v R G F 0 Y U 1 v Z G V s R W 5 h Y m x l Z C I g V m F s d W U 9 I m w w I i A v P j x F b n R y e S B U e X B l P S J J c 1 B y a X Z h d G U i I F Z h b H V l P S J s M C I g L z 4 8 R W 5 0 c n k g V H l w Z T 0 i U m V s Y X R p b 2 5 z a G l w S W 5 m b 0 N v b n R h a W 5 l c i I g V m F s d W U 9 I n N 7 J n F 1 b 3 Q 7 Y 2 9 s d W 1 u Q 2 9 1 b n Q m c X V v d D s 6 M T Y s J n F 1 b 3 Q 7 a 2 V 5 Q 2 9 s d W 1 u T m F t Z X M m c X V v d D s 6 W 1 0 s J n F 1 b 3 Q 7 c X V l c n l S Z W x h d G l v b n N o a X B z J n F 1 b 3 Q 7 O l t d L C Z x d W 9 0 O 2 N v b H V t b k l k Z W 5 0 a X R p Z X M m c X V v d D s 6 W y Z x d W 9 0 O 1 N l Y 3 R p b 2 4 x L 1 B p d G N o Z X M g Y W 5 k I G l u d m V z d G 1 l b n R z I G J 5 I H N o Y X J r c 1 t l Z G l 0 X S 9 D a G F u Z 2 V k I F R 5 c G U 4 L n t F c C 4 g T m 8 u M i w w f S Z x d W 9 0 O y w m c X V v d D t T Z W N 0 a W 9 u M S 9 Q a X R j a G V z I G F u Z C B p b n Z l c 3 R t Z W 5 0 c y B i e S B z a G F y a 3 N b Z W R p d F 0 v Q X B w Z W 5 k Z W Q g U X V l c n k u e 1 B p d G N o I E 5 v L i w x f S Z x d W 9 0 O y w m c X V v d D t T Z W N 0 a W 9 u M S 9 Q a X R j a G V z I G F u Z C B p b n Z l c 3 R t Z W 5 0 c y B i e S B z a G F y a 3 N b Z W R p d F 0 v Q X B w Z W 5 k Z W Q g U X V l c n k u e 0 J y Y W 5 k L D J 9 J n F 1 b 3 Q 7 L C Z x d W 9 0 O 1 N l Y 3 R p b 2 4 x L 1 B p d G N o Z X M g Y W 5 k I G l u d m V z d G 1 l b n R z I G J 5 I H N o Y X J r c 1 t l Z G l 0 X S 9 B c H B l b m R l Z C B R d W V y e S 5 7 S W R l Y S w z f S Z x d W 9 0 O y w m c X V v d D t T Z W N 0 a W 9 u M S 9 Q a X R j a G V z I G F u Z C B p b n Z l c 3 R t Z W 5 0 c y B i e S B z a G F y a 3 N b Z W R p d F 0 v Q 2 h h b m d l Z C B U e X B l O C 5 7 b 3 J p Z 2 l u Y W x f Y W 1 v d W 5 0 L D R 9 J n F 1 b 3 Q 7 L C Z x d W 9 0 O 1 N l Y 3 R p b 2 4 x L 1 B p d G N o Z X M g Y W 5 k I G l u d m V z d G 1 l b n R z I G J 5 I H N o Y X J r c 1 t l Z G l 0 X S 9 D a G F u Z 2 V k I F R 5 c G U 2 L n t P c m l n a W 5 h b C B h c 2 s u M i 4 y L D Z 9 J n F 1 b 3 Q 7 L C Z x d W 9 0 O 1 N l Y 3 R p b 2 4 x L 1 B p d G N o Z X M g Y W 5 k I G l u d m V z d G 1 l b n R z I G J 5 I H N o Y X J r c 1 t l Z G l 0 X S 9 D a G F u Z 2 V k I F R 5 c G U 4 L n t E Z W F s X 2 F t b 3 V u d C w 2 f S Z x d W 9 0 O y w m c X V v d D t T Z W N 0 a W 9 u M S 9 Q a X R j a G V z I G F u Z C B p b n Z l c 3 R t Z W 5 0 c y B i e S B z a G F y a 3 N b Z W R p d F 0 v Q X B w Z W 5 k Z W Q g U X V l c n k u e 0 R l Y W w u M i 4 x L D l 9 J n F 1 b 3 Q 7 L C Z x d W 9 0 O 1 N l Y 3 R p b 2 4 x L 1 B p d G N o Z X M g Y W 5 k I G l u d m V z d G 1 l b n R z I G J 5 I H N o Y X J r c 1 t l Z G l 0 X S 9 D a G F u Z 2 V k I F R 5 c G U 4 L n t E Z W F s X 2 R l Y n Q s O H 0 m c X V v d D s s J n F 1 b 3 Q 7 U 2 V j d G l v b j E v U G l 0 Y 2 h l c y B h b m Q g a W 5 2 Z X N 0 b W V u d H M g Y n k g c 2 h h c m t z W 2 V k a X R d L 0 N o Y W 5 n Z W Q g V H l w Z T g u e 0 l u d m V z d G 1 l b n Q g Y n k g Q X N o b m V l c i w 5 f S Z x d W 9 0 O y w m c X V v d D t T Z W N 0 a W 9 u M S 9 Q a X R j a G V z I G F u Z C B p b n Z l c 3 R t Z W 5 0 c y B i e S B z a G F y a 3 N b Z W R p d F 0 v Q 2 h h b m d l Z C B U e X B l O C 5 7 S W 5 2 Z X N 0 b W V u d C B i e S B O Y W 1 p d G E s M T B 9 J n F 1 b 3 Q 7 L C Z x d W 9 0 O 1 N l Y 3 R p b 2 4 x L 1 B p d G N o Z X M g Y W 5 k I G l u d m V z d G 1 l b n R z I G J 5 I H N o Y X J r c 1 t l Z G l 0 X S 9 D a G F u Z 2 V k I F R 5 c G U 4 L n t J b n Z l c 3 R t Z W 5 0 I G J 5 I E F u d X B h b S w x M X 0 m c X V v d D s s J n F 1 b 3 Q 7 U 2 V j d G l v b j E v U G l 0 Y 2 h l c y B h b m Q g a W 5 2 Z X N 0 b W V u d H M g Y n k g c 2 h h c m t z W 2 V k a X R d L 0 N o Y W 5 n Z W Q g V H l w Z T g u e 0 l u d m V z d G 1 l b n Q g Y n k g V m l u Z W V 0 Y S w x M n 0 m c X V v d D s s J n F 1 b 3 Q 7 U 2 V j d G l v b j E v U G l 0 Y 2 h l c y B h b m Q g a W 5 2 Z X N 0 b W V u d H M g Y n k g c 2 h h c m t z W 2 V k a X R d L 0 N o Y W 5 n Z W Q g V H l w Z T g u e 0 l u d m V z d G 1 l b n Q g Y n k g Q W 1 h b i w x M 3 0 m c X V v d D s s J n F 1 b 3 Q 7 U 2 V j d G l v b j E v U G l 0 Y 2 h l c y B h b m Q g a W 5 2 Z X N 0 b W V u d H M g Y n k g c 2 h h c m t z W 2 V k a X R d L 0 N o Y W 5 n Z W Q g V H l w Z T g u e 0 l u d m V z d G 1 l b n Q g Y n k g U G V 5 d X N o L D E 0 f S Z x d W 9 0 O y w m c X V v d D t T Z W N 0 a W 9 u M S 9 Q a X R j a G V z I G F u Z C B p b n Z l c 3 R t Z W 5 0 c y B i e S B z a G F y a 3 N b Z W R p d F 0 v Q 2 h h b m d l Z C B U e X B l O C 5 7 S W 5 2 Z X N 0 b W V u d C B i e S B H a G F 6 Y W w s M T V 9 J n F 1 b 3 Q 7 X S w m c X V v d D t D b 2 x 1 b W 5 D b 3 V u d C Z x d W 9 0 O z o x N i w m c X V v d D t L Z X l D b 2 x 1 b W 5 O Y W 1 l c y Z x d W 9 0 O z p b X S w m c X V v d D t D b 2 x 1 b W 5 J Z G V u d G l 0 a W V z J n F 1 b 3 Q 7 O l s m c X V v d D t T Z W N 0 a W 9 u M S 9 Q a X R j a G V z I G F u Z C B p b n Z l c 3 R t Z W 5 0 c y B i e S B z a G F y a 3 N b Z W R p d F 0 v Q 2 h h b m d l Z C B U e X B l O C 5 7 R X A u I E 5 v L j I s M H 0 m c X V v d D s s J n F 1 b 3 Q 7 U 2 V j d G l v b j E v U G l 0 Y 2 h l c y B h b m Q g a W 5 2 Z X N 0 b W V u d H M g Y n k g c 2 h h c m t z W 2 V k a X R d L 0 F w c G V u Z G V k I F F 1 Z X J 5 L n t Q a X R j a C B O b y 4 s M X 0 m c X V v d D s s J n F 1 b 3 Q 7 U 2 V j d G l v b j E v U G l 0 Y 2 h l c y B h b m Q g a W 5 2 Z X N 0 b W V u d H M g Y n k g c 2 h h c m t z W 2 V k a X R d L 0 F w c G V u Z G V k I F F 1 Z X J 5 L n t C c m F u Z C w y f S Z x d W 9 0 O y w m c X V v d D t T Z W N 0 a W 9 u M S 9 Q a X R j a G V z I G F u Z C B p b n Z l c 3 R t Z W 5 0 c y B i e S B z a G F y a 3 N b Z W R p d F 0 v Q X B w Z W 5 k Z W Q g U X V l c n k u e 0 l k Z W E s M 3 0 m c X V v d D s s J n F 1 b 3 Q 7 U 2 V j d G l v b j E v U G l 0 Y 2 h l c y B h b m Q g a W 5 2 Z X N 0 b W V u d H M g Y n k g c 2 h h c m t z W 2 V k a X R d L 0 N o Y W 5 n Z W Q g V H l w Z T g u e 2 9 y a W d p b m F s X 2 F t b 3 V u d C w 0 f S Z x d W 9 0 O y w m c X V v d D t T Z W N 0 a W 9 u M S 9 Q a X R j a G V z I G F u Z C B p b n Z l c 3 R t Z W 5 0 c y B i e S B z a G F y a 3 N b Z W R p d F 0 v Q 2 h h b m d l Z C B U e X B l N i 5 7 T 3 J p Z 2 l u Y W w g Y X N r L j I u M i w 2 f S Z x d W 9 0 O y w m c X V v d D t T Z W N 0 a W 9 u M S 9 Q a X R j a G V z I G F u Z C B p b n Z l c 3 R t Z W 5 0 c y B i e S B z a G F y a 3 N b Z W R p d F 0 v Q 2 h h b m d l Z C B U e X B l O C 5 7 R G V h b F 9 h b W 9 1 b n Q s N n 0 m c X V v d D s s J n F 1 b 3 Q 7 U 2 V j d G l v b j E v U G l 0 Y 2 h l c y B h b m Q g a W 5 2 Z X N 0 b W V u d H M g Y n k g c 2 h h c m t z W 2 V k a X R d L 0 F w c G V u Z G V k I F F 1 Z X J 5 L n t E Z W F s L j I u M S w 5 f S Z x d W 9 0 O y w m c X V v d D t T Z W N 0 a W 9 u M S 9 Q a X R j a G V z I G F u Z C B p b n Z l c 3 R t Z W 5 0 c y B i e S B z a G F y a 3 N b Z W R p d F 0 v Q 2 h h b m d l Z C B U e X B l O C 5 7 R G V h b F 9 k Z W J 0 L D h 9 J n F 1 b 3 Q 7 L C Z x d W 9 0 O 1 N l Y 3 R p b 2 4 x L 1 B p d G N o Z X M g Y W 5 k I G l u d m V z d G 1 l b n R z I G J 5 I H N o Y X J r c 1 t l Z G l 0 X S 9 D a G F u Z 2 V k I F R 5 c G U 4 L n t J b n Z l c 3 R t Z W 5 0 I G J 5 I E F z a G 5 l Z X I s O X 0 m c X V v d D s s J n F 1 b 3 Q 7 U 2 V j d G l v b j E v U G l 0 Y 2 h l c y B h b m Q g a W 5 2 Z X N 0 b W V u d H M g Y n k g c 2 h h c m t z W 2 V k a X R d L 0 N o Y W 5 n Z W Q g V H l w Z T g u e 0 l u d m V z d G 1 l b n Q g Y n k g T m F t a X R h L D E w f S Z x d W 9 0 O y w m c X V v d D t T Z W N 0 a W 9 u M S 9 Q a X R j a G V z I G F u Z C B p b n Z l c 3 R t Z W 5 0 c y B i e S B z a G F y a 3 N b Z W R p d F 0 v Q 2 h h b m d l Z C B U e X B l O C 5 7 S W 5 2 Z X N 0 b W V u d C B i e S B B b n V w Y W 0 s M T F 9 J n F 1 b 3 Q 7 L C Z x d W 9 0 O 1 N l Y 3 R p b 2 4 x L 1 B p d G N o Z X M g Y W 5 k I G l u d m V z d G 1 l b n R z I G J 5 I H N o Y X J r c 1 t l Z G l 0 X S 9 D a G F u Z 2 V k I F R 5 c G U 4 L n t J b n Z l c 3 R t Z W 5 0 I G J 5 I F Z p b m V l d G E s M T J 9 J n F 1 b 3 Q 7 L C Z x d W 9 0 O 1 N l Y 3 R p b 2 4 x L 1 B p d G N o Z X M g Y W 5 k I G l u d m V z d G 1 l b n R z I G J 5 I H N o Y X J r c 1 t l Z G l 0 X S 9 D a G F u Z 2 V k I F R 5 c G U 4 L n t J b n Z l c 3 R t Z W 5 0 I G J 5 I E F t Y W 4 s M T N 9 J n F 1 b 3 Q 7 L C Z x d W 9 0 O 1 N l Y 3 R p b 2 4 x L 1 B p d G N o Z X M g Y W 5 k I G l u d m V z d G 1 l b n R z I G J 5 I H N o Y X J r c 1 t l Z G l 0 X S 9 D a G F u Z 2 V k I F R 5 c G U 4 L n t J b n Z l c 3 R t Z W 5 0 I G J 5 I F B l e X V z a C w x N H 0 m c X V v d D s s J n F 1 b 3 Q 7 U 2 V j d G l v b j E v U G l 0 Y 2 h l c y B h b m Q g a W 5 2 Z X N 0 b W V u d H M g Y n k g c 2 h h c m t z W 2 V k a X R d L 0 N o Y W 5 n Z W Q g V H l w Z T g u e 0 l u d m V z d G 1 l b n Q g Y n k g R 2 h h e m F s L D E 1 f S Z x d W 9 0 O 1 0 s J n F 1 b 3 Q 7 U m V s Y X R p b 2 5 z a G l w S W 5 m b y Z x d W 9 0 O z p b X X 0 i I C 8 + P E V u d H J 5 I F R 5 c G U 9 I k J 1 Z m Z l c k 5 l e H R S Z W Z y Z X N o I i B W Y W x 1 Z T 0 i b D E i I C 8 + P E V u d H J 5 I F R 5 c G U 9 I k Z p b G x P Y m p l Y 3 R U e X B l I i B W Y W x 1 Z T 0 i c 0 N v b m 5 l Y 3 R p b 2 5 P b m x 5 I i A v P j x F b n R y e S B U e X B l P S J S Z X N 1 b H R U e X B l I i B W Y W x 1 Z T 0 i c 1 R h Y m x l I i A v P j x F b n R y e S B U e X B l P S J M b 2 F k Z W R U b 0 F u Y W x 5 c 2 l z U 2 V y d m l j Z X M i I F Z h b H V l P S J s M C I g L z 4 8 R W 5 0 c n k g V H l w Z T 0 i Q W R k Z W R U b 0 R h d G F N b 2 R l b C I g V m F s d W U 9 I m w w I i A v P j w v U 3 R h Y m x l R W 5 0 c m l l c z 4 8 L 0 l 0 Z W 0 + P E l 0 Z W 0 + P E l 0 Z W 1 M b 2 N h d G l v b j 4 8 S X R l b V R 5 c G U + R m 9 y b X V s Y T w v S X R l b V R 5 c G U + P E l 0 Z W 1 Q Y X R o P l N l Y 3 R p b 2 4 x L 1 B p d G N o Z X M l M j B h b m Q l M j B p b n Z l c 3 R t Z W 5 0 c y U y M G J 5 J T I w c 2 h h c m t z J T V C Z W R p d C U 1 R C U y M C g y K S 9 T b 3 V y Y 2 U 8 L 0 l 0 Z W 1 Q Y X R o P j w v S X R l b U x v Y 2 F 0 a W 9 u P j x T d G F i b G V F b n R y a W V z I C 8 + P C 9 J d G V t P j x J d G V t P j x J d G V t T G 9 j Y X R p b 2 4 + P E l 0 Z W 1 U e X B l P k Z v c m 1 1 b G E 8 L 0 l 0 Z W 1 U e X B l P j x J d G V t U G F 0 a D 5 T Z W N 0 a W 9 u M S 9 Q a X R j a G V z J T I w Y W 5 k J T I w a W 5 2 Z X N 0 b W V u d H M l M j B i e S U y M H N o Y X J r c y U 1 Q m V k a X Q l N U Q l M j A o M i k v R G F 0 Y T I 8 L 0 l 0 Z W 1 Q Y X R o P j w v S X R l b U x v Y 2 F 0 a W 9 u P j x T d G F i b G V F b n R y a W V z I C 8 + P C 9 J d G V t P j x J d G V t P j x J d G V t T G 9 j Y X R p b 2 4 + P E l 0 Z W 1 U e X B l P k Z v c m 1 1 b G E 8 L 0 l 0 Z W 1 U e X B l P j x J d G V t U G F 0 a D 5 T Z W N 0 a W 9 u M S 9 Q a X R j a G V z J T I w Y W 5 k J T I w a W 5 2 Z X N 0 b W V u d H M l M j B i e S U y M H N o Y X J r c y U 1 Q m V k a X Q l N U Q l M j A o M i k v U m V t b 3 Z l Z C U y M F R v c C U y M F J v d 3 M 8 L 0 l 0 Z W 1 Q Y X R o P j w v S X R l b U x v Y 2 F 0 a W 9 u P j x T d G F i b G V F b n R y a W V z I C 8 + P C 9 J d G V t P j x J d G V t P j x J d G V t T G 9 j Y X R p b 2 4 + P E l 0 Z W 1 U e X B l P k Z v c m 1 1 b G E 8 L 0 l 0 Z W 1 U e X B l P j x J d G V t U G F 0 a D 5 T Z W N 0 a W 9 u M S 9 Q a X R j a G V z J T I w Y W 5 k J T I w a W 5 2 Z X N 0 b W V u d H M l M j B i e S U y M H N o Y X J r c y U 1 Q m V k a X Q l N U Q l M j A o M i k v U m V t b 3 Z l Z C U y M E J v d H R v b S U y M F J v d 3 M 8 L 0 l 0 Z W 1 Q Y X R o P j w v S X R l b U x v Y 2 F 0 a W 9 u P j x T d G F i b G V F b n R y a W V z I C 8 + P C 9 J d G V t P j x J d G V t P j x J d G V t T G 9 j Y X R p b 2 4 + P E l 0 Z W 1 U e X B l P k Z v c m 1 1 b G E 8 L 0 l 0 Z W 1 U e X B l P j x J d G V t U G F 0 a D 5 T Z W N 0 a W 9 u M S 9 Q a X R j a G V z J T I w Y W 5 k J T I w a W 5 2 Z X N 0 b W V u d H M l M j B i e S U y M H N o Y X J r c y U 1 Q m V k a X Q l N U Q l M j A o M i k v U m V t b 3 Z l Z C U y M E N v b H V t b n M 8 L 0 l 0 Z W 1 Q Y X R o P j w v S X R l b U x v Y 2 F 0 a W 9 u P j x T d G F i b G V F b n R y a W V z I C 8 + P C 9 J d G V t P j x J d G V t P j x J d G V t T G 9 j Y X R p b 2 4 + P E l 0 Z W 1 U e X B l P k Z v c m 1 1 b G E 8 L 0 l 0 Z W 1 U e X B l P j x J d G V t U G F 0 a D 5 T Z W N 0 a W 9 u M S 9 Q a X R j a G V z J T I w Y W 5 k J T I w a W 5 2 Z X N 0 b W V u d H M l M j B i e S U y M H N o Y X J r c y U 1 Q m V k a X Q l N U Q l M j A o M i k v U m V w b G F j Z W Q l M j B W Y W x 1 Z T E 8 L 0 l 0 Z W 1 Q Y X R o P j w v S X R l b U x v Y 2 F 0 a W 9 u P j x T d G F i b G V F b n R y a W V z I C 8 + P C 9 J d G V t P j x J d G V t P j x J d G V t T G 9 j Y X R p b 2 4 + P E l 0 Z W 1 U e X B l P k Z v c m 1 1 b G E 8 L 0 l 0 Z W 1 U e X B l P j x J d G V t U G F 0 a D 5 T Z W N 0 a W 9 u M S 9 Q a X R j a G V z J T I w Y W 5 k J T I w a W 5 2 Z X N 0 b W V u d H M l M j B i e S U y M H N o Y X J r c y U 1 Q m V k a X Q l N U Q l M j A o M i k v U m V w b G F j Z W Q l M j B W Y W x 1 Z T w v S X R l b V B h d G g + P C 9 J d G V t T G 9 j Y X R p b 2 4 + P F N 0 Y W J s Z U V u d H J p Z X M g L z 4 8 L 0 l 0 Z W 0 + P E l 0 Z W 0 + P E l 0 Z W 1 M b 2 N h d G l v b j 4 8 S X R l b V R 5 c G U + R m 9 y b X V s Y T w v S X R l b V R 5 c G U + P E l 0 Z W 1 Q Y X R o P l N l Y 3 R p b 2 4 x L 1 B p d G N o Z X M l M j B h b m Q l M j B p b n Z l c 3 R t Z W 5 0 c y U y M G J 5 J T I w c 2 h h c m t z J T V C Z W R p d C U 1 R C U y M C g y K S 9 S Z X B s Y W N l Z C U y M F Z h b H V l M j w v S X R l b V B h d G g + P C 9 J d G V t T G 9 j Y X R p b 2 4 + P F N 0 Y W J s Z U V u d H J p Z X M g L z 4 8 L 0 l 0 Z W 0 + P E l 0 Z W 0 + P E l 0 Z W 1 M b 2 N h d G l v b j 4 8 S X R l b V R 5 c G U + R m 9 y b X V s Y T w v S X R l b V R 5 c G U + P E l 0 Z W 1 Q Y X R o P l N l Y 3 R p b 2 4 x L 1 B p d G N o Z X M l M j B h b m Q l M j B p b n Z l c 3 R t Z W 5 0 c y U y M G J 5 J T I w c 2 h h c m t z J T V C Z W R p d C U 1 R C U y M C g y K S 9 S Z X B s Y W N l Z C U y M F Z h b H V l M z w v S X R l b V B h d G g + P C 9 J d G V t T G 9 j Y X R p b 2 4 + P F N 0 Y W J s Z U V u d H J p Z X M g L z 4 8 L 0 l 0 Z W 0 + P E l 0 Z W 0 + P E l 0 Z W 1 M b 2 N h d G l v b j 4 8 S X R l b V R 5 c G U + R m 9 y b X V s Y T w v S X R l b V R 5 c G U + P E l 0 Z W 1 Q Y X R o P l N l Y 3 R p b 2 4 x L 1 B p d G N o Z X M l M j B h b m Q l M j B p b n Z l c 3 R t Z W 5 0 c y U y M G J 5 J T I w c 2 h h c m t z J T V C Z W R p d C U 1 R C U y M C g y K S 9 M b 3 d l c m N h c 2 V k J T I w V G V 4 d D w v S X R l b V B h d G g + P C 9 J d G V t T G 9 j Y X R p b 2 4 + P F N 0 Y W J s Z U V u d H J p Z X M g L z 4 8 L 0 l 0 Z W 0 + P E l 0 Z W 0 + P E l 0 Z W 1 M b 2 N h d G l v b j 4 8 S X R l b V R 5 c G U + R m 9 y b X V s Y T w v S X R l b V R 5 c G U + P E l 0 Z W 1 Q Y X R o P l N l Y 3 R p b 2 4 x L 1 B p d G N o Z X M l M j B h b m Q l M j B p b n Z l c 3 R t Z W 5 0 c y U y M G J 5 J T I w c 2 h h c m t z J T V C Z W R p d C U 1 R C U y M C g y K S 9 S Z X B s Y W N l Z C U y M F Z h b H V l N T w v S X R l b V B h d G g + P C 9 J d G V t T G 9 j Y X R p b 2 4 + P F N 0 Y W J s Z U V u d H J p Z X M g L z 4 8 L 0 l 0 Z W 0 + P E l 0 Z W 0 + P E l 0 Z W 1 M b 2 N h d G l v b j 4 8 S X R l b V R 5 c G U + R m 9 y b X V s Y T w v S X R l b V R 5 c G U + P E l 0 Z W 1 Q Y X R o P l N l Y 3 R p b 2 4 x L 1 B p d G N o Z X M l M j B h b m Q l M j B p b n Z l c 3 R t Z W 5 0 c y U y M G J 5 J T I w c 2 h h c m t z J T V C Z W R p d C U 1 R C U y M C g y K S 9 T c G x p d C U y M E N v b H V t b i U y M G J 5 J T I w R G V s a W 1 p d G V y P C 9 J d G V t U G F 0 a D 4 8 L 0 l 0 Z W 1 M b 2 N h d G l v b j 4 8 U 3 R h Y m x l R W 5 0 c m l l c y A v P j w v S X R l b T 4 8 S X R l b T 4 8 S X R l b U x v Y 2 F 0 a W 9 u P j x J d G V t V H l w Z T 5 G b 3 J t d W x h P C 9 J d G V t V H l w Z T 4 8 S X R l b V B h d G g + U 2 V j d G l v b j E v U G l 0 Y 2 h l c y U y M G F u Z C U y M G l u d m V z d G 1 l b n R z J T I w Y n k l M j B z a G F y a 3 M l N U J l Z G l 0 J T V E J T I w K D I p L 1 J l c G x h Y 2 V k J T I w V m F s d W U 0 P C 9 J d G V t U G F 0 a D 4 8 L 0 l 0 Z W 1 M b 2 N h d G l v b j 4 8 U 3 R h Y m x l R W 5 0 c m l l c y A v P j w v S X R l b T 4 8 S X R l b T 4 8 S X R l b U x v Y 2 F 0 a W 9 u P j x J d G V t V H l w Z T 5 G b 3 J t d W x h P C 9 J d G V t V H l w Z T 4 8 S X R l b V B h d G g + U 2 V j d G l v b j E v U G l 0 Y 2 h l c y U y M G F u Z C U y M G l u d m V z d G 1 l b n R z J T I w Y n k l M j B z a G F y a 3 M l N U J l Z G l 0 J T V E J T I w K D I p L 1 N w b G l 0 J T I w Q 2 9 s d W 1 u J T I w Y n k l M j B E Z W x p b W l 0 Z X I x P C 9 J d G V t U G F 0 a D 4 8 L 0 l 0 Z W 1 M b 2 N h d G l v b j 4 8 U 3 R h Y m x l R W 5 0 c m l l c y A v P j w v S X R l b T 4 8 S X R l b T 4 8 S X R l b U x v Y 2 F 0 a W 9 u P j x J d G V t V H l w Z T 5 G b 3 J t d W x h P C 9 J d G V t V H l w Z T 4 8 S X R l b V B h d G g + U 2 V j d G l v b j E v U G l 0 Y 2 h l c y U y M G F u Z C U y M G l u d m V z d G 1 l b n R z J T I w Y n k l M j B z a G F y a 3 M l N U J l Z G l 0 J T V E J T I w K D I p L 1 N w b G l 0 J T I w Q 2 9 s d W 1 u J T I w Y n k l M j B E Z W x p b W l 0 Z X I y P C 9 J d G V t U G F 0 a D 4 8 L 0 l 0 Z W 1 M b 2 N h d G l v b j 4 8 U 3 R h Y m x l R W 5 0 c m l l c y A v P j w v S X R l b T 4 8 S X R l b T 4 8 S X R l b U x v Y 2 F 0 a W 9 u P j x J d G V t V H l w Z T 5 G b 3 J t d W x h P C 9 J d G V t V H l w Z T 4 8 S X R l b V B h d G g + U 2 V j d G l v b j E v U G l 0 Y 2 h l c y U y M G F u Z C U y M G l u d m V z d G 1 l b n R z J T I w Y n k l M j B z a G F y a 3 M l N U J l Z G l 0 J T V E J T I w K D I p L 0 N o Y W 5 n Z W Q l M j B U e X B l P C 9 J d G V t U G F 0 a D 4 8 L 0 l 0 Z W 1 M b 2 N h d G l v b j 4 8 U 3 R h Y m x l R W 5 0 c m l l c y A v P j w v S X R l b T 4 8 S X R l b T 4 8 S X R l b U x v Y 2 F 0 a W 9 u P j x J d G V t V H l w Z T 5 G b 3 J t d W x h P C 9 J d G V t V H l w Z T 4 8 S X R l b V B h d G g + U 2 V j d G l v b j E v U G l 0 Y 2 h l c y U y M G F u Z C U y M G l u d m V z d G 1 l b n R z J T I w Y n k l M j B z a G F y a 3 M l N U J l Z G l 0 J T V E J T I w K D I p L 1 J l b W 9 2 Z W Q l M j B D b 2 x 1 b W 5 z M T w v S X R l b V B h d G g + P C 9 J d G V t T G 9 j Y X R p b 2 4 + P F N 0 Y W J s Z U V u d H J p Z X M g L z 4 8 L 0 l 0 Z W 0 + P E l 0 Z W 0 + P E l 0 Z W 1 M b 2 N h d G l v b j 4 8 S X R l b V R 5 c G U + R m 9 y b X V s Y T w v S X R l b V R 5 c G U + P E l 0 Z W 1 Q Y X R o P l N l Y 3 R p b 2 4 x L 1 B p d G N o Z X M l M j B h b m Q l M j B p b n Z l c 3 R t Z W 5 0 c y U y M G J 5 J T I w c 2 h h c m t z J T V C Z W R p d C U 1 R C U y M C g y K S 9 S Z X B s Y W N l Z C U y M F Z h b H V l N j w v S X R l b V B h d G g + P C 9 J d G V t T G 9 j Y X R p b 2 4 + P F N 0 Y W J s Z U V u d H J p Z X M g L z 4 8 L 0 l 0 Z W 0 + P E l 0 Z W 0 + P E l 0 Z W 1 M b 2 N h d G l v b j 4 8 S X R l b V R 5 c G U + R m 9 y b X V s Y T w v S X R l b V R 5 c G U + P E l 0 Z W 1 Q Y X R o P l N l Y 3 R p b 2 4 x L 1 B p d G N o Z X M l M j B h b m Q l M j B p b n Z l c 3 R t Z W 5 0 c y U y M G J 5 J T I w c 2 h h c m t z J T V C Z W R p d C U 1 R C U y M C g y K S 9 T c G x p d C U y M E N v b H V t b i U y M G J 5 J T I w R G V s a W 1 p d G V y M z w v S X R l b V B h d G g + P C 9 J d G V t T G 9 j Y X R p b 2 4 + P F N 0 Y W J s Z U V u d H J p Z X M g L z 4 8 L 0 l 0 Z W 0 + P E l 0 Z W 0 + P E l 0 Z W 1 M b 2 N h d G l v b j 4 8 S X R l b V R 5 c G U + R m 9 y b X V s Y T w v S X R l b V R 5 c G U + P E l 0 Z W 1 Q Y X R o P l N l Y 3 R p b 2 4 x L 1 B p d G N o Z X M l M j B h b m Q l M j B p b n Z l c 3 R t Z W 5 0 c y U y M G J 5 J T I w c 2 h h c m t z J T V C Z W R p d C U 1 R C U y M C g y K S 9 S Z X B s Y W N l Z C U y M F Z h b H V l N z w v S X R l b V B h d G g + P C 9 J d G V t T G 9 j Y X R p b 2 4 + P F N 0 Y W J s Z U V u d H J p Z X M g L z 4 8 L 0 l 0 Z W 0 + P E l 0 Z W 0 + P E l 0 Z W 1 M b 2 N h d G l v b j 4 8 S X R l b V R 5 c G U + R m 9 y b X V s Y T w v S X R l b V R 5 c G U + P E l 0 Z W 1 Q Y X R o P l N l Y 3 R p b 2 4 x L 1 B p d G N o Z X M l M j B h b m Q l M j B p b n Z l c 3 R t Z W 5 0 c y U y M G J 5 J T I w c 2 h h c m t z J T V C Z W R p d C U 1 R C U y M C g y K S 9 S Z X B s Y W N l Z C U y M F Z h b H V l O D w v S X R l b V B h d G g + P C 9 J d G V t T G 9 j Y X R p b 2 4 + P F N 0 Y W J s Z U V u d H J p Z X M g L z 4 8 L 0 l 0 Z W 0 + P E l 0 Z W 0 + P E l 0 Z W 1 M b 2 N h d G l v b j 4 8 S X R l b V R 5 c G U + R m 9 y b X V s Y T w v S X R l b V R 5 c G U + P E l 0 Z W 1 Q Y X R o P l N l Y 3 R p b 2 4 x L 1 B p d G N o Z X M l M j B h b m Q l M j B p b n Z l c 3 R t Z W 5 0 c y U y M G J 5 J T I w c 2 h h c m t z J T V C Z W R p d C U 1 R C U y M C g y K S 9 S Z X B s Y W N l Z C U y M F Z h b H V l O T w v S X R l b V B h d G g + P C 9 J d G V t T G 9 j Y X R p b 2 4 + P F N 0 Y W J s Z U V u d H J p Z X M g L z 4 8 L 0 l 0 Z W 0 + P E l 0 Z W 0 + P E l 0 Z W 1 M b 2 N h d G l v b j 4 8 S X R l b V R 5 c G U + R m 9 y b X V s Y T w v S X R l b V R 5 c G U + P E l 0 Z W 1 Q Y X R o P l N l Y 3 R p b 2 4 x L 1 B p d G N o Z X M l M j B h b m Q l M j B p b n Z l c 3 R t Z W 5 0 c y U y M G J 5 J T I w c 2 h h c m t z J T V C Z W R p d C U 1 R C U y M C g y K S 9 D a G F u Z 2 V k J T I w V H l w Z T E 8 L 0 l 0 Z W 1 Q Y X R o P j w v S X R l b U x v Y 2 F 0 a W 9 u P j x T d G F i b G V F b n R y a W V z I C 8 + P C 9 J d G V t P j x J d G V t P j x J d G V t T G 9 j Y X R p b 2 4 + P E l 0 Z W 1 U e X B l P k Z v c m 1 1 b G E 8 L 0 l 0 Z W 1 U e X B l P j x J d G V t U G F 0 a D 5 T Z W N 0 a W 9 u M S 9 Q a X R j a G V z J T I w Y W 5 k J T I w a W 5 2 Z X N 0 b W V u d H M l M j B i e S U y M H N o Y X J r c y U 1 Q m V k a X Q l N U Q l M j A o M i k v U m V t b 3 Z l Z C U y M E N v b H V t b n M y P C 9 J d G V t U G F 0 a D 4 8 L 0 l 0 Z W 1 M b 2 N h d G l v b j 4 8 U 3 R h Y m x l R W 5 0 c m l l c y A v P j w v S X R l b T 4 8 S X R l b T 4 8 S X R l b U x v Y 2 F 0 a W 9 u P j x J d G V t V H l w Z T 5 G b 3 J t d W x h P C 9 J d G V t V H l w Z T 4 8 S X R l b V B h d G g + U 2 V j d G l v b j E v U G l 0 Y 2 h l c y U y M G F u Z C U y M G l u d m V z d G 1 l b n R z J T I w Y n k l M j B z a G F y a 3 M l N U J l Z G l 0 J T V E J T I w K D I p L 0 N o Y W 5 n Z W Q l M j B U e X B l M j w v S X R l b V B h d G g + P C 9 J d G V t T G 9 j Y X R p b 2 4 + P F N 0 Y W J s Z U V u d H J p Z X M g L z 4 8 L 0 l 0 Z W 0 + P E l 0 Z W 0 + P E l 0 Z W 1 M b 2 N h d G l v b j 4 8 S X R l b V R 5 c G U + R m 9 y b X V s Y T w v S X R l b V R 5 c G U + P E l 0 Z W 1 Q Y X R o P l N l Y 3 R p b 2 4 x L 1 B p d G N o Z X M l M j B h b m Q l M j B p b n Z l c 3 R t Z W 5 0 c y U y M G J 5 J T I w c 2 h h c m t z J T V C Z W R p d C U 1 R C U y M C g y K S 9 S Z X B s Y W N l Z C U y M F Z h b H V l M T A 8 L 0 l 0 Z W 1 Q Y X R o P j w v S X R l b U x v Y 2 F 0 a W 9 u P j x T d G F i b G V F b n R y a W V z I C 8 + P C 9 J d G V t P j x J d G V t P j x J d G V t T G 9 j Y X R p b 2 4 + P E l 0 Z W 1 U e X B l P k Z v c m 1 1 b G E 8 L 0 l 0 Z W 1 U e X B l P j x J d G V t U G F 0 a D 5 T Z W N 0 a W 9 u M S 9 Q a X R j a G V z J T I w Y W 5 k J T I w a W 5 2 Z X N 0 b W V u d H M l M j B i e S U y M H N o Y X J r c y U 1 Q m V k a X Q l N U Q l M j A o M i k v Q 2 h h b m d l Z C U y M F R 5 c G U z P C 9 J d G V t U G F 0 a D 4 8 L 0 l 0 Z W 1 M b 2 N h d G l v b j 4 8 U 3 R h Y m x l R W 5 0 c m l l c y A v P j w v S X R l b T 4 8 S X R l b T 4 8 S X R l b U x v Y 2 F 0 a W 9 u P j x J d G V t V H l w Z T 5 G b 3 J t d W x h P C 9 J d G V t V H l w Z T 4 8 S X R l b V B h d G g + U 2 V j d G l v b j E v U G l 0 Y 2 h l c y U y M G F u Z C U y M G l u d m V z d G 1 l b n R z J T I w Y n k l M j B z a G F y a 3 M l N U J l Z G l 0 J T V E J T I w K D I p L 1 J l c G x h Y 2 V k J T I w V m F s d W U x M T w v S X R l b V B h d G g + P C 9 J d G V t T G 9 j Y X R p b 2 4 + P F N 0 Y W J s Z U V u d H J p Z X M g L z 4 8 L 0 l 0 Z W 0 + P E l 0 Z W 0 + P E l 0 Z W 1 M b 2 N h d G l v b j 4 8 S X R l b V R 5 c G U + R m 9 y b X V s Y T w v S X R l b V R 5 c G U + P E l 0 Z W 1 Q Y X R o P l N l Y 3 R p b 2 4 x L 1 B p d G N o Z X M l M j B h b m Q l M j B p b n Z l c 3 R t Z W 5 0 c y U y M G J 5 J T I w c 2 h h c m t z J T V C Z W R p d C U 1 R C U y M C g y K S 9 S Z X B s Y W N l Z C U y M F Z h b H V l M T I 8 L 0 l 0 Z W 1 Q Y X R o P j w v S X R l b U x v Y 2 F 0 a W 9 u P j x T d G F i b G V F b n R y a W V z I C 8 + P C 9 J d G V t P j x J d G V t P j x J d G V t T G 9 j Y X R p b 2 4 + P E l 0 Z W 1 U e X B l P k Z v c m 1 1 b G E 8 L 0 l 0 Z W 1 U e X B l P j x J d G V t U G F 0 a D 5 T Z W N 0 a W 9 u M S 9 Q a X R j a G V z J T I w Y W 5 k J T I w a W 5 2 Z X N 0 b W V u d H M l M j B i e S U y M H N o Y X J r c y U 1 Q m V k a X Q l N U Q l M j A o M i k v U m V w b G F j Z W Q l M j B W Y W x 1 Z T E z P C 9 J d G V t U G F 0 a D 4 8 L 0 l 0 Z W 1 M b 2 N h d G l v b j 4 8 U 3 R h Y m x l R W 5 0 c m l l c y A v P j w v S X R l b T 4 8 S X R l b T 4 8 S X R l b U x v Y 2 F 0 a W 9 u P j x J d G V t V H l w Z T 5 G b 3 J t d W x h P C 9 J d G V t V H l w Z T 4 8 S X R l b V B h d G g + U 2 V j d G l v b j E v U G l 0 Y 2 h l c y U y M G F u Z C U y M G l u d m V z d G 1 l b n R z J T I w Y n k l M j B z a G F y a 3 M l N U J l Z G l 0 J T V E J T I w K D I p L 0 x v d 2 V y Y 2 F z Z W Q l M j B U Z X h 0 M T w v S X R l b V B h d G g + P C 9 J d G V t T G 9 j Y X R p b 2 4 + P F N 0 Y W J s Z U V u d H J p Z X M g L z 4 8 L 0 l 0 Z W 0 + P E l 0 Z W 0 + P E l 0 Z W 1 M b 2 N h d G l v b j 4 8 S X R l b V R 5 c G U + R m 9 y b X V s Y T w v S X R l b V R 5 c G U + P E l 0 Z W 1 Q Y X R o P l N l Y 3 R p b 2 4 x L 1 B p d G N o Z X M l M j B h b m Q l M j B p b n Z l c 3 R t Z W 5 0 c y U y M G J 5 J T I w c 2 h h c m t z J T V C Z W R p d C U 1 R C U y M C g y K S 9 S Z X B s Y W N l Z C U y M F Z h b H V l M T Q 8 L 0 l 0 Z W 1 Q Y X R o P j w v S X R l b U x v Y 2 F 0 a W 9 u P j x T d G F i b G V F b n R y a W V z I C 8 + P C 9 J d G V t P j x J d G V t P j x J d G V t T G 9 j Y X R p b 2 4 + P E l 0 Z W 1 U e X B l P k Z v c m 1 1 b G E 8 L 0 l 0 Z W 1 U e X B l P j x J d G V t U G F 0 a D 5 T Z W N 0 a W 9 u M S 9 Q a X R j a G V z J T I w Y W 5 k J T I w a W 5 2 Z X N 0 b W V u d H M l M j B i e S U y M H N o Y X J r c y U 1 Q m V k a X Q l N U Q l M j A o M i k v U m V w b G F j Z W Q l M j B W Y W x 1 Z T E 1 P C 9 J d G V t U G F 0 a D 4 8 L 0 l 0 Z W 1 M b 2 N h d G l v b j 4 8 U 3 R h Y m x l R W 5 0 c m l l c y A v P j w v S X R l b T 4 8 S X R l b T 4 8 S X R l b U x v Y 2 F 0 a W 9 u P j x J d G V t V H l w Z T 5 G b 3 J t d W x h P C 9 J d G V t V H l w Z T 4 8 S X R l b V B h d G g + U 2 V j d G l v b j E v U G l 0 Y 2 h l c y U y M G F u Z C U y M G l u d m V z d G 1 l b n R z J T I w Y n k l M j B z a G F y a 3 M l N U J l Z G l 0 J T V E J T I w K D I p L 0 Z p b H R l c m V k J T I w U m 9 3 c z w v S X R l b V B h d G g + P C 9 J d G V t T G 9 j Y X R p b 2 4 + P F N 0 Y W J s Z U V u d H J p Z X M g L z 4 8 L 0 l 0 Z W 0 + P E l 0 Z W 0 + P E l 0 Z W 1 M b 2 N h d G l v b j 4 8 S X R l b V R 5 c G U + R m 9 y b X V s Y T w v S X R l b V R 5 c G U + P E l 0 Z W 1 Q Y X R o P l N l Y 3 R p b 2 4 x L 1 B p d G N o Z X M l M j B h b m Q l M j B p b n Z l c 3 R t Z W 5 0 c y U y M G J 5 J T I w c 2 h h c m t z J T V C Z W R p d C U 1 R C U y M C g y K S 9 T c G x p d C U y M E N v b H V t b i U y M G J 5 J T I w R G V s a W 1 p d G V y N D w v S X R l b V B h d G g + P C 9 J d G V t T G 9 j Y X R p b 2 4 + P F N 0 Y W J s Z U V u d H J p Z X M g L z 4 8 L 0 l 0 Z W 0 + P E l 0 Z W 0 + P E l 0 Z W 1 M b 2 N h d G l v b j 4 8 S X R l b V R 5 c G U + R m 9 y b X V s Y T w v S X R l b V R 5 c G U + P E l 0 Z W 1 Q Y X R o P l N l Y 3 R p b 2 4 x L 1 B p d G N o Z X M l M j B h b m Q l M j B p b n Z l c 3 R t Z W 5 0 c y U y M G J 5 J T I w c 2 h h c m t z J T V C Z W R p d C U 1 R C U y M C g y K S 9 D a G F u Z 2 V k J T I w V H l w Z T Q 8 L 0 l 0 Z W 1 Q Y X R o P j w v S X R l b U x v Y 2 F 0 a W 9 u P j x T d G F i b G V F b n R y a W V z I C 8 + P C 9 J d G V t P j x J d G V t P j x J d G V t T G 9 j Y X R p b 2 4 + P E l 0 Z W 1 U e X B l P k Z v c m 1 1 b G E 8 L 0 l 0 Z W 1 U e X B l P j x J d G V t U G F 0 a D 5 T Z W N 0 a W 9 u M S 9 Q a X R j a G V z J T I w Y W 5 k J T I w a W 5 2 Z X N 0 b W V u d H M l M j B i e S U y M H N o Y X J r c y U 1 Q m V k a X Q l N U Q l M j A o M i k v U 3 B s a X Q l M j B D b 2 x 1 b W 4 l M j B i e S U y M E R l b G l t a X R l c j U 8 L 0 l 0 Z W 1 Q Y X R o P j w v S X R l b U x v Y 2 F 0 a W 9 u P j x T d G F i b G V F b n R y a W V z I C 8 + P C 9 J d G V t P j x J d G V t P j x J d G V t T G 9 j Y X R p b 2 4 + P E l 0 Z W 1 U e X B l P k Z v c m 1 1 b G E 8 L 0 l 0 Z W 1 U e X B l P j x J d G V t U G F 0 a D 5 T Z W N 0 a W 9 u M S 9 Q a X R j a G V z J T I w Y W 5 k J T I w a W 5 2 Z X N 0 b W V u d H M l M j B i e S U y M H N o Y X J r c y U 1 Q m V k a X Q l N U Q l M j A o M i k v Q 2 h h b m d l Z C U y M F R 5 c G U 1 P C 9 J d G V t U G F 0 a D 4 8 L 0 l 0 Z W 1 M b 2 N h d G l v b j 4 8 U 3 R h Y m x l R W 5 0 c m l l c y A v P j w v S X R l b T 4 8 S X R l b T 4 8 S X R l b U x v Y 2 F 0 a W 9 u P j x J d G V t V H l w Z T 5 G b 3 J t d W x h P C 9 J d G V t V H l w Z T 4 8 S X R l b V B h d G g + U 2 V j d G l v b j E v U G l 0 Y 2 h l c y U y M G F u Z C U y M G l u d m V z d G 1 l b n R z J T I w Y n k l M j B z a G F y a 3 M l N U J l Z G l 0 J T V E J T I w K D I p L 1 J l c G x h Y 2 V k J T I w V m F s d W U x N j w v S X R l b V B h d G g + P C 9 J d G V t T G 9 j Y X R p b 2 4 + P F N 0 Y W J s Z U V u d H J p Z X M g L z 4 8 L 0 l 0 Z W 0 + P E l 0 Z W 0 + P E l 0 Z W 1 M b 2 N h d G l v b j 4 8 S X R l b V R 5 c G U + R m 9 y b X V s Y T w v S X R l b V R 5 c G U + P E l 0 Z W 1 Q Y X R o P l N l Y 3 R p b 2 4 x L 1 B p d G N o Z X M l M j B h b m Q l M j B p b n Z l c 3 R t Z W 5 0 c y U y M G J 5 J T I w c 2 h h c m t z J T V C Z W R p d C U 1 R C U y M C g y K S 9 B c H B l b m R l Z C U y M F F 1 Z X J 5 P C 9 J d G V t U G F 0 a D 4 8 L 0 l 0 Z W 1 M b 2 N h d G l v b j 4 8 U 3 R h Y m x l R W 5 0 c m l l c y A v P j w v S X R l b T 4 8 S X R l b T 4 8 S X R l b U x v Y 2 F 0 a W 9 u P j x J d G V t V H l w Z T 5 G b 3 J t d W x h P C 9 J d G V t V H l w Z T 4 8 S X R l b V B h d G g + U 2 V j d G l v b j E v U G l 0 Y 2 h l c y U y M G F u Z C U y M G l u d m V z d G 1 l b n R z J T I w Y n k l M j B z a G F y a 3 M l N U J l Z G l 0 J T V E J T I w K D I p L 0 N o Y W 5 n Z W Q l M j B U e X B l N j w v S X R l b V B h d G g + P C 9 J d G V t T G 9 j Y X R p b 2 4 + P F N 0 Y W J s Z U V u d H J p Z X M g L z 4 8 L 0 l 0 Z W 0 + P E l 0 Z W 0 + P E l 0 Z W 1 M b 2 N h d G l v b j 4 8 S X R l b V R 5 c G U + R m 9 y b X V s Y T w v S X R l b V R 5 c G U + P E l 0 Z W 1 Q Y X R o P l N l Y 3 R p b 2 4 x L 1 B p d G N o Z X M l M j B h b m Q l M j B p b n Z l c 3 R t Z W 5 0 c y U y M G J 5 J T I w c 2 h h c m t z J T V C Z W R p d C U 1 R C U y M C g y K S 9 T b 3 J 0 Z W Q l M j B S b 3 d z P C 9 J d G V t U G F 0 a D 4 8 L 0 l 0 Z W 1 M b 2 N h d G l v b j 4 8 U 3 R h Y m x l R W 5 0 c m l l c y A v P j w v S X R l b T 4 8 S X R l b T 4 8 S X R l b U x v Y 2 F 0 a W 9 u P j x J d G V t V H l w Z T 5 G b 3 J t d W x h P C 9 J d G V t V H l w Z T 4 8 S X R l b V B h d G g + U 2 V j d G l v b j E v U G l 0 Y 2 h l c y U y M G F u Z C U y M G l u d m V z d G 1 l b n R z J T I w Y n k l M j B z a G F y a 3 M l N U J l Z G l 0 J T V E J T I w K D I p L 0 N o Y W 5 n Z W Q l M j B U e X B l N z w v S X R l b V B h d G g + P C 9 J d G V t T G 9 j Y X R p b 2 4 + P F N 0 Y W J s Z U V u d H J p Z X M g L z 4 8 L 0 l 0 Z W 0 + P E l 0 Z W 0 + P E l 0 Z W 1 M b 2 N h d G l v b j 4 8 S X R l b V R 5 c G U + R m 9 y b X V s Y T w v S X R l b V R 5 c G U + P E l 0 Z W 1 Q Y X R o P l N l Y 3 R p b 2 4 x L 1 B p d G N o Z X M l M j B h b m Q l M j B p b n Z l c 3 R t Z W 5 0 c y U y M G J 5 J T I w c 2 h h c m t z J T V C Z W R p d C U 1 R C U y M C g y K S 9 B Z G R l Z C U y M E N v b m R p d G l v b m F s J T I w Q 2 9 s d W 1 u P C 9 J d G V t U G F 0 a D 4 8 L 0 l 0 Z W 1 M b 2 N h d G l v b j 4 8 U 3 R h Y m x l R W 5 0 c m l l c y A v P j w v S X R l b T 4 8 S X R l b T 4 8 S X R l b U x v Y 2 F 0 a W 9 u P j x J d G V t V H l w Z T 5 G b 3 J t d W x h P C 9 J d G V t V H l w Z T 4 8 S X R l b V B h d G g + U 2 V j d G l v b j E v U G l 0 Y 2 h l c y U y M G F u Z C U y M G l u d m V z d G 1 l b n R z J T I w Y n k l M j B z a G F y a 3 M l N U J l Z G l 0 J T V E J T I w K D I p L 1 J l b 3 J k Z X J l Z C U y M E N v b H V t b n M 8 L 0 l 0 Z W 1 Q Y X R o P j w v S X R l b U x v Y 2 F 0 a W 9 u P j x T d G F i b G V F b n R y a W V z I C 8 + P C 9 J d G V t P j x J d G V t P j x J d G V t T G 9 j Y X R p b 2 4 + P E l 0 Z W 1 U e X B l P k Z v c m 1 1 b G E 8 L 0 l 0 Z W 1 U e X B l P j x J d G V t U G F 0 a D 5 T Z W N 0 a W 9 u M S 9 Q a X R j a G V z J T I w Y W 5 k J T I w a W 5 2 Z X N 0 b W V u d H M l M j B i e S U y M H N o Y X J r c y U 1 Q m V k a X Q l N U Q l M j A o M i k v U m V t b 3 Z l Z C U y M E N v b H V t b n M z P C 9 J d G V t U G F 0 a D 4 8 L 0 l 0 Z W 1 M b 2 N h d G l v b j 4 8 U 3 R h Y m x l R W 5 0 c m l l c y A v P j w v S X R l b T 4 8 S X R l b T 4 8 S X R l b U x v Y 2 F 0 a W 9 u P j x J d G V t V H l w Z T 5 G b 3 J t d W x h P C 9 J d G V t V H l w Z T 4 8 S X R l b V B h d G g + U 2 V j d G l v b j E v U G l 0 Y 2 h l c y U y M G F u Z C U y M G l u d m V z d G 1 l b n R z J T I w Y n k l M j B z a G F y a 3 M l N U J l Z G l 0 J T V E J T I w K D I p L 1 J l b m F t Z W Q l M j B D b 2 x 1 b W 5 z P C 9 J d G V t U G F 0 a D 4 8 L 0 l 0 Z W 1 M b 2 N h d G l v b j 4 8 U 3 R h Y m x l R W 5 0 c m l l c y A v P j w v S X R l b T 4 8 S X R l b T 4 8 S X R l b U x v Y 2 F 0 a W 9 u P j x J d G V t V H l w Z T 5 G b 3 J t d W x h P C 9 J d G V t V H l w Z T 4 8 S X R l b V B h d G g + U 2 V j d G l v b j E v U G l 0 Y 2 h l c y U y M G F u Z C U y M G l u d m V z d G 1 l b n R z J T I w Y n k l M j B z a G F y a 3 M l N U J l Z G l 0 J T V E J T I w K D I p L 0 F k Z G V k J T I w Q 2 9 u Z G l 0 a W 9 u Y W w l M j B D b 2 x 1 b W 4 x P C 9 J d G V t U G F 0 a D 4 8 L 0 l 0 Z W 1 M b 2 N h d G l v b j 4 8 U 3 R h Y m x l R W 5 0 c m l l c y A v P j w v S X R l b T 4 8 S X R l b T 4 8 S X R l b U x v Y 2 F 0 a W 9 u P j x J d G V t V H l w Z T 5 G b 3 J t d W x h P C 9 J d G V t V H l w Z T 4 8 S X R l b V B h d G g + U 2 V j d G l v b j E v U G l 0 Y 2 h l c y U y M G F u Z C U y M G l u d m V z d G 1 l b n R z J T I w Y n k l M j B z a G F y a 3 M l N U J l Z G l 0 J T V E J T I w K D I p L 1 J l b 3 J k Z X J l Z C U y M E N v b H V t b n M x P C 9 J d G V t U G F 0 a D 4 8 L 0 l 0 Z W 1 M b 2 N h d G l v b j 4 8 U 3 R h Y m x l R W 5 0 c m l l c y A v P j w v S X R l b T 4 8 S X R l b T 4 8 S X R l b U x v Y 2 F 0 a W 9 u P j x J d G V t V H l w Z T 5 G b 3 J t d W x h P C 9 J d G V t V H l w Z T 4 8 S X R l b V B h d G g + U 2 V j d G l v b j E v U G l 0 Y 2 h l c y U y M G F u Z C U y M G l u d m V z d G 1 l b n R z J T I w Y n k l M j B z a G F y a 3 M l N U J l Z G l 0 J T V E J T I w K D I p L 1 J l b W 9 2 Z W Q l M j B D b 2 x 1 b W 5 z N D w v S X R l b V B h d G g + P C 9 J d G V t T G 9 j Y X R p b 2 4 + P F N 0 Y W J s Z U V u d H J p Z X M g L z 4 8 L 0 l 0 Z W 0 + P E l 0 Z W 0 + P E l 0 Z W 1 M b 2 N h d G l v b j 4 8 S X R l b V R 5 c G U + R m 9 y b X V s Y T w v S X R l b V R 5 c G U + P E l 0 Z W 1 Q Y X R o P l N l Y 3 R p b 2 4 x L 1 B p d G N o Z X M l M j B h b m Q l M j B p b n Z l c 3 R t Z W 5 0 c y U y M G J 5 J T I w c 2 h h c m t z J T V C Z W R p d C U 1 R C U y M C g y K S 9 S Z W 5 h b W V k J T I w Q 2 9 s d W 1 u c z E 8 L 0 l 0 Z W 1 Q Y X R o P j w v S X R l b U x v Y 2 F 0 a W 9 u P j x T d G F i b G V F b n R y a W V z I C 8 + P C 9 J d G V t P j x J d G V t P j x J d G V t T G 9 j Y X R p b 2 4 + P E l 0 Z W 1 U e X B l P k Z v c m 1 1 b G E 8 L 0 l 0 Z W 1 U e X B l P j x J d G V t U G F 0 a D 5 T Z W N 0 a W 9 u M S 9 Q a X R j a G V z J T I w Y W 5 k J T I w a W 5 2 Z X N 0 b W V u d H M l M j B i e S U y M H N o Y X J r c y U 1 Q m V k a X Q l N U Q l M j A o M i k v Q W R k Z W Q l M j B D b 2 5 k a X R p b 2 5 h b C U y M E N v b H V t b j I 8 L 0 l 0 Z W 1 Q Y X R o P j w v S X R l b U x v Y 2 F 0 a W 9 u P j x T d G F i b G V F b n R y a W V z I C 8 + P C 9 J d G V t P j x J d G V t P j x J d G V t T G 9 j Y X R p b 2 4 + P E l 0 Z W 1 U e X B l P k Z v c m 1 1 b G E 8 L 0 l 0 Z W 1 U e X B l P j x J d G V t U G F 0 a D 5 T Z W N 0 a W 9 u M S 9 Q a X R j a G V z J T I w Y W 5 k J T I w a W 5 2 Z X N 0 b W V u d H M l M j B i e S U y M H N o Y X J r c y U 1 Q m V k a X Q l N U Q l M j A o M i k v U m V v c m R l c m V k J T I w Q 2 9 s d W 1 u c z I 8 L 0 l 0 Z W 1 Q Y X R o P j w v S X R l b U x v Y 2 F 0 a W 9 u P j x T d G F i b G V F b n R y a W V z I C 8 + P C 9 J d G V t P j x J d G V t P j x J d G V t T G 9 j Y X R p b 2 4 + P E l 0 Z W 1 U e X B l P k Z v c m 1 1 b G E 8 L 0 l 0 Z W 1 U e X B l P j x J d G V t U G F 0 a D 5 T Z W N 0 a W 9 u M S 9 Q a X R j a G V z J T I w Y W 5 k J T I w a W 5 2 Z X N 0 b W V u d H M l M j B i e S U y M H N o Y X J r c y U 1 Q m V k a X Q l N U Q l M j A o M i k v U m V t b 3 Z l Z C U y M E N v b H V t b n M 1 P C 9 J d G V t U G F 0 a D 4 8 L 0 l 0 Z W 1 M b 2 N h d G l v b j 4 8 U 3 R h Y m x l R W 5 0 c m l l c y A v P j w v S X R l b T 4 8 S X R l b T 4 8 S X R l b U x v Y 2 F 0 a W 9 u P j x J d G V t V H l w Z T 5 G b 3 J t d W x h P C 9 J d G V t V H l w Z T 4 8 S X R l b V B h d G g + U 2 V j d G l v b j E v U G l 0 Y 2 h l c y U y M G F u Z C U y M G l u d m V z d G 1 l b n R z J T I w Y n k l M j B z a G F y a 3 M l N U J l Z G l 0 J T V E J T I w K D I p L 1 J l c G x h Y 2 V k J T I w V m F s d W U x N z w v S X R l b V B h d G g + P C 9 J d G V t T G 9 j Y X R p b 2 4 + P F N 0 Y W J s Z U V u d H J p Z X M g L z 4 8 L 0 l 0 Z W 0 + P E l 0 Z W 0 + P E l 0 Z W 1 M b 2 N h d G l v b j 4 8 S X R l b V R 5 c G U + R m 9 y b X V s Y T w v S X R l b V R 5 c G U + P E l 0 Z W 1 Q Y X R o P l N l Y 3 R p b 2 4 x L 1 B p d G N o Z X M l M j B h b m Q l M j B p b n Z l c 3 R t Z W 5 0 c y U y M G J 5 J T I w c 2 h h c m t z J T V C Z W R p d C U 1 R C U y M C g y K S 9 D a G F u Z 2 V k J T I w V H l w Z T g 8 L 0 l 0 Z W 1 Q Y X R o P j w v S X R l b U x v Y 2 F 0 a W 9 u P j x T d G F i b G V F b n R y a W V z I C 8 + P C 9 J d G V t P j w v S X R l b X M + P C 9 M b 2 N h b F B h Y 2 t h Z 2 V N Z X R h Z G F 0 Y U Z p b G U + F g A A A F B L B Q Y A A A A A A A A A A A A A A A A A A A A A A A A m A Q A A A Q A A A N C M n d 8 B F d E R j H o A w E / C l + s B A A A A 7 9 G K 8 G v u i 0 6 0 i 7 j O 7 s S f 5 w A A A A A C A A A A A A A Q Z g A A A A E A A C A A A A D p U 3 4 8 o m y N 1 q J a u h B 7 B V n G U J d 3 e v R o l s S y C v v H E v i n e A A A A A A O g A A A A A I A A C A A A A B 4 I s U G 3 z i N L Y j E G t e Z A g 1 j 0 U d g r 1 R i N y S I v K 0 p + T L O a F A A A A D r U h N y O m m d j O 7 7 N t 4 0 c L P n o 8 x x 0 i m m u y 0 T A i L 9 x w w F 0 / H C f q g f r H v b 3 B p x y H h L a w Z k q J 0 B Y E 5 f 9 s y T T e s R R G m V 7 k n c i x b p z Z m m v N x m Y 7 W d U 0 A A A A C y Y n N / f 2 w n C R 9 T D X y 8 V l i U j w s C 7 L e a f B 4 Q / h 1 d z m U 6 V G w 8 a M c t q 7 p P 6 M z r S I w U W o j X x o T s / p U k 9 Z n v l d 3 H s n V c < / D a t a M a s h u p > 
</file>

<file path=customXml/item10.xml>��< ? x m l   v e r s i o n = " 1 . 0 "   e n c o d i n g = " U T F - 1 6 " ? > < G e m i n i   x m l n s = " h t t p : / / g e m i n i / p i v o t c u s t o m i z a t i o n / T a b l e X M L _ i n v e s t m e n t s 7 " > < C u s t o m C o n t e n t > < ! [ C D A T A [ < T a b l e W i d g e t G r i d S e r i a l i z a t i o n   x m l n s : x s i = " h t t p : / / w w w . w 3 . o r g / 2 0 0 1 / X M L S c h e m a - i n s t a n c e "   x m l n s : x s d = " h t t p : / / w w w . w 3 . o r g / 2 0 0 1 / X M L S c h e m a " > < C o l u m n S u g g e s t e d T y p e   / > < C o l u m n F o r m a t   / > < C o l u m n A c c u r a c y   / > < C o l u m n C u r r e n c y S y m b o l   / > < C o l u m n P o s i t i v e P a t t e r n   / > < C o l u m n N e g a t i v e P a t t e r n   / > < C o l u m n W i d t h s > < i t e m > < k e y > < s t r i n g > E p .   N o . 2 < / s t r i n g > < / k e y > < v a l u e > < i n t > 1 0 8 < / i n t > < / v a l u e > < / i t e m > < i t e m > < k e y > < s t r i n g > P i t c h   N o . < / s t r i n g > < / k e y > < v a l u e > < i n t > 1 1 2 < / i n t > < / v a l u e > < / i t e m > < i t e m > < k e y > < s t r i n g > B r a n d < / s t r i n g > < / k e y > < v a l u e > < i n t > 8 9 < / i n t > < / v a l u e > < / i t e m > < i t e m > < k e y > < s t r i n g > o r i g i n a l _ a m o u n t < / s t r i n g > < / k e y > < v a l u e > < i n t > 1 6 9 < / i n t > < / v a l u e > < / i t e m > < i t e m > < k e y > < s t r i n g > O r i g i n a l _ e q u i t y < / s t r i n g > < / k e y > < v a l u e > < i n t > 1 6 0 < / i n t > < / v a l u e > < / i t e m > < i t e m > < k e y > < s t r i n g > V a l u a t i o n < / s t r i n g > < / k e y > < v a l u e > < i n t > 1 1 6 < / i n t > < / v a l u e > < / i t e m > < i t e m > < k e y > < s t r i n g > D e a l _ a m o u n t < / s t r i n g > < / k e y > < v a l u e > < i n t > 1 4 6 < / i n t > < / v a l u e > < / i t e m > < i t e m > < k e y > < s t r i n g > D e a l _ e q u i t y < / s t r i n g > < / k e y > < v a l u e > < i n t > 1 3 4 < / i n t > < / v a l u e > < / i t e m > < i t e m > < k e y > < s t r i n g > D e a l _ d e b t < / s t r i n g > < / k e y > < v a l u e > < i n t > 1 2 1 < / i n t > < / v a l u e > < / i t e m > < i t e m > < k e y > < s t r i n g > T o t a l _ S h a r k _ I n _ D e a l < / s t r i n g > < / k e y > < v a l u e > < i n t > 2 0 0 < / i n t > < / v a l u e > < / i t e m > < i t e m > < k e y > < s t r i n g > T o t a l _ a m o u n t < / s t r i n g > < / k e y > < v a l u e > < i n t > 1 4 8 < / i n t > < / v a l u e > < / i t e m > < i t e m > < k e y > < s t r i n g > A m o u n t _ P e r _ S h a r k < / s t r i n g > < / k e y > < v a l u e > < i n t > 1 9 3 < / i n t > < / v a l u e > < / i t e m > < i t e m > < k e y > < s t r i n g > I n v e s t m e n t   b y   A s h n e e r < / s t r i n g > < / k e y > < v a l u e > < i n t > 2 2 2 < / i n t > < / v a l u e > < / i t e m > < i t e m > < k e y > < s t r i n g > I n v e s t m e n t   b y   N a m i t a < / s t r i n g > < / k e y > < v a l u e > < i n t > 2 1 3 < / i n t > < / v a l u e > < / i t e m > < i t e m > < k e y > < s t r i n g > I n v e s t m e n t   b y   A n u p a m < / s t r i n g > < / k e y > < v a l u e > < i n t > 2 2 3 < / i n t > < / v a l u e > < / i t e m > < i t e m > < k e y > < s t r i n g > I n v e s t m e n t   b y   V i n e e t a < / s t r i n g > < / k e y > < v a l u e > < i n t > 2 1 6 < / i n t > < / v a l u e > < / i t e m > < i t e m > < k e y > < s t r i n g > I n v e s t m e n t   b y   A m a n < / s t r i n g > < / k e y > < v a l u e > < i n t > 2 0 3 < / i n t > < / v a l u e > < / i t e m > < i t e m > < k e y > < s t r i n g > I n v e s t m e n t   b y   P e y u s h < / s t r i n g > < / k e y > < v a l u e > < i n t > 2 1 4 < / i n t > < / v a l u e > < / i t e m > < i t e m > < k e y > < s t r i n g > I n v e s t m e n t   b y   G h a z a l < / s t r i n g > < / k e y > < v a l u e > < i n t > 2 1 0 < / i n t > < / v a l u e > < / i t e m > < / C o l u m n W i d t h s > < C o l u m n D i s p l a y I n d e x > < i t e m > < k e y > < s t r i n g > E p .   N o . 2 < / s t r i n g > < / k e y > < v a l u e > < i n t > 0 < / i n t > < / v a l u e > < / i t e m > < i t e m > < k e y > < s t r i n g > P i t c h   N o . < / s t r i n g > < / k e y > < v a l u e > < i n t > 1 < / i n t > < / v a l u e > < / i t e m > < i t e m > < k e y > < s t r i n g > B r a n d < / s t r i n g > < / k e y > < v a l u e > < i n t > 2 < / i n t > < / v a l u e > < / i t e m > < i t e m > < k e y > < s t r i n g > o r i g i n a l _ a m o u n t < / s t r i n g > < / k e y > < v a l u e > < i n t > 3 < / i n t > < / v a l u e > < / i t e m > < i t e m > < k e y > < s t r i n g > O r i g i n a l _ e q u i t y < / s t r i n g > < / k e y > < v a l u e > < i n t > 4 < / i n t > < / v a l u e > < / i t e m > < i t e m > < k e y > < s t r i n g > V a l u a t i o n < / s t r i n g > < / k e y > < v a l u e > < i n t > 5 < / i n t > < / v a l u e > < / i t e m > < i t e m > < k e y > < s t r i n g > D e a l _ a m o u n t < / s t r i n g > < / k e y > < v a l u e > < i n t > 6 < / i n t > < / v a l u e > < / i t e m > < i t e m > < k e y > < s t r i n g > D e a l _ e q u i t y < / s t r i n g > < / k e y > < v a l u e > < i n t > 7 < / i n t > < / v a l u e > < / i t e m > < i t e m > < k e y > < s t r i n g > D e a l _ d e b t < / s t r i n g > < / k e y > < v a l u e > < i n t > 8 < / i n t > < / v a l u e > < / i t e m > < i t e m > < k e y > < s t r i n g > T o t a l _ S h a r k _ I n _ D e a l < / s t r i n g > < / k e y > < v a l u e > < i n t > 9 < / i n t > < / v a l u e > < / i t e m > < i t e m > < k e y > < s t r i n g > T o t a l _ a m o u n t < / s t r i n g > < / k e y > < v a l u e > < i n t > 1 0 < / i n t > < / v a l u e > < / i t e m > < i t e m > < k e y > < s t r i n g > A m o u n t _ P e r _ S h a r k < / s t r i n g > < / k e y > < v a l u e > < i n t > 1 1 < / i n t > < / v a l u e > < / i t e m > < i t e m > < k e y > < s t r i n g > I n v e s t m e n t   b y   A s h n e e r < / s t r i n g > < / k e y > < v a l u e > < i n t > 1 2 < / i n t > < / v a l u e > < / i t e m > < i t e m > < k e y > < s t r i n g > I n v e s t m e n t   b y   N a m i t a < / s t r i n g > < / k e y > < v a l u e > < i n t > 1 3 < / i n t > < / v a l u e > < / i t e m > < i t e m > < k e y > < s t r i n g > I n v e s t m e n t   b y   A n u p a m < / s t r i n g > < / k e y > < v a l u e > < i n t > 1 4 < / i n t > < / v a l u e > < / i t e m > < i t e m > < k e y > < s t r i n g > I n v e s t m e n t   b y   V i n e e t a < / s t r i n g > < / k e y > < v a l u e > < i n t > 1 5 < / i n t > < / v a l u e > < / i t e m > < i t e m > < k e y > < s t r i n g > I n v e s t m e n t   b y   A m a n < / s t r i n g > < / k e y > < v a l u e > < i n t > 1 6 < / i n t > < / v a l u e > < / i t e m > < i t e m > < k e y > < s t r i n g > I n v e s t m e n t   b y   P e y u s h < / s t r i n g > < / k e y > < v a l u e > < i n t > 1 7 < / i n t > < / v a l u e > < / i t e m > < i t e m > < k e y > < s t r i n g > I n v e s t m e n t   b y   G h a z a l < / s t r i n g > < / k e y > < v a l u e > < i n t > 1 8 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 i n v e s t m e n t s 7 < / 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C l i e n t W i n d o w X M L " > < C u s t o m C o n t e n t > < ! [ C D A T A [ i n v e s t m e n t s 7 ] ] > < / C u s t o m C o n t e n t > < / G e m i n i > 
</file>

<file path=customXml/item4.xml>��< ? x m l   v e r s i o n = " 1 . 0 "   e n c o d i n g = " U T F - 1 6 " ? > < G e m i n i   x m l n s = " h t t p : / / g e m i n i / p i v o t c u s t o m i z a t i o n / L i n k e d T a b l e U p d a t e M o d e " > < 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T a b l e O r d e r " > < C u s t o m C o n t e n t > < ! [ C D A T A [ i n v e s t m e n t s 7 , A t t e n d e n c e , P a y m e n t , i n v e s t m e n t s , A n a l y s e , B r a n d s ] ] > < / 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 i n v e s t m e n t s 7 < / 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 i n v e s t m e n t s 7 < / 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 I n v e s t m e n t   b y   A s h n e e r < / K e y > < / D i a g r a m O b j e c t K e y > < D i a g r a m O b j e c t K e y > < K e y > M e a s u r e s \ S u m   o f   I n v e s t m e n t   b y   A s h n e e r \ T a g I n f o \ F o r m u l a < / K e y > < / D i a g r a m O b j e c t K e y > < D i a g r a m O b j e c t K e y > < K e y > M e a s u r e s \ S u m   o f   I n v e s t m e n t   b y   A s h n e e r \ T a g I n f o \ V a l u e < / K e y > < / D i a g r a m O b j e c t K e y > < D i a g r a m O b j e c t K e y > < K e y > C o l u m n s \ E p .   N o . 2 < / K e y > < / D i a g r a m O b j e c t K e y > < D i a g r a m O b j e c t K e y > < K e y > C o l u m n s \ P i t c h   N o . < / K e y > < / D i a g r a m O b j e c t K e y > < D i a g r a m O b j e c t K e y > < K e y > C o l u m n s \ B r a n d < / K e y > < / D i a g r a m O b j e c t K e y > < D i a g r a m O b j e c t K e y > < K e y > C o l u m n s \ o r i g i n a l _ a m o u n t < / K e y > < / D i a g r a m O b j e c t K e y > < D i a g r a m O b j e c t K e y > < K e y > C o l u m n s \ O r i g i n a l _ e q u i t y < / K e y > < / D i a g r a m O b j e c t K e y > < D i a g r a m O b j e c t K e y > < K e y > C o l u m n s \ V a l u a t i o n < / K e y > < / D i a g r a m O b j e c t K e y > < D i a g r a m O b j e c t K e y > < K e y > C o l u m n s \ D e a l _ a m o u n t < / K e y > < / D i a g r a m O b j e c t K e y > < D i a g r a m O b j e c t K e y > < K e y > C o l u m n s \ D e a l _ e q u i t y < / K e y > < / D i a g r a m O b j e c t K e y > < D i a g r a m O b j e c t K e y > < K e y > C o l u m n s \ D e a l _ d e b t < / K e y > < / D i a g r a m O b j e c t K e y > < D i a g r a m O b j e c t K e y > < K e y > C o l u m n s \ T o t a l _ S h a r k _ I n _ D e a l < / K e y > < / D i a g r a m O b j e c t K e y > < D i a g r a m O b j e c t K e y > < K e y > C o l u m n s \ T o t a l _ a m o u n t < / K e y > < / D i a g r a m O b j e c t K e y > < D i a g r a m O b j e c t K e y > < K e y > C o l u m n s \ A m o u n t _ P e r _ S h a r k < / K e y > < / D i a g r a m O b j e c t K e y > < D i a g r a m O b j e c t K e y > < K e y > C o l u m n s \ I n v e s t m e n t   b y   A s h n e e r < / K e y > < / D i a g r a m O b j e c t K e y > < D i a g r a m O b j e c t K e y > < K e y > C o l u m n s \ I n v e s t m e n t   b y   N a m i t a < / K e y > < / D i a g r a m O b j e c t K e y > < D i a g r a m O b j e c t K e y > < K e y > C o l u m n s \ I n v e s t m e n t   b y   A n u p a m < / K e y > < / D i a g r a m O b j e c t K e y > < D i a g r a m O b j e c t K e y > < K e y > C o l u m n s \ I n v e s t m e n t   b y   V i n e e t a < / K e y > < / D i a g r a m O b j e c t K e y > < D i a g r a m O b j e c t K e y > < K e y > C o l u m n s \ I n v e s t m e n t   b y   A m a n < / K e y > < / D i a g r a m O b j e c t K e y > < D i a g r a m O b j e c t K e y > < K e y > C o l u m n s \ I n v e s t m e n t   b y   P e y u s h < / K e y > < / D i a g r a m O b j e c t K e y > < D i a g r a m O b j e c t K e y > < K e y > C o l u m n s \ I n v e s t m e n t   b y   G h a z a l < / K e y > < / D i a g r a m O b j e c t K e y > < D i a g r a m O b j e c t K e y > < K e y > L i n k s \ & l t ; C o l u m n s \ S u m   o f   I n v e s t m e n t   b y   A s h n e e r & g t ; - & l t ; M e a s u r e s \ I n v e s t m e n t   b y   A s h n e e r & g t ; < / K e y > < / D i a g r a m O b j e c t K e y > < D i a g r a m O b j e c t K e y > < K e y > L i n k s \ & l t ; C o l u m n s \ S u m   o f   I n v e s t m e n t   b y   A s h n e e r & g t ; - & l t ; M e a s u r e s \ I n v e s t m e n t   b y   A s h n e e r & g t ; \ C O L U M N < / K e y > < / D i a g r a m O b j e c t K e y > < D i a g r a m O b j e c t K e y > < K e y > L i n k s \ & l t ; C o l u m n s \ S u m   o f   I n v e s t m e n t   b y   A s h n e e r & g t ; - & l t ; M e a s u r e s \ I n v e s t m e n t   b y   A s h n e e r & g t ; \ M E A S U R E 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 I n v e s t m e n t   b y   A s h n e e r < / K e y > < / a : K e y > < a : V a l u e   i : t y p e = " M e a s u r e G r i d N o d e V i e w S t a t e " > < C o l u m n > 1 2 < / C o l u m n > < L a y e d O u t > t r u e < / L a y e d O u t > < W a s U I I n v i s i b l e > t r u e < / W a s U I I n v i s i b l e > < / a : V a l u e > < / a : K e y V a l u e O f D i a g r a m O b j e c t K e y a n y T y p e z b w N T n L X > < a : K e y V a l u e O f D i a g r a m O b j e c t K e y a n y T y p e z b w N T n L X > < a : K e y > < K e y > M e a s u r e s \ S u m   o f   I n v e s t m e n t   b y   A s h n e e r \ T a g I n f o \ F o r m u l a < / K e y > < / a : K e y > < a : V a l u e   i : t y p e = " M e a s u r e G r i d V i e w S t a t e I D i a g r a m T a g A d d i t i o n a l I n f o " / > < / a : K e y V a l u e O f D i a g r a m O b j e c t K e y a n y T y p e z b w N T n L X > < a : K e y V a l u e O f D i a g r a m O b j e c t K e y a n y T y p e z b w N T n L X > < a : K e y > < K e y > M e a s u r e s \ S u m   o f   I n v e s t m e n t   b y   A s h n e e r \ T a g I n f o \ V a l u e < / K e y > < / a : K e y > < a : V a l u e   i : t y p e = " M e a s u r e G r i d V i e w S t a t e I D i a g r a m T a g A d d i t i o n a l I n f o " / > < / a : K e y V a l u e O f D i a g r a m O b j e c t K e y a n y T y p e z b w N T n L X > < a : K e y V a l u e O f D i a g r a m O b j e c t K e y a n y T y p e z b w N T n L X > < a : K e y > < K e y > C o l u m n s \ E p .   N o . 2 < / K e y > < / a : K e y > < a : V a l u e   i : t y p e = " M e a s u r e G r i d N o d e V i e w S t a t e " > < L a y e d O u t > t r u e < / L a y e d O u t > < / a : V a l u e > < / a : K e y V a l u e O f D i a g r a m O b j e c t K e y a n y T y p e z b w N T n L X > < a : K e y V a l u e O f D i a g r a m O b j e c t K e y a n y T y p e z b w N T n L X > < a : K e y > < K e y > C o l u m n s \ P i t c h   N o . < / K e y > < / a : K e y > < a : V a l u e   i : t y p e = " M e a s u r e G r i d N o d e V i e w S t a t e " > < C o l u m n > 1 < / C o l u m n > < L a y e d O u t > t r u e < / L a y e d O u t > < / a : V a l u e > < / a : K e y V a l u e O f D i a g r a m O b j e c t K e y a n y T y p e z b w N T n L X > < a : K e y V a l u e O f D i a g r a m O b j e c t K e y a n y T y p e z b w N T n L X > < a : K e y > < K e y > C o l u m n s \ B r a n d < / K e y > < / a : K e y > < a : V a l u e   i : t y p e = " M e a s u r e G r i d N o d e V i e w S t a t e " > < C o l u m n > 2 < / C o l u m n > < L a y e d O u t > t r u e < / L a y e d O u t > < / a : V a l u e > < / a : K e y V a l u e O f D i a g r a m O b j e c t K e y a n y T y p e z b w N T n L X > < a : K e y V a l u e O f D i a g r a m O b j e c t K e y a n y T y p e z b w N T n L X > < a : K e y > < K e y > C o l u m n s \ o r i g i n a l _ a m o u n t < / K e y > < / a : K e y > < a : V a l u e   i : t y p e = " M e a s u r e G r i d N o d e V i e w S t a t e " > < C o l u m n > 3 < / C o l u m n > < L a y e d O u t > t r u e < / L a y e d O u t > < / a : V a l u e > < / a : K e y V a l u e O f D i a g r a m O b j e c t K e y a n y T y p e z b w N T n L X > < a : K e y V a l u e O f D i a g r a m O b j e c t K e y a n y T y p e z b w N T n L X > < a : K e y > < K e y > C o l u m n s \ O r i g i n a l _ e q u i t y < / K e y > < / a : K e y > < a : V a l u e   i : t y p e = " M e a s u r e G r i d N o d e V i e w S t a t e " > < C o l u m n > 4 < / C o l u m n > < L a y e d O u t > t r u e < / L a y e d O u t > < / a : V a l u e > < / a : K e y V a l u e O f D i a g r a m O b j e c t K e y a n y T y p e z b w N T n L X > < a : K e y V a l u e O f D i a g r a m O b j e c t K e y a n y T y p e z b w N T n L X > < a : K e y > < K e y > C o l u m n s \ V a l u a t i o n < / K e y > < / a : K e y > < a : V a l u e   i : t y p e = " M e a s u r e G r i d N o d e V i e w S t a t e " > < C o l u m n > 5 < / C o l u m n > < L a y e d O u t > t r u e < / L a y e d O u t > < / a : V a l u e > < / a : K e y V a l u e O f D i a g r a m O b j e c t K e y a n y T y p e z b w N T n L X > < a : K e y V a l u e O f D i a g r a m O b j e c t K e y a n y T y p e z b w N T n L X > < a : K e y > < K e y > C o l u m n s \ D e a l _ a m o u n t < / K e y > < / a : K e y > < a : V a l u e   i : t y p e = " M e a s u r e G r i d N o d e V i e w S t a t e " > < C o l u m n > 6 < / C o l u m n > < L a y e d O u t > t r u e < / L a y e d O u t > < / a : V a l u e > < / a : K e y V a l u e O f D i a g r a m O b j e c t K e y a n y T y p e z b w N T n L X > < a : K e y V a l u e O f D i a g r a m O b j e c t K e y a n y T y p e z b w N T n L X > < a : K e y > < K e y > C o l u m n s \ D e a l _ e q u i t y < / K e y > < / a : K e y > < a : V a l u e   i : t y p e = " M e a s u r e G r i d N o d e V i e w S t a t e " > < C o l u m n > 7 < / C o l u m n > < L a y e d O u t > t r u e < / L a y e d O u t > < / a : V a l u e > < / a : K e y V a l u e O f D i a g r a m O b j e c t K e y a n y T y p e z b w N T n L X > < a : K e y V a l u e O f D i a g r a m O b j e c t K e y a n y T y p e z b w N T n L X > < a : K e y > < K e y > C o l u m n s \ D e a l _ d e b t < / K e y > < / a : K e y > < a : V a l u e   i : t y p e = " M e a s u r e G r i d N o d e V i e w S t a t e " > < C o l u m n > 8 < / C o l u m n > < L a y e d O u t > t r u e < / L a y e d O u t > < / a : V a l u e > < / a : K e y V a l u e O f D i a g r a m O b j e c t K e y a n y T y p e z b w N T n L X > < a : K e y V a l u e O f D i a g r a m O b j e c t K e y a n y T y p e z b w N T n L X > < a : K e y > < K e y > C o l u m n s \ T o t a l _ S h a r k _ I n _ D e a l < / K e y > < / a : K e y > < a : V a l u e   i : t y p e = " M e a s u r e G r i d N o d e V i e w S t a t e " > < C o l u m n > 9 < / C o l u m n > < L a y e d O u t > t r u e < / L a y e d O u t > < / a : V a l u e > < / a : K e y V a l u e O f D i a g r a m O b j e c t K e y a n y T y p e z b w N T n L X > < a : K e y V a l u e O f D i a g r a m O b j e c t K e y a n y T y p e z b w N T n L X > < a : K e y > < K e y > C o l u m n s \ T o t a l _ a m o u n t < / K e y > < / a : K e y > < a : V a l u e   i : t y p e = " M e a s u r e G r i d N o d e V i e w S t a t e " > < C o l u m n > 1 0 < / C o l u m n > < L a y e d O u t > t r u e < / L a y e d O u t > < / a : V a l u e > < / a : K e y V a l u e O f D i a g r a m O b j e c t K e y a n y T y p e z b w N T n L X > < a : K e y V a l u e O f D i a g r a m O b j e c t K e y a n y T y p e z b w N T n L X > < a : K e y > < K e y > C o l u m n s \ A m o u n t _ P e r _ S h a r k < / K e y > < / a : K e y > < a : V a l u e   i : t y p e = " M e a s u r e G r i d N o d e V i e w S t a t e " > < C o l u m n > 1 1 < / C o l u m n > < L a y e d O u t > t r u e < / L a y e d O u t > < / a : V a l u e > < / a : K e y V a l u e O f D i a g r a m O b j e c t K e y a n y T y p e z b w N T n L X > < a : K e y V a l u e O f D i a g r a m O b j e c t K e y a n y T y p e z b w N T n L X > < a : K e y > < K e y > C o l u m n s \ I n v e s t m e n t   b y   A s h n e e r < / K e y > < / a : K e y > < a : V a l u e   i : t y p e = " M e a s u r e G r i d N o d e V i e w S t a t e " > < C o l u m n > 1 2 < / C o l u m n > < L a y e d O u t > t r u e < / L a y e d O u t > < / a : V a l u e > < / a : K e y V a l u e O f D i a g r a m O b j e c t K e y a n y T y p e z b w N T n L X > < a : K e y V a l u e O f D i a g r a m O b j e c t K e y a n y T y p e z b w N T n L X > < a : K e y > < K e y > C o l u m n s \ I n v e s t m e n t   b y   N a m i t a < / K e y > < / a : K e y > < a : V a l u e   i : t y p e = " M e a s u r e G r i d N o d e V i e w S t a t e " > < C o l u m n > 1 3 < / C o l u m n > < L a y e d O u t > t r u e < / L a y e d O u t > < / a : V a l u e > < / a : K e y V a l u e O f D i a g r a m O b j e c t K e y a n y T y p e z b w N T n L X > < a : K e y V a l u e O f D i a g r a m O b j e c t K e y a n y T y p e z b w N T n L X > < a : K e y > < K e y > C o l u m n s \ I n v e s t m e n t   b y   A n u p a m < / K e y > < / a : K e y > < a : V a l u e   i : t y p e = " M e a s u r e G r i d N o d e V i e w S t a t e " > < C o l u m n > 1 4 < / C o l u m n > < L a y e d O u t > t r u e < / L a y e d O u t > < / a : V a l u e > < / a : K e y V a l u e O f D i a g r a m O b j e c t K e y a n y T y p e z b w N T n L X > < a : K e y V a l u e O f D i a g r a m O b j e c t K e y a n y T y p e z b w N T n L X > < a : K e y > < K e y > C o l u m n s \ I n v e s t m e n t   b y   V i n e e t a < / K e y > < / a : K e y > < a : V a l u e   i : t y p e = " M e a s u r e G r i d N o d e V i e w S t a t e " > < C o l u m n > 1 5 < / C o l u m n > < L a y e d O u t > t r u e < / L a y e d O u t > < / a : V a l u e > < / a : K e y V a l u e O f D i a g r a m O b j e c t K e y a n y T y p e z b w N T n L X > < a : K e y V a l u e O f D i a g r a m O b j e c t K e y a n y T y p e z b w N T n L X > < a : K e y > < K e y > C o l u m n s \ I n v e s t m e n t   b y   A m a n < / K e y > < / a : K e y > < a : V a l u e   i : t y p e = " M e a s u r e G r i d N o d e V i e w S t a t e " > < C o l u m n > 1 6 < / C o l u m n > < L a y e d O u t > t r u e < / L a y e d O u t > < / a : V a l u e > < / a : K e y V a l u e O f D i a g r a m O b j e c t K e y a n y T y p e z b w N T n L X > < a : K e y V a l u e O f D i a g r a m O b j e c t K e y a n y T y p e z b w N T n L X > < a : K e y > < K e y > C o l u m n s \ I n v e s t m e n t   b y   P e y u s h < / K e y > < / a : K e y > < a : V a l u e   i : t y p e = " M e a s u r e G r i d N o d e V i e w S t a t e " > < C o l u m n > 1 7 < / C o l u m n > < L a y e d O u t > t r u e < / L a y e d O u t > < / a : V a l u e > < / a : K e y V a l u e O f D i a g r a m O b j e c t K e y a n y T y p e z b w N T n L X > < a : K e y V a l u e O f D i a g r a m O b j e c t K e y a n y T y p e z b w N T n L X > < a : K e y > < K e y > C o l u m n s \ I n v e s t m e n t   b y   G h a z a l < / K e y > < / a : K e y > < a : V a l u e   i : t y p e = " M e a s u r e G r i d N o d e V i e w S t a t e " > < C o l u m n > 1 8 < / C o l u m n > < L a y e d O u t > t r u e < / L a y e d O u t > < / a : V a l u e > < / a : K e y V a l u e O f D i a g r a m O b j e c t K e y a n y T y p e z b w N T n L X > < a : K e y V a l u e O f D i a g r a m O b j e c t K e y a n y T y p e z b w N T n L X > < a : K e y > < K e y > L i n k s \ & l t ; C o l u m n s \ S u m   o f   I n v e s t m e n t   b y   A s h n e e r & g t ; - & l t ; M e a s u r e s \ I n v e s t m e n t   b y   A s h n e e r & g t ; < / K e y > < / a : K e y > < a : V a l u e   i : t y p e = " M e a s u r e G r i d V i e w S t a t e I D i a g r a m L i n k " / > < / a : K e y V a l u e O f D i a g r a m O b j e c t K e y a n y T y p e z b w N T n L X > < a : K e y V a l u e O f D i a g r a m O b j e c t K e y a n y T y p e z b w N T n L X > < a : K e y > < K e y > L i n k s \ & l t ; C o l u m n s \ S u m   o f   I n v e s t m e n t   b y   A s h n e e r & g t ; - & l t ; M e a s u r e s \ I n v e s t m e n t   b y   A s h n e e r & g t ; \ C O L U M N < / K e y > < / a : K e y > < a : V a l u e   i : t y p e = " M e a s u r e G r i d V i e w S t a t e I D i a g r a m L i n k E n d p o i n t " / > < / a : K e y V a l u e O f D i a g r a m O b j e c t K e y a n y T y p e z b w N T n L X > < a : K e y V a l u e O f D i a g r a m O b j e c t K e y a n y T y p e z b w N T n L X > < a : K e y > < K e y > L i n k s \ & l t ; C o l u m n s \ S u m   o f   I n v e s t m e n t   b y   A s h n e e r & g t ; - & l t ; M e a s u r e s \ I n v e s t m e n t   b y   A s h n e e r & g t ; \ M E A S U R E 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 T a g s \ T a b l e s \ & l t ; T a b l e s \ i n v e s t m e n t s 7 & g t ; < / K e y > < / D i a g r a m O b j e c t K e y > < D i a g r a m O b j e c t K e y > < K e y > D y n a m i c   T a g s \ T a b l e s \ & l t ; T a b l e s \ A t t e n d e n c e & g t ; < / K e y > < / D i a g r a m O b j e c t K e y > < D i a g r a m O b j e c t K e y > < K e y > D y n a m i c   T a g s \ T a b l e s \ & l t ; T a b l e s \ P a y m e n t & g t ; < / K e y > < / D i a g r a m O b j e c t K e y > < D i a g r a m O b j e c t K e y > < K e y > D y n a m i c   T a g s \ T a b l e s \ & l t ; T a b l e s \ i n v e s t m e n t s & g t ; < / K e y > < / D i a g r a m O b j e c t K e y > < D i a g r a m O b j e c t K e y > < K e y > D y n a m i c   T a g s \ T a b l e s \ & l t ; T a b l e s \ A n a l y s e & g t ; < / K e y > < / D i a g r a m O b j e c t K e y > < D i a g r a m O b j e c t K e y > < K e y > D y n a m i c   T a g s \ T a b l e s \ & l t ; T a b l e s \ B r a n d s & g t ; < / K e y > < / D i a g r a m O b j e c t K e y > < D i a g r a m O b j e c t K e y > < K e y > T a b l e s \ i n v e s t m e n t s 7 < / K e y > < / D i a g r a m O b j e c t K e y > < D i a g r a m O b j e c t K e y > < K e y > T a b l e s \ i n v e s t m e n t s 7 \ C o l u m n s \ E p .   N o . 2 < / K e y > < / D i a g r a m O b j e c t K e y > < D i a g r a m O b j e c t K e y > < K e y > T a b l e s \ i n v e s t m e n t s 7 \ C o l u m n s \ P i t c h   N o . < / K e y > < / D i a g r a m O b j e c t K e y > < D i a g r a m O b j e c t K e y > < K e y > T a b l e s \ i n v e s t m e n t s 7 \ C o l u m n s \ B r a n d < / K e y > < / D i a g r a m O b j e c t K e y > < D i a g r a m O b j e c t K e y > < K e y > T a b l e s \ i n v e s t m e n t s 7 \ C o l u m n s \ o r i g i n a l _ a m o u n t < / K e y > < / D i a g r a m O b j e c t K e y > < D i a g r a m O b j e c t K e y > < K e y > T a b l e s \ i n v e s t m e n t s 7 \ C o l u m n s \ O r i g i n a l _ e q u i t y < / K e y > < / D i a g r a m O b j e c t K e y > < D i a g r a m O b j e c t K e y > < K e y > T a b l e s \ i n v e s t m e n t s 7 \ C o l u m n s \ V a l u a t i o n < / K e y > < / D i a g r a m O b j e c t K e y > < D i a g r a m O b j e c t K e y > < K e y > T a b l e s \ i n v e s t m e n t s 7 \ C o l u m n s \ D e a l _ a m o u n t < / K e y > < / D i a g r a m O b j e c t K e y > < D i a g r a m O b j e c t K e y > < K e y > T a b l e s \ i n v e s t m e n t s 7 \ C o l u m n s \ D e a l _ e q u i t y < / K e y > < / D i a g r a m O b j e c t K e y > < D i a g r a m O b j e c t K e y > < K e y > T a b l e s \ i n v e s t m e n t s 7 \ C o l u m n s \ D e a l _ d e b t < / K e y > < / D i a g r a m O b j e c t K e y > < D i a g r a m O b j e c t K e y > < K e y > T a b l e s \ i n v e s t m e n t s 7 \ C o l u m n s \ T o t a l _ S h a r k _ I n _ D e a l < / K e y > < / D i a g r a m O b j e c t K e y > < D i a g r a m O b j e c t K e y > < K e y > T a b l e s \ i n v e s t m e n t s 7 \ C o l u m n s \ T o t a l _ a m o u n t < / K e y > < / D i a g r a m O b j e c t K e y > < D i a g r a m O b j e c t K e y > < K e y > T a b l e s \ i n v e s t m e n t s 7 \ C o l u m n s \ A m o u n t _ P e r _ S h a r k < / K e y > < / D i a g r a m O b j e c t K e y > < D i a g r a m O b j e c t K e y > < K e y > T a b l e s \ i n v e s t m e n t s 7 \ C o l u m n s \ I n v e s t m e n t   b y   A s h n e e r < / K e y > < / D i a g r a m O b j e c t K e y > < D i a g r a m O b j e c t K e y > < K e y > T a b l e s \ i n v e s t m e n t s 7 \ C o l u m n s \ I n v e s t m e n t   b y   N a m i t a < / K e y > < / D i a g r a m O b j e c t K e y > < D i a g r a m O b j e c t K e y > < K e y > T a b l e s \ i n v e s t m e n t s 7 \ C o l u m n s \ I n v e s t m e n t   b y   A n u p a m < / K e y > < / D i a g r a m O b j e c t K e y > < D i a g r a m O b j e c t K e y > < K e y > T a b l e s \ i n v e s t m e n t s 7 \ C o l u m n s \ I n v e s t m e n t   b y   V i n e e t a < / K e y > < / D i a g r a m O b j e c t K e y > < D i a g r a m O b j e c t K e y > < K e y > T a b l e s \ i n v e s t m e n t s 7 \ C o l u m n s \ I n v e s t m e n t   b y   A m a n < / K e y > < / D i a g r a m O b j e c t K e y > < D i a g r a m O b j e c t K e y > < K e y > T a b l e s \ i n v e s t m e n t s 7 \ C o l u m n s \ I n v e s t m e n t   b y   P e y u s h < / K e y > < / D i a g r a m O b j e c t K e y > < D i a g r a m O b j e c t K e y > < K e y > T a b l e s \ i n v e s t m e n t s 7 \ C o l u m n s \ I n v e s t m e n t   b y   G h a z a l < / K e y > < / D i a g r a m O b j e c t K e y > < D i a g r a m O b j e c t K e y > < K e y > T a b l e s \ i n v e s t m e n t s 7 \ M e a s u r e s \ S u m   o f   I n v e s t m e n t   b y   A s h n e e r < / K e y > < / D i a g r a m O b j e c t K e y > < D i a g r a m O b j e c t K e y > < K e y > T a b l e s \ i n v e s t m e n t s 7 \ S u m   o f   I n v e s t m e n t   b y   A s h n e e r \ A d d i t i o n a l   I n f o \ I m p l i c i t   M e a s u r e < / K e y > < / D i a g r a m O b j e c t K e y > < D i a g r a m O b j e c t K e y > < K e y > T a b l e s \ A t t e n d e n c e < / K e y > < / D i a g r a m O b j e c t K e y > < D i a g r a m O b j e c t K e y > < K e y > T a b l e s \ A t t e n d e n c e \ C o l u m n s \ e p i s o d e _ n u m b e r < / K e y > < / D i a g r a m O b j e c t K e y > < D i a g r a m O b j e c t K e y > < K e y > T a b l e s \ A t t e n d e n c e \ C o l u m n s \ p i t c h _ n u m b e r < / K e y > < / D i a g r a m O b j e c t K e y > < D i a g r a m O b j e c t K e y > < K e y > T a b l e s \ A t t e n d e n c e \ C o l u m n s \ b r a n d _ n a m e < / K e y > < / D i a g r a m O b j e c t K e y > < D i a g r a m O b j e c t K e y > < K e y > T a b l e s \ A t t e n d e n c e \ C o l u m n s \ i d e a < / K e y > < / D i a g r a m O b j e c t K e y > < D i a g r a m O b j e c t K e y > < K e y > T a b l e s \ A t t e n d e n c e \ C o l u m n s \ a s h n e e r _ p r e s e n t < / K e y > < / D i a g r a m O b j e c t K e y > < D i a g r a m O b j e c t K e y > < K e y > T a b l e s \ A t t e n d e n c e \ C o l u m n s \ a n u p a m _ p r e s e n t < / K e y > < / D i a g r a m O b j e c t K e y > < D i a g r a m O b j e c t K e y > < K e y > T a b l e s \ A t t e n d e n c e \ C o l u m n s \ a m a n _ p r e s e n t < / K e y > < / D i a g r a m O b j e c t K e y > < D i a g r a m O b j e c t K e y > < K e y > T a b l e s \ A t t e n d e n c e \ C o l u m n s \ n a m i t a _ p r e s e n t < / K e y > < / D i a g r a m O b j e c t K e y > < D i a g r a m O b j e c t K e y > < K e y > T a b l e s \ A t t e n d e n c e \ C o l u m n s \ v i n e e t a _ p r e s e n t < / K e y > < / D i a g r a m O b j e c t K e y > < D i a g r a m O b j e c t K e y > < K e y > T a b l e s \ A t t e n d e n c e \ C o l u m n s \ p e y u s h _ p r e s e n t < / K e y > < / D i a g r a m O b j e c t K e y > < D i a g r a m O b j e c t K e y > < K e y > T a b l e s \ A t t e n d e n c e \ C o l u m n s \ g h a z a l _ p r e s e n t < / K e y > < / D i a g r a m O b j e c t K e y > < D i a g r a m O b j e c t K e y > < K e y > T a b l e s \ A t t e n d e n c e \ M e a s u r e s \ S u m   o f   p i t c h _ n u m b e r < / K e y > < / D i a g r a m O b j e c t K e y > < D i a g r a m O b j e c t K e y > < K e y > T a b l e s \ A t t e n d e n c e \ S u m   o f   p i t c h _ n u m b e r \ A d d i t i o n a l   I n f o \ I m p l i c i t   M e a s u r e < / K e y > < / D i a g r a m O b j e c t K e y > < D i a g r a m O b j e c t K e y > < K e y > T a b l e s \ A t t e n d e n c e \ M e a s u r e s \ S u m   o f   e p i s o d e _ n u m b e r < / K e y > < / D i a g r a m O b j e c t K e y > < D i a g r a m O b j e c t K e y > < K e y > T a b l e s \ A t t e n d e n c e \ S u m   o f   e p i s o d e _ n u m b e r \ A d d i t i o n a l   I n f o \ I m p l i c i t   M e a s u r e < / K e y > < / D i a g r a m O b j e c t K e y > < D i a g r a m O b j e c t K e y > < K e y > T a b l e s \ A t t e n d e n c e \ M e a s u r e s \ C o u n t   o f   e p i s o d e _ n u m b e r < / K e y > < / D i a g r a m O b j e c t K e y > < D i a g r a m O b j e c t K e y > < K e y > T a b l e s \ A t t e n d e n c e \ C o u n t   o f   e p i s o d e _ n u m b e r \ A d d i t i o n a l   I n f o \ I m p l i c i t   M e a s u r e < / K e y > < / D i a g r a m O b j e c t K e y > < D i a g r a m O b j e c t K e y > < K e y > T a b l e s \ A t t e n d e n c e \ M e a s u r e s \ C o u n t   o f   p i t c h _ n u m b e r < / K e y > < / D i a g r a m O b j e c t K e y > < D i a g r a m O b j e c t K e y > < K e y > T a b l e s \ A t t e n d e n c e \ C o u n t   o f   p i t c h _ n u m b e r \ A d d i t i o n a l   I n f o \ I m p l i c i t   M e a s u r e < / K e y > < / D i a g r a m O b j e c t K e y > < D i a g r a m O b j e c t K e y > < K e y > T a b l e s \ A t t e n d e n c e \ M e a s u r e s \ D i s t i n c t   C o u n t   o f   e p i s o d e _ n u m b e r < / K e y > < / D i a g r a m O b j e c t K e y > < D i a g r a m O b j e c t K e y > < K e y > T a b l e s \ A t t e n d e n c e \ D i s t i n c t   C o u n t   o f   e p i s o d e _ n u m b e r \ A d d i t i o n a l   I n f o \ I m p l i c i t   M e a s u r e < / K e y > < / D i a g r a m O b j e c t K e y > < D i a g r a m O b j e c t K e y > < K e y > T a b l e s \ A t t e n d e n c e \ M e a s u r e s \ S u m   o f   a s h n e e r _ p r e s e n t < / K e y > < / D i a g r a m O b j e c t K e y > < D i a g r a m O b j e c t K e y > < K e y > T a b l e s \ A t t e n d e n c e \ S u m   o f   a s h n e e r _ p r e s e n t \ A d d i t i o n a l   I n f o \ I m p l i c i t   M e a s u r e < / K e y > < / D i a g r a m O b j e c t K e y > < D i a g r a m O b j e c t K e y > < K e y > T a b l e s \ A t t e n d e n c e \ M e a s u r e s \ S u m   o f   a n u p a m _ p r e s e n t < / K e y > < / D i a g r a m O b j e c t K e y > < D i a g r a m O b j e c t K e y > < K e y > T a b l e s \ A t t e n d e n c e \ S u m   o f   a n u p a m _ p r e s e n t \ A d d i t i o n a l   I n f o \ I m p l i c i t   M e a s u r e < / K e y > < / D i a g r a m O b j e c t K e y > < D i a g r a m O b j e c t K e y > < K e y > T a b l e s \ A t t e n d e n c e \ M e a s u r e s \ S u m   o f   a m a n _ p r e s e n t < / K e y > < / D i a g r a m O b j e c t K e y > < D i a g r a m O b j e c t K e y > < K e y > T a b l e s \ A t t e n d e n c e \ S u m   o f   a m a n _ p r e s e n t \ A d d i t i o n a l   I n f o \ I m p l i c i t   M e a s u r e < / K e y > < / D i a g r a m O b j e c t K e y > < D i a g r a m O b j e c t K e y > < K e y > T a b l e s \ A t t e n d e n c e \ M e a s u r e s \ S u m   o f   n a m i t a _ p r e s e n t < / K e y > < / D i a g r a m O b j e c t K e y > < D i a g r a m O b j e c t K e y > < K e y > T a b l e s \ A t t e n d e n c e \ S u m   o f   n a m i t a _ p r e s e n t \ A d d i t i o n a l   I n f o \ I m p l i c i t   M e a s u r e < / K e y > < / D i a g r a m O b j e c t K e y > < D i a g r a m O b j e c t K e y > < K e y > T a b l e s \ A t t e n d e n c e \ M e a s u r e s \ S u m   o f   v i n e e t a _ p r e s e n t < / K e y > < / D i a g r a m O b j e c t K e y > < D i a g r a m O b j e c t K e y > < K e y > T a b l e s \ A t t e n d e n c e \ S u m   o f   v i n e e t a _ p r e s e n t \ A d d i t i o n a l   I n f o \ I m p l i c i t   M e a s u r e < / K e y > < / D i a g r a m O b j e c t K e y > < D i a g r a m O b j e c t K e y > < K e y > T a b l e s \ A t t e n d e n c e \ M e a s u r e s \ S u m   o f   p e y u s h _ p r e s e n t < / K e y > < / D i a g r a m O b j e c t K e y > < D i a g r a m O b j e c t K e y > < K e y > T a b l e s \ A t t e n d e n c e \ S u m   o f   p e y u s h _ p r e s e n t \ A d d i t i o n a l   I n f o \ I m p l i c i t   M e a s u r e < / K e y > < / D i a g r a m O b j e c t K e y > < D i a g r a m O b j e c t K e y > < K e y > T a b l e s \ A t t e n d e n c e \ M e a s u r e s \ S u m   o f   g h a z a l _ p r e s e n t < / K e y > < / D i a g r a m O b j e c t K e y > < D i a g r a m O b j e c t K e y > < K e y > T a b l e s \ A t t e n d e n c e \ S u m   o f   g h a z a l _ p r e s e n t \ A d d i t i o n a l   I n f o \ I m p l i c i t   M e a s u r e < / K e y > < / D i a g r a m O b j e c t K e y > < D i a g r a m O b j e c t K e y > < K e y > T a b l e s \ P a y m e n t < / K e y > < / D i a g r a m O b j e c t K e y > < D i a g r a m O b j e c t K e y > < K e y > T a b l e s \ P a y m e n t \ C o l u m n s \ S / n o < / K e y > < / D i a g r a m O b j e c t K e y > < D i a g r a m O b j e c t K e y > < K e y > T a b l e s \ P a y m e n t \ C o l u m n s \ S h a r k < / K e y > < / D i a g r a m O b j e c t K e y > < D i a g r a m O b j e c t K e y > < K e y > T a b l e s \ P a y m e n t \ C o l u m n s \ P e r   E p i s o d e < / K e y > < / D i a g r a m O b j e c t K e y > < D i a g r a m O b j e c t K e y > < K e y > T a b l e s \ P a y m e n t \ M e a s u r e s \ S u m   o f   P e r   E p i s o d e < / K e y > < / D i a g r a m O b j e c t K e y > < D i a g r a m O b j e c t K e y > < K e y > T a b l e s \ P a y m e n t \ S u m   o f   P e r   E p i s o d e \ A d d i t i o n a l   I n f o \ I m p l i c i t   M e a s u r e < / K e y > < / D i a g r a m O b j e c t K e y > < D i a g r a m O b j e c t K e y > < K e y > T a b l e s \ i n v e s t m e n t s < / K e y > < / D i a g r a m O b j e c t K e y > < D i a g r a m O b j e c t K e y > < K e y > T a b l e s \ i n v e s t m e n t s \ C o l u m n s \ E p .   N o . 2 < / K e y > < / D i a g r a m O b j e c t K e y > < D i a g r a m O b j e c t K e y > < K e y > T a b l e s \ i n v e s t m e n t s \ C o l u m n s \ P i t c h   N o . < / K e y > < / D i a g r a m O b j e c t K e y > < D i a g r a m O b j e c t K e y > < K e y > T a b l e s \ i n v e s t m e n t s \ C o l u m n s \ B r a n d < / K e y > < / D i a g r a m O b j e c t K e y > < D i a g r a m O b j e c t K e y > < K e y > T a b l e s \ i n v e s t m e n t s \ C o l u m n s \ I d e a < / K e y > < / D i a g r a m O b j e c t K e y > < D i a g r a m O b j e c t K e y > < K e y > T a b l e s \ i n v e s t m e n t s \ C o l u m n s \ o r i g i n a l _ a m o u n t < / K e y > < / D i a g r a m O b j e c t K e y > < D i a g r a m O b j e c t K e y > < K e y > T a b l e s \ i n v e s t m e n t s \ C o l u m n s \ O r i g i n a l _ e q u i t y < / K e y > < / D i a g r a m O b j e c t K e y > < D i a g r a m O b j e c t K e y > < K e y > T a b l e s \ i n v e s t m e n t s \ C o l u m n s \ D e a l _ a m o u n t < / K e y > < / D i a g r a m O b j e c t K e y > < D i a g r a m O b j e c t K e y > < K e y > T a b l e s \ i n v e s t m e n t s \ C o l u m n s \ D e a l _ e q u i t y < / K e y > < / D i a g r a m O b j e c t K e y > < D i a g r a m O b j e c t K e y > < K e y > T a b l e s \ i n v e s t m e n t s \ C o l u m n s \ D e a l _ d e b t < / K e y > < / D i a g r a m O b j e c t K e y > < D i a g r a m O b j e c t K e y > < K e y > T a b l e s \ i n v e s t m e n t s \ C o l u m n s \ I n v e s t m e n t   b y   A s h n e e r < / K e y > < / D i a g r a m O b j e c t K e y > < D i a g r a m O b j e c t K e y > < K e y > T a b l e s \ i n v e s t m e n t s \ C o l u m n s \ I n v e s t m e n t   b y   N a m i t a < / K e y > < / D i a g r a m O b j e c t K e y > < D i a g r a m O b j e c t K e y > < K e y > T a b l e s \ i n v e s t m e n t s \ C o l u m n s \ I n v e s t m e n t   b y   A n u p a m < / K e y > < / D i a g r a m O b j e c t K e y > < D i a g r a m O b j e c t K e y > < K e y > T a b l e s \ i n v e s t m e n t s \ C o l u m n s \ I n v e s t m e n t   b y   V i n e e t a < / K e y > < / D i a g r a m O b j e c t K e y > < D i a g r a m O b j e c t K e y > < K e y > T a b l e s \ i n v e s t m e n t s \ C o l u m n s \ I n v e s t m e n t   b y   A m a n < / K e y > < / D i a g r a m O b j e c t K e y > < D i a g r a m O b j e c t K e y > < K e y > T a b l e s \ i n v e s t m e n t s \ C o l u m n s \ I n v e s t m e n t   b y   P e y u s h < / K e y > < / D i a g r a m O b j e c t K e y > < D i a g r a m O b j e c t K e y > < K e y > T a b l e s \ i n v e s t m e n t s \ C o l u m n s \ I n v e s t m e n t   b y   G h a z a l < / K e y > < / D i a g r a m O b j e c t K e y > < D i a g r a m O b j e c t K e y > < K e y > T a b l e s \ i n v e s t m e n t s \ M e a s u r e s \ S u m   o f   O r i g i n a l _ e q u i t y < / K e y > < / D i a g r a m O b j e c t K e y > < D i a g r a m O b j e c t K e y > < K e y > T a b l e s \ i n v e s t m e n t s \ S u m   o f   O r i g i n a l _ e q u i t y \ A d d i t i o n a l   I n f o \ I m p l i c i t   M e a s u r e < / K e y > < / D i a g r a m O b j e c t K e y > < D i a g r a m O b j e c t K e y > < K e y > T a b l e s \ i n v e s t m e n t s \ M e a s u r e s \ S u m   o f   D e a l _ e q u i t y < / K e y > < / D i a g r a m O b j e c t K e y > < D i a g r a m O b j e c t K e y > < K e y > T a b l e s \ i n v e s t m e n t s \ S u m   o f   D e a l _ e q u i t y \ A d d i t i o n a l   I n f o \ I m p l i c i t   M e a s u r e < / K e y > < / D i a g r a m O b j e c t K e y > < D i a g r a m O b j e c t K e y > < K e y > T a b l e s \ A n a l y s e < / K e y > < / D i a g r a m O b j e c t K e y > < D i a g r a m O b j e c t K e y > < K e y > T a b l e s \ A n a l y s e \ C o l u m n s \ S h a r k < / K e y > < / D i a g r a m O b j e c t K e y > < D i a g r a m O b j e c t K e y > < K e y > T a b l e s \ A n a l y s e \ C o l u m n s \ T o t a l   E p i s o d e s < / K e y > < / D i a g r a m O b j e c t K e y > < D i a g r a m O b j e c t K e y > < K e y > T a b l e s \ A n a l y s e \ C o l u m n s \ P a i d   P e r   E p i s o d e < / K e y > < / D i a g r a m O b j e c t K e y > < D i a g r a m O b j e c t K e y > < K e y > T a b l e s \ A n a l y s e \ C o l u m n s \ E a r n e d   F r o m   S h a r k T a n k < / K e y > < / D i a g r a m O b j e c t K e y > < D i a g r a m O b j e c t K e y > < K e y > T a b l e s \ A n a l y s e \ C o l u m n s \ T o t a l   I n v e s t m e n t s < / K e y > < / D i a g r a m O b j e c t K e y > < D i a g r a m O b j e c t K e y > < K e y > T a b l e s \ A n a l y s e \ C o l u m n s \ T o t a l   D e a l s   I n v e s t e d < / K e y > < / D i a g r a m O b j e c t K e y > < D i a g r a m O b j e c t K e y > < K e y > T a b l e s \ B r a n d s < / K e y > < / D i a g r a m O b j e c t K e y > < D i a g r a m O b j e c t K e y > < K e y > T a b l e s \ B r a n d s \ C o l u m n s \ S h a r k < / K e y > < / D i a g r a m O b j e c t K e y > < D i a g r a m O b j e c t K e y > < K e y > T a b l e s \ B r a n d s \ C o l u m n s \ B r a n d < / K e y > < / D i a g r a m O b j e c t K e y > < D i a g r a m O b j e c t K e y > < K e y > T a b l e s \ B r a n d s \ C o l u m n s \ N o   O f   S h a r k s < / K e y > < / D i a g r a m O b j e c t K e y > < D i a g r a m O b j e c t K e y > < K e y > R e l a t i o n s h i p s \ & l t ; T a b l e s \ B r a n d s \ C o l u m n s \ S h a r k & g t ; - & l t ; T a b l e s \ A n a l y s e \ C o l u m n s \ S h a r k & g t ; < / K e y > < / D i a g r a m O b j e c t K e y > < D i a g r a m O b j e c t K e y > < K e y > R e l a t i o n s h i p s \ & l t ; T a b l e s \ B r a n d s \ C o l u m n s \ S h a r k & g t ; - & l t ; T a b l e s \ A n a l y s e \ C o l u m n s \ S h a r k & g t ; \ F K < / K e y > < / D i a g r a m O b j e c t K e y > < D i a g r a m O b j e c t K e y > < K e y > R e l a t i o n s h i p s \ & l t ; T a b l e s \ B r a n d s \ C o l u m n s \ S h a r k & g t ; - & l t ; T a b l e s \ A n a l y s e \ C o l u m n s \ S h a r k & g t ; \ P K < / K e y > < / D i a g r a m O b j e c t K e y > < D i a g r a m O b j e c t K e y > < K e y > R e l a t i o n s h i p s \ & l t ; T a b l e s \ B r a n d s \ C o l u m n s \ S h a r k & g t ; - & l t ; T a b l e s \ A n a l y s e \ C o l u m n s \ S h a r k & g t ; \ C r o s s F i l t e r < / K e y > < / D i a g r a m O b j e c t K e y > < / A l l K e y s > < S e l e c t e d K e y s > < D i a g r a m O b j e c t K e y > < K e y > T a b l e s \ i n v e s t m e n t s 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 5 3 0 . 3 1 9 0 5 2 8 3 8 3 2 9 0 7 < / 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 T a g s \ T a b l e s \ & l t ; T a b l e s \ i n v e s t m e n t s 7 & g t ; < / K e y > < / a : K e y > < a : V a l u e   i : t y p e = " D i a g r a m D i s p l a y T a g V i e w S t a t e " > < I s N o t F i l t e r e d O u t > t r u e < / I s N o t F i l t e r e d O u t > < / a : V a l u e > < / a : K e y V a l u e O f D i a g r a m O b j e c t K e y a n y T y p e z b w N T n L X > < a : K e y V a l u e O f D i a g r a m O b j e c t K e y a n y T y p e z b w N T n L X > < a : K e y > < K e y > D y n a m i c   T a g s \ T a b l e s \ & l t ; T a b l e s \ A t t e n d e n c e & g t ; < / K e y > < / a : K e y > < a : V a l u e   i : t y p e = " D i a g r a m D i s p l a y T a g V i e w S t a t e " > < I s N o t F i l t e r e d O u t > t r u e < / I s N o t F i l t e r e d O u t > < / a : V a l u e > < / a : K e y V a l u e O f D i a g r a m O b j e c t K e y a n y T y p e z b w N T n L X > < a : K e y V a l u e O f D i a g r a m O b j e c t K e y a n y T y p e z b w N T n L X > < a : K e y > < K e y > D y n a m i c   T a g s \ T a b l e s \ & l t ; T a b l e s \ P a y m e n t & g t ; < / K e y > < / a : K e y > < a : V a l u e   i : t y p e = " D i a g r a m D i s p l a y T a g V i e w S t a t e " > < I s N o t F i l t e r e d O u t > t r u e < / I s N o t F i l t e r e d O u t > < / a : V a l u e > < / a : K e y V a l u e O f D i a g r a m O b j e c t K e y a n y T y p e z b w N T n L X > < a : K e y V a l u e O f D i a g r a m O b j e c t K e y a n y T y p e z b w N T n L X > < a : K e y > < K e y > D y n a m i c   T a g s \ T a b l e s \ & l t ; T a b l e s \ i n v e s t m e n t s & g t ; < / K e y > < / a : K e y > < a : V a l u e   i : t y p e = " D i a g r a m D i s p l a y T a g V i e w S t a t e " > < I s N o t F i l t e r e d O u t > t r u e < / I s N o t F i l t e r e d O u t > < / a : V a l u e > < / a : K e y V a l u e O f D i a g r a m O b j e c t K e y a n y T y p e z b w N T n L X > < a : K e y V a l u e O f D i a g r a m O b j e c t K e y a n y T y p e z b w N T n L X > < a : K e y > < K e y > D y n a m i c   T a g s \ T a b l e s \ & l t ; T a b l e s \ A n a l y s e & g t ; < / K e y > < / a : K e y > < a : V a l u e   i : t y p e = " D i a g r a m D i s p l a y T a g V i e w S t a t e " > < I s N o t F i l t e r e d O u t > t r u e < / I s N o t F i l t e r e d O u t > < / a : V a l u e > < / a : K e y V a l u e O f D i a g r a m O b j e c t K e y a n y T y p e z b w N T n L X > < a : K e y V a l u e O f D i a g r a m O b j e c t K e y a n y T y p e z b w N T n L X > < a : K e y > < K e y > D y n a m i c   T a g s \ T a b l e s \ & l t ; T a b l e s \ B r a n d s & g t ; < / K e y > < / a : K e y > < a : V a l u e   i : t y p e = " D i a g r a m D i s p l a y T a g V i e w S t a t e " > < I s N o t F i l t e r e d O u t > t r u e < / I s N o t F i l t e r e d O u t > < / a : V a l u e > < / a : K e y V a l u e O f D i a g r a m O b j e c t K e y a n y T y p e z b w N T n L X > < a : K e y V a l u e O f D i a g r a m O b j e c t K e y a n y T y p e z b w N T n L X > < a : K e y > < K e y > T a b l e s \ i n v e s t m e n t s 7 < / K e y > < / a : K e y > < a : V a l u e   i : t y p e = " D i a g r a m D i s p l a y N o d e V i e w S t a t e " > < H e i g h t > 1 5 0 < / H e i g h t > < I s E x p a n d e d > t r u e < / I s E x p a n d e d > < L a y e d O u t > t r u e < / L a y e d O u t > < W i d t h > 2 0 0 < / W i d t h > < / a : V a l u e > < / a : K e y V a l u e O f D i a g r a m O b j e c t K e y a n y T y p e z b w N T n L X > < a : K e y V a l u e O f D i a g r a m O b j e c t K e y a n y T y p e z b w N T n L X > < a : K e y > < K e y > T a b l e s \ i n v e s t m e n t s 7 \ C o l u m n s \ E p .   N o . 2 < / K e y > < / a : K e y > < a : V a l u e   i : t y p e = " D i a g r a m D i s p l a y N o d e V i e w S t a t e " > < H e i g h t > 1 5 0 < / H e i g h t > < I s E x p a n d e d > t r u e < / I s E x p a n d e d > < W i d t h > 2 0 0 < / W i d t h > < / a : V a l u e > < / a : K e y V a l u e O f D i a g r a m O b j e c t K e y a n y T y p e z b w N T n L X > < a : K e y V a l u e O f D i a g r a m O b j e c t K e y a n y T y p e z b w N T n L X > < a : K e y > < K e y > T a b l e s \ i n v e s t m e n t s 7 \ C o l u m n s \ P i t c h   N o . < / K e y > < / a : K e y > < a : V a l u e   i : t y p e = " D i a g r a m D i s p l a y N o d e V i e w S t a t e " > < H e i g h t > 1 5 0 < / H e i g h t > < I s E x p a n d e d > t r u e < / I s E x p a n d e d > < W i d t h > 2 0 0 < / W i d t h > < / a : V a l u e > < / a : K e y V a l u e O f D i a g r a m O b j e c t K e y a n y T y p e z b w N T n L X > < a : K e y V a l u e O f D i a g r a m O b j e c t K e y a n y T y p e z b w N T n L X > < a : K e y > < K e y > T a b l e s \ i n v e s t m e n t s 7 \ C o l u m n s \ B r a n d < / K e y > < / a : K e y > < a : V a l u e   i : t y p e = " D i a g r a m D i s p l a y N o d e V i e w S t a t e " > < H e i g h t > 1 5 0 < / H e i g h t > < I s E x p a n d e d > t r u e < / I s E x p a n d e d > < W i d t h > 2 0 0 < / W i d t h > < / a : V a l u e > < / a : K e y V a l u e O f D i a g r a m O b j e c t K e y a n y T y p e z b w N T n L X > < a : K e y V a l u e O f D i a g r a m O b j e c t K e y a n y T y p e z b w N T n L X > < a : K e y > < K e y > T a b l e s \ i n v e s t m e n t s 7 \ C o l u m n s \ o r i g i n a l _ a m o u n t < / K e y > < / a : K e y > < a : V a l u e   i : t y p e = " D i a g r a m D i s p l a y N o d e V i e w S t a t e " > < H e i g h t > 1 5 0 < / H e i g h t > < I s E x p a n d e d > t r u e < / I s E x p a n d e d > < W i d t h > 2 0 0 < / W i d t h > < / a : V a l u e > < / a : K e y V a l u e O f D i a g r a m O b j e c t K e y a n y T y p e z b w N T n L X > < a : K e y V a l u e O f D i a g r a m O b j e c t K e y a n y T y p e z b w N T n L X > < a : K e y > < K e y > T a b l e s \ i n v e s t m e n t s 7 \ C o l u m n s \ O r i g i n a l _ e q u i t y < / K e y > < / a : K e y > < a : V a l u e   i : t y p e = " D i a g r a m D i s p l a y N o d e V i e w S t a t e " > < H e i g h t > 1 5 0 < / H e i g h t > < I s E x p a n d e d > t r u e < / I s E x p a n d e d > < W i d t h > 2 0 0 < / W i d t h > < / a : V a l u e > < / a : K e y V a l u e O f D i a g r a m O b j e c t K e y a n y T y p e z b w N T n L X > < a : K e y V a l u e O f D i a g r a m O b j e c t K e y a n y T y p e z b w N T n L X > < a : K e y > < K e y > T a b l e s \ i n v e s t m e n t s 7 \ C o l u m n s \ V a l u a t i o n < / K e y > < / a : K e y > < a : V a l u e   i : t y p e = " D i a g r a m D i s p l a y N o d e V i e w S t a t e " > < H e i g h t > 1 5 0 < / H e i g h t > < I s E x p a n d e d > t r u e < / I s E x p a n d e d > < W i d t h > 2 0 0 < / W i d t h > < / a : V a l u e > < / a : K e y V a l u e O f D i a g r a m O b j e c t K e y a n y T y p e z b w N T n L X > < a : K e y V a l u e O f D i a g r a m O b j e c t K e y a n y T y p e z b w N T n L X > < a : K e y > < K e y > T a b l e s \ i n v e s t m e n t s 7 \ C o l u m n s \ D e a l _ a m o u n t < / K e y > < / a : K e y > < a : V a l u e   i : t y p e = " D i a g r a m D i s p l a y N o d e V i e w S t a t e " > < H e i g h t > 1 5 0 < / H e i g h t > < I s E x p a n d e d > t r u e < / I s E x p a n d e d > < W i d t h > 2 0 0 < / W i d t h > < / a : V a l u e > < / a : K e y V a l u e O f D i a g r a m O b j e c t K e y a n y T y p e z b w N T n L X > < a : K e y V a l u e O f D i a g r a m O b j e c t K e y a n y T y p e z b w N T n L X > < a : K e y > < K e y > T a b l e s \ i n v e s t m e n t s 7 \ C o l u m n s \ D e a l _ e q u i t y < / K e y > < / a : K e y > < a : V a l u e   i : t y p e = " D i a g r a m D i s p l a y N o d e V i e w S t a t e " > < H e i g h t > 1 5 0 < / H e i g h t > < I s E x p a n d e d > t r u e < / I s E x p a n d e d > < W i d t h > 2 0 0 < / W i d t h > < / a : V a l u e > < / a : K e y V a l u e O f D i a g r a m O b j e c t K e y a n y T y p e z b w N T n L X > < a : K e y V a l u e O f D i a g r a m O b j e c t K e y a n y T y p e z b w N T n L X > < a : K e y > < K e y > T a b l e s \ i n v e s t m e n t s 7 \ C o l u m n s \ D e a l _ d e b t < / K e y > < / a : K e y > < a : V a l u e   i : t y p e = " D i a g r a m D i s p l a y N o d e V i e w S t a t e " > < H e i g h t > 1 5 0 < / H e i g h t > < I s E x p a n d e d > t r u e < / I s E x p a n d e d > < W i d t h > 2 0 0 < / W i d t h > < / a : V a l u e > < / a : K e y V a l u e O f D i a g r a m O b j e c t K e y a n y T y p e z b w N T n L X > < a : K e y V a l u e O f D i a g r a m O b j e c t K e y a n y T y p e z b w N T n L X > < a : K e y > < K e y > T a b l e s \ i n v e s t m e n t s 7 \ C o l u m n s \ T o t a l _ S h a r k _ I n _ D e a l < / K e y > < / a : K e y > < a : V a l u e   i : t y p e = " D i a g r a m D i s p l a y N o d e V i e w S t a t e " > < H e i g h t > 1 5 0 < / H e i g h t > < I s E x p a n d e d > t r u e < / I s E x p a n d e d > < W i d t h > 2 0 0 < / W i d t h > < / a : V a l u e > < / a : K e y V a l u e O f D i a g r a m O b j e c t K e y a n y T y p e z b w N T n L X > < a : K e y V a l u e O f D i a g r a m O b j e c t K e y a n y T y p e z b w N T n L X > < a : K e y > < K e y > T a b l e s \ i n v e s t m e n t s 7 \ C o l u m n s \ T o t a l _ a m o u n t < / K e y > < / a : K e y > < a : V a l u e   i : t y p e = " D i a g r a m D i s p l a y N o d e V i e w S t a t e " > < H e i g h t > 1 5 0 < / H e i g h t > < I s E x p a n d e d > t r u e < / I s E x p a n d e d > < W i d t h > 2 0 0 < / W i d t h > < / a : V a l u e > < / a : K e y V a l u e O f D i a g r a m O b j e c t K e y a n y T y p e z b w N T n L X > < a : K e y V a l u e O f D i a g r a m O b j e c t K e y a n y T y p e z b w N T n L X > < a : K e y > < K e y > T a b l e s \ i n v e s t m e n t s 7 \ C o l u m n s \ A m o u n t _ P e r _ S h a r k < / K e y > < / a : K e y > < a : V a l u e   i : t y p e = " D i a g r a m D i s p l a y N o d e V i e w S t a t e " > < H e i g h t > 1 5 0 < / H e i g h t > < I s E x p a n d e d > t r u e < / I s E x p a n d e d > < W i d t h > 2 0 0 < / W i d t h > < / a : V a l u e > < / a : K e y V a l u e O f D i a g r a m O b j e c t K e y a n y T y p e z b w N T n L X > < a : K e y V a l u e O f D i a g r a m O b j e c t K e y a n y T y p e z b w N T n L X > < a : K e y > < K e y > T a b l e s \ i n v e s t m e n t s 7 \ C o l u m n s \ I n v e s t m e n t   b y   A s h n e e r < / K e y > < / a : K e y > < a : V a l u e   i : t y p e = " D i a g r a m D i s p l a y N o d e V i e w S t a t e " > < H e i g h t > 1 5 0 < / H e i g h t > < I s E x p a n d e d > t r u e < / I s E x p a n d e d > < W i d t h > 2 0 0 < / W i d t h > < / a : V a l u e > < / a : K e y V a l u e O f D i a g r a m O b j e c t K e y a n y T y p e z b w N T n L X > < a : K e y V a l u e O f D i a g r a m O b j e c t K e y a n y T y p e z b w N T n L X > < a : K e y > < K e y > T a b l e s \ i n v e s t m e n t s 7 \ C o l u m n s \ I n v e s t m e n t   b y   N a m i t a < / K e y > < / a : K e y > < a : V a l u e   i : t y p e = " D i a g r a m D i s p l a y N o d e V i e w S t a t e " > < H e i g h t > 1 5 0 < / H e i g h t > < I s E x p a n d e d > t r u e < / I s E x p a n d e d > < W i d t h > 2 0 0 < / W i d t h > < / a : V a l u e > < / a : K e y V a l u e O f D i a g r a m O b j e c t K e y a n y T y p e z b w N T n L X > < a : K e y V a l u e O f D i a g r a m O b j e c t K e y a n y T y p e z b w N T n L X > < a : K e y > < K e y > T a b l e s \ i n v e s t m e n t s 7 \ C o l u m n s \ I n v e s t m e n t   b y   A n u p a m < / K e y > < / a : K e y > < a : V a l u e   i : t y p e = " D i a g r a m D i s p l a y N o d e V i e w S t a t e " > < H e i g h t > 1 5 0 < / H e i g h t > < I s E x p a n d e d > t r u e < / I s E x p a n d e d > < W i d t h > 2 0 0 < / W i d t h > < / a : V a l u e > < / a : K e y V a l u e O f D i a g r a m O b j e c t K e y a n y T y p e z b w N T n L X > < a : K e y V a l u e O f D i a g r a m O b j e c t K e y a n y T y p e z b w N T n L X > < a : K e y > < K e y > T a b l e s \ i n v e s t m e n t s 7 \ C o l u m n s \ I n v e s t m e n t   b y   V i n e e t a < / K e y > < / a : K e y > < a : V a l u e   i : t y p e = " D i a g r a m D i s p l a y N o d e V i e w S t a t e " > < H e i g h t > 1 5 0 < / H e i g h t > < I s E x p a n d e d > t r u e < / I s E x p a n d e d > < W i d t h > 2 0 0 < / W i d t h > < / a : V a l u e > < / a : K e y V a l u e O f D i a g r a m O b j e c t K e y a n y T y p e z b w N T n L X > < a : K e y V a l u e O f D i a g r a m O b j e c t K e y a n y T y p e z b w N T n L X > < a : K e y > < K e y > T a b l e s \ i n v e s t m e n t s 7 \ C o l u m n s \ I n v e s t m e n t   b y   A m a n < / K e y > < / a : K e y > < a : V a l u e   i : t y p e = " D i a g r a m D i s p l a y N o d e V i e w S t a t e " > < H e i g h t > 1 5 0 < / H e i g h t > < I s E x p a n d e d > t r u e < / I s E x p a n d e d > < W i d t h > 2 0 0 < / W i d t h > < / a : V a l u e > < / a : K e y V a l u e O f D i a g r a m O b j e c t K e y a n y T y p e z b w N T n L X > < a : K e y V a l u e O f D i a g r a m O b j e c t K e y a n y T y p e z b w N T n L X > < a : K e y > < K e y > T a b l e s \ i n v e s t m e n t s 7 \ C o l u m n s \ I n v e s t m e n t   b y   P e y u s h < / K e y > < / a : K e y > < a : V a l u e   i : t y p e = " D i a g r a m D i s p l a y N o d e V i e w S t a t e " > < H e i g h t > 1 5 0 < / H e i g h t > < I s E x p a n d e d > t r u e < / I s E x p a n d e d > < W i d t h > 2 0 0 < / W i d t h > < / a : V a l u e > < / a : K e y V a l u e O f D i a g r a m O b j e c t K e y a n y T y p e z b w N T n L X > < a : K e y V a l u e O f D i a g r a m O b j e c t K e y a n y T y p e z b w N T n L X > < a : K e y > < K e y > T a b l e s \ i n v e s t m e n t s 7 \ C o l u m n s \ I n v e s t m e n t   b y   G h a z a l < / K e y > < / a : K e y > < a : V a l u e   i : t y p e = " D i a g r a m D i s p l a y N o d e V i e w S t a t e " > < H e i g h t > 1 5 0 < / H e i g h t > < I s E x p a n d e d > t r u e < / I s E x p a n d e d > < W i d t h > 2 0 0 < / W i d t h > < / a : V a l u e > < / a : K e y V a l u e O f D i a g r a m O b j e c t K e y a n y T y p e z b w N T n L X > < a : K e y V a l u e O f D i a g r a m O b j e c t K e y a n y T y p e z b w N T n L X > < a : K e y > < K e y > T a b l e s \ i n v e s t m e n t s 7 \ M e a s u r e s \ S u m   o f   I n v e s t m e n t   b y   A s h n e e r < / K e y > < / a : K e y > < a : V a l u e   i : t y p e = " D i a g r a m D i s p l a y N o d e V i e w S t a t e " > < H e i g h t > 1 5 0 < / H e i g h t > < I s E x p a n d e d > t r u e < / I s E x p a n d e d > < W i d t h > 2 0 0 < / W i d t h > < / a : V a l u e > < / a : K e y V a l u e O f D i a g r a m O b j e c t K e y a n y T y p e z b w N T n L X > < a : K e y V a l u e O f D i a g r a m O b j e c t K e y a n y T y p e z b w N T n L X > < a : K e y > < K e y > T a b l e s \ i n v e s t m e n t s 7 \ S u m   o f   I n v e s t m e n t   b y   A s h n e e r \ A d d i t i o n a l   I n f o \ I m p l i c i t   M e a s u r e < / K e y > < / a : K e y > < a : V a l u e   i : t y p e = " D i a g r a m D i s p l a y V i e w S t a t e I D i a g r a m T a g A d d i t i o n a l I n f o " / > < / a : K e y V a l u e O f D i a g r a m O b j e c t K e y a n y T y p e z b w N T n L X > < a : K e y V a l u e O f D i a g r a m O b j e c t K e y a n y T y p e z b w N T n L X > < a : K e y > < K e y > T a b l e s \ A t t e n d e n c e < / K e y > < / a : K e y > < a : V a l u e   i : t y p e = " D i a g r a m D i s p l a y N o d e V i e w S t a t e " > < H e i g h t > 1 5 0 < / H e i g h t > < I s E x p a n d e d > t r u e < / I s E x p a n d e d > < L a y e d O u t > t r u e < / L a y e d O u t > < L e f t > 3 2 9 . 9 0 3 8 1 0 5 6 7 6 6 5 8 < / L e f t > < T a b I n d e x > 1 < / T a b I n d e x > < W i d t h > 2 0 0 < / W i d t h > < / a : V a l u e > < / a : K e y V a l u e O f D i a g r a m O b j e c t K e y a n y T y p e z b w N T n L X > < a : K e y V a l u e O f D i a g r a m O b j e c t K e y a n y T y p e z b w N T n L X > < a : K e y > < K e y > T a b l e s \ A t t e n d e n c e \ C o l u m n s \ e p i s o d e _ n u m b e r < / K e y > < / a : K e y > < a : V a l u e   i : t y p e = " D i a g r a m D i s p l a y N o d e V i e w S t a t e " > < H e i g h t > 1 5 0 < / H e i g h t > < I s E x p a n d e d > t r u e < / I s E x p a n d e d > < W i d t h > 2 0 0 < / W i d t h > < / a : V a l u e > < / a : K e y V a l u e O f D i a g r a m O b j e c t K e y a n y T y p e z b w N T n L X > < a : K e y V a l u e O f D i a g r a m O b j e c t K e y a n y T y p e z b w N T n L X > < a : K e y > < K e y > T a b l e s \ A t t e n d e n c e \ C o l u m n s \ p i t c h _ n u m b e r < / K e y > < / a : K e y > < a : V a l u e   i : t y p e = " D i a g r a m D i s p l a y N o d e V i e w S t a t e " > < H e i g h t > 1 5 0 < / H e i g h t > < I s E x p a n d e d > t r u e < / I s E x p a n d e d > < W i d t h > 2 0 0 < / W i d t h > < / a : V a l u e > < / a : K e y V a l u e O f D i a g r a m O b j e c t K e y a n y T y p e z b w N T n L X > < a : K e y V a l u e O f D i a g r a m O b j e c t K e y a n y T y p e z b w N T n L X > < a : K e y > < K e y > T a b l e s \ A t t e n d e n c e \ C o l u m n s \ b r a n d _ n a m e < / K e y > < / a : K e y > < a : V a l u e   i : t y p e = " D i a g r a m D i s p l a y N o d e V i e w S t a t e " > < H e i g h t > 1 5 0 < / H e i g h t > < I s E x p a n d e d > t r u e < / I s E x p a n d e d > < W i d t h > 2 0 0 < / W i d t h > < / a : V a l u e > < / a : K e y V a l u e O f D i a g r a m O b j e c t K e y a n y T y p e z b w N T n L X > < a : K e y V a l u e O f D i a g r a m O b j e c t K e y a n y T y p e z b w N T n L X > < a : K e y > < K e y > T a b l e s \ A t t e n d e n c e \ C o l u m n s \ i d e a < / K e y > < / a : K e y > < a : V a l u e   i : t y p e = " D i a g r a m D i s p l a y N o d e V i e w S t a t e " > < H e i g h t > 1 5 0 < / H e i g h t > < I s E x p a n d e d > t r u e < / I s E x p a n d e d > < W i d t h > 2 0 0 < / W i d t h > < / a : V a l u e > < / a : K e y V a l u e O f D i a g r a m O b j e c t K e y a n y T y p e z b w N T n L X > < a : K e y V a l u e O f D i a g r a m O b j e c t K e y a n y T y p e z b w N T n L X > < a : K e y > < K e y > T a b l e s \ A t t e n d e n c e \ C o l u m n s \ a s h n e e r _ p r e s e n t < / K e y > < / a : K e y > < a : V a l u e   i : t y p e = " D i a g r a m D i s p l a y N o d e V i e w S t a t e " > < H e i g h t > 1 5 0 < / H e i g h t > < I s E x p a n d e d > t r u e < / I s E x p a n d e d > < W i d t h > 2 0 0 < / W i d t h > < / a : V a l u e > < / a : K e y V a l u e O f D i a g r a m O b j e c t K e y a n y T y p e z b w N T n L X > < a : K e y V a l u e O f D i a g r a m O b j e c t K e y a n y T y p e z b w N T n L X > < a : K e y > < K e y > T a b l e s \ A t t e n d e n c e \ C o l u m n s \ a n u p a m _ p r e s e n t < / K e y > < / a : K e y > < a : V a l u e   i : t y p e = " D i a g r a m D i s p l a y N o d e V i e w S t a t e " > < H e i g h t > 1 5 0 < / H e i g h t > < I s E x p a n d e d > t r u e < / I s E x p a n d e d > < W i d t h > 2 0 0 < / W i d t h > < / a : V a l u e > < / a : K e y V a l u e O f D i a g r a m O b j e c t K e y a n y T y p e z b w N T n L X > < a : K e y V a l u e O f D i a g r a m O b j e c t K e y a n y T y p e z b w N T n L X > < a : K e y > < K e y > T a b l e s \ A t t e n d e n c e \ C o l u m n s \ a m a n _ p r e s e n t < / K e y > < / a : K e y > < a : V a l u e   i : t y p e = " D i a g r a m D i s p l a y N o d e V i e w S t a t e " > < H e i g h t > 1 5 0 < / H e i g h t > < I s E x p a n d e d > t r u e < / I s E x p a n d e d > < W i d t h > 2 0 0 < / W i d t h > < / a : V a l u e > < / a : K e y V a l u e O f D i a g r a m O b j e c t K e y a n y T y p e z b w N T n L X > < a : K e y V a l u e O f D i a g r a m O b j e c t K e y a n y T y p e z b w N T n L X > < a : K e y > < K e y > T a b l e s \ A t t e n d e n c e \ C o l u m n s \ n a m i t a _ p r e s e n t < / K e y > < / a : K e y > < a : V a l u e   i : t y p e = " D i a g r a m D i s p l a y N o d e V i e w S t a t e " > < H e i g h t > 1 5 0 < / H e i g h t > < I s E x p a n d e d > t r u e < / I s E x p a n d e d > < W i d t h > 2 0 0 < / W i d t h > < / a : V a l u e > < / a : K e y V a l u e O f D i a g r a m O b j e c t K e y a n y T y p e z b w N T n L X > < a : K e y V a l u e O f D i a g r a m O b j e c t K e y a n y T y p e z b w N T n L X > < a : K e y > < K e y > T a b l e s \ A t t e n d e n c e \ C o l u m n s \ v i n e e t a _ p r e s e n t < / K e y > < / a : K e y > < a : V a l u e   i : t y p e = " D i a g r a m D i s p l a y N o d e V i e w S t a t e " > < H e i g h t > 1 5 0 < / H e i g h t > < I s E x p a n d e d > t r u e < / I s E x p a n d e d > < W i d t h > 2 0 0 < / W i d t h > < / a : V a l u e > < / a : K e y V a l u e O f D i a g r a m O b j e c t K e y a n y T y p e z b w N T n L X > < a : K e y V a l u e O f D i a g r a m O b j e c t K e y a n y T y p e z b w N T n L X > < a : K e y > < K e y > T a b l e s \ A t t e n d e n c e \ C o l u m n s \ p e y u s h _ p r e s e n t < / K e y > < / a : K e y > < a : V a l u e   i : t y p e = " D i a g r a m D i s p l a y N o d e V i e w S t a t e " > < H e i g h t > 1 5 0 < / H e i g h t > < I s E x p a n d e d > t r u e < / I s E x p a n d e d > < W i d t h > 2 0 0 < / W i d t h > < / a : V a l u e > < / a : K e y V a l u e O f D i a g r a m O b j e c t K e y a n y T y p e z b w N T n L X > < a : K e y V a l u e O f D i a g r a m O b j e c t K e y a n y T y p e z b w N T n L X > < a : K e y > < K e y > T a b l e s \ A t t e n d e n c e \ C o l u m n s \ g h a z a l _ p r e s e n t < / K e y > < / a : K e y > < a : V a l u e   i : t y p e = " D i a g r a m D i s p l a y N o d e V i e w S t a t e " > < H e i g h t > 1 5 0 < / H e i g h t > < I s E x p a n d e d > t r u e < / I s E x p a n d e d > < W i d t h > 2 0 0 < / W i d t h > < / a : V a l u e > < / a : K e y V a l u e O f D i a g r a m O b j e c t K e y a n y T y p e z b w N T n L X > < a : K e y V a l u e O f D i a g r a m O b j e c t K e y a n y T y p e z b w N T n L X > < a : K e y > < K e y > T a b l e s \ A t t e n d e n c e \ M e a s u r e s \ S u m   o f   p i t c h _ n u m b e r < / K e y > < / a : K e y > < a : V a l u e   i : t y p e = " D i a g r a m D i s p l a y N o d e V i e w S t a t e " > < H e i g h t > 1 5 0 < / H e i g h t > < I s E x p a n d e d > t r u e < / I s E x p a n d e d > < W i d t h > 2 0 0 < / W i d t h > < / a : V a l u e > < / a : K e y V a l u e O f D i a g r a m O b j e c t K e y a n y T y p e z b w N T n L X > < a : K e y V a l u e O f D i a g r a m O b j e c t K e y a n y T y p e z b w N T n L X > < a : K e y > < K e y > T a b l e s \ A t t e n d e n c e \ S u m   o f   p i t c h _ n u m b e r \ A d d i t i o n a l   I n f o \ I m p l i c i t   M e a s u r e < / K e y > < / a : K e y > < a : V a l u e   i : t y p e = " D i a g r a m D i s p l a y V i e w S t a t e I D i a g r a m T a g A d d i t i o n a l I n f o " / > < / a : K e y V a l u e O f D i a g r a m O b j e c t K e y a n y T y p e z b w N T n L X > < a : K e y V a l u e O f D i a g r a m O b j e c t K e y a n y T y p e z b w N T n L X > < a : K e y > < K e y > T a b l e s \ A t t e n d e n c e \ M e a s u r e s \ S u m   o f   e p i s o d e _ n u m b e r < / K e y > < / a : K e y > < a : V a l u e   i : t y p e = " D i a g r a m D i s p l a y N o d e V i e w S t a t e " > < H e i g h t > 1 5 0 < / H e i g h t > < I s E x p a n d e d > t r u e < / I s E x p a n d e d > < W i d t h > 2 0 0 < / W i d t h > < / a : V a l u e > < / a : K e y V a l u e O f D i a g r a m O b j e c t K e y a n y T y p e z b w N T n L X > < a : K e y V a l u e O f D i a g r a m O b j e c t K e y a n y T y p e z b w N T n L X > < a : K e y > < K e y > T a b l e s \ A t t e n d e n c e \ S u m   o f   e p i s o d e _ n u m b e r \ A d d i t i o n a l   I n f o \ I m p l i c i t   M e a s u r e < / K e y > < / a : K e y > < a : V a l u e   i : t y p e = " D i a g r a m D i s p l a y V i e w S t a t e I D i a g r a m T a g A d d i t i o n a l I n f o " / > < / a : K e y V a l u e O f D i a g r a m O b j e c t K e y a n y T y p e z b w N T n L X > < a : K e y V a l u e O f D i a g r a m O b j e c t K e y a n y T y p e z b w N T n L X > < a : K e y > < K e y > T a b l e s \ A t t e n d e n c e \ M e a s u r e s \ C o u n t   o f   e p i s o d e _ n u m b e r < / K e y > < / a : K e y > < a : V a l u e   i : t y p e = " D i a g r a m D i s p l a y N o d e V i e w S t a t e " > < H e i g h t > 1 5 0 < / H e i g h t > < I s E x p a n d e d > t r u e < / I s E x p a n d e d > < W i d t h > 2 0 0 < / W i d t h > < / a : V a l u e > < / a : K e y V a l u e O f D i a g r a m O b j e c t K e y a n y T y p e z b w N T n L X > < a : K e y V a l u e O f D i a g r a m O b j e c t K e y a n y T y p e z b w N T n L X > < a : K e y > < K e y > T a b l e s \ A t t e n d e n c e \ C o u n t   o f   e p i s o d e _ n u m b e r \ A d d i t i o n a l   I n f o \ I m p l i c i t   M e a s u r e < / K e y > < / a : K e y > < a : V a l u e   i : t y p e = " D i a g r a m D i s p l a y V i e w S t a t e I D i a g r a m T a g A d d i t i o n a l I n f o " / > < / a : K e y V a l u e O f D i a g r a m O b j e c t K e y a n y T y p e z b w N T n L X > < a : K e y V a l u e O f D i a g r a m O b j e c t K e y a n y T y p e z b w N T n L X > < a : K e y > < K e y > T a b l e s \ A t t e n d e n c e \ M e a s u r e s \ C o u n t   o f   p i t c h _ n u m b e r < / K e y > < / a : K e y > < a : V a l u e   i : t y p e = " D i a g r a m D i s p l a y N o d e V i e w S t a t e " > < H e i g h t > 1 5 0 < / H e i g h t > < I s E x p a n d e d > t r u e < / I s E x p a n d e d > < W i d t h > 2 0 0 < / W i d t h > < / a : V a l u e > < / a : K e y V a l u e O f D i a g r a m O b j e c t K e y a n y T y p e z b w N T n L X > < a : K e y V a l u e O f D i a g r a m O b j e c t K e y a n y T y p e z b w N T n L X > < a : K e y > < K e y > T a b l e s \ A t t e n d e n c e \ C o u n t   o f   p i t c h _ n u m b e r \ A d d i t i o n a l   I n f o \ I m p l i c i t   M e a s u r e < / K e y > < / a : K e y > < a : V a l u e   i : t y p e = " D i a g r a m D i s p l a y V i e w S t a t e I D i a g r a m T a g A d d i t i o n a l I n f o " / > < / a : K e y V a l u e O f D i a g r a m O b j e c t K e y a n y T y p e z b w N T n L X > < a : K e y V a l u e O f D i a g r a m O b j e c t K e y a n y T y p e z b w N T n L X > < a : K e y > < K e y > T a b l e s \ A t t e n d e n c e \ M e a s u r e s \ D i s t i n c t   C o u n t   o f   e p i s o d e _ n u m b e r < / K e y > < / a : K e y > < a : V a l u e   i : t y p e = " D i a g r a m D i s p l a y N o d e V i e w S t a t e " > < H e i g h t > 1 5 0 < / H e i g h t > < I s E x p a n d e d > t r u e < / I s E x p a n d e d > < W i d t h > 2 0 0 < / W i d t h > < / a : V a l u e > < / a : K e y V a l u e O f D i a g r a m O b j e c t K e y a n y T y p e z b w N T n L X > < a : K e y V a l u e O f D i a g r a m O b j e c t K e y a n y T y p e z b w N T n L X > < a : K e y > < K e y > T a b l e s \ A t t e n d e n c e \ D i s t i n c t   C o u n t   o f   e p i s o d e _ n u m b e r \ A d d i t i o n a l   I n f o \ I m p l i c i t   M e a s u r e < / K e y > < / a : K e y > < a : V a l u e   i : t y p e = " D i a g r a m D i s p l a y V i e w S t a t e I D i a g r a m T a g A d d i t i o n a l I n f o " / > < / a : K e y V a l u e O f D i a g r a m O b j e c t K e y a n y T y p e z b w N T n L X > < a : K e y V a l u e O f D i a g r a m O b j e c t K e y a n y T y p e z b w N T n L X > < a : K e y > < K e y > T a b l e s \ A t t e n d e n c e \ M e a s u r e s \ S u m   o f   a s h n e e r _ p r e s e n t < / K e y > < / a : K e y > < a : V a l u e   i : t y p e = " D i a g r a m D i s p l a y N o d e V i e w S t a t e " > < H e i g h t > 1 5 0 < / H e i g h t > < I s E x p a n d e d > t r u e < / I s E x p a n d e d > < W i d t h > 2 0 0 < / W i d t h > < / a : V a l u e > < / a : K e y V a l u e O f D i a g r a m O b j e c t K e y a n y T y p e z b w N T n L X > < a : K e y V a l u e O f D i a g r a m O b j e c t K e y a n y T y p e z b w N T n L X > < a : K e y > < K e y > T a b l e s \ A t t e n d e n c e \ S u m   o f   a s h n e e r _ p r e s e n t \ A d d i t i o n a l   I n f o \ I m p l i c i t   M e a s u r e < / K e y > < / a : K e y > < a : V a l u e   i : t y p e = " D i a g r a m D i s p l a y V i e w S t a t e I D i a g r a m T a g A d d i t i o n a l I n f o " / > < / a : K e y V a l u e O f D i a g r a m O b j e c t K e y a n y T y p e z b w N T n L X > < a : K e y V a l u e O f D i a g r a m O b j e c t K e y a n y T y p e z b w N T n L X > < a : K e y > < K e y > T a b l e s \ A t t e n d e n c e \ M e a s u r e s \ S u m   o f   a n u p a m _ p r e s e n t < / K e y > < / a : K e y > < a : V a l u e   i : t y p e = " D i a g r a m D i s p l a y N o d e V i e w S t a t e " > < H e i g h t > 1 5 0 < / H e i g h t > < I s E x p a n d e d > t r u e < / I s E x p a n d e d > < W i d t h > 2 0 0 < / W i d t h > < / a : V a l u e > < / a : K e y V a l u e O f D i a g r a m O b j e c t K e y a n y T y p e z b w N T n L X > < a : K e y V a l u e O f D i a g r a m O b j e c t K e y a n y T y p e z b w N T n L X > < a : K e y > < K e y > T a b l e s \ A t t e n d e n c e \ S u m   o f   a n u p a m _ p r e s e n t \ A d d i t i o n a l   I n f o \ I m p l i c i t   M e a s u r e < / K e y > < / a : K e y > < a : V a l u e   i : t y p e = " D i a g r a m D i s p l a y V i e w S t a t e I D i a g r a m T a g A d d i t i o n a l I n f o " / > < / a : K e y V a l u e O f D i a g r a m O b j e c t K e y a n y T y p e z b w N T n L X > < a : K e y V a l u e O f D i a g r a m O b j e c t K e y a n y T y p e z b w N T n L X > < a : K e y > < K e y > T a b l e s \ A t t e n d e n c e \ M e a s u r e s \ S u m   o f   a m a n _ p r e s e n t < / K e y > < / a : K e y > < a : V a l u e   i : t y p e = " D i a g r a m D i s p l a y N o d e V i e w S t a t e " > < H e i g h t > 1 5 0 < / H e i g h t > < I s E x p a n d e d > t r u e < / I s E x p a n d e d > < W i d t h > 2 0 0 < / W i d t h > < / a : V a l u e > < / a : K e y V a l u e O f D i a g r a m O b j e c t K e y a n y T y p e z b w N T n L X > < a : K e y V a l u e O f D i a g r a m O b j e c t K e y a n y T y p e z b w N T n L X > < a : K e y > < K e y > T a b l e s \ A t t e n d e n c e \ S u m   o f   a m a n _ p r e s e n t \ A d d i t i o n a l   I n f o \ I m p l i c i t   M e a s u r e < / K e y > < / a : K e y > < a : V a l u e   i : t y p e = " D i a g r a m D i s p l a y V i e w S t a t e I D i a g r a m T a g A d d i t i o n a l I n f o " / > < / a : K e y V a l u e O f D i a g r a m O b j e c t K e y a n y T y p e z b w N T n L X > < a : K e y V a l u e O f D i a g r a m O b j e c t K e y a n y T y p e z b w N T n L X > < a : K e y > < K e y > T a b l e s \ A t t e n d e n c e \ M e a s u r e s \ S u m   o f   n a m i t a _ p r e s e n t < / K e y > < / a : K e y > < a : V a l u e   i : t y p e = " D i a g r a m D i s p l a y N o d e V i e w S t a t e " > < H e i g h t > 1 5 0 < / H e i g h t > < I s E x p a n d e d > t r u e < / I s E x p a n d e d > < W i d t h > 2 0 0 < / W i d t h > < / a : V a l u e > < / a : K e y V a l u e O f D i a g r a m O b j e c t K e y a n y T y p e z b w N T n L X > < a : K e y V a l u e O f D i a g r a m O b j e c t K e y a n y T y p e z b w N T n L X > < a : K e y > < K e y > T a b l e s \ A t t e n d e n c e \ S u m   o f   n a m i t a _ p r e s e n t \ A d d i t i o n a l   I n f o \ I m p l i c i t   M e a s u r e < / K e y > < / a : K e y > < a : V a l u e   i : t y p e = " D i a g r a m D i s p l a y V i e w S t a t e I D i a g r a m T a g A d d i t i o n a l I n f o " / > < / a : K e y V a l u e O f D i a g r a m O b j e c t K e y a n y T y p e z b w N T n L X > < a : K e y V a l u e O f D i a g r a m O b j e c t K e y a n y T y p e z b w N T n L X > < a : K e y > < K e y > T a b l e s \ A t t e n d e n c e \ M e a s u r e s \ S u m   o f   v i n e e t a _ p r e s e n t < / K e y > < / a : K e y > < a : V a l u e   i : t y p e = " D i a g r a m D i s p l a y N o d e V i e w S t a t e " > < H e i g h t > 1 5 0 < / H e i g h t > < I s E x p a n d e d > t r u e < / I s E x p a n d e d > < W i d t h > 2 0 0 < / W i d t h > < / a : V a l u e > < / a : K e y V a l u e O f D i a g r a m O b j e c t K e y a n y T y p e z b w N T n L X > < a : K e y V a l u e O f D i a g r a m O b j e c t K e y a n y T y p e z b w N T n L X > < a : K e y > < K e y > T a b l e s \ A t t e n d e n c e \ S u m   o f   v i n e e t a _ p r e s e n t \ A d d i t i o n a l   I n f o \ I m p l i c i t   M e a s u r e < / K e y > < / a : K e y > < a : V a l u e   i : t y p e = " D i a g r a m D i s p l a y V i e w S t a t e I D i a g r a m T a g A d d i t i o n a l I n f o " / > < / a : K e y V a l u e O f D i a g r a m O b j e c t K e y a n y T y p e z b w N T n L X > < a : K e y V a l u e O f D i a g r a m O b j e c t K e y a n y T y p e z b w N T n L X > < a : K e y > < K e y > T a b l e s \ A t t e n d e n c e \ M e a s u r e s \ S u m   o f   p e y u s h _ p r e s e n t < / K e y > < / a : K e y > < a : V a l u e   i : t y p e = " D i a g r a m D i s p l a y N o d e V i e w S t a t e " > < H e i g h t > 1 5 0 < / H e i g h t > < I s E x p a n d e d > t r u e < / I s E x p a n d e d > < W i d t h > 2 0 0 < / W i d t h > < / a : V a l u e > < / a : K e y V a l u e O f D i a g r a m O b j e c t K e y a n y T y p e z b w N T n L X > < a : K e y V a l u e O f D i a g r a m O b j e c t K e y a n y T y p e z b w N T n L X > < a : K e y > < K e y > T a b l e s \ A t t e n d e n c e \ S u m   o f   p e y u s h _ p r e s e n t \ A d d i t i o n a l   I n f o \ I m p l i c i t   M e a s u r e < / K e y > < / a : K e y > < a : V a l u e   i : t y p e = " D i a g r a m D i s p l a y V i e w S t a t e I D i a g r a m T a g A d d i t i o n a l I n f o " / > < / a : K e y V a l u e O f D i a g r a m O b j e c t K e y a n y T y p e z b w N T n L X > < a : K e y V a l u e O f D i a g r a m O b j e c t K e y a n y T y p e z b w N T n L X > < a : K e y > < K e y > T a b l e s \ A t t e n d e n c e \ M e a s u r e s \ S u m   o f   g h a z a l _ p r e s e n t < / K e y > < / a : K e y > < a : V a l u e   i : t y p e = " D i a g r a m D i s p l a y N o d e V i e w S t a t e " > < H e i g h t > 1 5 0 < / H e i g h t > < I s E x p a n d e d > t r u e < / I s E x p a n d e d > < W i d t h > 2 0 0 < / W i d t h > < / a : V a l u e > < / a : K e y V a l u e O f D i a g r a m O b j e c t K e y a n y T y p e z b w N T n L X > < a : K e y V a l u e O f D i a g r a m O b j e c t K e y a n y T y p e z b w N T n L X > < a : K e y > < K e y > T a b l e s \ A t t e n d e n c e \ S u m   o f   g h a z a l _ p r e s e n t \ A d d i t i o n a l   I n f o \ I m p l i c i t   M e a s u r e < / K e y > < / a : K e y > < a : V a l u e   i : t y p e = " D i a g r a m D i s p l a y V i e w S t a t e I D i a g r a m T a g A d d i t i o n a l I n f o " / > < / a : K e y V a l u e O f D i a g r a m O b j e c t K e y a n y T y p e z b w N T n L X > < a : K e y V a l u e O f D i a g r a m O b j e c t K e y a n y T y p e z b w N T n L X > < a : K e y > < K e y > T a b l e s \ P a y m e n t < / K e y > < / a : K e y > < a : V a l u e   i : t y p e = " D i a g r a m D i s p l a y N o d e V i e w S t a t e " > < H e i g h t > 1 5 0 < / H e i g h t > < I s E x p a n d e d > t r u e < / I s E x p a n d e d > < L a y e d O u t > t r u e < / L a y e d O u t > < L e f t > 6 5 9 . 8 0 7 6 2 1 1 3 5 3 3 1 6 < / L e f t > < T a b I n d e x > 2 < / T a b I n d e x > < W i d t h > 2 0 0 < / W i d t h > < / a : V a l u e > < / a : K e y V a l u e O f D i a g r a m O b j e c t K e y a n y T y p e z b w N T n L X > < a : K e y V a l u e O f D i a g r a m O b j e c t K e y a n y T y p e z b w N T n L X > < a : K e y > < K e y > T a b l e s \ P a y m e n t \ C o l u m n s \ S / n o < / K e y > < / a : K e y > < a : V a l u e   i : t y p e = " D i a g r a m D i s p l a y N o d e V i e w S t a t e " > < H e i g h t > 1 5 0 < / H e i g h t > < I s E x p a n d e d > t r u e < / I s E x p a n d e d > < W i d t h > 2 0 0 < / W i d t h > < / a : V a l u e > < / a : K e y V a l u e O f D i a g r a m O b j e c t K e y a n y T y p e z b w N T n L X > < a : K e y V a l u e O f D i a g r a m O b j e c t K e y a n y T y p e z b w N T n L X > < a : K e y > < K e y > T a b l e s \ P a y m e n t \ C o l u m n s \ S h a r k < / K e y > < / a : K e y > < a : V a l u e   i : t y p e = " D i a g r a m D i s p l a y N o d e V i e w S t a t e " > < H e i g h t > 1 5 0 < / H e i g h t > < I s E x p a n d e d > t r u e < / I s E x p a n d e d > < W i d t h > 2 0 0 < / W i d t h > < / a : V a l u e > < / a : K e y V a l u e O f D i a g r a m O b j e c t K e y a n y T y p e z b w N T n L X > < a : K e y V a l u e O f D i a g r a m O b j e c t K e y a n y T y p e z b w N T n L X > < a : K e y > < K e y > T a b l e s \ P a y m e n t \ C o l u m n s \ P e r   E p i s o d e < / K e y > < / a : K e y > < a : V a l u e   i : t y p e = " D i a g r a m D i s p l a y N o d e V i e w S t a t e " > < H e i g h t > 1 5 0 < / H e i g h t > < I s E x p a n d e d > t r u e < / I s E x p a n d e d > < W i d t h > 2 0 0 < / W i d t h > < / a : V a l u e > < / a : K e y V a l u e O f D i a g r a m O b j e c t K e y a n y T y p e z b w N T n L X > < a : K e y V a l u e O f D i a g r a m O b j e c t K e y a n y T y p e z b w N T n L X > < a : K e y > < K e y > T a b l e s \ P a y m e n t \ M e a s u r e s \ S u m   o f   P e r   E p i s o d e < / K e y > < / a : K e y > < a : V a l u e   i : t y p e = " D i a g r a m D i s p l a y N o d e V i e w S t a t e " > < H e i g h t > 1 5 0 < / H e i g h t > < I s E x p a n d e d > t r u e < / I s E x p a n d e d > < W i d t h > 2 0 0 < / W i d t h > < / a : V a l u e > < / a : K e y V a l u e O f D i a g r a m O b j e c t K e y a n y T y p e z b w N T n L X > < a : K e y V a l u e O f D i a g r a m O b j e c t K e y a n y T y p e z b w N T n L X > < a : K e y > < K e y > T a b l e s \ P a y m e n t \ S u m   o f   P e r   E p i s o d e \ A d d i t i o n a l   I n f o \ I m p l i c i t   M e a s u r e < / K e y > < / a : K e y > < a : V a l u e   i : t y p e = " D i a g r a m D i s p l a y V i e w S t a t e I D i a g r a m T a g A d d i t i o n a l I n f o " / > < / a : K e y V a l u e O f D i a g r a m O b j e c t K e y a n y T y p e z b w N T n L X > < a : K e y V a l u e O f D i a g r a m O b j e c t K e y a n y T y p e z b w N T n L X > < a : K e y > < K e y > T a b l e s \ i n v e s t m e n t s < / K e y > < / a : K e y > < a : V a l u e   i : t y p e = " D i a g r a m D i s p l a y N o d e V i e w S t a t e " > < H e i g h t > 1 5 0 < / H e i g h t > < I s E x p a n d e d > t r u e < / I s E x p a n d e d > < L a y e d O u t > t r u e < / L a y e d O u t > < L e f t > 9 8 9 . 7 1 1 4 3 1 7 0 2 9 9 7 2 9 < / L e f t > < T a b I n d e x > 3 < / T a b I n d e x > < W i d t h > 2 0 0 < / W i d t h > < / a : V a l u e > < / a : K e y V a l u e O f D i a g r a m O b j e c t K e y a n y T y p e z b w N T n L X > < a : K e y V a l u e O f D i a g r a m O b j e c t K e y a n y T y p e z b w N T n L X > < a : K e y > < K e y > T a b l e s \ i n v e s t m e n t s \ C o l u m n s \ E p .   N o . 2 < / K e y > < / a : K e y > < a : V a l u e   i : t y p e = " D i a g r a m D i s p l a y N o d e V i e w S t a t e " > < H e i g h t > 1 5 0 < / H e i g h t > < I s E x p a n d e d > t r u e < / I s E x p a n d e d > < W i d t h > 2 0 0 < / W i d t h > < / a : V a l u e > < / a : K e y V a l u e O f D i a g r a m O b j e c t K e y a n y T y p e z b w N T n L X > < a : K e y V a l u e O f D i a g r a m O b j e c t K e y a n y T y p e z b w N T n L X > < a : K e y > < K e y > T a b l e s \ i n v e s t m e n t s \ C o l u m n s \ P i t c h   N o . < / K e y > < / a : K e y > < a : V a l u e   i : t y p e = " D i a g r a m D i s p l a y N o d e V i e w S t a t e " > < H e i g h t > 1 5 0 < / H e i g h t > < I s E x p a n d e d > t r u e < / I s E x p a n d e d > < W i d t h > 2 0 0 < / W i d t h > < / a : V a l u e > < / a : K e y V a l u e O f D i a g r a m O b j e c t K e y a n y T y p e z b w N T n L X > < a : K e y V a l u e O f D i a g r a m O b j e c t K e y a n y T y p e z b w N T n L X > < a : K e y > < K e y > T a b l e s \ i n v e s t m e n t s \ C o l u m n s \ B r a n d < / K e y > < / a : K e y > < a : V a l u e   i : t y p e = " D i a g r a m D i s p l a y N o d e V i e w S t a t e " > < H e i g h t > 1 5 0 < / H e i g h t > < I s E x p a n d e d > t r u e < / I s E x p a n d e d > < W i d t h > 2 0 0 < / W i d t h > < / a : V a l u e > < / a : K e y V a l u e O f D i a g r a m O b j e c t K e y a n y T y p e z b w N T n L X > < a : K e y V a l u e O f D i a g r a m O b j e c t K e y a n y T y p e z b w N T n L X > < a : K e y > < K e y > T a b l e s \ i n v e s t m e n t s \ C o l u m n s \ I d e a < / K e y > < / a : K e y > < a : V a l u e   i : t y p e = " D i a g r a m D i s p l a y N o d e V i e w S t a t e " > < H e i g h t > 1 5 0 < / H e i g h t > < I s E x p a n d e d > t r u e < / I s E x p a n d e d > < W i d t h > 2 0 0 < / W i d t h > < / a : V a l u e > < / a : K e y V a l u e O f D i a g r a m O b j e c t K e y a n y T y p e z b w N T n L X > < a : K e y V a l u e O f D i a g r a m O b j e c t K e y a n y T y p e z b w N T n L X > < a : K e y > < K e y > T a b l e s \ i n v e s t m e n t s \ C o l u m n s \ o r i g i n a l _ a m o u n t < / K e y > < / a : K e y > < a : V a l u e   i : t y p e = " D i a g r a m D i s p l a y N o d e V i e w S t a t e " > < H e i g h t > 1 5 0 < / H e i g h t > < I s E x p a n d e d > t r u e < / I s E x p a n d e d > < W i d t h > 2 0 0 < / W i d t h > < / a : V a l u e > < / a : K e y V a l u e O f D i a g r a m O b j e c t K e y a n y T y p e z b w N T n L X > < a : K e y V a l u e O f D i a g r a m O b j e c t K e y a n y T y p e z b w N T n L X > < a : K e y > < K e y > T a b l e s \ i n v e s t m e n t s \ C o l u m n s \ O r i g i n a l _ e q u i t y < / K e y > < / a : K e y > < a : V a l u e   i : t y p e = " D i a g r a m D i s p l a y N o d e V i e w S t a t e " > < H e i g h t > 1 5 0 < / H e i g h t > < I s E x p a n d e d > t r u e < / I s E x p a n d e d > < W i d t h > 2 0 0 < / W i d t h > < / a : V a l u e > < / a : K e y V a l u e O f D i a g r a m O b j e c t K e y a n y T y p e z b w N T n L X > < a : K e y V a l u e O f D i a g r a m O b j e c t K e y a n y T y p e z b w N T n L X > < a : K e y > < K e y > T a b l e s \ i n v e s t m e n t s \ C o l u m n s \ D e a l _ a m o u n t < / K e y > < / a : K e y > < a : V a l u e   i : t y p e = " D i a g r a m D i s p l a y N o d e V i e w S t a t e " > < H e i g h t > 1 5 0 < / H e i g h t > < I s E x p a n d e d > t r u e < / I s E x p a n d e d > < W i d t h > 2 0 0 < / W i d t h > < / a : V a l u e > < / a : K e y V a l u e O f D i a g r a m O b j e c t K e y a n y T y p e z b w N T n L X > < a : K e y V a l u e O f D i a g r a m O b j e c t K e y a n y T y p e z b w N T n L X > < a : K e y > < K e y > T a b l e s \ i n v e s t m e n t s \ C o l u m n s \ D e a l _ e q u i t y < / K e y > < / a : K e y > < a : V a l u e   i : t y p e = " D i a g r a m D i s p l a y N o d e V i e w S t a t e " > < H e i g h t > 1 5 0 < / H e i g h t > < I s E x p a n d e d > t r u e < / I s E x p a n d e d > < W i d t h > 2 0 0 < / W i d t h > < / a : V a l u e > < / a : K e y V a l u e O f D i a g r a m O b j e c t K e y a n y T y p e z b w N T n L X > < a : K e y V a l u e O f D i a g r a m O b j e c t K e y a n y T y p e z b w N T n L X > < a : K e y > < K e y > T a b l e s \ i n v e s t m e n t s \ C o l u m n s \ D e a l _ d e b t < / K e y > < / a : K e y > < a : V a l u e   i : t y p e = " D i a g r a m D i s p l a y N o d e V i e w S t a t e " > < H e i g h t > 1 5 0 < / H e i g h t > < I s E x p a n d e d > t r u e < / I s E x p a n d e d > < W i d t h > 2 0 0 < / W i d t h > < / a : V a l u e > < / a : K e y V a l u e O f D i a g r a m O b j e c t K e y a n y T y p e z b w N T n L X > < a : K e y V a l u e O f D i a g r a m O b j e c t K e y a n y T y p e z b w N T n L X > < a : K e y > < K e y > T a b l e s \ i n v e s t m e n t s \ C o l u m n s \ I n v e s t m e n t   b y   A s h n e e r < / K e y > < / a : K e y > < a : V a l u e   i : t y p e = " D i a g r a m D i s p l a y N o d e V i e w S t a t e " > < H e i g h t > 1 5 0 < / H e i g h t > < I s E x p a n d e d > t r u e < / I s E x p a n d e d > < W i d t h > 2 0 0 < / W i d t h > < / a : V a l u e > < / a : K e y V a l u e O f D i a g r a m O b j e c t K e y a n y T y p e z b w N T n L X > < a : K e y V a l u e O f D i a g r a m O b j e c t K e y a n y T y p e z b w N T n L X > < a : K e y > < K e y > T a b l e s \ i n v e s t m e n t s \ C o l u m n s \ I n v e s t m e n t   b y   N a m i t a < / K e y > < / a : K e y > < a : V a l u e   i : t y p e = " D i a g r a m D i s p l a y N o d e V i e w S t a t e " > < H e i g h t > 1 5 0 < / H e i g h t > < I s E x p a n d e d > t r u e < / I s E x p a n d e d > < W i d t h > 2 0 0 < / W i d t h > < / a : V a l u e > < / a : K e y V a l u e O f D i a g r a m O b j e c t K e y a n y T y p e z b w N T n L X > < a : K e y V a l u e O f D i a g r a m O b j e c t K e y a n y T y p e z b w N T n L X > < a : K e y > < K e y > T a b l e s \ i n v e s t m e n t s \ C o l u m n s \ I n v e s t m e n t   b y   A n u p a m < / K e y > < / a : K e y > < a : V a l u e   i : t y p e = " D i a g r a m D i s p l a y N o d e V i e w S t a t e " > < H e i g h t > 1 5 0 < / H e i g h t > < I s E x p a n d e d > t r u e < / I s E x p a n d e d > < W i d t h > 2 0 0 < / W i d t h > < / a : V a l u e > < / a : K e y V a l u e O f D i a g r a m O b j e c t K e y a n y T y p e z b w N T n L X > < a : K e y V a l u e O f D i a g r a m O b j e c t K e y a n y T y p e z b w N T n L X > < a : K e y > < K e y > T a b l e s \ i n v e s t m e n t s \ C o l u m n s \ I n v e s t m e n t   b y   V i n e e t a < / K e y > < / a : K e y > < a : V a l u e   i : t y p e = " D i a g r a m D i s p l a y N o d e V i e w S t a t e " > < H e i g h t > 1 5 0 < / H e i g h t > < I s E x p a n d e d > t r u e < / I s E x p a n d e d > < W i d t h > 2 0 0 < / W i d t h > < / a : V a l u e > < / a : K e y V a l u e O f D i a g r a m O b j e c t K e y a n y T y p e z b w N T n L X > < a : K e y V a l u e O f D i a g r a m O b j e c t K e y a n y T y p e z b w N T n L X > < a : K e y > < K e y > T a b l e s \ i n v e s t m e n t s \ C o l u m n s \ I n v e s t m e n t   b y   A m a n < / K e y > < / a : K e y > < a : V a l u e   i : t y p e = " D i a g r a m D i s p l a y N o d e V i e w S t a t e " > < H e i g h t > 1 5 0 < / H e i g h t > < I s E x p a n d e d > t r u e < / I s E x p a n d e d > < W i d t h > 2 0 0 < / W i d t h > < / a : V a l u e > < / a : K e y V a l u e O f D i a g r a m O b j e c t K e y a n y T y p e z b w N T n L X > < a : K e y V a l u e O f D i a g r a m O b j e c t K e y a n y T y p e z b w N T n L X > < a : K e y > < K e y > T a b l e s \ i n v e s t m e n t s \ C o l u m n s \ I n v e s t m e n t   b y   P e y u s h < / K e y > < / a : K e y > < a : V a l u e   i : t y p e = " D i a g r a m D i s p l a y N o d e V i e w S t a t e " > < H e i g h t > 1 5 0 < / H e i g h t > < I s E x p a n d e d > t r u e < / I s E x p a n d e d > < W i d t h > 2 0 0 < / W i d t h > < / a : V a l u e > < / a : K e y V a l u e O f D i a g r a m O b j e c t K e y a n y T y p e z b w N T n L X > < a : K e y V a l u e O f D i a g r a m O b j e c t K e y a n y T y p e z b w N T n L X > < a : K e y > < K e y > T a b l e s \ i n v e s t m e n t s \ C o l u m n s \ I n v e s t m e n t   b y   G h a z a l < / K e y > < / a : K e y > < a : V a l u e   i : t y p e = " D i a g r a m D i s p l a y N o d e V i e w S t a t e " > < H e i g h t > 1 5 0 < / H e i g h t > < I s E x p a n d e d > t r u e < / I s E x p a n d e d > < W i d t h > 2 0 0 < / W i d t h > < / a : V a l u e > < / a : K e y V a l u e O f D i a g r a m O b j e c t K e y a n y T y p e z b w N T n L X > < a : K e y V a l u e O f D i a g r a m O b j e c t K e y a n y T y p e z b w N T n L X > < a : K e y > < K e y > T a b l e s \ i n v e s t m e n t s \ M e a s u r e s \ S u m   o f   O r i g i n a l _ e q u i t y < / K e y > < / a : K e y > < a : V a l u e   i : t y p e = " D i a g r a m D i s p l a y N o d e V i e w S t a t e " > < H e i g h t > 1 5 0 < / H e i g h t > < I s E x p a n d e d > t r u e < / I s E x p a n d e d > < W i d t h > 2 0 0 < / W i d t h > < / a : V a l u e > < / a : K e y V a l u e O f D i a g r a m O b j e c t K e y a n y T y p e z b w N T n L X > < a : K e y V a l u e O f D i a g r a m O b j e c t K e y a n y T y p e z b w N T n L X > < a : K e y > < K e y > T a b l e s \ i n v e s t m e n t s \ S u m   o f   O r i g i n a l _ e q u i t y \ A d d i t i o n a l   I n f o \ I m p l i c i t   M e a s u r e < / K e y > < / a : K e y > < a : V a l u e   i : t y p e = " D i a g r a m D i s p l a y V i e w S t a t e I D i a g r a m T a g A d d i t i o n a l I n f o " / > < / a : K e y V a l u e O f D i a g r a m O b j e c t K e y a n y T y p e z b w N T n L X > < a : K e y V a l u e O f D i a g r a m O b j e c t K e y a n y T y p e z b w N T n L X > < a : K e y > < K e y > T a b l e s \ i n v e s t m e n t s \ M e a s u r e s \ S u m   o f   D e a l _ e q u i t y < / K e y > < / a : K e y > < a : V a l u e   i : t y p e = " D i a g r a m D i s p l a y N o d e V i e w S t a t e " > < H e i g h t > 1 5 0 < / H e i g h t > < I s E x p a n d e d > t r u e < / I s E x p a n d e d > < W i d t h > 2 0 0 < / W i d t h > < / a : V a l u e > < / a : K e y V a l u e O f D i a g r a m O b j e c t K e y a n y T y p e z b w N T n L X > < a : K e y V a l u e O f D i a g r a m O b j e c t K e y a n y T y p e z b w N T n L X > < a : K e y > < K e y > T a b l e s \ i n v e s t m e n t s \ S u m   o f   D e a l _ e q u i t y \ A d d i t i o n a l   I n f o \ I m p l i c i t   M e a s u r e < / K e y > < / a : K e y > < a : V a l u e   i : t y p e = " D i a g r a m D i s p l a y V i e w S t a t e I D i a g r a m T a g A d d i t i o n a l I n f o " / > < / a : K e y V a l u e O f D i a g r a m O b j e c t K e y a n y T y p e z b w N T n L X > < a : K e y V a l u e O f D i a g r a m O b j e c t K e y a n y T y p e z b w N T n L X > < a : K e y > < K e y > T a b l e s \ A n a l y s e < / K e y > < / a : K e y > < a : V a l u e   i : t y p e = " D i a g r a m D i s p l a y N o d e V i e w S t a t e " > < H e i g h t > 1 5 0 < / H e i g h t > < I s E x p a n d e d > t r u e < / I s E x p a n d e d > < L a y e d O u t > t r u e < / L a y e d O u t > < L e f t > 1 3 1 9 . 6 1 5 2 4 2 2 7 0 6 6 3 2 < / L e f t > < T a b I n d e x > 4 < / T a b I n d e x > < W i d t h > 2 0 0 < / W i d t h > < / a : V a l u e > < / a : K e y V a l u e O f D i a g r a m O b j e c t K e y a n y T y p e z b w N T n L X > < a : K e y V a l u e O f D i a g r a m O b j e c t K e y a n y T y p e z b w N T n L X > < a : K e y > < K e y > T a b l e s \ A n a l y s e \ C o l u m n s \ S h a r k < / K e y > < / a : K e y > < a : V a l u e   i : t y p e = " D i a g r a m D i s p l a y N o d e V i e w S t a t e " > < H e i g h t > 1 5 0 < / H e i g h t > < I s E x p a n d e d > t r u e < / I s E x p a n d e d > < W i d t h > 2 0 0 < / W i d t h > < / a : V a l u e > < / a : K e y V a l u e O f D i a g r a m O b j e c t K e y a n y T y p e z b w N T n L X > < a : K e y V a l u e O f D i a g r a m O b j e c t K e y a n y T y p e z b w N T n L X > < a : K e y > < K e y > T a b l e s \ A n a l y s e \ C o l u m n s \ T o t a l   E p i s o d e s < / K e y > < / a : K e y > < a : V a l u e   i : t y p e = " D i a g r a m D i s p l a y N o d e V i e w S t a t e " > < H e i g h t > 1 5 0 < / H e i g h t > < I s E x p a n d e d > t r u e < / I s E x p a n d e d > < W i d t h > 2 0 0 < / W i d t h > < / a : V a l u e > < / a : K e y V a l u e O f D i a g r a m O b j e c t K e y a n y T y p e z b w N T n L X > < a : K e y V a l u e O f D i a g r a m O b j e c t K e y a n y T y p e z b w N T n L X > < a : K e y > < K e y > T a b l e s \ A n a l y s e \ C o l u m n s \ P a i d   P e r   E p i s o d e < / K e y > < / a : K e y > < a : V a l u e   i : t y p e = " D i a g r a m D i s p l a y N o d e V i e w S t a t e " > < H e i g h t > 1 5 0 < / H e i g h t > < I s E x p a n d e d > t r u e < / I s E x p a n d e d > < W i d t h > 2 0 0 < / W i d t h > < / a : V a l u e > < / a : K e y V a l u e O f D i a g r a m O b j e c t K e y a n y T y p e z b w N T n L X > < a : K e y V a l u e O f D i a g r a m O b j e c t K e y a n y T y p e z b w N T n L X > < a : K e y > < K e y > T a b l e s \ A n a l y s e \ C o l u m n s \ E a r n e d   F r o m   S h a r k T a n k < / K e y > < / a : K e y > < a : V a l u e   i : t y p e = " D i a g r a m D i s p l a y N o d e V i e w S t a t e " > < H e i g h t > 1 5 0 < / H e i g h t > < I s E x p a n d e d > t r u e < / I s E x p a n d e d > < W i d t h > 2 0 0 < / W i d t h > < / a : V a l u e > < / a : K e y V a l u e O f D i a g r a m O b j e c t K e y a n y T y p e z b w N T n L X > < a : K e y V a l u e O f D i a g r a m O b j e c t K e y a n y T y p e z b w N T n L X > < a : K e y > < K e y > T a b l e s \ A n a l y s e \ C o l u m n s \ T o t a l   I n v e s t m e n t s < / K e y > < / a : K e y > < a : V a l u e   i : t y p e = " D i a g r a m D i s p l a y N o d e V i e w S t a t e " > < H e i g h t > 1 5 0 < / H e i g h t > < I s E x p a n d e d > t r u e < / I s E x p a n d e d > < W i d t h > 2 0 0 < / W i d t h > < / a : V a l u e > < / a : K e y V a l u e O f D i a g r a m O b j e c t K e y a n y T y p e z b w N T n L X > < a : K e y V a l u e O f D i a g r a m O b j e c t K e y a n y T y p e z b w N T n L X > < a : K e y > < K e y > T a b l e s \ A n a l y s e \ C o l u m n s \ T o t a l   D e a l s   I n v e s t e d < / K e y > < / a : K e y > < a : V a l u e   i : t y p e = " D i a g r a m D i s p l a y N o d e V i e w S t a t e " > < H e i g h t > 1 5 0 < / H e i g h t > < I s E x p a n d e d > t r u e < / I s E x p a n d e d > < W i d t h > 2 0 0 < / W i d t h > < / a : V a l u e > < / a : K e y V a l u e O f D i a g r a m O b j e c t K e y a n y T y p e z b w N T n L X > < a : K e y V a l u e O f D i a g r a m O b j e c t K e y a n y T y p e z b w N T n L X > < a : K e y > < K e y > T a b l e s \ B r a n d s < / K e y > < / a : K e y > < a : V a l u e   i : t y p e = " D i a g r a m D i s p l a y N o d e V i e w S t a t e " > < H e i g h t > 1 5 0 < / H e i g h t > < I s E x p a n d e d > t r u e < / I s E x p a n d e d > < L a y e d O u t > t r u e < / L a y e d O u t > < L e f t > 1 6 4 9 . 5 1 9 0 5 2 8 3 8 3 2 9 1 < / L e f t > < T a b I n d e x > 5 < / T a b I n d e x > < T o p > 1 8 5 . 1 4 5 7 0 1 5 1 6 7 7 1 4 < / T o p > < W i d t h > 2 0 0 < / W i d t h > < / a : V a l u e > < / a : K e y V a l u e O f D i a g r a m O b j e c t K e y a n y T y p e z b w N T n L X > < a : K e y V a l u e O f D i a g r a m O b j e c t K e y a n y T y p e z b w N T n L X > < a : K e y > < K e y > T a b l e s \ B r a n d s \ C o l u m n s \ S h a r k < / K e y > < / a : K e y > < a : V a l u e   i : t y p e = " D i a g r a m D i s p l a y N o d e V i e w S t a t e " > < H e i g h t > 1 5 0 < / H e i g h t > < I s E x p a n d e d > t r u e < / I s E x p a n d e d > < W i d t h > 2 0 0 < / W i d t h > < / a : V a l u e > < / a : K e y V a l u e O f D i a g r a m O b j e c t K e y a n y T y p e z b w N T n L X > < a : K e y V a l u e O f D i a g r a m O b j e c t K e y a n y T y p e z b w N T n L X > < a : K e y > < K e y > T a b l e s \ B r a n d s \ C o l u m n s \ B r a n d < / K e y > < / a : K e y > < a : V a l u e   i : t y p e = " D i a g r a m D i s p l a y N o d e V i e w S t a t e " > < H e i g h t > 1 5 0 < / H e i g h t > < I s E x p a n d e d > t r u e < / I s E x p a n d e d > < W i d t h > 2 0 0 < / W i d t h > < / a : V a l u e > < / a : K e y V a l u e O f D i a g r a m O b j e c t K e y a n y T y p e z b w N T n L X > < a : K e y V a l u e O f D i a g r a m O b j e c t K e y a n y T y p e z b w N T n L X > < a : K e y > < K e y > T a b l e s \ B r a n d s \ C o l u m n s \ N o   O f   S h a r k s < / K e y > < / a : K e y > < a : V a l u e   i : t y p e = " D i a g r a m D i s p l a y N o d e V i e w S t a t e " > < H e i g h t > 1 5 0 < / H e i g h t > < I s E x p a n d e d > t r u e < / I s E x p a n d e d > < W i d t h > 2 0 0 < / W i d t h > < / a : V a l u e > < / a : K e y V a l u e O f D i a g r a m O b j e c t K e y a n y T y p e z b w N T n L X > < a : K e y V a l u e O f D i a g r a m O b j e c t K e y a n y T y p e z b w N T n L X > < a : K e y > < K e y > R e l a t i o n s h i p s \ & l t ; T a b l e s \ B r a n d s \ C o l u m n s \ S h a r k & g t ; - & l t ; T a b l e s \ A n a l y s e \ C o l u m n s \ S h a r k & g t ; < / K e y > < / a : K e y > < a : V a l u e   i : t y p e = " D i a g r a m D i s p l a y L i n k V i e w S t a t e " > < A u t o m a t i o n P r o p e r t y H e l p e r T e x t > E n d   p o i n t   1 :   ( 1 6 3 3 . 5 1 9 0 5 2 8 3 8 3 3 , 2 6 0 . 1 4 5 7 0 2 ) .   E n d   p o i n t   2 :   ( 1 5 3 5 . 6 1 5 2 4 2 2 7 0 6 6 , 7 5 )   < / A u t o m a t i o n P r o p e r t y H e l p e r T e x t > < L a y e d O u t > t r u e < / L a y e d O u t > < P o i n t s   x m l n s : b = " h t t p : / / s c h e m a s . d a t a c o n t r a c t . o r g / 2 0 0 4 / 0 7 / S y s t e m . W i n d o w s " > < b : P o i n t > < b : _ x > 1 6 3 3 . 5 1 9 0 5 2 8 3 8 3 2 9 1 < / b : _ x > < b : _ y > 2 6 0 . 1 4 5 7 0 2 < / b : _ y > < / b : P o i n t > < b : P o i n t > < b : _ x > 1 5 8 6 . 5 6 7 1 4 7 5 < / b : _ x > < b : _ y > 2 6 0 . 1 4 5 7 0 2 < / b : _ y > < / b : P o i n t > < b : P o i n t > < b : _ x > 1 5 8 4 . 5 6 7 1 4 7 5 < / b : _ x > < b : _ y > 2 5 8 . 1 4 5 7 0 2 < / b : _ y > < / b : P o i n t > < b : P o i n t > < b : _ x > 1 5 8 4 . 5 6 7 1 4 7 5 < / b : _ x > < b : _ y > 7 7 < / b : _ y > < / b : P o i n t > < b : P o i n t > < b : _ x > 1 5 8 2 . 5 6 7 1 4 7 5 < / b : _ x > < b : _ y > 7 5 < / b : _ y > < / b : P o i n t > < b : P o i n t > < b : _ x > 1 5 3 5 . 6 1 5 2 4 2 2 7 0 6 6 3 2 < / b : _ x > < b : _ y > 7 5 < / b : _ y > < / b : P o i n t > < / P o i n t s > < / a : V a l u e > < / a : K e y V a l u e O f D i a g r a m O b j e c t K e y a n y T y p e z b w N T n L X > < a : K e y V a l u e O f D i a g r a m O b j e c t K e y a n y T y p e z b w N T n L X > < a : K e y > < K e y > R e l a t i o n s h i p s \ & l t ; T a b l e s \ B r a n d s \ C o l u m n s \ S h a r k & g t ; - & l t ; T a b l e s \ A n a l y s e \ C o l u m n s \ S h a r k & g t ; \ F K < / K e y > < / a : K e y > < a : V a l u e   i : t y p e = " D i a g r a m D i s p l a y L i n k E n d p o i n t V i e w S t a t e " > < H e i g h t > 1 6 < / H e i g h t > < L a b e l L o c a t i o n   x m l n s : b = " h t t p : / / s c h e m a s . d a t a c o n t r a c t . o r g / 2 0 0 4 / 0 7 / S y s t e m . W i n d o w s " > < b : _ x > 1 6 3 3 . 5 1 9 0 5 2 8 3 8 3 2 9 1 < / b : _ x > < b : _ y > 2 5 2 . 1 4 5 7 0 2 0 0 0 0 0 0 0 3 < / b : _ y > < / L a b e l L o c a t i o n > < L o c a t i o n   x m l n s : b = " h t t p : / / s c h e m a s . d a t a c o n t r a c t . o r g / 2 0 0 4 / 0 7 / S y s t e m . W i n d o w s " > < b : _ x > 1 6 4 9 . 5 1 9 0 5 2 8 3 8 3 2 9 1 < / b : _ x > < b : _ y > 2 6 0 . 1 4 5 7 0 2 < / b : _ y > < / L o c a t i o n > < S h a p e R o t a t e A n g l e > 1 8 0 < / S h a p e R o t a t e A n g l e > < W i d t h > 1 6 < / W i d t h > < / a : V a l u e > < / a : K e y V a l u e O f D i a g r a m O b j e c t K e y a n y T y p e z b w N T n L X > < a : K e y V a l u e O f D i a g r a m O b j e c t K e y a n y T y p e z b w N T n L X > < a : K e y > < K e y > R e l a t i o n s h i p s \ & l t ; T a b l e s \ B r a n d s \ C o l u m n s \ S h a r k & g t ; - & l t ; T a b l e s \ A n a l y s e \ C o l u m n s \ S h a r k & g t ; \ P K < / K e y > < / a : K e y > < a : V a l u e   i : t y p e = " D i a g r a m D i s p l a y L i n k E n d p o i n t V i e w S t a t e " > < H e i g h t > 1 6 < / H e i g h t > < L a b e l L o c a t i o n   x m l n s : b = " h t t p : / / s c h e m a s . d a t a c o n t r a c t . o r g / 2 0 0 4 / 0 7 / S y s t e m . W i n d o w s " > < b : _ x > 1 5 1 9 . 6 1 5 2 4 2 2 7 0 6 6 3 2 < / b : _ x > < b : _ y > 6 7 < / b : _ y > < / L a b e l L o c a t i o n > < L o c a t i o n   x m l n s : b = " h t t p : / / s c h e m a s . d a t a c o n t r a c t . o r g / 2 0 0 4 / 0 7 / S y s t e m . W i n d o w s " > < b : _ x > 1 5 1 9 . 6 1 5 2 4 2 2 7 0 6 6 3 2 < / b : _ x > < b : _ y > 7 5 < / b : _ y > < / L o c a t i o n > < S h a p e R o t a t e A n g l e > 3 6 0 < / S h a p e R o t a t e A n g l e > < W i d t h > 1 6 < / W i d t h > < / a : V a l u e > < / a : K e y V a l u e O f D i a g r a m O b j e c t K e y a n y T y p e z b w N T n L X > < a : K e y V a l u e O f D i a g r a m O b j e c t K e y a n y T y p e z b w N T n L X > < a : K e y > < K e y > R e l a t i o n s h i p s \ & l t ; T a b l e s \ B r a n d s \ C o l u m n s \ S h a r k & g t ; - & l t ; T a b l e s \ A n a l y s e \ C o l u m n s \ S h a r k & g t ; \ C r o s s F i l t e r < / K e y > < / a : K e y > < a : V a l u e   i : t y p e = " D i a g r a m D i s p l a y L i n k C r o s s F i l t e r V i e w S t a t e " > < P o i n t s   x m l n s : b = " h t t p : / / s c h e m a s . d a t a c o n t r a c t . o r g / 2 0 0 4 / 0 7 / S y s t e m . W i n d o w s " > < b : P o i n t > < b : _ x > 1 6 3 3 . 5 1 9 0 5 2 8 3 8 3 2 9 1 < / b : _ x > < b : _ y > 2 6 0 . 1 4 5 7 0 2 < / b : _ y > < / b : P o i n t > < b : P o i n t > < b : _ x > 1 5 8 6 . 5 6 7 1 4 7 5 < / b : _ x > < b : _ y > 2 6 0 . 1 4 5 7 0 2 < / b : _ y > < / b : P o i n t > < b : P o i n t > < b : _ x > 1 5 8 4 . 5 6 7 1 4 7 5 < / b : _ x > < b : _ y > 2 5 8 . 1 4 5 7 0 2 < / b : _ y > < / b : P o i n t > < b : P o i n t > < b : _ x > 1 5 8 4 . 5 6 7 1 4 7 5 < / b : _ x > < b : _ y > 7 7 < / b : _ y > < / b : P o i n t > < b : P o i n t > < b : _ x > 1 5 8 2 . 5 6 7 1 4 7 5 < / b : _ x > < b : _ y > 7 5 < / b : _ y > < / b : P o i n t > < b : P o i n t > < b : _ x > 1 5 3 5 . 6 1 5 2 4 2 2 7 0 6 6 3 2 < / b : _ x > < b : _ y > 7 5 < / b : _ y > < / b : P o i n t > < / P o i n t s > < / 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 i n v e s t m e n t s 7 < / 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 i n v e s t m e n t s 7 < / 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 C o l u m n s \ E p .   N o . 2 < / K e y > < / a : K e y > < a : V a l u e   i : t y p e = " T a b l e W i d g e t B a s e V i e w S t a t e " / > < / a : K e y V a l u e O f D i a g r a m O b j e c t K e y a n y T y p e z b w N T n L X > < a : K e y V a l u e O f D i a g r a m O b j e c t K e y a n y T y p e z b w N T n L X > < a : K e y > < K e y > C o l u m n s \ P i t c h   N o . < / 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 C o l u m n s \ o r i g i n a l _ a m o u n t < / K e y > < / a : K e y > < a : V a l u e   i : t y p e = " T a b l e W i d g e t B a s e V i e w S t a t e " / > < / a : K e y V a l u e O f D i a g r a m O b j e c t K e y a n y T y p e z b w N T n L X > < a : K e y V a l u e O f D i a g r a m O b j e c t K e y a n y T y p e z b w N T n L X > < a : K e y > < K e y > C o l u m n s \ O r i g i n a l _ e q u i t y < / K e y > < / a : K e y > < a : V a l u e   i : t y p e = " T a b l e W i d g e t B a s e V i e w S t a t e " / > < / a : K e y V a l u e O f D i a g r a m O b j e c t K e y a n y T y p e z b w N T n L X > < a : K e y V a l u e O f D i a g r a m O b j e c t K e y a n y T y p e z b w N T n L X > < a : K e y > < K e y > C o l u m n s \ V a l u a t i o n < / K e y > < / a : K e y > < a : V a l u e   i : t y p e = " T a b l e W i d g e t B a s e V i e w S t a t e " / > < / a : K e y V a l u e O f D i a g r a m O b j e c t K e y a n y T y p e z b w N T n L X > < a : K e y V a l u e O f D i a g r a m O b j e c t K e y a n y T y p e z b w N T n L X > < a : K e y > < K e y > C o l u m n s \ D e a l _ a m o u n t < / K e y > < / a : K e y > < a : V a l u e   i : t y p e = " T a b l e W i d g e t B a s e V i e w S t a t e " / > < / a : K e y V a l u e O f D i a g r a m O b j e c t K e y a n y T y p e z b w N T n L X > < a : K e y V a l u e O f D i a g r a m O b j e c t K e y a n y T y p e z b w N T n L X > < a : K e y > < K e y > C o l u m n s \ D e a l _ e q u i t y < / K e y > < / a : K e y > < a : V a l u e   i : t y p e = " T a b l e W i d g e t B a s e V i e w S t a t e " / > < / a : K e y V a l u e O f D i a g r a m O b j e c t K e y a n y T y p e z b w N T n L X > < a : K e y V a l u e O f D i a g r a m O b j e c t K e y a n y T y p e z b w N T n L X > < a : K e y > < K e y > C o l u m n s \ D e a l _ d e b t < / K e y > < / a : K e y > < a : V a l u e   i : t y p e = " T a b l e W i d g e t B a s e V i e w S t a t e " / > < / a : K e y V a l u e O f D i a g r a m O b j e c t K e y a n y T y p e z b w N T n L X > < a : K e y V a l u e O f D i a g r a m O b j e c t K e y a n y T y p e z b w N T n L X > < a : K e y > < K e y > C o l u m n s \ T o t a l _ S h a r k _ I n _ D e a l < / K e y > < / a : K e y > < a : V a l u e   i : t y p e = " T a b l e W i d g e t B a s e V i e w S t a t e " / > < / a : K e y V a l u e O f D i a g r a m O b j e c t K e y a n y T y p e z b w N T n L X > < a : K e y V a l u e O f D i a g r a m O b j e c t K e y a n y T y p e z b w N T n L X > < a : K e y > < K e y > C o l u m n s \ T o t a l _ a m o u n t < / K e y > < / a : K e y > < a : V a l u e   i : t y p e = " T a b l e W i d g e t B a s e V i e w S t a t e " / > < / a : K e y V a l u e O f D i a g r a m O b j e c t K e y a n y T y p e z b w N T n L X > < a : K e y V a l u e O f D i a g r a m O b j e c t K e y a n y T y p e z b w N T n L X > < a : K e y > < K e y > C o l u m n s \ A m o u n t _ P e r _ S h a r k < / K e y > < / a : K e y > < a : V a l u e   i : t y p e = " T a b l e W i d g e t B a s e V i e w S t a t e " / > < / a : K e y V a l u e O f D i a g r a m O b j e c t K e y a n y T y p e z b w N T n L X > < a : K e y V a l u e O f D i a g r a m O b j e c t K e y a n y T y p e z b w N T n L X > < a : K e y > < K e y > C o l u m n s \ I n v e s t m e n t   b y   A s h n e e r < / K e y > < / a : K e y > < a : V a l u e   i : t y p e = " T a b l e W i d g e t B a s e V i e w S t a t e " / > < / a : K e y V a l u e O f D i a g r a m O b j e c t K e y a n y T y p e z b w N T n L X > < a : K e y V a l u e O f D i a g r a m O b j e c t K e y a n y T y p e z b w N T n L X > < a : K e y > < K e y > C o l u m n s \ I n v e s t m e n t   b y   N a m i t a < / K e y > < / a : K e y > < a : V a l u e   i : t y p e = " T a b l e W i d g e t B a s e V i e w S t a t e " / > < / a : K e y V a l u e O f D i a g r a m O b j e c t K e y a n y T y p e z b w N T n L X > < a : K e y V a l u e O f D i a g r a m O b j e c t K e y a n y T y p e z b w N T n L X > < a : K e y > < K e y > C o l u m n s \ I n v e s t m e n t   b y   A n u p a m < / K e y > < / a : K e y > < a : V a l u e   i : t y p e = " T a b l e W i d g e t B a s e V i e w S t a t e " / > < / a : K e y V a l u e O f D i a g r a m O b j e c t K e y a n y T y p e z b w N T n L X > < a : K e y V a l u e O f D i a g r a m O b j e c t K e y a n y T y p e z b w N T n L X > < a : K e y > < K e y > C o l u m n s \ I n v e s t m e n t   b y   V i n e e t a < / K e y > < / a : K e y > < a : V a l u e   i : t y p e = " T a b l e W i d g e t B a s e V i e w S t a t e " / > < / a : K e y V a l u e O f D i a g r a m O b j e c t K e y a n y T y p e z b w N T n L X > < a : K e y V a l u e O f D i a g r a m O b j e c t K e y a n y T y p e z b w N T n L X > < a : K e y > < K e y > C o l u m n s \ I n v e s t m e n t   b y   A m a n < / K e y > < / a : K e y > < a : V a l u e   i : t y p e = " T a b l e W i d g e t B a s e V i e w S t a t e " / > < / a : K e y V a l u e O f D i a g r a m O b j e c t K e y a n y T y p e z b w N T n L X > < a : K e y V a l u e O f D i a g r a m O b j e c t K e y a n y T y p e z b w N T n L X > < a : K e y > < K e y > C o l u m n s \ I n v e s t m e n t   b y   P e y u s h < / K e y > < / a : K e y > < a : V a l u e   i : t y p e = " T a b l e W i d g e t B a s e V i e w S t a t e " / > < / a : K e y V a l u e O f D i a g r a m O b j e c t K e y a n y T y p e z b w N T n L X > < a : K e y V a l u e O f D i a g r a m O b j e c t K e y a n y T y p e z b w N T n L X > < a : K e y > < K e y > C o l u m n s \ I n v e s t m e n t   b y   G h a z a l 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2DAAE3D-B498-40E9-B18A-B7D092EB7DE3}">
  <ds:schemaRefs>
    <ds:schemaRef ds:uri="http://schemas.microsoft.com/DataMashup"/>
  </ds:schemaRefs>
</ds:datastoreItem>
</file>

<file path=customXml/itemProps10.xml><?xml version="1.0" encoding="utf-8"?>
<ds:datastoreItem xmlns:ds="http://schemas.openxmlformats.org/officeDocument/2006/customXml" ds:itemID="{664BF56B-CBEC-496B-BD69-F031B644CD75}">
  <ds:schemaRefs/>
</ds:datastoreItem>
</file>

<file path=customXml/itemProps11.xml><?xml version="1.0" encoding="utf-8"?>
<ds:datastoreItem xmlns:ds="http://schemas.openxmlformats.org/officeDocument/2006/customXml" ds:itemID="{D955A4A7-BC31-43CB-8C08-2A988E2BA61D}">
  <ds:schemaRefs/>
</ds:datastoreItem>
</file>

<file path=customXml/itemProps12.xml><?xml version="1.0" encoding="utf-8"?>
<ds:datastoreItem xmlns:ds="http://schemas.openxmlformats.org/officeDocument/2006/customXml" ds:itemID="{9F8C3761-1240-491C-84A4-63B3096B9D70}">
  <ds:schemaRefs/>
</ds:datastoreItem>
</file>

<file path=customXml/itemProps2.xml><?xml version="1.0" encoding="utf-8"?>
<ds:datastoreItem xmlns:ds="http://schemas.openxmlformats.org/officeDocument/2006/customXml" ds:itemID="{C7645AEE-91E6-4A65-B555-AF77D2110F87}">
  <ds:schemaRefs/>
</ds:datastoreItem>
</file>

<file path=customXml/itemProps3.xml><?xml version="1.0" encoding="utf-8"?>
<ds:datastoreItem xmlns:ds="http://schemas.openxmlformats.org/officeDocument/2006/customXml" ds:itemID="{42EC05EE-EC48-44DD-AE0A-06FFD6BC6C65}">
  <ds:schemaRefs/>
</ds:datastoreItem>
</file>

<file path=customXml/itemProps4.xml><?xml version="1.0" encoding="utf-8"?>
<ds:datastoreItem xmlns:ds="http://schemas.openxmlformats.org/officeDocument/2006/customXml" ds:itemID="{35AD0905-D89A-4161-9D4D-DF0F859CDA56}">
  <ds:schemaRefs/>
</ds:datastoreItem>
</file>

<file path=customXml/itemProps5.xml><?xml version="1.0" encoding="utf-8"?>
<ds:datastoreItem xmlns:ds="http://schemas.openxmlformats.org/officeDocument/2006/customXml" ds:itemID="{6985A891-AC0C-455B-84A9-3712B63E0CDA}">
  <ds:schemaRefs/>
</ds:datastoreItem>
</file>

<file path=customXml/itemProps6.xml><?xml version="1.0" encoding="utf-8"?>
<ds:datastoreItem xmlns:ds="http://schemas.openxmlformats.org/officeDocument/2006/customXml" ds:itemID="{26E6F425-E9DE-4FB6-9116-5D66B0B9608E}">
  <ds:schemaRefs/>
</ds:datastoreItem>
</file>

<file path=customXml/itemProps7.xml><?xml version="1.0" encoding="utf-8"?>
<ds:datastoreItem xmlns:ds="http://schemas.openxmlformats.org/officeDocument/2006/customXml" ds:itemID="{2EB622AF-318D-4417-B309-E5F47D733943}">
  <ds:schemaRefs/>
</ds:datastoreItem>
</file>

<file path=customXml/itemProps8.xml><?xml version="1.0" encoding="utf-8"?>
<ds:datastoreItem xmlns:ds="http://schemas.openxmlformats.org/officeDocument/2006/customXml" ds:itemID="{638F5E83-E0FE-4A11-AAE4-3DBFBD29A75C}">
  <ds:schemaRefs/>
</ds:datastoreItem>
</file>

<file path=customXml/itemProps9.xml><?xml version="1.0" encoding="utf-8"?>
<ds:datastoreItem xmlns:ds="http://schemas.openxmlformats.org/officeDocument/2006/customXml" ds:itemID="{2D9FDE77-723B-4783-A344-97D91EE2049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Description</vt:lpstr>
      <vt:lpstr>Investments_Data</vt:lpstr>
      <vt:lpstr>Attendence_Data</vt:lpstr>
      <vt:lpstr>Charged_Per_Episode</vt:lpstr>
      <vt:lpstr>WorkSheet</vt:lpstr>
      <vt:lpstr>Sheet6</vt:lpstr>
      <vt:lpstr>Analysis</vt:lpstr>
      <vt:lpstr>Pivot</vt:lpstr>
      <vt:lpstr>DashBoard</vt:lpstr>
      <vt:lpstr>Sheet3</vt:lpstr>
      <vt:lpstr>Ashneer</vt:lpstr>
      <vt:lpstr>Dataset</vt:lpstr>
      <vt:lpstr>WorkSheet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dc:creator>
  <cp:lastModifiedBy>abhi</cp:lastModifiedBy>
  <dcterms:created xsi:type="dcterms:W3CDTF">2022-07-17T11:03:09Z</dcterms:created>
  <dcterms:modified xsi:type="dcterms:W3CDTF">2022-07-25T07:15:11Z</dcterms:modified>
</cp:coreProperties>
</file>