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 to use" sheetId="1" r:id="rId4"/>
    <sheet state="visible" name="Retirement Age" sheetId="2" r:id="rId5"/>
    <sheet state="visible" name="Yearly view" sheetId="3" r:id="rId6"/>
    <sheet state="hidden" name="Calculations" sheetId="4" r:id="rId7"/>
  </sheets>
  <definedNames/>
  <calcPr/>
</workbook>
</file>

<file path=xl/sharedStrings.xml><?xml version="1.0" encoding="utf-8"?>
<sst xmlns="http://schemas.openxmlformats.org/spreadsheetml/2006/main" count="64" uniqueCount="62">
  <si>
    <t xml:space="preserve">THIS IS A VIEW-ONLY EXCEL SHEET. </t>
  </si>
  <si>
    <t>DOWNLOAD THIS SHEET (FILE -&gt; DOWNLOAD AS XLSX) AND THEN USE IT ON YOUR OWN</t>
  </si>
  <si>
    <t>This workbook will help you estimate how much you need to save and invest, so that you can "retire" by a certain age.</t>
  </si>
  <si>
    <t>Retirement here means that the returns generated every year on your investment amount, is enough to pay for your needs and wants.</t>
  </si>
  <si>
    <t>Step 1</t>
  </si>
  <si>
    <t>1. Enter your current age and when you wish to retire</t>
  </si>
  <si>
    <t>2. Enter the amount you can invest, starting today (in lumpsum, if any and then monthly investments)</t>
  </si>
  <si>
    <t>3. Estimate what is likely to be your monthly expenses, once you retire</t>
  </si>
  <si>
    <t>4. State all the major spends (beyond monthly expenses) that you will need, and when</t>
  </si>
  <si>
    <t>Step 2</t>
  </si>
  <si>
    <t>All of this will give you the investment corpus you will have, at the end of the retirement age</t>
  </si>
  <si>
    <t>Step 3</t>
  </si>
  <si>
    <t>By changing cell B23, you will be able to estimate how long will this investment corpus last</t>
  </si>
  <si>
    <t>This takes into account your monthly expenses (growing with inflation), your scheduled expenses and also your yearly increase in monthly expenses</t>
  </si>
  <si>
    <t>IMP: Tax Implications are not considered in this, because it is hard to predict what the taxes will be in the future.</t>
  </si>
  <si>
    <t>Today, there is 10% tax on long-term-capital gains, which means any equities held for more than a year.</t>
  </si>
  <si>
    <t>Even if you assume taxes, the numbers will not be dramatically different.</t>
  </si>
  <si>
    <t>Current Age</t>
  </si>
  <si>
    <t>Retirement Age</t>
  </si>
  <si>
    <t>Lumpsum Investment today</t>
  </si>
  <si>
    <t>incase you have some lumpsum amount to invest today, else enter 0</t>
  </si>
  <si>
    <t>Monthly SIP Today</t>
  </si>
  <si>
    <t>what is the monthly investment you are going to make, until your retirement age?</t>
  </si>
  <si>
    <t>Increase every year by?</t>
  </si>
  <si>
    <t>How much are you going to increase this monthly amount by, every year?</t>
  </si>
  <si>
    <t>Annual Return generated</t>
  </si>
  <si>
    <t>This is assumed, if you invest for 10+ years and invest it in equities</t>
  </si>
  <si>
    <t>Inflation</t>
  </si>
  <si>
    <t>Monthly Expenses at retirement age</t>
  </si>
  <si>
    <t>towards needs and wants</t>
  </si>
  <si>
    <t>Expected increase post retirement</t>
  </si>
  <si>
    <t>yearly (do not account for inflation - that is already assumed)</t>
  </si>
  <si>
    <t>Amounts needed post retirement</t>
  </si>
  <si>
    <t>When (age?)</t>
  </si>
  <si>
    <t>How much (in today terms)?</t>
  </si>
  <si>
    <t>Inflation adj amount</t>
  </si>
  <si>
    <t>Kid's Education</t>
  </si>
  <si>
    <t>House</t>
  </si>
  <si>
    <t>Item 1</t>
  </si>
  <si>
    <t>Item 2</t>
  </si>
  <si>
    <t>Item 3</t>
  </si>
  <si>
    <t xml:space="preserve">Amount at retirement age </t>
  </si>
  <si>
    <t>(in the bank)</t>
  </si>
  <si>
    <t>(inflation adj)</t>
  </si>
  <si>
    <t>This corpus (B20), if it grows by</t>
  </si>
  <si>
    <t>every year</t>
  </si>
  <si>
    <t>It will last until the age of</t>
  </si>
  <si>
    <t>years, adjusted for ALL your needs, wants and inflation!</t>
  </si>
  <si>
    <t>Post Retirement</t>
  </si>
  <si>
    <t>Age</t>
  </si>
  <si>
    <t>Monthly Expenses</t>
  </si>
  <si>
    <t>Starting Corpus</t>
  </si>
  <si>
    <t>Returns Generated</t>
  </si>
  <si>
    <t>Expenses</t>
  </si>
  <si>
    <t>Additional Withdrawal</t>
  </si>
  <si>
    <t>Corpus left</t>
  </si>
  <si>
    <t>Month</t>
  </si>
  <si>
    <t>Amount</t>
  </si>
  <si>
    <t>Return</t>
  </si>
  <si>
    <t>Total Amount</t>
  </si>
  <si>
    <t>Inflation adjusted</t>
  </si>
  <si>
    <t>Lumpsum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</si>
</sst>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  <font>
      <i/>
      <sz val="11.0"/>
      <color theme="1"/>
      <name val="Calibri"/>
      <scheme val="minor"/>
    </font>
    <font>
      <i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1" fillId="3" fontId="0" numFmtId="164" xfId="0" applyAlignment="1" applyBorder="1" applyFill="1" applyFont="1" applyNumberFormat="1">
      <alignment readingOrder="0"/>
    </xf>
    <xf borderId="0" fillId="0" fontId="0" numFmtId="164" xfId="0" applyFont="1" applyNumberFormat="1"/>
    <xf borderId="1" fillId="3" fontId="0" numFmtId="164" xfId="0" applyBorder="1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1" fillId="3" fontId="0" numFmtId="9" xfId="0" applyAlignment="1" applyBorder="1" applyFont="1" applyNumberFormat="1">
      <alignment readingOrder="0"/>
    </xf>
    <xf borderId="0" fillId="0" fontId="0" numFmtId="9" xfId="0" applyFont="1" applyNumberFormat="1"/>
    <xf borderId="1" fillId="3" fontId="0" numFmtId="9" xfId="0" applyBorder="1" applyFont="1" applyNumberFormat="1"/>
    <xf borderId="0" fillId="0" fontId="2" numFmtId="0" xfId="0" applyAlignment="1" applyFont="1">
      <alignment readingOrder="0"/>
    </xf>
    <xf borderId="1" fillId="2" fontId="0" numFmtId="164" xfId="0" applyBorder="1" applyFont="1" applyNumberForma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1" fillId="2" fontId="0" numFmtId="0" xfId="0" applyBorder="1" applyFont="1"/>
    <xf borderId="1" fillId="2" fontId="3" numFmtId="0" xfId="0" applyBorder="1" applyFont="1"/>
    <xf borderId="0" fillId="0" fontId="2" numFmtId="164" xfId="0" applyFont="1" applyNumberForma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3" t="s">
        <v>2</v>
      </c>
    </row>
    <row r="5">
      <c r="A5" s="4" t="s">
        <v>3</v>
      </c>
    </row>
    <row r="7">
      <c r="A7" s="4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3" t="s">
        <v>8</v>
      </c>
    </row>
    <row r="13">
      <c r="A13" s="4" t="s">
        <v>9</v>
      </c>
    </row>
    <row r="14">
      <c r="A14" s="3" t="s">
        <v>10</v>
      </c>
    </row>
    <row r="16">
      <c r="A16" s="4" t="s">
        <v>11</v>
      </c>
    </row>
    <row r="17">
      <c r="A17" s="3" t="s">
        <v>12</v>
      </c>
    </row>
    <row r="18">
      <c r="A18" s="3" t="s">
        <v>13</v>
      </c>
    </row>
    <row r="20">
      <c r="A20" s="5" t="s">
        <v>14</v>
      </c>
    </row>
    <row r="21">
      <c r="A21" s="5" t="s">
        <v>15</v>
      </c>
    </row>
    <row r="22">
      <c r="A22" s="5" t="s">
        <v>16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2.57"/>
    <col customWidth="1" min="3" max="3" width="26.43"/>
    <col customWidth="1" min="4" max="4" width="19.29"/>
    <col customWidth="1" min="5" max="26" width="8.71"/>
  </cols>
  <sheetData>
    <row r="1">
      <c r="A1" s="3" t="s">
        <v>17</v>
      </c>
      <c r="B1" s="6">
        <v>25.0</v>
      </c>
    </row>
    <row r="2">
      <c r="A2" s="3" t="s">
        <v>18</v>
      </c>
      <c r="B2" s="6">
        <v>40.0</v>
      </c>
    </row>
    <row r="3">
      <c r="B3" s="7"/>
    </row>
    <row r="4">
      <c r="A4" s="3" t="s">
        <v>19</v>
      </c>
      <c r="B4" s="8">
        <v>100000.0</v>
      </c>
      <c r="C4" s="9" t="s">
        <v>20</v>
      </c>
    </row>
    <row r="5">
      <c r="A5" s="3" t="s">
        <v>21</v>
      </c>
      <c r="B5" s="6">
        <v>15000.0</v>
      </c>
      <c r="C5" s="10" t="s">
        <v>22</v>
      </c>
    </row>
    <row r="6">
      <c r="A6" s="3" t="s">
        <v>23</v>
      </c>
      <c r="B6" s="11">
        <v>0.15</v>
      </c>
      <c r="C6" s="10" t="s">
        <v>24</v>
      </c>
    </row>
    <row r="7">
      <c r="B7" s="12"/>
    </row>
    <row r="8">
      <c r="A8" s="3" t="s">
        <v>25</v>
      </c>
      <c r="B8" s="13">
        <v>0.15</v>
      </c>
      <c r="C8" s="10" t="s">
        <v>26</v>
      </c>
    </row>
    <row r="9">
      <c r="A9" s="3" t="s">
        <v>27</v>
      </c>
      <c r="B9" s="12">
        <v>0.06</v>
      </c>
    </row>
    <row r="10">
      <c r="A10" s="3" t="s">
        <v>28</v>
      </c>
      <c r="B10" s="6">
        <v>75000.0</v>
      </c>
      <c r="C10" s="10" t="s">
        <v>29</v>
      </c>
    </row>
    <row r="11">
      <c r="A11" s="3" t="s">
        <v>30</v>
      </c>
      <c r="B11" s="13">
        <v>0.03</v>
      </c>
      <c r="C11" s="3" t="s">
        <v>31</v>
      </c>
    </row>
    <row r="13">
      <c r="A13" s="3" t="s">
        <v>32</v>
      </c>
      <c r="B13" s="3" t="s">
        <v>33</v>
      </c>
      <c r="C13" s="3" t="s">
        <v>34</v>
      </c>
      <c r="D13" s="3" t="s">
        <v>35</v>
      </c>
    </row>
    <row r="14">
      <c r="A14" s="3" t="s">
        <v>36</v>
      </c>
      <c r="B14" s="8">
        <v>45.0</v>
      </c>
      <c r="C14" s="8">
        <v>2500000.0</v>
      </c>
      <c r="D14" s="7">
        <f t="shared" ref="D14:D15" si="1">C14*(1+$B$9)^(B14-$B$1)</f>
        <v>8017838.681</v>
      </c>
    </row>
    <row r="15">
      <c r="A15" s="3" t="s">
        <v>37</v>
      </c>
      <c r="B15" s="8">
        <v>50.0</v>
      </c>
      <c r="C15" s="8">
        <v>4000000.0</v>
      </c>
      <c r="D15" s="7">
        <f t="shared" si="1"/>
        <v>17167482.88</v>
      </c>
    </row>
    <row r="16">
      <c r="A16" s="3" t="s">
        <v>38</v>
      </c>
      <c r="B16" s="8"/>
      <c r="C16" s="8"/>
    </row>
    <row r="17">
      <c r="A17" s="3" t="s">
        <v>39</v>
      </c>
      <c r="B17" s="8"/>
      <c r="C17" s="8"/>
    </row>
    <row r="18">
      <c r="A18" s="3" t="s">
        <v>40</v>
      </c>
      <c r="B18" s="8"/>
      <c r="C18" s="8"/>
    </row>
    <row r="20">
      <c r="A20" s="14" t="s">
        <v>41</v>
      </c>
      <c r="B20" s="15">
        <f>Calculations!D2+Calculations!H2</f>
        <v>22683989.09</v>
      </c>
      <c r="C20" s="15">
        <f>Calculations!F2+Calculations!I2</f>
        <v>14651179.2</v>
      </c>
    </row>
    <row r="21" ht="15.75" customHeight="1">
      <c r="B21" s="16" t="s">
        <v>42</v>
      </c>
      <c r="C21" s="17" t="s">
        <v>43</v>
      </c>
    </row>
    <row r="22" ht="15.75" customHeight="1"/>
    <row r="23" ht="15.75" customHeight="1">
      <c r="A23" s="14" t="s">
        <v>44</v>
      </c>
      <c r="B23" s="11">
        <v>0.15</v>
      </c>
      <c r="C23" s="3" t="s">
        <v>45</v>
      </c>
    </row>
    <row r="24" ht="15.75" customHeight="1">
      <c r="A24" s="18" t="s">
        <v>46</v>
      </c>
      <c r="B24" s="19">
        <f t="array" ref="B24">IFERROR(INDEX('Yearly view'!A3:A76,MATCH(TRUE,INDEX('Yearly view'!G3:G76&lt;0,0,1),0)),100)</f>
        <v>100</v>
      </c>
      <c r="C24" s="18" t="s">
        <v>47</v>
      </c>
      <c r="D24" s="18"/>
      <c r="E24" s="18"/>
      <c r="F24" s="1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2" width="17.43"/>
    <col customWidth="1" min="3" max="3" width="14.57"/>
    <col customWidth="1" min="4" max="4" width="18.14"/>
    <col customWidth="1" min="5" max="5" width="12.57"/>
    <col customWidth="1" min="6" max="6" width="21.43"/>
    <col customWidth="1" min="7" max="7" width="18.0"/>
    <col customWidth="1" min="8" max="26" width="8.71"/>
  </cols>
  <sheetData>
    <row r="1">
      <c r="A1" s="4" t="s">
        <v>48</v>
      </c>
    </row>
    <row r="3">
      <c r="A3" s="4" t="s">
        <v>49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</row>
    <row r="4">
      <c r="A4" s="20">
        <f>'Retirement Age'!B2</f>
        <v>40</v>
      </c>
      <c r="B4" s="7">
        <f>'Retirement Age'!$B$10</f>
        <v>75000</v>
      </c>
      <c r="C4" s="7">
        <f>'Retirement Age'!B20</f>
        <v>22683989.09</v>
      </c>
      <c r="D4" s="7">
        <f>C4*(1+'Retirement Age'!$B$23)-C4</f>
        <v>3402598.363</v>
      </c>
      <c r="E4" s="7">
        <f t="shared" ref="E4:E76" si="1">B4*12</f>
        <v>900000</v>
      </c>
      <c r="F4" s="7">
        <f>IFERROR(VLOOKUP(A4,'Retirement Age'!$B$14:$D$18,3,0),0)</f>
        <v>0</v>
      </c>
      <c r="G4" s="7">
        <f t="shared" ref="G4:G76" si="2">C4+D4-E4-F4</f>
        <v>25186587.45</v>
      </c>
    </row>
    <row r="5">
      <c r="A5" s="20">
        <f t="shared" ref="A5:A76" si="3">MIN(A4+1,100)</f>
        <v>41</v>
      </c>
      <c r="B5" s="21">
        <f>B4*(1+'Retirement Age'!$B$9)*(1+'Retirement Age'!$B$11)</f>
        <v>81885</v>
      </c>
      <c r="C5" s="7">
        <f t="shared" ref="C5:C76" si="4">G4</f>
        <v>25186587.45</v>
      </c>
      <c r="D5" s="7">
        <f>C5*(1+'Retirement Age'!$B$23)-C5</f>
        <v>3777988.118</v>
      </c>
      <c r="E5" s="7">
        <f t="shared" si="1"/>
        <v>982620</v>
      </c>
      <c r="F5" s="7">
        <f>IFERROR(VLOOKUP(A5,'Retirement Age'!$B$14:$D$18,3,0),0)</f>
        <v>0</v>
      </c>
      <c r="G5" s="7">
        <f t="shared" si="2"/>
        <v>27981955.57</v>
      </c>
    </row>
    <row r="6">
      <c r="A6" s="20">
        <f t="shared" si="3"/>
        <v>42</v>
      </c>
      <c r="B6" s="21">
        <f>B5*(1+'Retirement Age'!$B$9)*(1+'Retirement Age'!$B$11)</f>
        <v>89402.043</v>
      </c>
      <c r="C6" s="7">
        <f t="shared" si="4"/>
        <v>27981955.57</v>
      </c>
      <c r="D6" s="7">
        <f>C6*(1+'Retirement Age'!$B$23)-C6</f>
        <v>4197293.336</v>
      </c>
      <c r="E6" s="7">
        <f t="shared" si="1"/>
        <v>1072824.516</v>
      </c>
      <c r="F6" s="7">
        <f>IFERROR(VLOOKUP(A6,'Retirement Age'!$B$14:$D$18,3,0),0)</f>
        <v>0</v>
      </c>
      <c r="G6" s="7">
        <f t="shared" si="2"/>
        <v>31106424.39</v>
      </c>
    </row>
    <row r="7">
      <c r="A7" s="20">
        <f t="shared" si="3"/>
        <v>43</v>
      </c>
      <c r="B7" s="21">
        <f>B6*(1+'Retirement Age'!$B$9)*(1+'Retirement Age'!$B$11)</f>
        <v>97609.15055</v>
      </c>
      <c r="C7" s="7">
        <f t="shared" si="4"/>
        <v>31106424.39</v>
      </c>
      <c r="D7" s="7">
        <f>C7*(1+'Retirement Age'!$B$23)-C7</f>
        <v>4665963.659</v>
      </c>
      <c r="E7" s="7">
        <f t="shared" si="1"/>
        <v>1171309.807</v>
      </c>
      <c r="F7" s="7">
        <f>IFERROR(VLOOKUP(A7,'Retirement Age'!$B$14:$D$18,3,0),0)</f>
        <v>0</v>
      </c>
      <c r="G7" s="7">
        <f t="shared" si="2"/>
        <v>34601078.24</v>
      </c>
    </row>
    <row r="8">
      <c r="A8" s="20">
        <f t="shared" si="3"/>
        <v>44</v>
      </c>
      <c r="B8" s="21">
        <f>B7*(1+'Retirement Age'!$B$9)*(1+'Retirement Age'!$B$11)</f>
        <v>106569.6706</v>
      </c>
      <c r="C8" s="7">
        <f t="shared" si="4"/>
        <v>34601078.24</v>
      </c>
      <c r="D8" s="7">
        <f>C8*(1+'Retirement Age'!$B$23)-C8</f>
        <v>5190161.736</v>
      </c>
      <c r="E8" s="7">
        <f t="shared" si="1"/>
        <v>1278836.047</v>
      </c>
      <c r="F8" s="7">
        <f>IFERROR(VLOOKUP(A8,'Retirement Age'!$B$14:$D$18,3,0),0)</f>
        <v>0</v>
      </c>
      <c r="G8" s="7">
        <f t="shared" si="2"/>
        <v>38512403.93</v>
      </c>
    </row>
    <row r="9">
      <c r="A9" s="20">
        <f t="shared" si="3"/>
        <v>45</v>
      </c>
      <c r="B9" s="21">
        <f>B8*(1+'Retirement Age'!$B$9)*(1+'Retirement Age'!$B$11)</f>
        <v>116352.7663</v>
      </c>
      <c r="C9" s="7">
        <f t="shared" si="4"/>
        <v>38512403.93</v>
      </c>
      <c r="D9" s="7">
        <f>C9*(1+'Retirement Age'!$B$23)-C9</f>
        <v>5776860.59</v>
      </c>
      <c r="E9" s="7">
        <f t="shared" si="1"/>
        <v>1396233.196</v>
      </c>
      <c r="F9" s="7">
        <f>IFERROR(VLOOKUP(A9,'Retirement Age'!$B$14:$D$18,3,0),0)</f>
        <v>8017838.681</v>
      </c>
      <c r="G9" s="7">
        <f t="shared" si="2"/>
        <v>34875192.65</v>
      </c>
    </row>
    <row r="10">
      <c r="A10" s="20">
        <f t="shared" si="3"/>
        <v>46</v>
      </c>
      <c r="B10" s="21">
        <f>B9*(1+'Retirement Age'!$B$9)*(1+'Retirement Age'!$B$11)</f>
        <v>127033.9503</v>
      </c>
      <c r="C10" s="7">
        <f t="shared" si="4"/>
        <v>34875192.65</v>
      </c>
      <c r="D10" s="7">
        <f>C10*(1+'Retirement Age'!$B$23)-C10</f>
        <v>5231278.897</v>
      </c>
      <c r="E10" s="7">
        <f t="shared" si="1"/>
        <v>1524407.403</v>
      </c>
      <c r="F10" s="7">
        <f>IFERROR(VLOOKUP(A10,'Retirement Age'!$B$14:$D$18,3,0),0)</f>
        <v>0</v>
      </c>
      <c r="G10" s="7">
        <f t="shared" si="2"/>
        <v>38582064.14</v>
      </c>
    </row>
    <row r="11">
      <c r="A11" s="20">
        <f t="shared" si="3"/>
        <v>47</v>
      </c>
      <c r="B11" s="21">
        <f>B10*(1+'Retirement Age'!$B$9)*(1+'Retirement Age'!$B$11)</f>
        <v>138695.6669</v>
      </c>
      <c r="C11" s="7">
        <f t="shared" si="4"/>
        <v>38582064.14</v>
      </c>
      <c r="D11" s="7">
        <f>C11*(1+'Retirement Age'!$B$23)-C11</f>
        <v>5787309.621</v>
      </c>
      <c r="E11" s="7">
        <f t="shared" si="1"/>
        <v>1664348.003</v>
      </c>
      <c r="F11" s="7">
        <f>IFERROR(VLOOKUP(A11,'Retirement Age'!$B$14:$D$18,3,0),0)</f>
        <v>0</v>
      </c>
      <c r="G11" s="7">
        <f t="shared" si="2"/>
        <v>42705025.76</v>
      </c>
    </row>
    <row r="12">
      <c r="A12" s="20">
        <f t="shared" si="3"/>
        <v>48</v>
      </c>
      <c r="B12" s="21">
        <f>B11*(1+'Retirement Age'!$B$9)*(1+'Retirement Age'!$B$11)</f>
        <v>151427.9291</v>
      </c>
      <c r="C12" s="7">
        <f t="shared" si="4"/>
        <v>42705025.76</v>
      </c>
      <c r="D12" s="7">
        <f>C12*(1+'Retirement Age'!$B$23)-C12</f>
        <v>6405753.864</v>
      </c>
      <c r="E12" s="7">
        <f t="shared" si="1"/>
        <v>1817135.15</v>
      </c>
      <c r="F12" s="7">
        <f>IFERROR(VLOOKUP(A12,'Retirement Age'!$B$14:$D$18,3,0),0)</f>
        <v>0</v>
      </c>
      <c r="G12" s="7">
        <f t="shared" si="2"/>
        <v>47293644.47</v>
      </c>
    </row>
    <row r="13">
      <c r="A13" s="20">
        <f t="shared" si="3"/>
        <v>49</v>
      </c>
      <c r="B13" s="21">
        <f>B12*(1+'Retirement Age'!$B$9)*(1+'Retirement Age'!$B$11)</f>
        <v>165329.013</v>
      </c>
      <c r="C13" s="7">
        <f t="shared" si="4"/>
        <v>47293644.47</v>
      </c>
      <c r="D13" s="7">
        <f>C13*(1+'Retirement Age'!$B$23)-C13</f>
        <v>7094046.671</v>
      </c>
      <c r="E13" s="7">
        <f t="shared" si="1"/>
        <v>1983948.156</v>
      </c>
      <c r="F13" s="7">
        <f>IFERROR(VLOOKUP(A13,'Retirement Age'!$B$14:$D$18,3,0),0)</f>
        <v>0</v>
      </c>
      <c r="G13" s="7">
        <f t="shared" si="2"/>
        <v>52403742.99</v>
      </c>
    </row>
    <row r="14">
      <c r="A14" s="20">
        <f t="shared" si="3"/>
        <v>50</v>
      </c>
      <c r="B14" s="21">
        <f>B13*(1+'Retirement Age'!$B$9)*(1+'Retirement Age'!$B$11)</f>
        <v>180506.2164</v>
      </c>
      <c r="C14" s="7">
        <f t="shared" si="4"/>
        <v>52403742.99</v>
      </c>
      <c r="D14" s="7">
        <f>C14*(1+'Retirement Age'!$B$23)-C14</f>
        <v>7860561.448</v>
      </c>
      <c r="E14" s="7">
        <f t="shared" si="1"/>
        <v>2166074.597</v>
      </c>
      <c r="F14" s="7">
        <f>IFERROR(VLOOKUP(A14,'Retirement Age'!$B$14:$D$18,3,0),0)</f>
        <v>17167482.88</v>
      </c>
      <c r="G14" s="7">
        <f t="shared" si="2"/>
        <v>40930746.96</v>
      </c>
    </row>
    <row r="15">
      <c r="A15" s="20">
        <f t="shared" si="3"/>
        <v>51</v>
      </c>
      <c r="B15" s="21">
        <f>B14*(1+'Retirement Age'!$B$9)*(1+'Retirement Age'!$B$11)</f>
        <v>197076.6871</v>
      </c>
      <c r="C15" s="7">
        <f t="shared" si="4"/>
        <v>40930746.96</v>
      </c>
      <c r="D15" s="7">
        <f>C15*(1+'Retirement Age'!$B$23)-C15</f>
        <v>6139612.044</v>
      </c>
      <c r="E15" s="7">
        <f t="shared" si="1"/>
        <v>2364920.245</v>
      </c>
      <c r="F15" s="7">
        <f>IFERROR(VLOOKUP(A15,'Retirement Age'!$B$14:$D$18,3,0),0)</f>
        <v>0</v>
      </c>
      <c r="G15" s="7">
        <f t="shared" si="2"/>
        <v>44705438.76</v>
      </c>
    </row>
    <row r="16">
      <c r="A16" s="20">
        <f t="shared" si="3"/>
        <v>52</v>
      </c>
      <c r="B16" s="21">
        <f>B15*(1+'Retirement Age'!$B$9)*(1+'Retirement Age'!$B$11)</f>
        <v>215168.327</v>
      </c>
      <c r="C16" s="7">
        <f t="shared" si="4"/>
        <v>44705438.76</v>
      </c>
      <c r="D16" s="7">
        <f>C16*(1+'Retirement Age'!$B$23)-C16</f>
        <v>6705815.813</v>
      </c>
      <c r="E16" s="7">
        <f t="shared" si="1"/>
        <v>2582019.924</v>
      </c>
      <c r="F16" s="7">
        <f>IFERROR(VLOOKUP(A16,'Retirement Age'!$B$14:$D$18,3,0),0)</f>
        <v>0</v>
      </c>
      <c r="G16" s="7">
        <f t="shared" si="2"/>
        <v>48829234.65</v>
      </c>
    </row>
    <row r="17">
      <c r="A17" s="20">
        <f t="shared" si="3"/>
        <v>53</v>
      </c>
      <c r="B17" s="21">
        <f>B16*(1+'Retirement Age'!$B$9)*(1+'Retirement Age'!$B$11)</f>
        <v>234920.7794</v>
      </c>
      <c r="C17" s="7">
        <f t="shared" si="4"/>
        <v>48829234.65</v>
      </c>
      <c r="D17" s="7">
        <f>C17*(1+'Retirement Age'!$B$23)-C17</f>
        <v>7324385.197</v>
      </c>
      <c r="E17" s="7">
        <f t="shared" si="1"/>
        <v>2819049.353</v>
      </c>
      <c r="F17" s="7">
        <f>IFERROR(VLOOKUP(A17,'Retirement Age'!$B$14:$D$18,3,0),0)</f>
        <v>0</v>
      </c>
      <c r="G17" s="7">
        <f t="shared" si="2"/>
        <v>53334570.49</v>
      </c>
    </row>
    <row r="18">
      <c r="A18" s="20">
        <f t="shared" si="3"/>
        <v>54</v>
      </c>
      <c r="B18" s="21">
        <f>B17*(1+'Retirement Age'!$B$9)*(1+'Retirement Age'!$B$11)</f>
        <v>256486.5069</v>
      </c>
      <c r="C18" s="7">
        <f t="shared" si="4"/>
        <v>53334570.49</v>
      </c>
      <c r="D18" s="7">
        <f>C18*(1+'Retirement Age'!$B$23)-C18</f>
        <v>8000185.574</v>
      </c>
      <c r="E18" s="7">
        <f t="shared" si="1"/>
        <v>3077838.083</v>
      </c>
      <c r="F18" s="7">
        <f>IFERROR(VLOOKUP(A18,'Retirement Age'!$B$14:$D$18,3,0),0)</f>
        <v>0</v>
      </c>
      <c r="G18" s="7">
        <f t="shared" si="2"/>
        <v>58256917.98</v>
      </c>
    </row>
    <row r="19">
      <c r="A19" s="20">
        <f t="shared" si="3"/>
        <v>55</v>
      </c>
      <c r="B19" s="21">
        <f>B18*(1+'Retirement Age'!$B$9)*(1+'Retirement Age'!$B$11)</f>
        <v>280031.9683</v>
      </c>
      <c r="C19" s="7">
        <f t="shared" si="4"/>
        <v>58256917.98</v>
      </c>
      <c r="D19" s="7">
        <f>C19*(1+'Retirement Age'!$B$23)-C19</f>
        <v>8738537.697</v>
      </c>
      <c r="E19" s="7">
        <f t="shared" si="1"/>
        <v>3360383.619</v>
      </c>
      <c r="F19" s="7">
        <f>IFERROR(VLOOKUP(A19,'Retirement Age'!$B$14:$D$18,3,0),0)</f>
        <v>0</v>
      </c>
      <c r="G19" s="7">
        <f t="shared" si="2"/>
        <v>63635072.06</v>
      </c>
    </row>
    <row r="20">
      <c r="A20" s="20">
        <f t="shared" si="3"/>
        <v>56</v>
      </c>
      <c r="B20" s="21">
        <f>B19*(1+'Retirement Age'!$B$9)*(1+'Retirement Age'!$B$11)</f>
        <v>305738.9029</v>
      </c>
      <c r="C20" s="7">
        <f t="shared" si="4"/>
        <v>63635072.06</v>
      </c>
      <c r="D20" s="7">
        <f>C20*(1+'Retirement Age'!$B$23)-C20</f>
        <v>9545260.809</v>
      </c>
      <c r="E20" s="7">
        <f t="shared" si="1"/>
        <v>3668866.835</v>
      </c>
      <c r="F20" s="7">
        <f>IFERROR(VLOOKUP(A20,'Retirement Age'!$B$14:$D$18,3,0),0)</f>
        <v>0</v>
      </c>
      <c r="G20" s="7">
        <f t="shared" si="2"/>
        <v>69511466.03</v>
      </c>
    </row>
    <row r="21" ht="15.75" customHeight="1">
      <c r="A21" s="20">
        <f t="shared" si="3"/>
        <v>57</v>
      </c>
      <c r="B21" s="21">
        <f>B20*(1+'Retirement Age'!$B$9)*(1+'Retirement Age'!$B$11)</f>
        <v>333805.7342</v>
      </c>
      <c r="C21" s="7">
        <f t="shared" si="4"/>
        <v>69511466.03</v>
      </c>
      <c r="D21" s="7">
        <f>C21*(1+'Retirement Age'!$B$23)-C21</f>
        <v>10426719.9</v>
      </c>
      <c r="E21" s="7">
        <f t="shared" si="1"/>
        <v>4005668.811</v>
      </c>
      <c r="F21" s="7">
        <f>IFERROR(VLOOKUP(A21,'Retirement Age'!$B$14:$D$18,3,0),0)</f>
        <v>0</v>
      </c>
      <c r="G21" s="7">
        <f t="shared" si="2"/>
        <v>75932517.13</v>
      </c>
    </row>
    <row r="22" ht="15.75" customHeight="1">
      <c r="A22" s="20">
        <f t="shared" si="3"/>
        <v>58</v>
      </c>
      <c r="B22" s="21">
        <f>B21*(1+'Retirement Age'!$B$9)*(1+'Retirement Age'!$B$11)</f>
        <v>364449.1006</v>
      </c>
      <c r="C22" s="7">
        <f t="shared" si="4"/>
        <v>75932517.13</v>
      </c>
      <c r="D22" s="7">
        <f>C22*(1+'Retirement Age'!$B$23)-C22</f>
        <v>11389877.57</v>
      </c>
      <c r="E22" s="7">
        <f t="shared" si="1"/>
        <v>4373389.208</v>
      </c>
      <c r="F22" s="7">
        <f>IFERROR(VLOOKUP(A22,'Retirement Age'!$B$14:$D$18,3,0),0)</f>
        <v>0</v>
      </c>
      <c r="G22" s="7">
        <f t="shared" si="2"/>
        <v>82949005.49</v>
      </c>
    </row>
    <row r="23" ht="15.75" customHeight="1">
      <c r="A23" s="20">
        <f t="shared" si="3"/>
        <v>59</v>
      </c>
      <c r="B23" s="21">
        <f>B22*(1+'Retirement Age'!$B$9)*(1+'Retirement Age'!$B$11)</f>
        <v>397905.5281</v>
      </c>
      <c r="C23" s="7">
        <f t="shared" si="4"/>
        <v>82949005.49</v>
      </c>
      <c r="D23" s="7">
        <f>C23*(1+'Retirement Age'!$B$23)-C23</f>
        <v>12442350.82</v>
      </c>
      <c r="E23" s="7">
        <f t="shared" si="1"/>
        <v>4774866.337</v>
      </c>
      <c r="F23" s="7">
        <f>IFERROR(VLOOKUP(A23,'Retirement Age'!$B$14:$D$18,3,0),0)</f>
        <v>0</v>
      </c>
      <c r="G23" s="7">
        <f t="shared" si="2"/>
        <v>90616489.97</v>
      </c>
    </row>
    <row r="24" ht="15.75" customHeight="1">
      <c r="A24" s="20">
        <f t="shared" si="3"/>
        <v>60</v>
      </c>
      <c r="B24" s="21">
        <f>B23*(1+'Retirement Age'!$B$9)*(1+'Retirement Age'!$B$11)</f>
        <v>434433.2556</v>
      </c>
      <c r="C24" s="7">
        <f t="shared" si="4"/>
        <v>90616489.97</v>
      </c>
      <c r="D24" s="7">
        <f>C24*(1+'Retirement Age'!$B$23)-C24</f>
        <v>13592473.5</v>
      </c>
      <c r="E24" s="7">
        <f t="shared" si="1"/>
        <v>5213199.067</v>
      </c>
      <c r="F24" s="7">
        <f>IFERROR(VLOOKUP(A24,'Retirement Age'!$B$14:$D$18,3,0),0)</f>
        <v>0</v>
      </c>
      <c r="G24" s="7">
        <f t="shared" si="2"/>
        <v>98995764.4</v>
      </c>
    </row>
    <row r="25" ht="15.75" customHeight="1">
      <c r="A25" s="20">
        <f t="shared" si="3"/>
        <v>61</v>
      </c>
      <c r="B25" s="21">
        <f>B24*(1+'Retirement Age'!$B$9)*(1+'Retirement Age'!$B$11)</f>
        <v>474314.2284</v>
      </c>
      <c r="C25" s="7">
        <f t="shared" si="4"/>
        <v>98995764.4</v>
      </c>
      <c r="D25" s="7">
        <f>C25*(1+'Retirement Age'!$B$23)-C25</f>
        <v>14849364.66</v>
      </c>
      <c r="E25" s="7">
        <f t="shared" si="1"/>
        <v>5691770.741</v>
      </c>
      <c r="F25" s="7">
        <f>IFERROR(VLOOKUP(A25,'Retirement Age'!$B$14:$D$18,3,0),0)</f>
        <v>0</v>
      </c>
      <c r="G25" s="7">
        <f t="shared" si="2"/>
        <v>108153358.3</v>
      </c>
    </row>
    <row r="26" ht="15.75" customHeight="1">
      <c r="A26" s="20">
        <f t="shared" si="3"/>
        <v>62</v>
      </c>
      <c r="B26" s="21">
        <f>B25*(1+'Retirement Age'!$B$9)*(1+'Retirement Age'!$B$11)</f>
        <v>517856.2746</v>
      </c>
      <c r="C26" s="7">
        <f t="shared" si="4"/>
        <v>108153358.3</v>
      </c>
      <c r="D26" s="7">
        <f>C26*(1+'Retirement Age'!$B$23)-C26</f>
        <v>16223003.75</v>
      </c>
      <c r="E26" s="7">
        <f t="shared" si="1"/>
        <v>6214275.295</v>
      </c>
      <c r="F26" s="7">
        <f>IFERROR(VLOOKUP(A26,'Retirement Age'!$B$14:$D$18,3,0),0)</f>
        <v>0</v>
      </c>
      <c r="G26" s="7">
        <f t="shared" si="2"/>
        <v>118162086.8</v>
      </c>
    </row>
    <row r="27" ht="15.75" customHeight="1">
      <c r="A27" s="20">
        <f t="shared" si="3"/>
        <v>63</v>
      </c>
      <c r="B27" s="21">
        <f>B26*(1+'Retirement Age'!$B$9)*(1+'Retirement Age'!$B$11)</f>
        <v>565395.4806</v>
      </c>
      <c r="C27" s="7">
        <f t="shared" si="4"/>
        <v>118162086.8</v>
      </c>
      <c r="D27" s="7">
        <f>C27*(1+'Retirement Age'!$B$23)-C27</f>
        <v>17724313.02</v>
      </c>
      <c r="E27" s="7">
        <f t="shared" si="1"/>
        <v>6784745.767</v>
      </c>
      <c r="F27" s="7">
        <f>IFERROR(VLOOKUP(A27,'Retirement Age'!$B$14:$D$18,3,0),0)</f>
        <v>0</v>
      </c>
      <c r="G27" s="7">
        <f t="shared" si="2"/>
        <v>129101654</v>
      </c>
    </row>
    <row r="28" ht="15.75" customHeight="1">
      <c r="A28" s="20">
        <f t="shared" si="3"/>
        <v>64</v>
      </c>
      <c r="B28" s="21">
        <f>B27*(1+'Retirement Age'!$B$9)*(1+'Retirement Age'!$B$11)</f>
        <v>617298.7857</v>
      </c>
      <c r="C28" s="7">
        <f t="shared" si="4"/>
        <v>129101654</v>
      </c>
      <c r="D28" s="7">
        <f>C28*(1+'Retirement Age'!$B$23)-C28</f>
        <v>19365248.1</v>
      </c>
      <c r="E28" s="7">
        <f t="shared" si="1"/>
        <v>7407585.429</v>
      </c>
      <c r="F28" s="7">
        <f>IFERROR(VLOOKUP(A28,'Retirement Age'!$B$14:$D$18,3,0),0)</f>
        <v>0</v>
      </c>
      <c r="G28" s="7">
        <f t="shared" si="2"/>
        <v>141059316.7</v>
      </c>
    </row>
    <row r="29" ht="15.75" customHeight="1">
      <c r="A29" s="20">
        <f t="shared" si="3"/>
        <v>65</v>
      </c>
      <c r="B29" s="21">
        <f>B28*(1+'Retirement Age'!$B$9)*(1+'Retirement Age'!$B$11)</f>
        <v>673966.8142</v>
      </c>
      <c r="C29" s="7">
        <f t="shared" si="4"/>
        <v>141059316.7</v>
      </c>
      <c r="D29" s="7">
        <f>C29*(1+'Retirement Age'!$B$23)-C29</f>
        <v>21158897.51</v>
      </c>
      <c r="E29" s="7">
        <f t="shared" si="1"/>
        <v>8087601.771</v>
      </c>
      <c r="F29" s="7">
        <f>IFERROR(VLOOKUP(A29,'Retirement Age'!$B$14:$D$18,3,0),0)</f>
        <v>0</v>
      </c>
      <c r="G29" s="7">
        <f t="shared" si="2"/>
        <v>154130612.4</v>
      </c>
    </row>
    <row r="30" ht="15.75" customHeight="1">
      <c r="A30" s="20">
        <f t="shared" si="3"/>
        <v>66</v>
      </c>
      <c r="B30" s="21">
        <f>B29*(1+'Retirement Age'!$B$9)*(1+'Retirement Age'!$B$11)</f>
        <v>735836.9678</v>
      </c>
      <c r="C30" s="7">
        <f t="shared" si="4"/>
        <v>154130612.4</v>
      </c>
      <c r="D30" s="7">
        <f>C30*(1+'Retirement Age'!$B$23)-C30</f>
        <v>23119591.87</v>
      </c>
      <c r="E30" s="7">
        <f t="shared" si="1"/>
        <v>8830043.614</v>
      </c>
      <c r="F30" s="7">
        <f>IFERROR(VLOOKUP(A30,'Retirement Age'!$B$14:$D$18,3,0),0)</f>
        <v>0</v>
      </c>
      <c r="G30" s="7">
        <f t="shared" si="2"/>
        <v>168420160.7</v>
      </c>
    </row>
    <row r="31" ht="15.75" customHeight="1">
      <c r="A31" s="20">
        <f t="shared" si="3"/>
        <v>67</v>
      </c>
      <c r="B31" s="21">
        <f>B30*(1+'Retirement Age'!$B$9)*(1+'Retirement Age'!$B$11)</f>
        <v>803386.8014</v>
      </c>
      <c r="C31" s="7">
        <f t="shared" si="4"/>
        <v>168420160.7</v>
      </c>
      <c r="D31" s="7">
        <f>C31*(1+'Retirement Age'!$B$23)-C31</f>
        <v>25263024.1</v>
      </c>
      <c r="E31" s="7">
        <f t="shared" si="1"/>
        <v>9640641.617</v>
      </c>
      <c r="F31" s="7">
        <f>IFERROR(VLOOKUP(A31,'Retirement Age'!$B$14:$D$18,3,0),0)</f>
        <v>0</v>
      </c>
      <c r="G31" s="7">
        <f t="shared" si="2"/>
        <v>184042543.2</v>
      </c>
    </row>
    <row r="32" ht="15.75" customHeight="1">
      <c r="A32" s="20">
        <f t="shared" si="3"/>
        <v>68</v>
      </c>
      <c r="B32" s="21">
        <f>B31*(1+'Retirement Age'!$B$9)*(1+'Retirement Age'!$B$11)</f>
        <v>877137.7098</v>
      </c>
      <c r="C32" s="7">
        <f t="shared" si="4"/>
        <v>184042543.2</v>
      </c>
      <c r="D32" s="7">
        <f>C32*(1+'Retirement Age'!$B$23)-C32</f>
        <v>27606381.48</v>
      </c>
      <c r="E32" s="7">
        <f t="shared" si="1"/>
        <v>10525652.52</v>
      </c>
      <c r="F32" s="7">
        <f>IFERROR(VLOOKUP(A32,'Retirement Age'!$B$14:$D$18,3,0),0)</f>
        <v>0</v>
      </c>
      <c r="G32" s="7">
        <f t="shared" si="2"/>
        <v>201123272.1</v>
      </c>
    </row>
    <row r="33" ht="15.75" customHeight="1">
      <c r="A33" s="20">
        <f t="shared" si="3"/>
        <v>69</v>
      </c>
      <c r="B33" s="21">
        <f>B32*(1+'Retirement Age'!$B$9)*(1+'Retirement Age'!$B$11)</f>
        <v>957658.9516</v>
      </c>
      <c r="C33" s="7">
        <f t="shared" si="4"/>
        <v>201123272.1</v>
      </c>
      <c r="D33" s="7">
        <f>C33*(1+'Retirement Age'!$B$23)-C33</f>
        <v>30168490.82</v>
      </c>
      <c r="E33" s="7">
        <f t="shared" si="1"/>
        <v>11491907.42</v>
      </c>
      <c r="F33" s="7">
        <f>IFERROR(VLOOKUP(A33,'Retirement Age'!$B$14:$D$18,3,0),0)</f>
        <v>0</v>
      </c>
      <c r="G33" s="7">
        <f t="shared" si="2"/>
        <v>219799855.5</v>
      </c>
    </row>
    <row r="34" ht="15.75" customHeight="1">
      <c r="A34" s="20">
        <f t="shared" si="3"/>
        <v>70</v>
      </c>
      <c r="B34" s="21">
        <f>B33*(1+'Retirement Age'!$B$9)*(1+'Retirement Age'!$B$11)</f>
        <v>1045572.043</v>
      </c>
      <c r="C34" s="7">
        <f t="shared" si="4"/>
        <v>219799855.5</v>
      </c>
      <c r="D34" s="7">
        <f>C34*(1+'Retirement Age'!$B$23)-C34</f>
        <v>32969978.33</v>
      </c>
      <c r="E34" s="7">
        <f t="shared" si="1"/>
        <v>12546864.52</v>
      </c>
      <c r="F34" s="7">
        <f>IFERROR(VLOOKUP(A34,'Retirement Age'!$B$14:$D$18,3,0),0)</f>
        <v>0</v>
      </c>
      <c r="G34" s="7">
        <f t="shared" si="2"/>
        <v>240222969.3</v>
      </c>
    </row>
    <row r="35" ht="15.75" customHeight="1">
      <c r="A35" s="20">
        <f t="shared" si="3"/>
        <v>71</v>
      </c>
      <c r="B35" s="21">
        <f>B34*(1+'Retirement Age'!$B$9)*(1+'Retirement Age'!$B$11)</f>
        <v>1141555.557</v>
      </c>
      <c r="C35" s="7">
        <f t="shared" si="4"/>
        <v>240222969.3</v>
      </c>
      <c r="D35" s="7">
        <f>C35*(1+'Retirement Age'!$B$23)-C35</f>
        <v>36033445.4</v>
      </c>
      <c r="E35" s="7">
        <f t="shared" si="1"/>
        <v>13698666.68</v>
      </c>
      <c r="F35" s="7">
        <f>IFERROR(VLOOKUP(A35,'Retirement Age'!$B$14:$D$18,3,0),0)</f>
        <v>0</v>
      </c>
      <c r="G35" s="7">
        <f t="shared" si="2"/>
        <v>262557748.1</v>
      </c>
    </row>
    <row r="36" ht="15.75" customHeight="1">
      <c r="A36" s="20">
        <f t="shared" si="3"/>
        <v>72</v>
      </c>
      <c r="B36" s="21">
        <f>B35*(1+'Retirement Age'!$B$9)*(1+'Retirement Age'!$B$11)</f>
        <v>1246350.357</v>
      </c>
      <c r="C36" s="7">
        <f t="shared" si="4"/>
        <v>262557748.1</v>
      </c>
      <c r="D36" s="7">
        <f>C36*(1+'Retirement Age'!$B$23)-C36</f>
        <v>39383662.21</v>
      </c>
      <c r="E36" s="7">
        <f t="shared" si="1"/>
        <v>14956204.28</v>
      </c>
      <c r="F36" s="7">
        <f>IFERROR(VLOOKUP(A36,'Retirement Age'!$B$14:$D$18,3,0),0)</f>
        <v>0</v>
      </c>
      <c r="G36" s="7">
        <f t="shared" si="2"/>
        <v>286985206</v>
      </c>
    </row>
    <row r="37" ht="15.75" customHeight="1">
      <c r="A37" s="20">
        <f t="shared" si="3"/>
        <v>73</v>
      </c>
      <c r="B37" s="21">
        <f>B36*(1+'Retirement Age'!$B$9)*(1+'Retirement Age'!$B$11)</f>
        <v>1360765.32</v>
      </c>
      <c r="C37" s="7">
        <f t="shared" si="4"/>
        <v>286985206</v>
      </c>
      <c r="D37" s="7">
        <f>C37*(1+'Retirement Age'!$B$23)-C37</f>
        <v>43047780.9</v>
      </c>
      <c r="E37" s="7">
        <f t="shared" si="1"/>
        <v>16329183.84</v>
      </c>
      <c r="F37" s="7">
        <f>IFERROR(VLOOKUP(A37,'Retirement Age'!$B$14:$D$18,3,0),0)</f>
        <v>0</v>
      </c>
      <c r="G37" s="7">
        <f t="shared" si="2"/>
        <v>313703803.1</v>
      </c>
    </row>
    <row r="38" ht="15.75" customHeight="1">
      <c r="A38" s="20">
        <f t="shared" si="3"/>
        <v>74</v>
      </c>
      <c r="B38" s="21">
        <f>B37*(1+'Retirement Age'!$B$9)*(1+'Retirement Age'!$B$11)</f>
        <v>1485683.576</v>
      </c>
      <c r="C38" s="7">
        <f t="shared" si="4"/>
        <v>313703803.1</v>
      </c>
      <c r="D38" s="7">
        <f>C38*(1+'Retirement Age'!$B$23)-C38</f>
        <v>47055570.46</v>
      </c>
      <c r="E38" s="7">
        <f t="shared" si="1"/>
        <v>17828202.91</v>
      </c>
      <c r="F38" s="7">
        <f>IFERROR(VLOOKUP(A38,'Retirement Age'!$B$14:$D$18,3,0),0)</f>
        <v>0</v>
      </c>
      <c r="G38" s="7">
        <f t="shared" si="2"/>
        <v>342931170.6</v>
      </c>
    </row>
    <row r="39" ht="15.75" customHeight="1">
      <c r="A39" s="20">
        <f t="shared" si="3"/>
        <v>75</v>
      </c>
      <c r="B39" s="21">
        <f>B38*(1+'Retirement Age'!$B$9)*(1+'Retirement Age'!$B$11)</f>
        <v>1622069.328</v>
      </c>
      <c r="C39" s="7">
        <f t="shared" si="4"/>
        <v>342931170.6</v>
      </c>
      <c r="D39" s="7">
        <f>C39*(1+'Retirement Age'!$B$23)-C39</f>
        <v>51439675.59</v>
      </c>
      <c r="E39" s="7">
        <f t="shared" si="1"/>
        <v>19464831.94</v>
      </c>
      <c r="F39" s="7">
        <f>IFERROR(VLOOKUP(A39,'Retirement Age'!$B$14:$D$18,3,0),0)</f>
        <v>0</v>
      </c>
      <c r="G39" s="7">
        <f t="shared" si="2"/>
        <v>374906014.2</v>
      </c>
    </row>
    <row r="40" ht="15.75" customHeight="1">
      <c r="A40" s="20">
        <f t="shared" si="3"/>
        <v>76</v>
      </c>
      <c r="B40" s="21">
        <f>B39*(1+'Retirement Age'!$B$9)*(1+'Retirement Age'!$B$11)</f>
        <v>1770975.293</v>
      </c>
      <c r="C40" s="7">
        <f t="shared" si="4"/>
        <v>374906014.2</v>
      </c>
      <c r="D40" s="7">
        <f>C40*(1+'Retirement Age'!$B$23)-C40</f>
        <v>56235902.14</v>
      </c>
      <c r="E40" s="7">
        <f t="shared" si="1"/>
        <v>21251703.51</v>
      </c>
      <c r="F40" s="7">
        <f>IFERROR(VLOOKUP(A40,'Retirement Age'!$B$14:$D$18,3,0),0)</f>
        <v>0</v>
      </c>
      <c r="G40" s="7">
        <f t="shared" si="2"/>
        <v>409890212.9</v>
      </c>
    </row>
    <row r="41" ht="15.75" customHeight="1">
      <c r="A41" s="20">
        <f t="shared" si="3"/>
        <v>77</v>
      </c>
      <c r="B41" s="21">
        <f>B40*(1+'Retirement Age'!$B$9)*(1+'Retirement Age'!$B$11)</f>
        <v>1933550.825</v>
      </c>
      <c r="C41" s="7">
        <f t="shared" si="4"/>
        <v>409890212.9</v>
      </c>
      <c r="D41" s="7">
        <f>C41*(1+'Retirement Age'!$B$23)-C41</f>
        <v>61483531.93</v>
      </c>
      <c r="E41" s="7">
        <f t="shared" si="1"/>
        <v>23202609.9</v>
      </c>
      <c r="F41" s="7">
        <f>IFERROR(VLOOKUP(A41,'Retirement Age'!$B$14:$D$18,3,0),0)</f>
        <v>0</v>
      </c>
      <c r="G41" s="7">
        <f t="shared" si="2"/>
        <v>448171134.9</v>
      </c>
    </row>
    <row r="42" ht="15.75" customHeight="1">
      <c r="A42" s="20">
        <f t="shared" si="3"/>
        <v>78</v>
      </c>
      <c r="B42" s="21">
        <f>B41*(1+'Retirement Age'!$B$9)*(1+'Retirement Age'!$B$11)</f>
        <v>2111050.79</v>
      </c>
      <c r="C42" s="7">
        <f t="shared" si="4"/>
        <v>448171134.9</v>
      </c>
      <c r="D42" s="7">
        <f>C42*(1+'Retirement Age'!$B$23)-C42</f>
        <v>67225670.23</v>
      </c>
      <c r="E42" s="7">
        <f t="shared" si="1"/>
        <v>25332609.48</v>
      </c>
      <c r="F42" s="7">
        <f>IFERROR(VLOOKUP(A42,'Retirement Age'!$B$14:$D$18,3,0),0)</f>
        <v>0</v>
      </c>
      <c r="G42" s="7">
        <f t="shared" si="2"/>
        <v>490064195.6</v>
      </c>
    </row>
    <row r="43" ht="15.75" customHeight="1">
      <c r="A43" s="20">
        <f t="shared" si="3"/>
        <v>79</v>
      </c>
      <c r="B43" s="21">
        <f>B42*(1+'Retirement Age'!$B$9)*(1+'Retirement Age'!$B$11)</f>
        <v>2304845.253</v>
      </c>
      <c r="C43" s="7">
        <f t="shared" si="4"/>
        <v>490064195.6</v>
      </c>
      <c r="D43" s="7">
        <f>C43*(1+'Retirement Age'!$B$23)-C43</f>
        <v>73509629.35</v>
      </c>
      <c r="E43" s="7">
        <f t="shared" si="1"/>
        <v>27658143.04</v>
      </c>
      <c r="F43" s="7">
        <f>IFERROR(VLOOKUP(A43,'Retirement Age'!$B$14:$D$18,3,0),0)</f>
        <v>0</v>
      </c>
      <c r="G43" s="7">
        <f t="shared" si="2"/>
        <v>535915682</v>
      </c>
    </row>
    <row r="44" ht="15.75" customHeight="1">
      <c r="A44" s="20">
        <f t="shared" si="3"/>
        <v>80</v>
      </c>
      <c r="B44" s="21">
        <f>B43*(1+'Retirement Age'!$B$9)*(1+'Retirement Age'!$B$11)</f>
        <v>2516430.047</v>
      </c>
      <c r="C44" s="7">
        <f t="shared" si="4"/>
        <v>535915682</v>
      </c>
      <c r="D44" s="7">
        <f>C44*(1+'Retirement Age'!$B$23)-C44</f>
        <v>80387352.29</v>
      </c>
      <c r="E44" s="7">
        <f t="shared" si="1"/>
        <v>30197160.57</v>
      </c>
      <c r="F44" s="7">
        <f>IFERROR(VLOOKUP(A44,'Retirement Age'!$B$14:$D$18,3,0),0)</f>
        <v>0</v>
      </c>
      <c r="G44" s="7">
        <f t="shared" si="2"/>
        <v>586105873.7</v>
      </c>
    </row>
    <row r="45" ht="15.75" customHeight="1">
      <c r="A45" s="20">
        <f t="shared" si="3"/>
        <v>81</v>
      </c>
      <c r="B45" s="21">
        <f>B44*(1+'Retirement Age'!$B$9)*(1+'Retirement Age'!$B$11)</f>
        <v>2747438.325</v>
      </c>
      <c r="C45" s="7">
        <f t="shared" si="4"/>
        <v>586105873.7</v>
      </c>
      <c r="D45" s="7">
        <f>C45*(1+'Retirement Age'!$B$23)-C45</f>
        <v>87915881.05</v>
      </c>
      <c r="E45" s="7">
        <f t="shared" si="1"/>
        <v>32969259.91</v>
      </c>
      <c r="F45" s="7">
        <f>IFERROR(VLOOKUP(A45,'Retirement Age'!$B$14:$D$18,3,0),0)</f>
        <v>0</v>
      </c>
      <c r="G45" s="7">
        <f t="shared" si="2"/>
        <v>641052494.8</v>
      </c>
    </row>
    <row r="46" ht="15.75" customHeight="1">
      <c r="A46" s="20">
        <f t="shared" si="3"/>
        <v>82</v>
      </c>
      <c r="B46" s="21">
        <f>B45*(1+'Retirement Age'!$B$9)*(1+'Retirement Age'!$B$11)</f>
        <v>2999653.164</v>
      </c>
      <c r="C46" s="7">
        <f t="shared" si="4"/>
        <v>641052494.8</v>
      </c>
      <c r="D46" s="7">
        <f>C46*(1+'Retirement Age'!$B$23)-C46</f>
        <v>96157874.23</v>
      </c>
      <c r="E46" s="7">
        <f t="shared" si="1"/>
        <v>35995837.97</v>
      </c>
      <c r="F46" s="7">
        <f>IFERROR(VLOOKUP(A46,'Retirement Age'!$B$14:$D$18,3,0),0)</f>
        <v>0</v>
      </c>
      <c r="G46" s="7">
        <f t="shared" si="2"/>
        <v>701214531.1</v>
      </c>
    </row>
    <row r="47" ht="15.75" customHeight="1">
      <c r="A47" s="20">
        <f t="shared" si="3"/>
        <v>83</v>
      </c>
      <c r="B47" s="21">
        <f>B46*(1+'Retirement Age'!$B$9)*(1+'Retirement Age'!$B$11)</f>
        <v>3275021.324</v>
      </c>
      <c r="C47" s="7">
        <f t="shared" si="4"/>
        <v>701214531.1</v>
      </c>
      <c r="D47" s="7">
        <f>C47*(1+'Retirement Age'!$B$23)-C47</f>
        <v>105182179.7</v>
      </c>
      <c r="E47" s="7">
        <f t="shared" si="1"/>
        <v>39300255.89</v>
      </c>
      <c r="F47" s="7">
        <f>IFERROR(VLOOKUP(A47,'Retirement Age'!$B$14:$D$18,3,0),0)</f>
        <v>0</v>
      </c>
      <c r="G47" s="7">
        <f t="shared" si="2"/>
        <v>767096454.9</v>
      </c>
    </row>
    <row r="48" ht="15.75" customHeight="1">
      <c r="A48" s="20">
        <f t="shared" si="3"/>
        <v>84</v>
      </c>
      <c r="B48" s="21">
        <f>B47*(1+'Retirement Age'!$B$9)*(1+'Retirement Age'!$B$11)</f>
        <v>3575668.282</v>
      </c>
      <c r="C48" s="7">
        <f t="shared" si="4"/>
        <v>767096454.9</v>
      </c>
      <c r="D48" s="7">
        <f>C48*(1+'Retirement Age'!$B$23)-C48</f>
        <v>115064468.2</v>
      </c>
      <c r="E48" s="7">
        <f t="shared" si="1"/>
        <v>42908019.38</v>
      </c>
      <c r="F48" s="7">
        <f>IFERROR(VLOOKUP(A48,'Retirement Age'!$B$14:$D$18,3,0),0)</f>
        <v>0</v>
      </c>
      <c r="G48" s="7">
        <f t="shared" si="2"/>
        <v>839252903.7</v>
      </c>
    </row>
    <row r="49" ht="15.75" customHeight="1">
      <c r="A49" s="20">
        <f t="shared" si="3"/>
        <v>85</v>
      </c>
      <c r="B49" s="21">
        <f>B48*(1+'Retirement Age'!$B$9)*(1+'Retirement Age'!$B$11)</f>
        <v>3903914.63</v>
      </c>
      <c r="C49" s="7">
        <f t="shared" si="4"/>
        <v>839252903.7</v>
      </c>
      <c r="D49" s="7">
        <f>C49*(1+'Retirement Age'!$B$23)-C49</f>
        <v>125887935.6</v>
      </c>
      <c r="E49" s="7">
        <f t="shared" si="1"/>
        <v>46846975.56</v>
      </c>
      <c r="F49" s="7">
        <f>IFERROR(VLOOKUP(A49,'Retirement Age'!$B$14:$D$18,3,0),0)</f>
        <v>0</v>
      </c>
      <c r="G49" s="7">
        <f t="shared" si="2"/>
        <v>918293863.7</v>
      </c>
    </row>
    <row r="50" ht="15.75" customHeight="1">
      <c r="A50" s="20">
        <f t="shared" si="3"/>
        <v>86</v>
      </c>
      <c r="B50" s="21">
        <f>B49*(1+'Retirement Age'!$B$9)*(1+'Retirement Age'!$B$11)</f>
        <v>4262293.993</v>
      </c>
      <c r="C50" s="7">
        <f t="shared" si="4"/>
        <v>918293863.7</v>
      </c>
      <c r="D50" s="7">
        <f>C50*(1+'Retirement Age'!$B$23)-C50</f>
        <v>137744079.6</v>
      </c>
      <c r="E50" s="7">
        <f t="shared" si="1"/>
        <v>51147527.92</v>
      </c>
      <c r="F50" s="7">
        <f>IFERROR(VLOOKUP(A50,'Retirement Age'!$B$14:$D$18,3,0),0)</f>
        <v>0</v>
      </c>
      <c r="G50" s="7">
        <f t="shared" si="2"/>
        <v>1004890415</v>
      </c>
    </row>
    <row r="51" ht="15.75" customHeight="1">
      <c r="A51" s="20">
        <f t="shared" si="3"/>
        <v>87</v>
      </c>
      <c r="B51" s="21">
        <f>B50*(1+'Retirement Age'!$B$9)*(1+'Retirement Age'!$B$11)</f>
        <v>4653572.582</v>
      </c>
      <c r="C51" s="7">
        <f t="shared" si="4"/>
        <v>1004890415</v>
      </c>
      <c r="D51" s="7">
        <f>C51*(1+'Retirement Age'!$B$23)-C51</f>
        <v>150733562.3</v>
      </c>
      <c r="E51" s="7">
        <f t="shared" si="1"/>
        <v>55842870.98</v>
      </c>
      <c r="F51" s="7">
        <f>IFERROR(VLOOKUP(A51,'Retirement Age'!$B$14:$D$18,3,0),0)</f>
        <v>0</v>
      </c>
      <c r="G51" s="7">
        <f t="shared" si="2"/>
        <v>1099781107</v>
      </c>
    </row>
    <row r="52" ht="15.75" customHeight="1">
      <c r="A52" s="20">
        <f t="shared" si="3"/>
        <v>88</v>
      </c>
      <c r="B52" s="21">
        <f>B51*(1+'Retirement Age'!$B$9)*(1+'Retirement Age'!$B$11)</f>
        <v>5080770.545</v>
      </c>
      <c r="C52" s="7">
        <f t="shared" si="4"/>
        <v>1099781107</v>
      </c>
      <c r="D52" s="7">
        <f>C52*(1+'Retirement Age'!$B$23)-C52</f>
        <v>164967166</v>
      </c>
      <c r="E52" s="7">
        <f t="shared" si="1"/>
        <v>60969246.54</v>
      </c>
      <c r="F52" s="7">
        <f>IFERROR(VLOOKUP(A52,'Retirement Age'!$B$14:$D$18,3,0),0)</f>
        <v>0</v>
      </c>
      <c r="G52" s="7">
        <f t="shared" si="2"/>
        <v>1203779026</v>
      </c>
    </row>
    <row r="53" ht="15.75" customHeight="1">
      <c r="A53" s="20">
        <f t="shared" si="3"/>
        <v>89</v>
      </c>
      <c r="B53" s="21">
        <f>B52*(1+'Retirement Age'!$B$9)*(1+'Retirement Age'!$B$11)</f>
        <v>5547185.281</v>
      </c>
      <c r="C53" s="7">
        <f t="shared" si="4"/>
        <v>1203779026</v>
      </c>
      <c r="D53" s="7">
        <f>C53*(1+'Retirement Age'!$B$23)-C53</f>
        <v>180566853.9</v>
      </c>
      <c r="E53" s="7">
        <f t="shared" si="1"/>
        <v>66566223.37</v>
      </c>
      <c r="F53" s="7">
        <f>IFERROR(VLOOKUP(A53,'Retirement Age'!$B$14:$D$18,3,0),0)</f>
        <v>0</v>
      </c>
      <c r="G53" s="7">
        <f t="shared" si="2"/>
        <v>1317779657</v>
      </c>
    </row>
    <row r="54" ht="15.75" customHeight="1">
      <c r="A54" s="20">
        <f t="shared" si="3"/>
        <v>90</v>
      </c>
      <c r="B54" s="21">
        <f>B53*(1+'Retirement Age'!$B$9)*(1+'Retirement Age'!$B$11)</f>
        <v>6056416.889</v>
      </c>
      <c r="C54" s="7">
        <f t="shared" si="4"/>
        <v>1317779657</v>
      </c>
      <c r="D54" s="7">
        <f>C54*(1+'Retirement Age'!$B$23)-C54</f>
        <v>197666948.5</v>
      </c>
      <c r="E54" s="7">
        <f t="shared" si="1"/>
        <v>72677002.67</v>
      </c>
      <c r="F54" s="7">
        <f>IFERROR(VLOOKUP(A54,'Retirement Age'!$B$14:$D$18,3,0),0)</f>
        <v>0</v>
      </c>
      <c r="G54" s="7">
        <f t="shared" si="2"/>
        <v>1442769603</v>
      </c>
    </row>
    <row r="55" ht="15.75" customHeight="1">
      <c r="A55" s="20">
        <f t="shared" si="3"/>
        <v>91</v>
      </c>
      <c r="B55" s="21">
        <f>B54*(1+'Retirement Age'!$B$9)*(1+'Retirement Age'!$B$11)</f>
        <v>6612395.96</v>
      </c>
      <c r="C55" s="7">
        <f t="shared" si="4"/>
        <v>1442769603</v>
      </c>
      <c r="D55" s="7">
        <f>C55*(1+'Retirement Age'!$B$23)-C55</f>
        <v>216415440.4</v>
      </c>
      <c r="E55" s="7">
        <f t="shared" si="1"/>
        <v>79348751.52</v>
      </c>
      <c r="F55" s="7">
        <f>IFERROR(VLOOKUP(A55,'Retirement Age'!$B$14:$D$18,3,0),0)</f>
        <v>0</v>
      </c>
      <c r="G55" s="7">
        <f t="shared" si="2"/>
        <v>1579836291</v>
      </c>
    </row>
    <row r="56" ht="15.75" customHeight="1">
      <c r="A56" s="20">
        <f t="shared" si="3"/>
        <v>92</v>
      </c>
      <c r="B56" s="21">
        <f>B55*(1+'Retirement Age'!$B$9)*(1+'Retirement Age'!$B$11)</f>
        <v>7219413.909</v>
      </c>
      <c r="C56" s="7">
        <f t="shared" si="4"/>
        <v>1579836291</v>
      </c>
      <c r="D56" s="7">
        <f>C56*(1+'Retirement Age'!$B$23)-C56</f>
        <v>236975443.7</v>
      </c>
      <c r="E56" s="7">
        <f t="shared" si="1"/>
        <v>86632966.91</v>
      </c>
      <c r="F56" s="7">
        <f>IFERROR(VLOOKUP(A56,'Retirement Age'!$B$14:$D$18,3,0),0)</f>
        <v>0</v>
      </c>
      <c r="G56" s="7">
        <f t="shared" si="2"/>
        <v>1730178768</v>
      </c>
    </row>
    <row r="57" ht="15.75" customHeight="1">
      <c r="A57" s="20">
        <f t="shared" si="3"/>
        <v>93</v>
      </c>
      <c r="B57" s="21">
        <f>B56*(1+'Retirement Age'!$B$9)*(1+'Retirement Age'!$B$11)</f>
        <v>7882156.106</v>
      </c>
      <c r="C57" s="7">
        <f t="shared" si="4"/>
        <v>1730178768</v>
      </c>
      <c r="D57" s="7">
        <f>C57*(1+'Retirement Age'!$B$23)-C57</f>
        <v>259526815.2</v>
      </c>
      <c r="E57" s="7">
        <f t="shared" si="1"/>
        <v>94585873.27</v>
      </c>
      <c r="F57" s="7">
        <f>IFERROR(VLOOKUP(A57,'Retirement Age'!$B$14:$D$18,3,0),0)</f>
        <v>0</v>
      </c>
      <c r="G57" s="7">
        <f t="shared" si="2"/>
        <v>1895119710</v>
      </c>
    </row>
    <row r="58" ht="15.75" customHeight="1">
      <c r="A58" s="20">
        <f t="shared" si="3"/>
        <v>94</v>
      </c>
      <c r="B58" s="21">
        <f>B57*(1+'Retirement Age'!$B$9)*(1+'Retirement Age'!$B$11)</f>
        <v>8605738.036</v>
      </c>
      <c r="C58" s="7">
        <f t="shared" si="4"/>
        <v>1895119710</v>
      </c>
      <c r="D58" s="7">
        <f>C58*(1+'Retirement Age'!$B$23)-C58</f>
        <v>284267956.5</v>
      </c>
      <c r="E58" s="7">
        <f t="shared" si="1"/>
        <v>103268856.4</v>
      </c>
      <c r="F58" s="7">
        <f>IFERROR(VLOOKUP(A58,'Retirement Age'!$B$14:$D$18,3,0),0)</f>
        <v>0</v>
      </c>
      <c r="G58" s="7">
        <f t="shared" si="2"/>
        <v>2076118810</v>
      </c>
    </row>
    <row r="59" ht="15.75" customHeight="1">
      <c r="A59" s="20">
        <f t="shared" si="3"/>
        <v>95</v>
      </c>
      <c r="B59" s="21">
        <f>B58*(1+'Retirement Age'!$B$9)*(1+'Retirement Age'!$B$11)</f>
        <v>9395744.788</v>
      </c>
      <c r="C59" s="7">
        <f t="shared" si="4"/>
        <v>2076118810</v>
      </c>
      <c r="D59" s="7">
        <f>C59*(1+'Retirement Age'!$B$23)-C59</f>
        <v>311417821.5</v>
      </c>
      <c r="E59" s="7">
        <f t="shared" si="1"/>
        <v>112748937.5</v>
      </c>
      <c r="F59" s="7">
        <f>IFERROR(VLOOKUP(A59,'Retirement Age'!$B$14:$D$18,3,0),0)</f>
        <v>0</v>
      </c>
      <c r="G59" s="7">
        <f t="shared" si="2"/>
        <v>2274787694</v>
      </c>
    </row>
    <row r="60" ht="15.75" customHeight="1">
      <c r="A60" s="20">
        <f t="shared" si="3"/>
        <v>96</v>
      </c>
      <c r="B60" s="21">
        <f>B59*(1+'Retirement Age'!$B$9)*(1+'Retirement Age'!$B$11)</f>
        <v>10258274.16</v>
      </c>
      <c r="C60" s="7">
        <f t="shared" si="4"/>
        <v>2274787694</v>
      </c>
      <c r="D60" s="7">
        <f>C60*(1+'Retirement Age'!$B$23)-C60</f>
        <v>341218154.2</v>
      </c>
      <c r="E60" s="7">
        <f t="shared" si="1"/>
        <v>123099289.9</v>
      </c>
      <c r="F60" s="7">
        <f>IFERROR(VLOOKUP(A60,'Retirement Age'!$B$14:$D$18,3,0),0)</f>
        <v>0</v>
      </c>
      <c r="G60" s="7">
        <f t="shared" si="2"/>
        <v>2492906559</v>
      </c>
    </row>
    <row r="61" ht="15.75" customHeight="1">
      <c r="A61" s="20">
        <f t="shared" si="3"/>
        <v>97</v>
      </c>
      <c r="B61" s="21">
        <f>B60*(1+'Retirement Age'!$B$9)*(1+'Retirement Age'!$B$11)</f>
        <v>11199983.73</v>
      </c>
      <c r="C61" s="7">
        <f t="shared" si="4"/>
        <v>2492906559</v>
      </c>
      <c r="D61" s="7">
        <f>C61*(1+'Retirement Age'!$B$23)-C61</f>
        <v>373935983.8</v>
      </c>
      <c r="E61" s="7">
        <f t="shared" si="1"/>
        <v>134399804.7</v>
      </c>
      <c r="F61" s="7">
        <f>IFERROR(VLOOKUP(A61,'Retirement Age'!$B$14:$D$18,3,0),0)</f>
        <v>0</v>
      </c>
      <c r="G61" s="7">
        <f t="shared" si="2"/>
        <v>2732442738</v>
      </c>
    </row>
    <row r="62" ht="15.75" customHeight="1">
      <c r="A62" s="20">
        <f t="shared" si="3"/>
        <v>98</v>
      </c>
      <c r="B62" s="21">
        <f>B61*(1+'Retirement Age'!$B$9)*(1+'Retirement Age'!$B$11)</f>
        <v>12228142.23</v>
      </c>
      <c r="C62" s="7">
        <f t="shared" si="4"/>
        <v>2732442738</v>
      </c>
      <c r="D62" s="7">
        <f>C62*(1+'Retirement Age'!$B$23)-C62</f>
        <v>409866410.6</v>
      </c>
      <c r="E62" s="7">
        <f t="shared" si="1"/>
        <v>146737706.8</v>
      </c>
      <c r="F62" s="7">
        <f>IFERROR(VLOOKUP(A62,'Retirement Age'!$B$14:$D$18,3,0),0)</f>
        <v>0</v>
      </c>
      <c r="G62" s="7">
        <f t="shared" si="2"/>
        <v>2995571441</v>
      </c>
    </row>
    <row r="63" ht="15.75" customHeight="1">
      <c r="A63" s="20">
        <f t="shared" si="3"/>
        <v>99</v>
      </c>
      <c r="B63" s="21">
        <f>B62*(1+'Retirement Age'!$B$9)*(1+'Retirement Age'!$B$11)</f>
        <v>13350685.69</v>
      </c>
      <c r="C63" s="7">
        <f t="shared" si="4"/>
        <v>2995571441</v>
      </c>
      <c r="D63" s="7">
        <f>C63*(1+'Retirement Age'!$B$23)-C63</f>
        <v>449335716.2</v>
      </c>
      <c r="E63" s="7">
        <f t="shared" si="1"/>
        <v>160208228.3</v>
      </c>
      <c r="F63" s="7">
        <f>IFERROR(VLOOKUP(A63,'Retirement Age'!$B$14:$D$18,3,0),0)</f>
        <v>0</v>
      </c>
      <c r="G63" s="7">
        <f t="shared" si="2"/>
        <v>3284698929</v>
      </c>
    </row>
    <row r="64" ht="15.75" customHeight="1">
      <c r="A64" s="20">
        <f t="shared" si="3"/>
        <v>100</v>
      </c>
      <c r="B64" s="21">
        <f>B63*(1+'Retirement Age'!$B$9)*(1+'Retirement Age'!$B$11)</f>
        <v>14576278.64</v>
      </c>
      <c r="C64" s="7">
        <f t="shared" si="4"/>
        <v>3284698929</v>
      </c>
      <c r="D64" s="7">
        <f>C64*(1+'Retirement Age'!$B$23)-C64</f>
        <v>492704839.4</v>
      </c>
      <c r="E64" s="7">
        <f t="shared" si="1"/>
        <v>174915343.6</v>
      </c>
      <c r="F64" s="7">
        <f>IFERROR(VLOOKUP(A64,'Retirement Age'!$B$14:$D$18,3,0),0)</f>
        <v>0</v>
      </c>
      <c r="G64" s="7">
        <f t="shared" si="2"/>
        <v>3602488425</v>
      </c>
    </row>
    <row r="65" ht="15.75" customHeight="1">
      <c r="A65" s="20">
        <f t="shared" si="3"/>
        <v>100</v>
      </c>
      <c r="B65" s="21">
        <f>B64*(1+'Retirement Age'!$B$9)*(1+'Retirement Age'!$B$11)</f>
        <v>15914381.02</v>
      </c>
      <c r="C65" s="7">
        <f t="shared" si="4"/>
        <v>3602488425</v>
      </c>
      <c r="D65" s="7">
        <f>C65*(1+'Retirement Age'!$B$23)-C65</f>
        <v>540373263.8</v>
      </c>
      <c r="E65" s="7">
        <f t="shared" si="1"/>
        <v>190972572.2</v>
      </c>
      <c r="F65" s="7">
        <f>IFERROR(VLOOKUP(A65,'Retirement Age'!$B$14:$D$18,3,0),0)</f>
        <v>0</v>
      </c>
      <c r="G65" s="7">
        <f t="shared" si="2"/>
        <v>3951889117</v>
      </c>
    </row>
    <row r="66" ht="15.75" customHeight="1">
      <c r="A66" s="20">
        <f t="shared" si="3"/>
        <v>100</v>
      </c>
      <c r="B66" s="21">
        <f>B65*(1+'Retirement Age'!$B$9)*(1+'Retirement Age'!$B$11)</f>
        <v>17375321.19</v>
      </c>
      <c r="C66" s="7">
        <f t="shared" si="4"/>
        <v>3951889117</v>
      </c>
      <c r="D66" s="7">
        <f>C66*(1+'Retirement Age'!$B$23)-C66</f>
        <v>592783367.5</v>
      </c>
      <c r="E66" s="7">
        <f t="shared" si="1"/>
        <v>208503854.3</v>
      </c>
      <c r="F66" s="7">
        <f>IFERROR(VLOOKUP(A66,'Retirement Age'!$B$14:$D$18,3,0),0)</f>
        <v>0</v>
      </c>
      <c r="G66" s="7">
        <f t="shared" si="2"/>
        <v>4336168630</v>
      </c>
    </row>
    <row r="67" ht="15.75" customHeight="1">
      <c r="A67" s="20">
        <f t="shared" si="3"/>
        <v>100</v>
      </c>
      <c r="B67" s="21">
        <f>B66*(1+'Retirement Age'!$B$9)*(1+'Retirement Age'!$B$11)</f>
        <v>18970375.68</v>
      </c>
      <c r="C67" s="7">
        <f t="shared" si="4"/>
        <v>4336168630</v>
      </c>
      <c r="D67" s="7">
        <f>C67*(1+'Retirement Age'!$B$23)-C67</f>
        <v>650425294.5</v>
      </c>
      <c r="E67" s="7">
        <f t="shared" si="1"/>
        <v>227644508.1</v>
      </c>
      <c r="F67" s="7">
        <f>IFERROR(VLOOKUP(A67,'Retirement Age'!$B$14:$D$18,3,0),0)</f>
        <v>0</v>
      </c>
      <c r="G67" s="7">
        <f t="shared" si="2"/>
        <v>4758949416</v>
      </c>
    </row>
    <row r="68" ht="15.75" customHeight="1">
      <c r="A68" s="20">
        <f t="shared" si="3"/>
        <v>100</v>
      </c>
      <c r="B68" s="21">
        <f>B67*(1+'Retirement Age'!$B$9)*(1+'Retirement Age'!$B$11)</f>
        <v>20711856.17</v>
      </c>
      <c r="C68" s="7">
        <f t="shared" si="4"/>
        <v>4758949416</v>
      </c>
      <c r="D68" s="7">
        <f>C68*(1+'Retirement Age'!$B$23)-C68</f>
        <v>713842412.4</v>
      </c>
      <c r="E68" s="7">
        <f t="shared" si="1"/>
        <v>248542274</v>
      </c>
      <c r="F68" s="7">
        <f>IFERROR(VLOOKUP(A68,'Retirement Age'!$B$14:$D$18,3,0),0)</f>
        <v>0</v>
      </c>
      <c r="G68" s="7">
        <f t="shared" si="2"/>
        <v>5224249555</v>
      </c>
    </row>
    <row r="69" ht="15.75" customHeight="1">
      <c r="A69" s="20">
        <f t="shared" si="3"/>
        <v>100</v>
      </c>
      <c r="B69" s="21">
        <f>B68*(1+'Retirement Age'!$B$9)*(1+'Retirement Age'!$B$11)</f>
        <v>22613204.56</v>
      </c>
      <c r="C69" s="7">
        <f t="shared" si="4"/>
        <v>5224249555</v>
      </c>
      <c r="D69" s="7">
        <f>C69*(1+'Retirement Age'!$B$23)-C69</f>
        <v>783637433.2</v>
      </c>
      <c r="E69" s="7">
        <f t="shared" si="1"/>
        <v>271358454.7</v>
      </c>
      <c r="F69" s="7">
        <f>IFERROR(VLOOKUP(A69,'Retirement Age'!$B$14:$D$18,3,0),0)</f>
        <v>0</v>
      </c>
      <c r="G69" s="7">
        <f t="shared" si="2"/>
        <v>5736528533</v>
      </c>
    </row>
    <row r="70" ht="15.75" customHeight="1">
      <c r="A70" s="20">
        <f t="shared" si="3"/>
        <v>100</v>
      </c>
      <c r="B70" s="21">
        <f>B69*(1+'Retirement Age'!$B$9)*(1+'Retirement Age'!$B$11)</f>
        <v>24689096.74</v>
      </c>
      <c r="C70" s="7">
        <f t="shared" si="4"/>
        <v>5736528533</v>
      </c>
      <c r="D70" s="7">
        <f>C70*(1+'Retirement Age'!$B$23)-C70</f>
        <v>860479280</v>
      </c>
      <c r="E70" s="7">
        <f t="shared" si="1"/>
        <v>296269160.9</v>
      </c>
      <c r="F70" s="7">
        <f>IFERROR(VLOOKUP(A70,'Retirement Age'!$B$14:$D$18,3,0),0)</f>
        <v>0</v>
      </c>
      <c r="G70" s="7">
        <f t="shared" si="2"/>
        <v>6300738652</v>
      </c>
    </row>
    <row r="71" ht="15.75" customHeight="1">
      <c r="A71" s="20">
        <f t="shared" si="3"/>
        <v>100</v>
      </c>
      <c r="B71" s="21">
        <f>B70*(1+'Retirement Age'!$B$9)*(1+'Retirement Age'!$B$11)</f>
        <v>26955555.82</v>
      </c>
      <c r="C71" s="7">
        <f t="shared" si="4"/>
        <v>6300738652</v>
      </c>
      <c r="D71" s="7">
        <f>C71*(1+'Retirement Age'!$B$23)-C71</f>
        <v>945110797.9</v>
      </c>
      <c r="E71" s="7">
        <f t="shared" si="1"/>
        <v>323466669.9</v>
      </c>
      <c r="F71" s="7">
        <f>IFERROR(VLOOKUP(A71,'Retirement Age'!$B$14:$D$18,3,0),0)</f>
        <v>0</v>
      </c>
      <c r="G71" s="7">
        <f t="shared" si="2"/>
        <v>6922382780</v>
      </c>
    </row>
    <row r="72" ht="15.75" customHeight="1">
      <c r="A72" s="20">
        <f t="shared" si="3"/>
        <v>100</v>
      </c>
      <c r="B72" s="21">
        <f>B71*(1+'Retirement Age'!$B$9)*(1+'Retirement Age'!$B$11)</f>
        <v>29430075.85</v>
      </c>
      <c r="C72" s="7">
        <f t="shared" si="4"/>
        <v>6922382780</v>
      </c>
      <c r="D72" s="7">
        <f>C72*(1+'Retirement Age'!$B$23)-C72</f>
        <v>1038357417</v>
      </c>
      <c r="E72" s="7">
        <f t="shared" si="1"/>
        <v>353160910.2</v>
      </c>
      <c r="F72" s="7">
        <f>IFERROR(VLOOKUP(A72,'Retirement Age'!$B$14:$D$18,3,0),0)</f>
        <v>0</v>
      </c>
      <c r="G72" s="7">
        <f t="shared" si="2"/>
        <v>7607579287</v>
      </c>
    </row>
    <row r="73" ht="15.75" customHeight="1">
      <c r="A73" s="20">
        <f t="shared" si="3"/>
        <v>100</v>
      </c>
      <c r="B73" s="21">
        <f>B72*(1+'Retirement Age'!$B$9)*(1+'Retirement Age'!$B$11)</f>
        <v>32131756.81</v>
      </c>
      <c r="C73" s="7">
        <f t="shared" si="4"/>
        <v>7607579287</v>
      </c>
      <c r="D73" s="7">
        <f>C73*(1+'Retirement Age'!$B$23)-C73</f>
        <v>1141136893</v>
      </c>
      <c r="E73" s="7">
        <f t="shared" si="1"/>
        <v>385581081.7</v>
      </c>
      <c r="F73" s="7">
        <f>IFERROR(VLOOKUP(A73,'Retirement Age'!$B$14:$D$18,3,0),0)</f>
        <v>0</v>
      </c>
      <c r="G73" s="7">
        <f t="shared" si="2"/>
        <v>8363135099</v>
      </c>
    </row>
    <row r="74" ht="15.75" customHeight="1">
      <c r="A74" s="20">
        <f t="shared" si="3"/>
        <v>100</v>
      </c>
      <c r="B74" s="21">
        <f>B73*(1+'Retirement Age'!$B$9)*(1+'Retirement Age'!$B$11)</f>
        <v>35081452.08</v>
      </c>
      <c r="C74" s="7">
        <f t="shared" si="4"/>
        <v>8363135099</v>
      </c>
      <c r="D74" s="7">
        <f>C74*(1+'Retirement Age'!$B$23)-C74</f>
        <v>1254470265</v>
      </c>
      <c r="E74" s="7">
        <f t="shared" si="1"/>
        <v>420977425</v>
      </c>
      <c r="F74" s="7">
        <f>IFERROR(VLOOKUP(A74,'Retirement Age'!$B$14:$D$18,3,0),0)</f>
        <v>0</v>
      </c>
      <c r="G74" s="7">
        <f t="shared" si="2"/>
        <v>9196627938</v>
      </c>
    </row>
    <row r="75" ht="15.75" customHeight="1">
      <c r="A75" s="20">
        <f t="shared" si="3"/>
        <v>100</v>
      </c>
      <c r="B75" s="21">
        <f>B74*(1+'Retirement Age'!$B$9)*(1+'Retirement Age'!$B$11)</f>
        <v>38301929.39</v>
      </c>
      <c r="C75" s="7">
        <f t="shared" si="4"/>
        <v>9196627938</v>
      </c>
      <c r="D75" s="7">
        <f>C75*(1+'Retirement Age'!$B$23)-C75</f>
        <v>1379494191</v>
      </c>
      <c r="E75" s="7">
        <f t="shared" si="1"/>
        <v>459623152.6</v>
      </c>
      <c r="F75" s="7">
        <f>IFERROR(VLOOKUP(A75,'Retirement Age'!$B$14:$D$18,3,0),0)</f>
        <v>0</v>
      </c>
      <c r="G75" s="7">
        <f t="shared" si="2"/>
        <v>10116498977</v>
      </c>
    </row>
    <row r="76" ht="15.75" customHeight="1">
      <c r="A76" s="20">
        <f t="shared" si="3"/>
        <v>100</v>
      </c>
      <c r="B76" s="21">
        <f>B75*(1+'Retirement Age'!$B$9)*(1+'Retirement Age'!$B$11)</f>
        <v>41818046.5</v>
      </c>
      <c r="C76" s="7">
        <f t="shared" si="4"/>
        <v>10116498977</v>
      </c>
      <c r="D76" s="7">
        <f>C76*(1+'Retirement Age'!$B$23)-C76</f>
        <v>1517474846</v>
      </c>
      <c r="E76" s="7">
        <f t="shared" si="1"/>
        <v>501816558</v>
      </c>
      <c r="F76" s="7">
        <f>IFERROR(VLOOKUP(A76,'Retirement Age'!$B$14:$D$18,3,0),0)</f>
        <v>0</v>
      </c>
      <c r="G76" s="7">
        <f t="shared" si="2"/>
        <v>11132157265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3.71"/>
    <col customWidth="1" min="3" max="4" width="8.71"/>
    <col customWidth="1" min="5" max="5" width="16.86"/>
    <col customWidth="1" min="6" max="26" width="8.71"/>
  </cols>
  <sheetData>
    <row r="1">
      <c r="A1" s="3" t="s">
        <v>56</v>
      </c>
      <c r="B1" s="7" t="s">
        <v>57</v>
      </c>
      <c r="C1" s="3" t="s">
        <v>58</v>
      </c>
      <c r="D1" s="3" t="s">
        <v>59</v>
      </c>
      <c r="E1" s="3" t="s">
        <v>60</v>
      </c>
      <c r="F1" s="3" t="s">
        <v>59</v>
      </c>
      <c r="H1" s="3" t="s">
        <v>61</v>
      </c>
      <c r="I1" s="3" t="s">
        <v>60</v>
      </c>
    </row>
    <row r="2">
      <c r="A2" s="3">
        <v>1.0</v>
      </c>
      <c r="B2" s="7">
        <f>'Retirement Age'!B5</f>
        <v>15000</v>
      </c>
      <c r="C2" s="3">
        <f>IF(A2&lt;=('Retirement Age'!$B$2-'Retirement Age'!$B$1)*12,Calculations!B2*(1+'Retirement Age'!$B$8/12)^(('Retirement Age'!$B$2-'Retirement Age'!$B$1)*12-A2),0)</f>
        <v>138612.3629</v>
      </c>
      <c r="D2" s="3">
        <f>SUM(C2:C481)</f>
        <v>21870282.93</v>
      </c>
      <c r="E2" s="3">
        <f>C2/((1+'Retirement Age'!$B$9/12)^((('Retirement Age'!$B$2-'Retirement Age'!$B$1)*12)-Calculations!A2))</f>
        <v>56764.51249</v>
      </c>
      <c r="F2" s="3">
        <f>SUM(E2:E481)</f>
        <v>14311648.04</v>
      </c>
      <c r="H2" s="3">
        <f>'Retirement Age'!B4*(1+'Retirement Age'!B8)^(('Retirement Age'!B2-'Retirement Age'!B1))</f>
        <v>813706.1629</v>
      </c>
      <c r="I2" s="3">
        <f>H2/(1+'Retirement Age'!$B$9)^('Retirement Age'!B2-'Retirement Age'!B1)</f>
        <v>339531.1515</v>
      </c>
    </row>
    <row r="3">
      <c r="A3" s="3">
        <f t="shared" ref="A3:A481" si="1">A2+1</f>
        <v>2</v>
      </c>
      <c r="B3" s="7">
        <f t="shared" ref="B3:B13" si="2">B2</f>
        <v>15000</v>
      </c>
      <c r="C3" s="3">
        <f>IF(A3&lt;=('Retirement Age'!$B$2-'Retirement Age'!$B$1)*12,Calculations!B3*(1+'Retirement Age'!$B$8/12)^(('Retirement Age'!$B$2-'Retirement Age'!$B$1)*12-A3),0)</f>
        <v>136901.0991</v>
      </c>
      <c r="E3" s="3">
        <f>C3/((1+'Retirement Age'!$B$9/12)^((('Retirement Age'!$B$2-'Retirement Age'!$B$1)*12)-Calculations!A3))</f>
        <v>56344.03462</v>
      </c>
    </row>
    <row r="4">
      <c r="A4" s="3">
        <f t="shared" si="1"/>
        <v>3</v>
      </c>
      <c r="B4" s="7">
        <f t="shared" si="2"/>
        <v>15000</v>
      </c>
      <c r="C4" s="3">
        <f>IF(A4&lt;=('Retirement Age'!$B$2-'Retirement Age'!$B$1)*12,Calculations!B4*(1+'Retirement Age'!$B$8/12)^(('Retirement Age'!$B$2-'Retirement Age'!$B$1)*12-A4),0)</f>
        <v>135210.9621</v>
      </c>
      <c r="E4" s="3">
        <f>C4/((1+'Retirement Age'!$B$9/12)^((('Retirement Age'!$B$2-'Retirement Age'!$B$1)*12)-Calculations!A4))</f>
        <v>55926.6714</v>
      </c>
    </row>
    <row r="5">
      <c r="A5" s="3">
        <f t="shared" si="1"/>
        <v>4</v>
      </c>
      <c r="B5" s="7">
        <f t="shared" si="2"/>
        <v>15000</v>
      </c>
      <c r="C5" s="3">
        <f>IF(A5&lt;=('Retirement Age'!$B$2-'Retirement Age'!$B$1)*12,Calculations!B5*(1+'Retirement Age'!$B$8/12)^(('Retirement Age'!$B$2-'Retirement Age'!$B$1)*12-A5),0)</f>
        <v>133541.691</v>
      </c>
      <c r="E5" s="3">
        <f>C5/((1+'Retirement Age'!$B$9/12)^((('Retirement Age'!$B$2-'Retirement Age'!$B$1)*12)-Calculations!A5))</f>
        <v>55512.39976</v>
      </c>
    </row>
    <row r="6">
      <c r="A6" s="3">
        <f t="shared" si="1"/>
        <v>5</v>
      </c>
      <c r="B6" s="7">
        <f t="shared" si="2"/>
        <v>15000</v>
      </c>
      <c r="C6" s="3">
        <f>IF(A6&lt;=('Retirement Age'!$B$2-'Retirement Age'!$B$1)*12,Calculations!B6*(1+'Retirement Age'!$B$8/12)^(('Retirement Age'!$B$2-'Retirement Age'!$B$1)*12-A6),0)</f>
        <v>131893.0281</v>
      </c>
      <c r="E6" s="3">
        <f>C6/((1+'Retirement Age'!$B$9/12)^((('Retirement Age'!$B$2-'Retirement Age'!$B$1)*12)-Calculations!A6))</f>
        <v>55101.1968</v>
      </c>
    </row>
    <row r="7">
      <c r="A7" s="3">
        <f t="shared" si="1"/>
        <v>6</v>
      </c>
      <c r="B7" s="7">
        <f t="shared" si="2"/>
        <v>15000</v>
      </c>
      <c r="C7" s="3">
        <f>IF(A7&lt;=('Retirement Age'!$B$2-'Retirement Age'!$B$1)*12,Calculations!B7*(1+'Retirement Age'!$B$8/12)^(('Retirement Age'!$B$2-'Retirement Age'!$B$1)*12-A7),0)</f>
        <v>130264.7191</v>
      </c>
      <c r="E7" s="3">
        <f>C7/((1+'Retirement Age'!$B$9/12)^((('Retirement Age'!$B$2-'Retirement Age'!$B$1)*12)-Calculations!A7))</f>
        <v>54693.03979</v>
      </c>
    </row>
    <row r="8">
      <c r="A8" s="3">
        <f t="shared" si="1"/>
        <v>7</v>
      </c>
      <c r="B8" s="7">
        <f t="shared" si="2"/>
        <v>15000</v>
      </c>
      <c r="C8" s="3">
        <f>IF(A8&lt;=('Retirement Age'!$B$2-'Retirement Age'!$B$1)*12,Calculations!B8*(1+'Retirement Age'!$B$8/12)^(('Retirement Age'!$B$2-'Retirement Age'!$B$1)*12-A8),0)</f>
        <v>128656.5127</v>
      </c>
      <c r="E8" s="3">
        <f>C8/((1+'Retirement Age'!$B$9/12)^((('Retirement Age'!$B$2-'Retirement Age'!$B$1)*12)-Calculations!A8))</f>
        <v>54287.90616</v>
      </c>
    </row>
    <row r="9">
      <c r="A9" s="3">
        <f t="shared" si="1"/>
        <v>8</v>
      </c>
      <c r="B9" s="7">
        <f t="shared" si="2"/>
        <v>15000</v>
      </c>
      <c r="C9" s="3">
        <f>IF(A9&lt;=('Retirement Age'!$B$2-'Retirement Age'!$B$1)*12,Calculations!B9*(1+'Retirement Age'!$B$8/12)^(('Retirement Age'!$B$2-'Retirement Age'!$B$1)*12-A9),0)</f>
        <v>127068.1607</v>
      </c>
      <c r="E9" s="3">
        <f>C9/((1+'Retirement Age'!$B$9/12)^((('Retirement Age'!$B$2-'Retirement Age'!$B$1)*12)-Calculations!A9))</f>
        <v>53885.77352</v>
      </c>
    </row>
    <row r="10">
      <c r="A10" s="3">
        <f t="shared" si="1"/>
        <v>9</v>
      </c>
      <c r="B10" s="7">
        <f t="shared" si="2"/>
        <v>15000</v>
      </c>
      <c r="C10" s="3">
        <f>IF(A10&lt;=('Retirement Age'!$B$2-'Retirement Age'!$B$1)*12,Calculations!B10*(1+'Retirement Age'!$B$8/12)^(('Retirement Age'!$B$2-'Retirement Age'!$B$1)*12-A10),0)</f>
        <v>125499.418</v>
      </c>
      <c r="E10" s="3">
        <f>C10/((1+'Retirement Age'!$B$9/12)^((('Retirement Age'!$B$2-'Retirement Age'!$B$1)*12)-Calculations!A10))</f>
        <v>53486.61964</v>
      </c>
    </row>
    <row r="11">
      <c r="A11" s="3">
        <f t="shared" si="1"/>
        <v>10</v>
      </c>
      <c r="B11" s="7">
        <f t="shared" si="2"/>
        <v>15000</v>
      </c>
      <c r="C11" s="3">
        <f>IF(A11&lt;=('Retirement Age'!$B$2-'Retirement Age'!$B$1)*12,Calculations!B11*(1+'Retirement Age'!$B$8/12)^(('Retirement Age'!$B$2-'Retirement Age'!$B$1)*12-A11),0)</f>
        <v>123950.0424</v>
      </c>
      <c r="E11" s="3">
        <f>C11/((1+'Retirement Age'!$B$9/12)^((('Retirement Age'!$B$2-'Retirement Age'!$B$1)*12)-Calculations!A11))</f>
        <v>53090.42246</v>
      </c>
    </row>
    <row r="12">
      <c r="A12" s="3">
        <f t="shared" si="1"/>
        <v>11</v>
      </c>
      <c r="B12" s="7">
        <f t="shared" si="2"/>
        <v>15000</v>
      </c>
      <c r="C12" s="3">
        <f>IF(A12&lt;=('Retirement Age'!$B$2-'Retirement Age'!$B$1)*12,Calculations!B12*(1+'Retirement Age'!$B$8/12)^(('Retirement Age'!$B$2-'Retirement Age'!$B$1)*12-A12),0)</f>
        <v>122419.795</v>
      </c>
      <c r="E12" s="3">
        <f>C12/((1+'Retirement Age'!$B$9/12)^((('Retirement Age'!$B$2-'Retirement Age'!$B$1)*12)-Calculations!A12))</f>
        <v>52697.16007</v>
      </c>
    </row>
    <row r="13">
      <c r="A13" s="3">
        <f t="shared" si="1"/>
        <v>12</v>
      </c>
      <c r="B13" s="7">
        <f t="shared" si="2"/>
        <v>15000</v>
      </c>
      <c r="C13" s="3">
        <f>IF(A13&lt;=('Retirement Age'!$B$2-'Retirement Age'!$B$1)*12,Calculations!B13*(1+'Retirement Age'!$B$8/12)^(('Retirement Age'!$B$2-'Retirement Age'!$B$1)*12-A13),0)</f>
        <v>120908.4395</v>
      </c>
      <c r="E13" s="3">
        <f>C13/((1+'Retirement Age'!$B$9/12)^((('Retirement Age'!$B$2-'Retirement Age'!$B$1)*12)-Calculations!A13))</f>
        <v>52306.81074</v>
      </c>
    </row>
    <row r="14">
      <c r="A14" s="3">
        <f t="shared" si="1"/>
        <v>13</v>
      </c>
      <c r="B14" s="7">
        <f>B13*(1+'Retirement Age'!$B$6)</f>
        <v>17250</v>
      </c>
      <c r="C14" s="3">
        <f>IF(A14&lt;=('Retirement Age'!$B$2-'Retirement Age'!$B$1)*12,Calculations!B14*(1+'Retirement Age'!$B$8/12)^(('Retirement Age'!$B$2-'Retirement Age'!$B$1)*12-A14),0)</f>
        <v>137328.1041</v>
      </c>
      <c r="E14" s="3">
        <f>C14/((1+'Retirement Age'!$B$9/12)^((('Retirement Age'!$B$2-'Retirement Age'!$B$1)*12)-Calculations!A14))</f>
        <v>59707.25581</v>
      </c>
    </row>
    <row r="15">
      <c r="A15" s="3">
        <f t="shared" si="1"/>
        <v>14</v>
      </c>
      <c r="B15" s="7">
        <f t="shared" ref="B15:B25" si="3">B14</f>
        <v>17250</v>
      </c>
      <c r="C15" s="3">
        <f>IF(A15&lt;=('Retirement Age'!$B$2-'Retirement Age'!$B$1)*12,Calculations!B15*(1+'Retirement Age'!$B$8/12)^(('Retirement Age'!$B$2-'Retirement Age'!$B$1)*12-A15),0)</f>
        <v>135632.6954</v>
      </c>
      <c r="E15" s="3">
        <f>C15/((1+'Retirement Age'!$B$9/12)^((('Retirement Age'!$B$2-'Retirement Age'!$B$1)*12)-Calculations!A15))</f>
        <v>59264.97984</v>
      </c>
    </row>
    <row r="16">
      <c r="A16" s="3">
        <f t="shared" si="1"/>
        <v>15</v>
      </c>
      <c r="B16" s="7">
        <f t="shared" si="3"/>
        <v>17250</v>
      </c>
      <c r="C16" s="3">
        <f>IF(A16&lt;=('Retirement Age'!$B$2-'Retirement Age'!$B$1)*12,Calculations!B16*(1+'Retirement Age'!$B$8/12)^(('Retirement Age'!$B$2-'Retirement Age'!$B$1)*12-A16),0)</f>
        <v>133958.2177</v>
      </c>
      <c r="E16" s="3">
        <f>C16/((1+'Retirement Age'!$B$9/12)^((('Retirement Age'!$B$2-'Retirement Age'!$B$1)*12)-Calculations!A16))</f>
        <v>58825.97999</v>
      </c>
    </row>
    <row r="17">
      <c r="A17" s="3">
        <f t="shared" si="1"/>
        <v>16</v>
      </c>
      <c r="B17" s="7">
        <f t="shared" si="3"/>
        <v>17250</v>
      </c>
      <c r="C17" s="3">
        <f>IF(A17&lt;=('Retirement Age'!$B$2-'Retirement Age'!$B$1)*12,Calculations!B17*(1+'Retirement Age'!$B$8/12)^(('Retirement Age'!$B$2-'Retirement Age'!$B$1)*12-A17),0)</f>
        <v>132304.4126</v>
      </c>
      <c r="E17" s="3">
        <f>C17/((1+'Retirement Age'!$B$9/12)^((('Retirement Age'!$B$2-'Retirement Age'!$B$1)*12)-Calculations!A17))</f>
        <v>58390.23199</v>
      </c>
    </row>
    <row r="18">
      <c r="A18" s="3">
        <f t="shared" si="1"/>
        <v>17</v>
      </c>
      <c r="B18" s="7">
        <f t="shared" si="3"/>
        <v>17250</v>
      </c>
      <c r="C18" s="3">
        <f>IF(A18&lt;=('Retirement Age'!$B$2-'Retirement Age'!$B$1)*12,Calculations!B18*(1+'Retirement Age'!$B$8/12)^(('Retirement Age'!$B$2-'Retirement Age'!$B$1)*12-A18),0)</f>
        <v>130671.0247</v>
      </c>
      <c r="E18" s="3">
        <f>C18/((1+'Retirement Age'!$B$9/12)^((('Retirement Age'!$B$2-'Retirement Age'!$B$1)*12)-Calculations!A18))</f>
        <v>57957.71175</v>
      </c>
    </row>
    <row r="19">
      <c r="A19" s="3">
        <f t="shared" si="1"/>
        <v>18</v>
      </c>
      <c r="B19" s="7">
        <f t="shared" si="3"/>
        <v>17250</v>
      </c>
      <c r="C19" s="3">
        <f>IF(A19&lt;=('Retirement Age'!$B$2-'Retirement Age'!$B$1)*12,Calculations!B19*(1+'Retirement Age'!$B$8/12)^(('Retirement Age'!$B$2-'Retirement Age'!$B$1)*12-A19),0)</f>
        <v>129057.8022</v>
      </c>
      <c r="E19" s="3">
        <f>C19/((1+'Retirement Age'!$B$9/12)^((('Retirement Age'!$B$2-'Retirement Age'!$B$1)*12)-Calculations!A19))</f>
        <v>57528.39537</v>
      </c>
    </row>
    <row r="20">
      <c r="A20" s="3">
        <f t="shared" si="1"/>
        <v>19</v>
      </c>
      <c r="B20" s="7">
        <f t="shared" si="3"/>
        <v>17250</v>
      </c>
      <c r="C20" s="3">
        <f>IF(A20&lt;=('Retirement Age'!$B$2-'Retirement Age'!$B$1)*12,Calculations!B20*(1+'Retirement Age'!$B$8/12)^(('Retirement Age'!$B$2-'Retirement Age'!$B$1)*12-A20),0)</f>
        <v>127464.496</v>
      </c>
      <c r="E20" s="3">
        <f>C20/((1+'Retirement Age'!$B$9/12)^((('Retirement Age'!$B$2-'Retirement Age'!$B$1)*12)-Calculations!A20))</f>
        <v>57102.25911</v>
      </c>
    </row>
    <row r="21" ht="15.75" customHeight="1">
      <c r="A21" s="3">
        <f t="shared" si="1"/>
        <v>20</v>
      </c>
      <c r="B21" s="7">
        <f t="shared" si="3"/>
        <v>17250</v>
      </c>
      <c r="C21" s="3">
        <f>IF(A21&lt;=('Retirement Age'!$B$2-'Retirement Age'!$B$1)*12,Calculations!B21*(1+'Retirement Age'!$B$8/12)^(('Retirement Age'!$B$2-'Retirement Age'!$B$1)*12-A21),0)</f>
        <v>125890.8603</v>
      </c>
      <c r="E21" s="3">
        <f>C21/((1+'Retirement Age'!$B$9/12)^((('Retirement Age'!$B$2-'Retirement Age'!$B$1)*12)-Calculations!A21))</f>
        <v>56679.27941</v>
      </c>
    </row>
    <row r="22" ht="15.75" customHeight="1">
      <c r="A22" s="3">
        <f t="shared" si="1"/>
        <v>21</v>
      </c>
      <c r="B22" s="7">
        <f t="shared" si="3"/>
        <v>17250</v>
      </c>
      <c r="C22" s="3">
        <f>IF(A22&lt;=('Retirement Age'!$B$2-'Retirement Age'!$B$1)*12,Calculations!B22*(1+'Retirement Age'!$B$8/12)^(('Retirement Age'!$B$2-'Retirement Age'!$B$1)*12-A22),0)</f>
        <v>124336.6521</v>
      </c>
      <c r="E22" s="3">
        <f>C22/((1+'Retirement Age'!$B$9/12)^((('Retirement Age'!$B$2-'Retirement Age'!$B$1)*12)-Calculations!A22))</f>
        <v>56259.4329</v>
      </c>
    </row>
    <row r="23" ht="15.75" customHeight="1">
      <c r="A23" s="3">
        <f t="shared" si="1"/>
        <v>22</v>
      </c>
      <c r="B23" s="7">
        <f t="shared" si="3"/>
        <v>17250</v>
      </c>
      <c r="C23" s="3">
        <f>IF(A23&lt;=('Retirement Age'!$B$2-'Retirement Age'!$B$1)*12,Calculations!B23*(1+'Retirement Age'!$B$8/12)^(('Retirement Age'!$B$2-'Retirement Age'!$B$1)*12-A23),0)</f>
        <v>122801.6317</v>
      </c>
      <c r="E23" s="3">
        <f>C23/((1+'Retirement Age'!$B$9/12)^((('Retirement Age'!$B$2-'Retirement Age'!$B$1)*12)-Calculations!A23))</f>
        <v>55842.69636</v>
      </c>
    </row>
    <row r="24" ht="15.75" customHeight="1">
      <c r="A24" s="3">
        <f t="shared" si="1"/>
        <v>23</v>
      </c>
      <c r="B24" s="7">
        <f t="shared" si="3"/>
        <v>17250</v>
      </c>
      <c r="C24" s="3">
        <f>IF(A24&lt;=('Retirement Age'!$B$2-'Retirement Age'!$B$1)*12,Calculations!B24*(1+'Retirement Age'!$B$8/12)^(('Retirement Age'!$B$2-'Retirement Age'!$B$1)*12-A24),0)</f>
        <v>121285.5622</v>
      </c>
      <c r="E24" s="3">
        <f>C24/((1+'Retirement Age'!$B$9/12)^((('Retirement Age'!$B$2-'Retirement Age'!$B$1)*12)-Calculations!A24))</f>
        <v>55429.04676</v>
      </c>
    </row>
    <row r="25" ht="15.75" customHeight="1">
      <c r="A25" s="3">
        <f t="shared" si="1"/>
        <v>24</v>
      </c>
      <c r="B25" s="7">
        <f t="shared" si="3"/>
        <v>17250</v>
      </c>
      <c r="C25" s="3">
        <f>IF(A25&lt;=('Retirement Age'!$B$2-'Retirement Age'!$B$1)*12,Calculations!B25*(1+'Retirement Age'!$B$8/12)^(('Retirement Age'!$B$2-'Retirement Age'!$B$1)*12-A25),0)</f>
        <v>119788.2096</v>
      </c>
      <c r="E25" s="3">
        <f>C25/((1+'Retirement Age'!$B$9/12)^((('Retirement Age'!$B$2-'Retirement Age'!$B$1)*12)-Calculations!A25))</f>
        <v>55018.46122</v>
      </c>
    </row>
    <row r="26" ht="15.75" customHeight="1">
      <c r="A26" s="3">
        <f t="shared" si="1"/>
        <v>25</v>
      </c>
      <c r="B26" s="7">
        <f>B25*(1+'Retirement Age'!$B$6)</f>
        <v>19837.5</v>
      </c>
      <c r="C26" s="3">
        <f>IF(A26&lt;=('Retirement Age'!$B$2-'Retirement Age'!$B$1)*12,Calculations!B26*(1+'Retirement Age'!$B$8/12)^(('Retirement Age'!$B$2-'Retirement Age'!$B$1)*12-A26),0)</f>
        <v>136055.7442</v>
      </c>
      <c r="E26" s="3">
        <f>C26/((1+'Retirement Age'!$B$9/12)^((('Retirement Age'!$B$2-'Retirement Age'!$B$1)*12)-Calculations!A26))</f>
        <v>62802.55463</v>
      </c>
    </row>
    <row r="27" ht="15.75" customHeight="1">
      <c r="A27" s="3">
        <f t="shared" si="1"/>
        <v>26</v>
      </c>
      <c r="B27" s="7">
        <f t="shared" ref="B27:B37" si="4">B26</f>
        <v>19837.5</v>
      </c>
      <c r="C27" s="3">
        <f>IF(A27&lt;=('Retirement Age'!$B$2-'Retirement Age'!$B$1)*12,Calculations!B27*(1+'Retirement Age'!$B$8/12)^(('Retirement Age'!$B$2-'Retirement Age'!$B$1)*12-A27),0)</f>
        <v>134376.0437</v>
      </c>
      <c r="E27" s="3">
        <f>C27/((1+'Retirement Age'!$B$9/12)^((('Retirement Age'!$B$2-'Retirement Age'!$B$1)*12)-Calculations!A27))</f>
        <v>62337.35052</v>
      </c>
    </row>
    <row r="28" ht="15.75" customHeight="1">
      <c r="A28" s="3">
        <f t="shared" si="1"/>
        <v>27</v>
      </c>
      <c r="B28" s="7">
        <f t="shared" si="4"/>
        <v>19837.5</v>
      </c>
      <c r="C28" s="3">
        <f>IF(A28&lt;=('Retirement Age'!$B$2-'Retirement Age'!$B$1)*12,Calculations!B28*(1+'Retirement Age'!$B$8/12)^(('Retirement Age'!$B$2-'Retirement Age'!$B$1)*12-A28),0)</f>
        <v>132717.0802</v>
      </c>
      <c r="E28" s="3">
        <f>C28/((1+'Retirement Age'!$B$9/12)^((('Retirement Age'!$B$2-'Retirement Age'!$B$1)*12)-Calculations!A28))</f>
        <v>61875.59237</v>
      </c>
    </row>
    <row r="29" ht="15.75" customHeight="1">
      <c r="A29" s="3">
        <f t="shared" si="1"/>
        <v>28</v>
      </c>
      <c r="B29" s="7">
        <f t="shared" si="4"/>
        <v>19837.5</v>
      </c>
      <c r="C29" s="3">
        <f>IF(A29&lt;=('Retirement Age'!$B$2-'Retirement Age'!$B$1)*12,Calculations!B29*(1+'Retirement Age'!$B$8/12)^(('Retirement Age'!$B$2-'Retirement Age'!$B$1)*12-A29),0)</f>
        <v>131078.5977</v>
      </c>
      <c r="E29" s="3">
        <f>C29/((1+'Retirement Age'!$B$9/12)^((('Retirement Age'!$B$2-'Retirement Age'!$B$1)*12)-Calculations!A29))</f>
        <v>61417.25465</v>
      </c>
    </row>
    <row r="30" ht="15.75" customHeight="1">
      <c r="A30" s="3">
        <f t="shared" si="1"/>
        <v>29</v>
      </c>
      <c r="B30" s="7">
        <f t="shared" si="4"/>
        <v>19837.5</v>
      </c>
      <c r="C30" s="3">
        <f>IF(A30&lt;=('Retirement Age'!$B$2-'Retirement Age'!$B$1)*12,Calculations!B30*(1+'Retirement Age'!$B$8/12)^(('Retirement Age'!$B$2-'Retirement Age'!$B$1)*12-A30),0)</f>
        <v>129460.3434</v>
      </c>
      <c r="E30" s="3">
        <f>C30/((1+'Retirement Age'!$B$9/12)^((('Retirement Age'!$B$2-'Retirement Age'!$B$1)*12)-Calculations!A30))</f>
        <v>60962.31202</v>
      </c>
    </row>
    <row r="31" ht="15.75" customHeight="1">
      <c r="A31" s="3">
        <f t="shared" si="1"/>
        <v>30</v>
      </c>
      <c r="B31" s="7">
        <f t="shared" si="4"/>
        <v>19837.5</v>
      </c>
      <c r="C31" s="3">
        <f>IF(A31&lt;=('Retirement Age'!$B$2-'Retirement Age'!$B$1)*12,Calculations!B31*(1+'Retirement Age'!$B$8/12)^(('Retirement Age'!$B$2-'Retirement Age'!$B$1)*12-A31),0)</f>
        <v>127862.0676</v>
      </c>
      <c r="E31" s="3">
        <f>C31/((1+'Retirement Age'!$B$9/12)^((('Retirement Age'!$B$2-'Retirement Age'!$B$1)*12)-Calculations!A31))</f>
        <v>60510.73934</v>
      </c>
    </row>
    <row r="32" ht="15.75" customHeight="1">
      <c r="A32" s="3">
        <f t="shared" si="1"/>
        <v>31</v>
      </c>
      <c r="B32" s="7">
        <f t="shared" si="4"/>
        <v>19837.5</v>
      </c>
      <c r="C32" s="3">
        <f>IF(A32&lt;=('Retirement Age'!$B$2-'Retirement Age'!$B$1)*12,Calculations!B32*(1+'Retirement Age'!$B$8/12)^(('Retirement Age'!$B$2-'Retirement Age'!$B$1)*12-A32),0)</f>
        <v>126283.5235</v>
      </c>
      <c r="E32" s="3">
        <f>C32/((1+'Retirement Age'!$B$9/12)^((('Retirement Age'!$B$2-'Retirement Age'!$B$1)*12)-Calculations!A32))</f>
        <v>60062.51164</v>
      </c>
    </row>
    <row r="33" ht="15.75" customHeight="1">
      <c r="A33" s="3">
        <f t="shared" si="1"/>
        <v>32</v>
      </c>
      <c r="B33" s="7">
        <f t="shared" si="4"/>
        <v>19837.5</v>
      </c>
      <c r="C33" s="3">
        <f>IF(A33&lt;=('Retirement Age'!$B$2-'Retirement Age'!$B$1)*12,Calculations!B33*(1+'Retirement Age'!$B$8/12)^(('Retirement Age'!$B$2-'Retirement Age'!$B$1)*12-A33),0)</f>
        <v>124724.4677</v>
      </c>
      <c r="E33" s="3">
        <f>C33/((1+'Retirement Age'!$B$9/12)^((('Retirement Age'!$B$2-'Retirement Age'!$B$1)*12)-Calculations!A33))</f>
        <v>59617.60414</v>
      </c>
    </row>
    <row r="34" ht="15.75" customHeight="1">
      <c r="A34" s="3">
        <f t="shared" si="1"/>
        <v>33</v>
      </c>
      <c r="B34" s="7">
        <f t="shared" si="4"/>
        <v>19837.5</v>
      </c>
      <c r="C34" s="3">
        <f>IF(A34&lt;=('Retirement Age'!$B$2-'Retirement Age'!$B$1)*12,Calculations!B34*(1+'Retirement Age'!$B$8/12)^(('Retirement Age'!$B$2-'Retirement Age'!$B$1)*12-A34),0)</f>
        <v>123184.6594</v>
      </c>
      <c r="E34" s="3">
        <f>C34/((1+'Retirement Age'!$B$9/12)^((('Retirement Age'!$B$2-'Retirement Age'!$B$1)*12)-Calculations!A34))</f>
        <v>59175.99226</v>
      </c>
    </row>
    <row r="35" ht="15.75" customHeight="1">
      <c r="A35" s="3">
        <f t="shared" si="1"/>
        <v>34</v>
      </c>
      <c r="B35" s="7">
        <f t="shared" si="4"/>
        <v>19837.5</v>
      </c>
      <c r="C35" s="3">
        <f>IF(A35&lt;=('Retirement Age'!$B$2-'Retirement Age'!$B$1)*12,Calculations!B35*(1+'Retirement Age'!$B$8/12)^(('Retirement Age'!$B$2-'Retirement Age'!$B$1)*12-A35),0)</f>
        <v>121663.8612</v>
      </c>
      <c r="E35" s="3">
        <f>C35/((1+'Retirement Age'!$B$9/12)^((('Retirement Age'!$B$2-'Retirement Age'!$B$1)*12)-Calculations!A35))</f>
        <v>58737.65158</v>
      </c>
    </row>
    <row r="36" ht="15.75" customHeight="1">
      <c r="A36" s="3">
        <f t="shared" si="1"/>
        <v>35</v>
      </c>
      <c r="B36" s="7">
        <f t="shared" si="4"/>
        <v>19837.5</v>
      </c>
      <c r="C36" s="3">
        <f>IF(A36&lt;=('Retirement Age'!$B$2-'Retirement Age'!$B$1)*12,Calculations!B36*(1+'Retirement Age'!$B$8/12)^(('Retirement Age'!$B$2-'Retirement Age'!$B$1)*12-A36),0)</f>
        <v>120161.8382</v>
      </c>
      <c r="E36" s="3">
        <f>C36/((1+'Retirement Age'!$B$9/12)^((('Retirement Age'!$B$2-'Retirement Age'!$B$1)*12)-Calculations!A36))</f>
        <v>58302.55786</v>
      </c>
    </row>
    <row r="37" ht="15.75" customHeight="1">
      <c r="A37" s="3">
        <f t="shared" si="1"/>
        <v>36</v>
      </c>
      <c r="B37" s="7">
        <f t="shared" si="4"/>
        <v>19837.5</v>
      </c>
      <c r="C37" s="3">
        <f>IF(A37&lt;=('Retirement Age'!$B$2-'Retirement Age'!$B$1)*12,Calculations!B37*(1+'Retirement Age'!$B$8/12)^(('Retirement Age'!$B$2-'Retirement Age'!$B$1)*12-A37),0)</f>
        <v>118678.3587</v>
      </c>
      <c r="E37" s="3">
        <f>C37/((1+'Retirement Age'!$B$9/12)^((('Retirement Age'!$B$2-'Retirement Age'!$B$1)*12)-Calculations!A37))</f>
        <v>57870.68706</v>
      </c>
    </row>
    <row r="38" ht="15.75" customHeight="1">
      <c r="A38" s="3">
        <f t="shared" si="1"/>
        <v>37</v>
      </c>
      <c r="B38" s="7">
        <f>B37*(1+'Retirement Age'!$B$6)</f>
        <v>22813.125</v>
      </c>
      <c r="C38" s="3">
        <f>IF(A38&lt;=('Retirement Age'!$B$2-'Retirement Age'!$B$1)*12,Calculations!B38*(1+'Retirement Age'!$B$8/12)^(('Retirement Age'!$B$2-'Retirement Age'!$B$1)*12-A38),0)</f>
        <v>134795.1728</v>
      </c>
      <c r="E38" s="3">
        <f>C38/((1+'Retirement Age'!$B$9/12)^((('Retirement Age'!$B$2-'Retirement Age'!$B$1)*12)-Calculations!A38))</f>
        <v>66058.3176</v>
      </c>
    </row>
    <row r="39" ht="15.75" customHeight="1">
      <c r="A39" s="3">
        <f t="shared" si="1"/>
        <v>38</v>
      </c>
      <c r="B39" s="7">
        <f t="shared" ref="B39:B49" si="5">B38</f>
        <v>22813.125</v>
      </c>
      <c r="C39" s="3">
        <f>IF(A39&lt;=('Retirement Age'!$B$2-'Retirement Age'!$B$1)*12,Calculations!B39*(1+'Retirement Age'!$B$8/12)^(('Retirement Age'!$B$2-'Retirement Age'!$B$1)*12-A39),0)</f>
        <v>133131.0349</v>
      </c>
      <c r="E39" s="3">
        <f>C39/((1+'Retirement Age'!$B$9/12)^((('Retirement Age'!$B$2-'Retirement Age'!$B$1)*12)-Calculations!A39))</f>
        <v>65568.99673</v>
      </c>
    </row>
    <row r="40" ht="15.75" customHeight="1">
      <c r="A40" s="3">
        <f t="shared" si="1"/>
        <v>39</v>
      </c>
      <c r="B40" s="7">
        <f t="shared" si="5"/>
        <v>22813.125</v>
      </c>
      <c r="C40" s="3">
        <f>IF(A40&lt;=('Retirement Age'!$B$2-'Retirement Age'!$B$1)*12,Calculations!B40*(1+'Retirement Age'!$B$8/12)^(('Retirement Age'!$B$2-'Retirement Age'!$B$1)*12-A40),0)</f>
        <v>131487.4419</v>
      </c>
      <c r="E40" s="3">
        <f>C40/((1+'Retirement Age'!$B$9/12)^((('Retirement Age'!$B$2-'Retirement Age'!$B$1)*12)-Calculations!A40))</f>
        <v>65083.30046</v>
      </c>
    </row>
    <row r="41" ht="15.75" customHeight="1">
      <c r="A41" s="3">
        <f t="shared" si="1"/>
        <v>40</v>
      </c>
      <c r="B41" s="7">
        <f t="shared" si="5"/>
        <v>22813.125</v>
      </c>
      <c r="C41" s="3">
        <f>IF(A41&lt;=('Retirement Age'!$B$2-'Retirement Age'!$B$1)*12,Calculations!B41*(1+'Retirement Age'!$B$8/12)^(('Retirement Age'!$B$2-'Retirement Age'!$B$1)*12-A41),0)</f>
        <v>129864.1401</v>
      </c>
      <c r="E41" s="3">
        <f>C41/((1+'Retirement Age'!$B$9/12)^((('Retirement Age'!$B$2-'Retirement Age'!$B$1)*12)-Calculations!A41))</f>
        <v>64601.20194</v>
      </c>
    </row>
    <row r="42" ht="15.75" customHeight="1">
      <c r="A42" s="3">
        <f t="shared" si="1"/>
        <v>41</v>
      </c>
      <c r="B42" s="7">
        <f t="shared" si="5"/>
        <v>22813.125</v>
      </c>
      <c r="C42" s="3">
        <f>IF(A42&lt;=('Retirement Age'!$B$2-'Retirement Age'!$B$1)*12,Calculations!B42*(1+'Retirement Age'!$B$8/12)^(('Retirement Age'!$B$2-'Retirement Age'!$B$1)*12-A42),0)</f>
        <v>128260.8791</v>
      </c>
      <c r="E42" s="3">
        <f>C42/((1+'Retirement Age'!$B$9/12)^((('Retirement Age'!$B$2-'Retirement Age'!$B$1)*12)-Calculations!A42))</f>
        <v>64122.67452</v>
      </c>
    </row>
    <row r="43" ht="15.75" customHeight="1">
      <c r="A43" s="3">
        <f t="shared" si="1"/>
        <v>42</v>
      </c>
      <c r="B43" s="7">
        <f t="shared" si="5"/>
        <v>22813.125</v>
      </c>
      <c r="C43" s="3">
        <f>IF(A43&lt;=('Retirement Age'!$B$2-'Retirement Age'!$B$1)*12,Calculations!B43*(1+'Retirement Age'!$B$8/12)^(('Retirement Age'!$B$2-'Retirement Age'!$B$1)*12-A43),0)</f>
        <v>126677.4115</v>
      </c>
      <c r="E43" s="3">
        <f>C43/((1+'Retirement Age'!$B$9/12)^((('Retirement Age'!$B$2-'Retirement Age'!$B$1)*12)-Calculations!A43))</f>
        <v>63647.69174</v>
      </c>
    </row>
    <row r="44" ht="15.75" customHeight="1">
      <c r="A44" s="3">
        <f t="shared" si="1"/>
        <v>43</v>
      </c>
      <c r="B44" s="7">
        <f t="shared" si="5"/>
        <v>22813.125</v>
      </c>
      <c r="C44" s="3">
        <f>IF(A44&lt;=('Retirement Age'!$B$2-'Retirement Age'!$B$1)*12,Calculations!B44*(1+'Retirement Age'!$B$8/12)^(('Retirement Age'!$B$2-'Retirement Age'!$B$1)*12-A44),0)</f>
        <v>125113.4928</v>
      </c>
      <c r="E44" s="3">
        <f>C44/((1+'Retirement Age'!$B$9/12)^((('Retirement Age'!$B$2-'Retirement Age'!$B$1)*12)-Calculations!A44))</f>
        <v>63176.22736</v>
      </c>
    </row>
    <row r="45" ht="15.75" customHeight="1">
      <c r="A45" s="3">
        <f t="shared" si="1"/>
        <v>44</v>
      </c>
      <c r="B45" s="7">
        <f t="shared" si="5"/>
        <v>22813.125</v>
      </c>
      <c r="C45" s="3">
        <f>IF(A45&lt;=('Retirement Age'!$B$2-'Retirement Age'!$B$1)*12,Calculations!B45*(1+'Retirement Age'!$B$8/12)^(('Retirement Age'!$B$2-'Retirement Age'!$B$1)*12-A45),0)</f>
        <v>123568.8818</v>
      </c>
      <c r="E45" s="3">
        <f>C45/((1+'Retirement Age'!$B$9/12)^((('Retirement Age'!$B$2-'Retirement Age'!$B$1)*12)-Calculations!A45))</f>
        <v>62708.25531</v>
      </c>
    </row>
    <row r="46" ht="15.75" customHeight="1">
      <c r="A46" s="3">
        <f t="shared" si="1"/>
        <v>45</v>
      </c>
      <c r="B46" s="7">
        <f t="shared" si="5"/>
        <v>22813.125</v>
      </c>
      <c r="C46" s="3">
        <f>IF(A46&lt;=('Retirement Age'!$B$2-'Retirement Age'!$B$1)*12,Calculations!B46*(1+'Retirement Age'!$B$8/12)^(('Retirement Age'!$B$2-'Retirement Age'!$B$1)*12-A46),0)</f>
        <v>122043.3401</v>
      </c>
      <c r="E46" s="3">
        <f>C46/((1+'Retirement Age'!$B$9/12)^((('Retirement Age'!$B$2-'Retirement Age'!$B$1)*12)-Calculations!A46))</f>
        <v>62243.74971</v>
      </c>
    </row>
    <row r="47" ht="15.75" customHeight="1">
      <c r="A47" s="3">
        <f t="shared" si="1"/>
        <v>46</v>
      </c>
      <c r="B47" s="7">
        <f t="shared" si="5"/>
        <v>22813.125</v>
      </c>
      <c r="C47" s="3">
        <f>IF(A47&lt;=('Retirement Age'!$B$2-'Retirement Age'!$B$1)*12,Calculations!B47*(1+'Retirement Age'!$B$8/12)^(('Retirement Age'!$B$2-'Retirement Age'!$B$1)*12-A47),0)</f>
        <v>120536.6322</v>
      </c>
      <c r="E47" s="3">
        <f>C47/((1+'Retirement Age'!$B$9/12)^((('Retirement Age'!$B$2-'Retirement Age'!$B$1)*12)-Calculations!A47))</f>
        <v>61782.6849</v>
      </c>
    </row>
    <row r="48" ht="15.75" customHeight="1">
      <c r="A48" s="3">
        <f t="shared" si="1"/>
        <v>47</v>
      </c>
      <c r="B48" s="7">
        <f t="shared" si="5"/>
        <v>22813.125</v>
      </c>
      <c r="C48" s="3">
        <f>IF(A48&lt;=('Retirement Age'!$B$2-'Retirement Age'!$B$1)*12,Calculations!B48*(1+'Retirement Age'!$B$8/12)^(('Retirement Age'!$B$2-'Retirement Age'!$B$1)*12-A48),0)</f>
        <v>119048.5256</v>
      </c>
      <c r="E48" s="3">
        <f>C48/((1+'Retirement Age'!$B$9/12)^((('Retirement Age'!$B$2-'Retirement Age'!$B$1)*12)-Calculations!A48))</f>
        <v>61325.03538</v>
      </c>
    </row>
    <row r="49" ht="15.75" customHeight="1">
      <c r="A49" s="3">
        <f t="shared" si="1"/>
        <v>48</v>
      </c>
      <c r="B49" s="7">
        <f t="shared" si="5"/>
        <v>22813.125</v>
      </c>
      <c r="C49" s="3">
        <f>IF(A49&lt;=('Retirement Age'!$B$2-'Retirement Age'!$B$1)*12,Calculations!B49*(1+'Retirement Age'!$B$8/12)^(('Retirement Age'!$B$2-'Retirement Age'!$B$1)*12-A49),0)</f>
        <v>117578.7907</v>
      </c>
      <c r="E49" s="3">
        <f>C49/((1+'Retirement Age'!$B$9/12)^((('Retirement Age'!$B$2-'Retirement Age'!$B$1)*12)-Calculations!A49))</f>
        <v>60870.77586</v>
      </c>
    </row>
    <row r="50" ht="15.75" customHeight="1">
      <c r="A50" s="3">
        <f t="shared" si="1"/>
        <v>49</v>
      </c>
      <c r="B50" s="7">
        <f>B49*(1+'Retirement Age'!$B$6)</f>
        <v>26235.09375</v>
      </c>
      <c r="C50" s="3">
        <f>IF(A50&lt;=('Retirement Age'!$B$2-'Retirement Age'!$B$1)*12,Calculations!B50*(1+'Retirement Age'!$B$8/12)^(('Retirement Age'!$B$2-'Retirement Age'!$B$1)*12-A50),0)</f>
        <v>133546.2808</v>
      </c>
      <c r="E50" s="3">
        <f>C50/((1+'Retirement Age'!$B$9/12)^((('Retirement Age'!$B$2-'Retirement Age'!$B$1)*12)-Calculations!A50))</f>
        <v>69482.86341</v>
      </c>
    </row>
    <row r="51" ht="15.75" customHeight="1">
      <c r="A51" s="3">
        <f t="shared" si="1"/>
        <v>50</v>
      </c>
      <c r="B51" s="7">
        <f t="shared" ref="B51:B61" si="6">B50</f>
        <v>26235.09375</v>
      </c>
      <c r="C51" s="3">
        <f>IF(A51&lt;=('Retirement Age'!$B$2-'Retirement Age'!$B$1)*12,Calculations!B51*(1+'Retirement Age'!$B$8/12)^(('Retirement Age'!$B$2-'Retirement Age'!$B$1)*12-A51),0)</f>
        <v>131897.5613</v>
      </c>
      <c r="E51" s="3">
        <f>C51/((1+'Retirement Age'!$B$9/12)^((('Retirement Age'!$B$2-'Retirement Age'!$B$1)*12)-Calculations!A51))</f>
        <v>68968.17553</v>
      </c>
    </row>
    <row r="52" ht="15.75" customHeight="1">
      <c r="A52" s="3">
        <f t="shared" si="1"/>
        <v>51</v>
      </c>
      <c r="B52" s="7">
        <f t="shared" si="6"/>
        <v>26235.09375</v>
      </c>
      <c r="C52" s="3">
        <f>IF(A52&lt;=('Retirement Age'!$B$2-'Retirement Age'!$B$1)*12,Calculations!B52*(1+'Retirement Age'!$B$8/12)^(('Retirement Age'!$B$2-'Retirement Age'!$B$1)*12-A52),0)</f>
        <v>130269.1963</v>
      </c>
      <c r="E52" s="3">
        <f>C52/((1+'Retirement Age'!$B$9/12)^((('Retirement Age'!$B$2-'Retirement Age'!$B$1)*12)-Calculations!A52))</f>
        <v>68457.30015</v>
      </c>
    </row>
    <row r="53" ht="15.75" customHeight="1">
      <c r="A53" s="3">
        <f t="shared" si="1"/>
        <v>52</v>
      </c>
      <c r="B53" s="7">
        <f t="shared" si="6"/>
        <v>26235.09375</v>
      </c>
      <c r="C53" s="3">
        <f>IF(A53&lt;=('Retirement Age'!$B$2-'Retirement Age'!$B$1)*12,Calculations!B53*(1+'Retirement Age'!$B$8/12)^(('Retirement Age'!$B$2-'Retirement Age'!$B$1)*12-A53),0)</f>
        <v>128660.9346</v>
      </c>
      <c r="E53" s="3">
        <f>C53/((1+'Retirement Age'!$B$9/12)^((('Retirement Age'!$B$2-'Retirement Age'!$B$1)*12)-Calculations!A53))</f>
        <v>67950.20904</v>
      </c>
    </row>
    <row r="54" ht="15.75" customHeight="1">
      <c r="A54" s="3">
        <f t="shared" si="1"/>
        <v>53</v>
      </c>
      <c r="B54" s="7">
        <f t="shared" si="6"/>
        <v>26235.09375</v>
      </c>
      <c r="C54" s="3">
        <f>IF(A54&lt;=('Retirement Age'!$B$2-'Retirement Age'!$B$1)*12,Calculations!B54*(1+'Retirement Age'!$B$8/12)^(('Retirement Age'!$B$2-'Retirement Age'!$B$1)*12-A54),0)</f>
        <v>127072.528</v>
      </c>
      <c r="E54" s="3">
        <f>C54/((1+'Retirement Age'!$B$9/12)^((('Retirement Age'!$B$2-'Retirement Age'!$B$1)*12)-Calculations!A54))</f>
        <v>67446.87416</v>
      </c>
    </row>
    <row r="55" ht="15.75" customHeight="1">
      <c r="A55" s="3">
        <f t="shared" si="1"/>
        <v>54</v>
      </c>
      <c r="B55" s="7">
        <f t="shared" si="6"/>
        <v>26235.09375</v>
      </c>
      <c r="C55" s="3">
        <f>IF(A55&lt;=('Retirement Age'!$B$2-'Retirement Age'!$B$1)*12,Calculations!B55*(1+'Retirement Age'!$B$8/12)^(('Retirement Age'!$B$2-'Retirement Age'!$B$1)*12-A55),0)</f>
        <v>125503.7314</v>
      </c>
      <c r="E55" s="3">
        <f>C55/((1+'Retirement Age'!$B$9/12)^((('Retirement Age'!$B$2-'Retirement Age'!$B$1)*12)-Calculations!A55))</f>
        <v>66947.26769</v>
      </c>
    </row>
    <row r="56" ht="15.75" customHeight="1">
      <c r="A56" s="3">
        <f t="shared" si="1"/>
        <v>55</v>
      </c>
      <c r="B56" s="7">
        <f t="shared" si="6"/>
        <v>26235.09375</v>
      </c>
      <c r="C56" s="3">
        <f>IF(A56&lt;=('Retirement Age'!$B$2-'Retirement Age'!$B$1)*12,Calculations!B56*(1+'Retirement Age'!$B$8/12)^(('Retirement Age'!$B$2-'Retirement Age'!$B$1)*12-A56),0)</f>
        <v>123954.3026</v>
      </c>
      <c r="E56" s="3">
        <f>C56/((1+'Retirement Age'!$B$9/12)^((('Retirement Age'!$B$2-'Retirement Age'!$B$1)*12)-Calculations!A56))</f>
        <v>66451.362</v>
      </c>
    </row>
    <row r="57" ht="15.75" customHeight="1">
      <c r="A57" s="3">
        <f t="shared" si="1"/>
        <v>56</v>
      </c>
      <c r="B57" s="7">
        <f t="shared" si="6"/>
        <v>26235.09375</v>
      </c>
      <c r="C57" s="3">
        <f>IF(A57&lt;=('Retirement Age'!$B$2-'Retirement Age'!$B$1)*12,Calculations!B57*(1+'Retirement Age'!$B$8/12)^(('Retirement Age'!$B$2-'Retirement Age'!$B$1)*12-A57),0)</f>
        <v>122424.0026</v>
      </c>
      <c r="E57" s="3">
        <f>C57/((1+'Retirement Age'!$B$9/12)^((('Retirement Age'!$B$2-'Retirement Age'!$B$1)*12)-Calculations!A57))</f>
        <v>65959.12969</v>
      </c>
    </row>
    <row r="58" ht="15.75" customHeight="1">
      <c r="A58" s="3">
        <f t="shared" si="1"/>
        <v>57</v>
      </c>
      <c r="B58" s="7">
        <f t="shared" si="6"/>
        <v>26235.09375</v>
      </c>
      <c r="C58" s="3">
        <f>IF(A58&lt;=('Retirement Age'!$B$2-'Retirement Age'!$B$1)*12,Calculations!B58*(1+'Retirement Age'!$B$8/12)^(('Retirement Age'!$B$2-'Retirement Age'!$B$1)*12-A58),0)</f>
        <v>120912.5951</v>
      </c>
      <c r="E58" s="3">
        <f>C58/((1+'Retirement Age'!$B$9/12)^((('Retirement Age'!$B$2-'Retirement Age'!$B$1)*12)-Calculations!A58))</f>
        <v>65470.54354</v>
      </c>
    </row>
    <row r="59" ht="15.75" customHeight="1">
      <c r="A59" s="3">
        <f t="shared" si="1"/>
        <v>58</v>
      </c>
      <c r="B59" s="7">
        <f t="shared" si="6"/>
        <v>26235.09375</v>
      </c>
      <c r="C59" s="3">
        <f>IF(A59&lt;=('Retirement Age'!$B$2-'Retirement Age'!$B$1)*12,Calculations!B59*(1+'Retirement Age'!$B$8/12)^(('Retirement Age'!$B$2-'Retirement Age'!$B$1)*12-A59),0)</f>
        <v>119419.8471</v>
      </c>
      <c r="E59" s="3">
        <f>C59/((1+'Retirement Age'!$B$9/12)^((('Retirement Age'!$B$2-'Retirement Age'!$B$1)*12)-Calculations!A59))</f>
        <v>64985.57655</v>
      </c>
    </row>
    <row r="60" ht="15.75" customHeight="1">
      <c r="A60" s="3">
        <f t="shared" si="1"/>
        <v>59</v>
      </c>
      <c r="B60" s="7">
        <f t="shared" si="6"/>
        <v>26235.09375</v>
      </c>
      <c r="C60" s="3">
        <f>IF(A60&lt;=('Retirement Age'!$B$2-'Retirement Age'!$B$1)*12,Calculations!B60*(1+'Retirement Age'!$B$8/12)^(('Retirement Age'!$B$2-'Retirement Age'!$B$1)*12-A60),0)</f>
        <v>117945.528</v>
      </c>
      <c r="E60" s="3">
        <f>C60/((1+'Retirement Age'!$B$9/12)^((('Retirement Age'!$B$2-'Retirement Age'!$B$1)*12)-Calculations!A60))</f>
        <v>64504.20191</v>
      </c>
    </row>
    <row r="61" ht="15.75" customHeight="1">
      <c r="A61" s="3">
        <f t="shared" si="1"/>
        <v>60</v>
      </c>
      <c r="B61" s="7">
        <f t="shared" si="6"/>
        <v>26235.09375</v>
      </c>
      <c r="C61" s="3">
        <f>IF(A61&lt;=('Retirement Age'!$B$2-'Retirement Age'!$B$1)*12,Calculations!B61*(1+'Retirement Age'!$B$8/12)^(('Retirement Age'!$B$2-'Retirement Age'!$B$1)*12-A61),0)</f>
        <v>116489.4103</v>
      </c>
      <c r="E61" s="3">
        <f>C61/((1+'Retirement Age'!$B$9/12)^((('Retirement Age'!$B$2-'Retirement Age'!$B$1)*12)-Calculations!A61))</f>
        <v>64026.39301</v>
      </c>
    </row>
    <row r="62" ht="15.75" customHeight="1">
      <c r="A62" s="3">
        <f t="shared" si="1"/>
        <v>61</v>
      </c>
      <c r="B62" s="7">
        <f>B61*(1+'Retirement Age'!$B$6)</f>
        <v>30170.35781</v>
      </c>
      <c r="C62" s="3">
        <f>IF(A62&lt;=('Retirement Age'!$B$2-'Retirement Age'!$B$1)*12,Calculations!B62*(1+'Retirement Age'!$B$8/12)^(('Retirement Age'!$B$2-'Retirement Age'!$B$1)*12-A62),0)</f>
        <v>132308.9599</v>
      </c>
      <c r="E62" s="3">
        <f>C62/((1+'Retirement Age'!$B$9/12)^((('Retirement Age'!$B$2-'Retirement Age'!$B$1)*12)-Calculations!A62))</f>
        <v>73084.94195</v>
      </c>
    </row>
    <row r="63" ht="15.75" customHeight="1">
      <c r="A63" s="3">
        <f t="shared" si="1"/>
        <v>62</v>
      </c>
      <c r="B63" s="7">
        <f t="shared" ref="B63:B73" si="7">B62</f>
        <v>30170.35781</v>
      </c>
      <c r="C63" s="3">
        <f>IF(A63&lt;=('Retirement Age'!$B$2-'Retirement Age'!$B$1)*12,Calculations!B63*(1+'Retirement Age'!$B$8/12)^(('Retirement Age'!$B$2-'Retirement Age'!$B$1)*12-A63),0)</f>
        <v>130675.5159</v>
      </c>
      <c r="E63" s="3">
        <f>C63/((1+'Retirement Age'!$B$9/12)^((('Retirement Age'!$B$2-'Retirement Age'!$B$1)*12)-Calculations!A63))</f>
        <v>72543.572</v>
      </c>
    </row>
    <row r="64" ht="15.75" customHeight="1">
      <c r="A64" s="3">
        <f t="shared" si="1"/>
        <v>63</v>
      </c>
      <c r="B64" s="7">
        <f t="shared" si="7"/>
        <v>30170.35781</v>
      </c>
      <c r="C64" s="3">
        <f>IF(A64&lt;=('Retirement Age'!$B$2-'Retirement Age'!$B$1)*12,Calculations!B64*(1+'Retirement Age'!$B$8/12)^(('Retirement Age'!$B$2-'Retirement Age'!$B$1)*12-A64),0)</f>
        <v>129062.238</v>
      </c>
      <c r="E64" s="3">
        <f>C64/((1+'Retirement Age'!$B$9/12)^((('Retirement Age'!$B$2-'Retirement Age'!$B$1)*12)-Calculations!A64))</f>
        <v>72006.21221</v>
      </c>
    </row>
    <row r="65" ht="15.75" customHeight="1">
      <c r="A65" s="3">
        <f t="shared" si="1"/>
        <v>64</v>
      </c>
      <c r="B65" s="7">
        <f t="shared" si="7"/>
        <v>30170.35781</v>
      </c>
      <c r="C65" s="3">
        <f>IF(A65&lt;=('Retirement Age'!$B$2-'Retirement Age'!$B$1)*12,Calculations!B65*(1+'Retirement Age'!$B$8/12)^(('Retirement Age'!$B$2-'Retirement Age'!$B$1)*12-A65),0)</f>
        <v>127468.877</v>
      </c>
      <c r="E65" s="3">
        <f>C65/((1+'Retirement Age'!$B$9/12)^((('Retirement Age'!$B$2-'Retirement Age'!$B$1)*12)-Calculations!A65))</f>
        <v>71472.83286</v>
      </c>
    </row>
    <row r="66" ht="15.75" customHeight="1">
      <c r="A66" s="3">
        <f t="shared" si="1"/>
        <v>65</v>
      </c>
      <c r="B66" s="7">
        <f t="shared" si="7"/>
        <v>30170.35781</v>
      </c>
      <c r="C66" s="3">
        <f>IF(A66&lt;=('Retirement Age'!$B$2-'Retirement Age'!$B$1)*12,Calculations!B66*(1+'Retirement Age'!$B$8/12)^(('Retirement Age'!$B$2-'Retirement Age'!$B$1)*12-A66),0)</f>
        <v>125895.1872</v>
      </c>
      <c r="E66" s="3">
        <f>C66/((1+'Retirement Age'!$B$9/12)^((('Retirement Age'!$B$2-'Retirement Age'!$B$1)*12)-Calculations!A66))</f>
        <v>70943.40447</v>
      </c>
    </row>
    <row r="67" ht="15.75" customHeight="1">
      <c r="A67" s="3">
        <f t="shared" si="1"/>
        <v>66</v>
      </c>
      <c r="B67" s="7">
        <f t="shared" si="7"/>
        <v>30170.35781</v>
      </c>
      <c r="C67" s="3">
        <f>IF(A67&lt;=('Retirement Age'!$B$2-'Retirement Age'!$B$1)*12,Calculations!B67*(1+'Retirement Age'!$B$8/12)^(('Retirement Age'!$B$2-'Retirement Age'!$B$1)*12-A67),0)</f>
        <v>124340.9256</v>
      </c>
      <c r="E67" s="3">
        <f>C67/((1+'Retirement Age'!$B$9/12)^((('Retirement Age'!$B$2-'Retirement Age'!$B$1)*12)-Calculations!A67))</f>
        <v>70417.89777</v>
      </c>
    </row>
    <row r="68" ht="15.75" customHeight="1">
      <c r="A68" s="3">
        <f t="shared" si="1"/>
        <v>67</v>
      </c>
      <c r="B68" s="7">
        <f t="shared" si="7"/>
        <v>30170.35781</v>
      </c>
      <c r="C68" s="3">
        <f>IF(A68&lt;=('Retirement Age'!$B$2-'Retirement Age'!$B$1)*12,Calculations!B68*(1+'Retirement Age'!$B$8/12)^(('Retirement Age'!$B$2-'Retirement Age'!$B$1)*12-A68),0)</f>
        <v>122805.8524</v>
      </c>
      <c r="E68" s="3">
        <f>C68/((1+'Retirement Age'!$B$9/12)^((('Retirement Age'!$B$2-'Retirement Age'!$B$1)*12)-Calculations!A68))</f>
        <v>69896.28371</v>
      </c>
    </row>
    <row r="69" ht="15.75" customHeight="1">
      <c r="A69" s="3">
        <f t="shared" si="1"/>
        <v>68</v>
      </c>
      <c r="B69" s="7">
        <f t="shared" si="7"/>
        <v>30170.35781</v>
      </c>
      <c r="C69" s="3">
        <f>IF(A69&lt;=('Retirement Age'!$B$2-'Retirement Age'!$B$1)*12,Calculations!B69*(1+'Retirement Age'!$B$8/12)^(('Retirement Age'!$B$2-'Retirement Age'!$B$1)*12-A69),0)</f>
        <v>121289.7308</v>
      </c>
      <c r="E69" s="3">
        <f>C69/((1+'Retirement Age'!$B$9/12)^((('Retirement Age'!$B$2-'Retirement Age'!$B$1)*12)-Calculations!A69))</f>
        <v>69378.53346</v>
      </c>
    </row>
    <row r="70" ht="15.75" customHeight="1">
      <c r="A70" s="3">
        <f t="shared" si="1"/>
        <v>69</v>
      </c>
      <c r="B70" s="7">
        <f t="shared" si="7"/>
        <v>30170.35781</v>
      </c>
      <c r="C70" s="3">
        <f>IF(A70&lt;=('Retirement Age'!$B$2-'Retirement Age'!$B$1)*12,Calculations!B70*(1+'Retirement Age'!$B$8/12)^(('Retirement Age'!$B$2-'Retirement Age'!$B$1)*12-A70),0)</f>
        <v>119792.3267</v>
      </c>
      <c r="E70" s="3">
        <f>C70/((1+'Retirement Age'!$B$9/12)^((('Retirement Age'!$B$2-'Retirement Age'!$B$1)*12)-Calculations!A70))</f>
        <v>68864.6184</v>
      </c>
    </row>
    <row r="71" ht="15.75" customHeight="1">
      <c r="A71" s="3">
        <f t="shared" si="1"/>
        <v>70</v>
      </c>
      <c r="B71" s="7">
        <f t="shared" si="7"/>
        <v>30170.35781</v>
      </c>
      <c r="C71" s="3">
        <f>IF(A71&lt;=('Retirement Age'!$B$2-'Retirement Age'!$B$1)*12,Calculations!B71*(1+'Retirement Age'!$B$8/12)^(('Retirement Age'!$B$2-'Retirement Age'!$B$1)*12-A71),0)</f>
        <v>118313.4091</v>
      </c>
      <c r="E71" s="3">
        <f>C71/((1+'Retirement Age'!$B$9/12)^((('Retirement Age'!$B$2-'Retirement Age'!$B$1)*12)-Calculations!A71))</f>
        <v>68354.51012</v>
      </c>
    </row>
    <row r="72" ht="15.75" customHeight="1">
      <c r="A72" s="3">
        <f t="shared" si="1"/>
        <v>71</v>
      </c>
      <c r="B72" s="7">
        <f t="shared" si="7"/>
        <v>30170.35781</v>
      </c>
      <c r="C72" s="3">
        <f>IF(A72&lt;=('Retirement Age'!$B$2-'Retirement Age'!$B$1)*12,Calculations!B72*(1+'Retirement Age'!$B$8/12)^(('Retirement Age'!$B$2-'Retirement Age'!$B$1)*12-A72),0)</f>
        <v>116852.7497</v>
      </c>
      <c r="E72" s="3">
        <f>C72/((1+'Retirement Age'!$B$9/12)^((('Retirement Age'!$B$2-'Retirement Age'!$B$1)*12)-Calculations!A72))</f>
        <v>67848.18041</v>
      </c>
    </row>
    <row r="73" ht="15.75" customHeight="1">
      <c r="A73" s="3">
        <f t="shared" si="1"/>
        <v>72</v>
      </c>
      <c r="B73" s="7">
        <f t="shared" si="7"/>
        <v>30170.35781</v>
      </c>
      <c r="C73" s="3">
        <f>IF(A73&lt;=('Retirement Age'!$B$2-'Retirement Age'!$B$1)*12,Calculations!B73*(1+'Retirement Age'!$B$8/12)^(('Retirement Age'!$B$2-'Retirement Age'!$B$1)*12-A73),0)</f>
        <v>115410.1232</v>
      </c>
      <c r="E73" s="3">
        <f>C73/((1+'Retirement Age'!$B$9/12)^((('Retirement Age'!$B$2-'Retirement Age'!$B$1)*12)-Calculations!A73))</f>
        <v>67345.6013</v>
      </c>
    </row>
    <row r="74" ht="15.75" customHeight="1">
      <c r="A74" s="3">
        <f t="shared" si="1"/>
        <v>73</v>
      </c>
      <c r="B74" s="7">
        <f>B73*(1+'Retirement Age'!$B$6)</f>
        <v>34695.91148</v>
      </c>
      <c r="C74" s="3">
        <f>IF(A74&lt;=('Retirement Age'!$B$2-'Retirement Age'!$B$1)*12,Calculations!B74*(1+'Retirement Age'!$B$8/12)^(('Retirement Age'!$B$2-'Retirement Age'!$B$1)*12-A74),0)</f>
        <v>131083.1029</v>
      </c>
      <c r="E74" s="3">
        <f>C74/((1+'Retirement Age'!$B$9/12)^((('Retirement Age'!$B$2-'Retirement Age'!$B$1)*12)-Calculations!A74))</f>
        <v>76873.75674</v>
      </c>
    </row>
    <row r="75" ht="15.75" customHeight="1">
      <c r="A75" s="3">
        <f t="shared" si="1"/>
        <v>74</v>
      </c>
      <c r="B75" s="7">
        <f t="shared" ref="B75:B85" si="8">B74</f>
        <v>34695.91148</v>
      </c>
      <c r="C75" s="3">
        <f>IF(A75&lt;=('Retirement Age'!$B$2-'Retirement Age'!$B$1)*12,Calculations!B75*(1+'Retirement Age'!$B$8/12)^(('Retirement Age'!$B$2-'Retirement Age'!$B$1)*12-A75),0)</f>
        <v>129464.793</v>
      </c>
      <c r="E75" s="3">
        <f>C75/((1+'Retirement Age'!$B$9/12)^((('Retirement Age'!$B$2-'Retirement Age'!$B$1)*12)-Calculations!A75))</f>
        <v>76304.32151</v>
      </c>
    </row>
    <row r="76" ht="15.75" customHeight="1">
      <c r="A76" s="3">
        <f t="shared" si="1"/>
        <v>75</v>
      </c>
      <c r="B76" s="7">
        <f t="shared" si="8"/>
        <v>34695.91148</v>
      </c>
      <c r="C76" s="3">
        <f>IF(A76&lt;=('Retirement Age'!$B$2-'Retirement Age'!$B$1)*12,Calculations!B76*(1+'Retirement Age'!$B$8/12)^(('Retirement Age'!$B$2-'Retirement Age'!$B$1)*12-A76),0)</f>
        <v>127866.4622</v>
      </c>
      <c r="E76" s="3">
        <f>C76/((1+'Retirement Age'!$B$9/12)^((('Retirement Age'!$B$2-'Retirement Age'!$B$1)*12)-Calculations!A76))</f>
        <v>75739.10431</v>
      </c>
    </row>
    <row r="77" ht="15.75" customHeight="1">
      <c r="A77" s="3">
        <f t="shared" si="1"/>
        <v>76</v>
      </c>
      <c r="B77" s="7">
        <f t="shared" si="8"/>
        <v>34695.91148</v>
      </c>
      <c r="C77" s="3">
        <f>IF(A77&lt;=('Retirement Age'!$B$2-'Retirement Age'!$B$1)*12,Calculations!B77*(1+'Retirement Age'!$B$8/12)^(('Retirement Age'!$B$2-'Retirement Age'!$B$1)*12-A77),0)</f>
        <v>126287.8639</v>
      </c>
      <c r="E77" s="3">
        <f>C77/((1+'Retirement Age'!$B$9/12)^((('Retirement Age'!$B$2-'Retirement Age'!$B$1)*12)-Calculations!A77))</f>
        <v>75178.07391</v>
      </c>
    </row>
    <row r="78" ht="15.75" customHeight="1">
      <c r="A78" s="3">
        <f t="shared" si="1"/>
        <v>77</v>
      </c>
      <c r="B78" s="7">
        <f t="shared" si="8"/>
        <v>34695.91148</v>
      </c>
      <c r="C78" s="3">
        <f>IF(A78&lt;=('Retirement Age'!$B$2-'Retirement Age'!$B$1)*12,Calculations!B78*(1+'Retirement Age'!$B$8/12)^(('Retirement Age'!$B$2-'Retirement Age'!$B$1)*12-A78),0)</f>
        <v>124728.7545</v>
      </c>
      <c r="E78" s="3">
        <f>C78/((1+'Retirement Age'!$B$9/12)^((('Retirement Age'!$B$2-'Retirement Age'!$B$1)*12)-Calculations!A78))</f>
        <v>74621.19929</v>
      </c>
    </row>
    <row r="79" ht="15.75" customHeight="1">
      <c r="A79" s="3">
        <f t="shared" si="1"/>
        <v>78</v>
      </c>
      <c r="B79" s="7">
        <f t="shared" si="8"/>
        <v>34695.91148</v>
      </c>
      <c r="C79" s="3">
        <f>IF(A79&lt;=('Retirement Age'!$B$2-'Retirement Age'!$B$1)*12,Calculations!B79*(1+'Retirement Age'!$B$8/12)^(('Retirement Age'!$B$2-'Retirement Age'!$B$1)*12-A79),0)</f>
        <v>123188.8933</v>
      </c>
      <c r="E79" s="3">
        <f>C79/((1+'Retirement Age'!$B$9/12)^((('Retirement Age'!$B$2-'Retirement Age'!$B$1)*12)-Calculations!A79))</f>
        <v>74068.44966</v>
      </c>
    </row>
    <row r="80" ht="15.75" customHeight="1">
      <c r="A80" s="3">
        <f t="shared" si="1"/>
        <v>79</v>
      </c>
      <c r="B80" s="7">
        <f t="shared" si="8"/>
        <v>34695.91148</v>
      </c>
      <c r="C80" s="3">
        <f>IF(A80&lt;=('Retirement Age'!$B$2-'Retirement Age'!$B$1)*12,Calculations!B80*(1+'Retirement Age'!$B$8/12)^(('Retirement Age'!$B$2-'Retirement Age'!$B$1)*12-A80),0)</f>
        <v>121668.0428</v>
      </c>
      <c r="E80" s="3">
        <f>C80/((1+'Retirement Age'!$B$9/12)^((('Retirement Age'!$B$2-'Retirement Age'!$B$1)*12)-Calculations!A80))</f>
        <v>73519.79448</v>
      </c>
    </row>
    <row r="81" ht="15.75" customHeight="1">
      <c r="A81" s="3">
        <f t="shared" si="1"/>
        <v>80</v>
      </c>
      <c r="B81" s="7">
        <f t="shared" si="8"/>
        <v>34695.91148</v>
      </c>
      <c r="C81" s="3">
        <f>IF(A81&lt;=('Retirement Age'!$B$2-'Retirement Age'!$B$1)*12,Calculations!B81*(1+'Retirement Age'!$B$8/12)^(('Retirement Age'!$B$2-'Retirement Age'!$B$1)*12-A81),0)</f>
        <v>120165.9682</v>
      </c>
      <c r="E81" s="3">
        <f>C81/((1+'Retirement Age'!$B$9/12)^((('Retirement Age'!$B$2-'Retirement Age'!$B$1)*12)-Calculations!A81))</f>
        <v>72975.20341</v>
      </c>
    </row>
    <row r="82" ht="15.75" customHeight="1">
      <c r="A82" s="3">
        <f t="shared" si="1"/>
        <v>81</v>
      </c>
      <c r="B82" s="7">
        <f t="shared" si="8"/>
        <v>34695.91148</v>
      </c>
      <c r="C82" s="3">
        <f>IF(A82&lt;=('Retirement Age'!$B$2-'Retirement Age'!$B$1)*12,Calculations!B82*(1+'Retirement Age'!$B$8/12)^(('Retirement Age'!$B$2-'Retirement Age'!$B$1)*12-A82),0)</f>
        <v>118682.4377</v>
      </c>
      <c r="E82" s="3">
        <f>C82/((1+'Retirement Age'!$B$9/12)^((('Retirement Age'!$B$2-'Retirement Age'!$B$1)*12)-Calculations!A82))</f>
        <v>72434.64635</v>
      </c>
    </row>
    <row r="83" ht="15.75" customHeight="1">
      <c r="A83" s="3">
        <f t="shared" si="1"/>
        <v>82</v>
      </c>
      <c r="B83" s="7">
        <f t="shared" si="8"/>
        <v>34695.91148</v>
      </c>
      <c r="C83" s="3">
        <f>IF(A83&lt;=('Retirement Age'!$B$2-'Retirement Age'!$B$1)*12,Calculations!B83*(1+'Retirement Age'!$B$8/12)^(('Retirement Age'!$B$2-'Retirement Age'!$B$1)*12-A83),0)</f>
        <v>117217.2224</v>
      </c>
      <c r="E83" s="3">
        <f>C83/((1+'Retirement Age'!$B$9/12)^((('Retirement Age'!$B$2-'Retirement Age'!$B$1)*12)-Calculations!A83))</f>
        <v>71898.09341</v>
      </c>
    </row>
    <row r="84" ht="15.75" customHeight="1">
      <c r="A84" s="3">
        <f t="shared" si="1"/>
        <v>83</v>
      </c>
      <c r="B84" s="7">
        <f t="shared" si="8"/>
        <v>34695.91148</v>
      </c>
      <c r="C84" s="3">
        <f>IF(A84&lt;=('Retirement Age'!$B$2-'Retirement Age'!$B$1)*12,Calculations!B84*(1+'Retirement Age'!$B$8/12)^(('Retirement Age'!$B$2-'Retirement Age'!$B$1)*12-A84),0)</f>
        <v>115770.0962</v>
      </c>
      <c r="E84" s="3">
        <f>C84/((1+'Retirement Age'!$B$9/12)^((('Retirement Age'!$B$2-'Retirement Age'!$B$1)*12)-Calculations!A84))</f>
        <v>71365.51494</v>
      </c>
    </row>
    <row r="85" ht="15.75" customHeight="1">
      <c r="A85" s="3">
        <f t="shared" si="1"/>
        <v>84</v>
      </c>
      <c r="B85" s="7">
        <f t="shared" si="8"/>
        <v>34695.91148</v>
      </c>
      <c r="C85" s="3">
        <f>IF(A85&lt;=('Retirement Age'!$B$2-'Retirement Age'!$B$1)*12,Calculations!B85*(1+'Retirement Age'!$B$8/12)^(('Retirement Age'!$B$2-'Retirement Age'!$B$1)*12-A85),0)</f>
        <v>114340.8358</v>
      </c>
      <c r="E85" s="3">
        <f>C85/((1+'Retirement Age'!$B$9/12)^((('Retirement Age'!$B$2-'Retirement Age'!$B$1)*12)-Calculations!A85))</f>
        <v>70836.8815</v>
      </c>
    </row>
    <row r="86" ht="15.75" customHeight="1">
      <c r="A86" s="3">
        <f t="shared" si="1"/>
        <v>85</v>
      </c>
      <c r="B86" s="7">
        <f>B85*(1+'Retirement Age'!$B$6)</f>
        <v>39900.29821</v>
      </c>
      <c r="C86" s="3">
        <f>IF(A86&lt;=('Retirement Age'!$B$2-'Retirement Age'!$B$1)*12,Calculations!B86*(1+'Retirement Age'!$B$8/12)^(('Retirement Age'!$B$2-'Retirement Age'!$B$1)*12-A86),0)</f>
        <v>129868.6036</v>
      </c>
      <c r="E86" s="3">
        <f>C86/((1+'Retirement Age'!$B$9/12)^((('Retirement Age'!$B$2-'Retirement Age'!$B$1)*12)-Calculations!A86))</f>
        <v>80858.98843</v>
      </c>
    </row>
    <row r="87" ht="15.75" customHeight="1">
      <c r="A87" s="3">
        <f t="shared" si="1"/>
        <v>86</v>
      </c>
      <c r="B87" s="7">
        <f t="shared" ref="B87:B97" si="9">B86</f>
        <v>39900.29821</v>
      </c>
      <c r="C87" s="3">
        <f>IF(A87&lt;=('Retirement Age'!$B$2-'Retirement Age'!$B$1)*12,Calculations!B87*(1+'Retirement Age'!$B$8/12)^(('Retirement Age'!$B$2-'Retirement Age'!$B$1)*12-A87),0)</f>
        <v>128265.2875</v>
      </c>
      <c r="E87" s="3">
        <f>C87/((1+'Retirement Age'!$B$9/12)^((('Retirement Age'!$B$2-'Retirement Age'!$B$1)*12)-Calculations!A87))</f>
        <v>80260.03296</v>
      </c>
    </row>
    <row r="88" ht="15.75" customHeight="1">
      <c r="A88" s="3">
        <f t="shared" si="1"/>
        <v>87</v>
      </c>
      <c r="B88" s="7">
        <f t="shared" si="9"/>
        <v>39900.29821</v>
      </c>
      <c r="C88" s="3">
        <f>IF(A88&lt;=('Retirement Age'!$B$2-'Retirement Age'!$B$1)*12,Calculations!B88*(1+'Retirement Age'!$B$8/12)^(('Retirement Age'!$B$2-'Retirement Age'!$B$1)*12-A88),0)</f>
        <v>126681.7654</v>
      </c>
      <c r="E88" s="3">
        <f>C88/((1+'Retirement Age'!$B$9/12)^((('Retirement Age'!$B$2-'Retirement Age'!$B$1)*12)-Calculations!A88))</f>
        <v>79665.5142</v>
      </c>
    </row>
    <row r="89" ht="15.75" customHeight="1">
      <c r="A89" s="3">
        <f t="shared" si="1"/>
        <v>88</v>
      </c>
      <c r="B89" s="7">
        <f t="shared" si="9"/>
        <v>39900.29821</v>
      </c>
      <c r="C89" s="3">
        <f>IF(A89&lt;=('Retirement Age'!$B$2-'Retirement Age'!$B$1)*12,Calculations!B89*(1+'Retirement Age'!$B$8/12)^(('Retirement Age'!$B$2-'Retirement Age'!$B$1)*12-A89),0)</f>
        <v>125117.793</v>
      </c>
      <c r="E89" s="3">
        <f>C89/((1+'Retirement Age'!$B$9/12)^((('Retirement Age'!$B$2-'Retirement Age'!$B$1)*12)-Calculations!A89))</f>
        <v>79075.39928</v>
      </c>
    </row>
    <row r="90" ht="15.75" customHeight="1">
      <c r="A90" s="3">
        <f t="shared" si="1"/>
        <v>89</v>
      </c>
      <c r="B90" s="7">
        <f t="shared" si="9"/>
        <v>39900.29821</v>
      </c>
      <c r="C90" s="3">
        <f>IF(A90&lt;=('Retirement Age'!$B$2-'Retirement Age'!$B$1)*12,Calculations!B90*(1+'Retirement Age'!$B$8/12)^(('Retirement Age'!$B$2-'Retirement Age'!$B$1)*12-A90),0)</f>
        <v>123573.1289</v>
      </c>
      <c r="E90" s="3">
        <f>C90/((1+'Retirement Age'!$B$9/12)^((('Retirement Age'!$B$2-'Retirement Age'!$B$1)*12)-Calculations!A90))</f>
        <v>78489.65558</v>
      </c>
    </row>
    <row r="91" ht="15.75" customHeight="1">
      <c r="A91" s="3">
        <f t="shared" si="1"/>
        <v>90</v>
      </c>
      <c r="B91" s="7">
        <f t="shared" si="9"/>
        <v>39900.29821</v>
      </c>
      <c r="C91" s="3">
        <f>IF(A91&lt;=('Retirement Age'!$B$2-'Retirement Age'!$B$1)*12,Calculations!B91*(1+'Retirement Age'!$B$8/12)^(('Retirement Age'!$B$2-'Retirement Age'!$B$1)*12-A91),0)</f>
        <v>122047.5347</v>
      </c>
      <c r="E91" s="3">
        <f>C91/((1+'Retirement Age'!$B$9/12)^((('Retirement Age'!$B$2-'Retirement Age'!$B$1)*12)-Calculations!A91))</f>
        <v>77908.25073</v>
      </c>
    </row>
    <row r="92" ht="15.75" customHeight="1">
      <c r="A92" s="3">
        <f t="shared" si="1"/>
        <v>91</v>
      </c>
      <c r="B92" s="7">
        <f t="shared" si="9"/>
        <v>39900.29821</v>
      </c>
      <c r="C92" s="3">
        <f>IF(A92&lt;=('Retirement Age'!$B$2-'Retirement Age'!$B$1)*12,Calculations!B92*(1+'Retirement Age'!$B$8/12)^(('Retirement Age'!$B$2-'Retirement Age'!$B$1)*12-A92),0)</f>
        <v>120540.775</v>
      </c>
      <c r="E92" s="3">
        <f>C92/((1+'Retirement Age'!$B$9/12)^((('Retirement Age'!$B$2-'Retirement Age'!$B$1)*12)-Calculations!A92))</f>
        <v>77331.15257</v>
      </c>
    </row>
    <row r="93" ht="15.75" customHeight="1">
      <c r="A93" s="3">
        <f t="shared" si="1"/>
        <v>92</v>
      </c>
      <c r="B93" s="7">
        <f t="shared" si="9"/>
        <v>39900.29821</v>
      </c>
      <c r="C93" s="3">
        <f>IF(A93&lt;=('Retirement Age'!$B$2-'Retirement Age'!$B$1)*12,Calculations!B93*(1+'Retirement Age'!$B$8/12)^(('Retirement Age'!$B$2-'Retirement Age'!$B$1)*12-A93),0)</f>
        <v>119052.6173</v>
      </c>
      <c r="E93" s="3">
        <f>C93/((1+'Retirement Age'!$B$9/12)^((('Retirement Age'!$B$2-'Retirement Age'!$B$1)*12)-Calculations!A93))</f>
        <v>76758.32922</v>
      </c>
    </row>
    <row r="94" ht="15.75" customHeight="1">
      <c r="A94" s="3">
        <f t="shared" si="1"/>
        <v>93</v>
      </c>
      <c r="B94" s="7">
        <f t="shared" si="9"/>
        <v>39900.29821</v>
      </c>
      <c r="C94" s="3">
        <f>IF(A94&lt;=('Retirement Age'!$B$2-'Retirement Age'!$B$1)*12,Calculations!B94*(1+'Retirement Age'!$B$8/12)^(('Retirement Age'!$B$2-'Retirement Age'!$B$1)*12-A94),0)</f>
        <v>117582.8319</v>
      </c>
      <c r="E94" s="3">
        <f>C94/((1+'Retirement Age'!$B$9/12)^((('Retirement Age'!$B$2-'Retirement Age'!$B$1)*12)-Calculations!A94))</f>
        <v>76189.749</v>
      </c>
    </row>
    <row r="95" ht="15.75" customHeight="1">
      <c r="A95" s="3">
        <f t="shared" si="1"/>
        <v>94</v>
      </c>
      <c r="B95" s="7">
        <f t="shared" si="9"/>
        <v>39900.29821</v>
      </c>
      <c r="C95" s="3">
        <f>IF(A95&lt;=('Retirement Age'!$B$2-'Retirement Age'!$B$1)*12,Calculations!B95*(1+'Retirement Age'!$B$8/12)^(('Retirement Age'!$B$2-'Retirement Age'!$B$1)*12-A95),0)</f>
        <v>116131.192</v>
      </c>
      <c r="E95" s="3">
        <f>C95/((1+'Retirement Age'!$B$9/12)^((('Retirement Age'!$B$2-'Retirement Age'!$B$1)*12)-Calculations!A95))</f>
        <v>75625.38049</v>
      </c>
    </row>
    <row r="96" ht="15.75" customHeight="1">
      <c r="A96" s="3">
        <f t="shared" si="1"/>
        <v>95</v>
      </c>
      <c r="B96" s="7">
        <f t="shared" si="9"/>
        <v>39900.29821</v>
      </c>
      <c r="C96" s="3">
        <f>IF(A96&lt;=('Retirement Age'!$B$2-'Retirement Age'!$B$1)*12,Calculations!B96*(1+'Retirement Age'!$B$8/12)^(('Retirement Age'!$B$2-'Retirement Age'!$B$1)*12-A96),0)</f>
        <v>114697.4736</v>
      </c>
      <c r="E96" s="3">
        <f>C96/((1+'Retirement Age'!$B$9/12)^((('Retirement Age'!$B$2-'Retirement Age'!$B$1)*12)-Calculations!A96))</f>
        <v>75065.19249</v>
      </c>
    </row>
    <row r="97" ht="15.75" customHeight="1">
      <c r="A97" s="3">
        <f t="shared" si="1"/>
        <v>96</v>
      </c>
      <c r="B97" s="7">
        <f t="shared" si="9"/>
        <v>39900.29821</v>
      </c>
      <c r="C97" s="3">
        <f>IF(A97&lt;=('Retirement Age'!$B$2-'Retirement Age'!$B$1)*12,Calculations!B97*(1+'Retirement Age'!$B$8/12)^(('Retirement Age'!$B$2-'Retirement Age'!$B$1)*12-A97),0)</f>
        <v>113281.4554</v>
      </c>
      <c r="E97" s="3">
        <f>C97/((1+'Retirement Age'!$B$9/12)^((('Retirement Age'!$B$2-'Retirement Age'!$B$1)*12)-Calculations!A97))</f>
        <v>74509.15403</v>
      </c>
    </row>
    <row r="98" ht="15.75" customHeight="1">
      <c r="A98" s="3">
        <f t="shared" si="1"/>
        <v>97</v>
      </c>
      <c r="B98" s="7">
        <f>B97*(1+'Retirement Age'!$B$6)</f>
        <v>45885.34294</v>
      </c>
      <c r="C98" s="3">
        <f>IF(A98&lt;=('Retirement Age'!$B$2-'Retirement Age'!$B$1)*12,Calculations!B98*(1+'Retirement Age'!$B$8/12)^(('Retirement Age'!$B$2-'Retirement Age'!$B$1)*12-A98),0)</f>
        <v>128665.3567</v>
      </c>
      <c r="E98" s="3">
        <f>C98/((1+'Retirement Age'!$B$9/12)^((('Retirement Age'!$B$2-'Retirement Age'!$B$1)*12)-Calculations!A98))</f>
        <v>85050.81952</v>
      </c>
    </row>
    <row r="99" ht="15.75" customHeight="1">
      <c r="A99" s="3">
        <f t="shared" si="1"/>
        <v>98</v>
      </c>
      <c r="B99" s="7">
        <f t="shared" ref="B99:B109" si="10">B98</f>
        <v>45885.34294</v>
      </c>
      <c r="C99" s="3">
        <f>IF(A99&lt;=('Retirement Age'!$B$2-'Retirement Age'!$B$1)*12,Calculations!B99*(1+'Retirement Age'!$B$8/12)^(('Retirement Age'!$B$2-'Retirement Age'!$B$1)*12-A99),0)</f>
        <v>127076.8955</v>
      </c>
      <c r="E99" s="3">
        <f>C99/((1+'Retirement Age'!$B$9/12)^((('Retirement Age'!$B$2-'Retirement Age'!$B$1)*12)-Calculations!A99))</f>
        <v>84420.81345</v>
      </c>
    </row>
    <row r="100" ht="15.75" customHeight="1">
      <c r="A100" s="3">
        <f t="shared" si="1"/>
        <v>99</v>
      </c>
      <c r="B100" s="7">
        <f t="shared" si="10"/>
        <v>45885.34294</v>
      </c>
      <c r="C100" s="3">
        <f>IF(A100&lt;=('Retirement Age'!$B$2-'Retirement Age'!$B$1)*12,Calculations!B100*(1+'Retirement Age'!$B$8/12)^(('Retirement Age'!$B$2-'Retirement Age'!$B$1)*12-A100),0)</f>
        <v>125508.045</v>
      </c>
      <c r="E100" s="3">
        <f>C100/((1+'Retirement Age'!$B$9/12)^((('Retirement Age'!$B$2-'Retirement Age'!$B$1)*12)-Calculations!A100))</f>
        <v>83795.47409</v>
      </c>
    </row>
    <row r="101" ht="15.75" customHeight="1">
      <c r="A101" s="3">
        <f t="shared" si="1"/>
        <v>100</v>
      </c>
      <c r="B101" s="7">
        <f t="shared" si="10"/>
        <v>45885.34294</v>
      </c>
      <c r="C101" s="3">
        <f>IF(A101&lt;=('Retirement Age'!$B$2-'Retirement Age'!$B$1)*12,Calculations!B101*(1+'Retirement Age'!$B$8/12)^(('Retirement Age'!$B$2-'Retirement Age'!$B$1)*12-A101),0)</f>
        <v>123958.5629</v>
      </c>
      <c r="E101" s="3">
        <f>C101/((1+'Retirement Age'!$B$9/12)^((('Retirement Age'!$B$2-'Retirement Age'!$B$1)*12)-Calculations!A101))</f>
        <v>83174.76688</v>
      </c>
    </row>
    <row r="102" ht="15.75" customHeight="1">
      <c r="A102" s="3">
        <f t="shared" si="1"/>
        <v>101</v>
      </c>
      <c r="B102" s="7">
        <f t="shared" si="10"/>
        <v>45885.34294</v>
      </c>
      <c r="C102" s="3">
        <f>IF(A102&lt;=('Retirement Age'!$B$2-'Retirement Age'!$B$1)*12,Calculations!B102*(1+'Retirement Age'!$B$8/12)^(('Retirement Age'!$B$2-'Retirement Age'!$B$1)*12-A102),0)</f>
        <v>122428.2103</v>
      </c>
      <c r="E102" s="3">
        <f>C102/((1+'Retirement Age'!$B$9/12)^((('Retirement Age'!$B$2-'Retirement Age'!$B$1)*12)-Calculations!A102))</f>
        <v>82558.65749</v>
      </c>
    </row>
    <row r="103" ht="15.75" customHeight="1">
      <c r="A103" s="3">
        <f t="shared" si="1"/>
        <v>102</v>
      </c>
      <c r="B103" s="7">
        <f t="shared" si="10"/>
        <v>45885.34294</v>
      </c>
      <c r="C103" s="3">
        <f>IF(A103&lt;=('Retirement Age'!$B$2-'Retirement Age'!$B$1)*12,Calculations!B103*(1+'Retirement Age'!$B$8/12)^(('Retirement Age'!$B$2-'Retirement Age'!$B$1)*12-A103),0)</f>
        <v>120916.7509</v>
      </c>
      <c r="E103" s="3">
        <f>C103/((1+'Retirement Age'!$B$9/12)^((('Retirement Age'!$B$2-'Retirement Age'!$B$1)*12)-Calculations!A103))</f>
        <v>81947.11188</v>
      </c>
    </row>
    <row r="104" ht="15.75" customHeight="1">
      <c r="A104" s="3">
        <f t="shared" si="1"/>
        <v>103</v>
      </c>
      <c r="B104" s="7">
        <f t="shared" si="10"/>
        <v>45885.34294</v>
      </c>
      <c r="C104" s="3">
        <f>IF(A104&lt;=('Retirement Age'!$B$2-'Retirement Age'!$B$1)*12,Calculations!B104*(1+'Retirement Age'!$B$8/12)^(('Retirement Age'!$B$2-'Retirement Age'!$B$1)*12-A104),0)</f>
        <v>119423.9515</v>
      </c>
      <c r="E104" s="3">
        <f>C104/((1+'Retirement Age'!$B$9/12)^((('Retirement Age'!$B$2-'Retirement Age'!$B$1)*12)-Calculations!A104))</f>
        <v>81340.09624</v>
      </c>
    </row>
    <row r="105" ht="15.75" customHeight="1">
      <c r="A105" s="3">
        <f t="shared" si="1"/>
        <v>104</v>
      </c>
      <c r="B105" s="7">
        <f t="shared" si="10"/>
        <v>45885.34294</v>
      </c>
      <c r="C105" s="3">
        <f>IF(A105&lt;=('Retirement Age'!$B$2-'Retirement Age'!$B$1)*12,Calculations!B105*(1+'Retirement Age'!$B$8/12)^(('Retirement Age'!$B$2-'Retirement Age'!$B$1)*12-A105),0)</f>
        <v>117949.5818</v>
      </c>
      <c r="E105" s="3">
        <f>C105/((1+'Retirement Age'!$B$9/12)^((('Retirement Age'!$B$2-'Retirement Age'!$B$1)*12)-Calculations!A105))</f>
        <v>80737.57701</v>
      </c>
    </row>
    <row r="106" ht="15.75" customHeight="1">
      <c r="A106" s="3">
        <f t="shared" si="1"/>
        <v>105</v>
      </c>
      <c r="B106" s="7">
        <f t="shared" si="10"/>
        <v>45885.34294</v>
      </c>
      <c r="C106" s="3">
        <f>IF(A106&lt;=('Retirement Age'!$B$2-'Retirement Age'!$B$1)*12,Calculations!B106*(1+'Retirement Age'!$B$8/12)^(('Retirement Age'!$B$2-'Retirement Age'!$B$1)*12-A106),0)</f>
        <v>116493.4141</v>
      </c>
      <c r="E106" s="3">
        <f>C106/((1+'Retirement Age'!$B$9/12)^((('Retirement Age'!$B$2-'Retirement Age'!$B$1)*12)-Calculations!A106))</f>
        <v>80139.52088</v>
      </c>
    </row>
    <row r="107" ht="15.75" customHeight="1">
      <c r="A107" s="3">
        <f t="shared" si="1"/>
        <v>106</v>
      </c>
      <c r="B107" s="7">
        <f t="shared" si="10"/>
        <v>45885.34294</v>
      </c>
      <c r="C107" s="3">
        <f>IF(A107&lt;=('Retirement Age'!$B$2-'Retirement Age'!$B$1)*12,Calculations!B107*(1+'Retirement Age'!$B$8/12)^(('Retirement Age'!$B$2-'Retirement Age'!$B$1)*12-A107),0)</f>
        <v>115055.2238</v>
      </c>
      <c r="E107" s="3">
        <f>C107/((1+'Retirement Age'!$B$9/12)^((('Retirement Age'!$B$2-'Retirement Age'!$B$1)*12)-Calculations!A107))</f>
        <v>79545.8948</v>
      </c>
    </row>
    <row r="108" ht="15.75" customHeight="1">
      <c r="A108" s="3">
        <f t="shared" si="1"/>
        <v>107</v>
      </c>
      <c r="B108" s="7">
        <f t="shared" si="10"/>
        <v>45885.34294</v>
      </c>
      <c r="C108" s="3">
        <f>IF(A108&lt;=('Retirement Age'!$B$2-'Retirement Age'!$B$1)*12,Calculations!B108*(1+'Retirement Age'!$B$8/12)^(('Retirement Age'!$B$2-'Retirement Age'!$B$1)*12-A108),0)</f>
        <v>113634.7889</v>
      </c>
      <c r="E108" s="3">
        <f>C108/((1+'Retirement Age'!$B$9/12)^((('Retirement Age'!$B$2-'Retirement Age'!$B$1)*12)-Calculations!A108))</f>
        <v>78956.66595</v>
      </c>
    </row>
    <row r="109" ht="15.75" customHeight="1">
      <c r="A109" s="3">
        <f t="shared" si="1"/>
        <v>108</v>
      </c>
      <c r="B109" s="7">
        <f t="shared" si="10"/>
        <v>45885.34294</v>
      </c>
      <c r="C109" s="3">
        <f>IF(A109&lt;=('Retirement Age'!$B$2-'Retirement Age'!$B$1)*12,Calculations!B109*(1+'Retirement Age'!$B$8/12)^(('Retirement Age'!$B$2-'Retirement Age'!$B$1)*12-A109),0)</f>
        <v>112231.8903</v>
      </c>
      <c r="E109" s="3">
        <f>C109/((1+'Retirement Age'!$B$9/12)^((('Retirement Age'!$B$2-'Retirement Age'!$B$1)*12)-Calculations!A109))</f>
        <v>78371.80176</v>
      </c>
    </row>
    <row r="110" ht="15.75" customHeight="1">
      <c r="A110" s="3">
        <f t="shared" si="1"/>
        <v>109</v>
      </c>
      <c r="B110" s="7">
        <f>B109*(1+'Retirement Age'!$B$6)</f>
        <v>52768.14438</v>
      </c>
      <c r="C110" s="3">
        <f>IF(A110&lt;=('Retirement Age'!$B$2-'Retirement Age'!$B$1)*12,Calculations!B110*(1+'Retirement Age'!$B$8/12)^(('Retirement Age'!$B$2-'Retirement Age'!$B$1)*12-A110),0)</f>
        <v>127473.2581</v>
      </c>
      <c r="E110" s="3">
        <f>C110/((1+'Retirement Age'!$B$9/12)^((('Retirement Age'!$B$2-'Retirement Age'!$B$1)*12)-Calculations!A110))</f>
        <v>89459.96038</v>
      </c>
    </row>
    <row r="111" ht="15.75" customHeight="1">
      <c r="A111" s="3">
        <f t="shared" si="1"/>
        <v>110</v>
      </c>
      <c r="B111" s="7">
        <f t="shared" ref="B111:B121" si="11">B110</f>
        <v>52768.14438</v>
      </c>
      <c r="C111" s="3">
        <f>IF(A111&lt;=('Retirement Age'!$B$2-'Retirement Age'!$B$1)*12,Calculations!B111*(1+'Retirement Age'!$B$8/12)^(('Retirement Age'!$B$2-'Retirement Age'!$B$1)*12-A111),0)</f>
        <v>125899.5142</v>
      </c>
      <c r="E111" s="3">
        <f>C111/((1+'Retirement Age'!$B$9/12)^((('Retirement Age'!$B$2-'Retirement Age'!$B$1)*12)-Calculations!A111))</f>
        <v>88797.294</v>
      </c>
    </row>
    <row r="112" ht="15.75" customHeight="1">
      <c r="A112" s="3">
        <f t="shared" si="1"/>
        <v>111</v>
      </c>
      <c r="B112" s="7">
        <f t="shared" si="11"/>
        <v>52768.14438</v>
      </c>
      <c r="C112" s="3">
        <f>IF(A112&lt;=('Retirement Age'!$B$2-'Retirement Age'!$B$1)*12,Calculations!B112*(1+'Retirement Age'!$B$8/12)^(('Retirement Age'!$B$2-'Retirement Age'!$B$1)*12-A112),0)</f>
        <v>124345.1992</v>
      </c>
      <c r="E112" s="3">
        <f>C112/((1+'Retirement Age'!$B$9/12)^((('Retirement Age'!$B$2-'Retirement Age'!$B$1)*12)-Calculations!A112))</f>
        <v>88139.53627</v>
      </c>
    </row>
    <row r="113" ht="15.75" customHeight="1">
      <c r="A113" s="3">
        <f t="shared" si="1"/>
        <v>112</v>
      </c>
      <c r="B113" s="7">
        <f t="shared" si="11"/>
        <v>52768.14438</v>
      </c>
      <c r="C113" s="3">
        <f>IF(A113&lt;=('Retirement Age'!$B$2-'Retirement Age'!$B$1)*12,Calculations!B113*(1+'Retirement Age'!$B$8/12)^(('Retirement Age'!$B$2-'Retirement Age'!$B$1)*12-A113),0)</f>
        <v>122810.0733</v>
      </c>
      <c r="E113" s="3">
        <f>C113/((1+'Retirement Age'!$B$9/12)^((('Retirement Age'!$B$2-'Retirement Age'!$B$1)*12)-Calculations!A113))</f>
        <v>87486.65082</v>
      </c>
    </row>
    <row r="114" ht="15.75" customHeight="1">
      <c r="A114" s="3">
        <f t="shared" si="1"/>
        <v>113</v>
      </c>
      <c r="B114" s="7">
        <f t="shared" si="11"/>
        <v>52768.14438</v>
      </c>
      <c r="C114" s="3">
        <f>IF(A114&lt;=('Retirement Age'!$B$2-'Retirement Age'!$B$1)*12,Calculations!B114*(1+'Retirement Age'!$B$8/12)^(('Retirement Age'!$B$2-'Retirement Age'!$B$1)*12-A114),0)</f>
        <v>121293.8995</v>
      </c>
      <c r="E114" s="3">
        <f>C114/((1+'Retirement Age'!$B$9/12)^((('Retirement Age'!$B$2-'Retirement Age'!$B$1)*12)-Calculations!A114))</f>
        <v>86838.60155</v>
      </c>
    </row>
    <row r="115" ht="15.75" customHeight="1">
      <c r="A115" s="3">
        <f t="shared" si="1"/>
        <v>114</v>
      </c>
      <c r="B115" s="7">
        <f t="shared" si="11"/>
        <v>52768.14438</v>
      </c>
      <c r="C115" s="3">
        <f>IF(A115&lt;=('Retirement Age'!$B$2-'Retirement Age'!$B$1)*12,Calculations!B115*(1+'Retirement Age'!$B$8/12)^(('Retirement Age'!$B$2-'Retirement Age'!$B$1)*12-A115),0)</f>
        <v>119796.444</v>
      </c>
      <c r="E115" s="3">
        <f>C115/((1+'Retirement Age'!$B$9/12)^((('Retirement Age'!$B$2-'Retirement Age'!$B$1)*12)-Calculations!A115))</f>
        <v>86195.35265</v>
      </c>
    </row>
    <row r="116" ht="15.75" customHeight="1">
      <c r="A116" s="3">
        <f t="shared" si="1"/>
        <v>115</v>
      </c>
      <c r="B116" s="7">
        <f t="shared" si="11"/>
        <v>52768.14438</v>
      </c>
      <c r="C116" s="3">
        <f>IF(A116&lt;=('Retirement Age'!$B$2-'Retirement Age'!$B$1)*12,Calculations!B116*(1+'Retirement Age'!$B$8/12)^(('Retirement Age'!$B$2-'Retirement Age'!$B$1)*12-A116),0)</f>
        <v>118317.4755</v>
      </c>
      <c r="E116" s="3">
        <f>C116/((1+'Retirement Age'!$B$9/12)^((('Retirement Age'!$B$2-'Retirement Age'!$B$1)*12)-Calculations!A116))</f>
        <v>85556.86856</v>
      </c>
    </row>
    <row r="117" ht="15.75" customHeight="1">
      <c r="A117" s="3">
        <f t="shared" si="1"/>
        <v>116</v>
      </c>
      <c r="B117" s="7">
        <f t="shared" si="11"/>
        <v>52768.14438</v>
      </c>
      <c r="C117" s="3">
        <f>IF(A117&lt;=('Retirement Age'!$B$2-'Retirement Age'!$B$1)*12,Calculations!B117*(1+'Retirement Age'!$B$8/12)^(('Retirement Age'!$B$2-'Retirement Age'!$B$1)*12-A117),0)</f>
        <v>116856.766</v>
      </c>
      <c r="E117" s="3">
        <f>C117/((1+'Retirement Age'!$B$9/12)^((('Retirement Age'!$B$2-'Retirement Age'!$B$1)*12)-Calculations!A117))</f>
        <v>84923.11398</v>
      </c>
    </row>
    <row r="118" ht="15.75" customHeight="1">
      <c r="A118" s="3">
        <f t="shared" si="1"/>
        <v>117</v>
      </c>
      <c r="B118" s="7">
        <f t="shared" si="11"/>
        <v>52768.14438</v>
      </c>
      <c r="C118" s="3">
        <f>IF(A118&lt;=('Retirement Age'!$B$2-'Retirement Age'!$B$1)*12,Calculations!B118*(1+'Retirement Age'!$B$8/12)^(('Retirement Age'!$B$2-'Retirement Age'!$B$1)*12-A118),0)</f>
        <v>115414.0899</v>
      </c>
      <c r="E118" s="3">
        <f>C118/((1+'Retirement Age'!$B$9/12)^((('Retirement Age'!$B$2-'Retirement Age'!$B$1)*12)-Calculations!A118))</f>
        <v>84294.05387</v>
      </c>
    </row>
    <row r="119" ht="15.75" customHeight="1">
      <c r="A119" s="3">
        <f t="shared" si="1"/>
        <v>118</v>
      </c>
      <c r="B119" s="7">
        <f t="shared" si="11"/>
        <v>52768.14438</v>
      </c>
      <c r="C119" s="3">
        <f>IF(A119&lt;=('Retirement Age'!$B$2-'Retirement Age'!$B$1)*12,Calculations!B119*(1+'Retirement Age'!$B$8/12)^(('Retirement Age'!$B$2-'Retirement Age'!$B$1)*12-A119),0)</f>
        <v>113989.2245</v>
      </c>
      <c r="E119" s="3">
        <f>C119/((1+'Retirement Age'!$B$9/12)^((('Retirement Age'!$B$2-'Retirement Age'!$B$1)*12)-Calculations!A119))</f>
        <v>83669.65347</v>
      </c>
    </row>
    <row r="120" ht="15.75" customHeight="1">
      <c r="A120" s="3">
        <f t="shared" si="1"/>
        <v>119</v>
      </c>
      <c r="B120" s="7">
        <f t="shared" si="11"/>
        <v>52768.14438</v>
      </c>
      <c r="C120" s="3">
        <f>IF(A120&lt;=('Retirement Age'!$B$2-'Retirement Age'!$B$1)*12,Calculations!B120*(1+'Retirement Age'!$B$8/12)^(('Retirement Age'!$B$2-'Retirement Age'!$B$1)*12-A120),0)</f>
        <v>112581.9502</v>
      </c>
      <c r="E120" s="3">
        <f>C120/((1+'Retirement Age'!$B$9/12)^((('Retirement Age'!$B$2-'Retirement Age'!$B$1)*12)-Calculations!A120))</f>
        <v>83049.87826</v>
      </c>
    </row>
    <row r="121" ht="15.75" customHeight="1">
      <c r="A121" s="3">
        <f t="shared" si="1"/>
        <v>120</v>
      </c>
      <c r="B121" s="7">
        <f t="shared" si="11"/>
        <v>52768.14438</v>
      </c>
      <c r="C121" s="3">
        <f>IF(A121&lt;=('Retirement Age'!$B$2-'Retirement Age'!$B$1)*12,Calculations!B121*(1+'Retirement Age'!$B$8/12)^(('Retirement Age'!$B$2-'Retirement Age'!$B$1)*12-A121),0)</f>
        <v>111192.0495</v>
      </c>
      <c r="E121" s="3">
        <f>C121/((1+'Retirement Age'!$B$9/12)^((('Retirement Age'!$B$2-'Retirement Age'!$B$1)*12)-Calculations!A121))</f>
        <v>82434.69398</v>
      </c>
    </row>
    <row r="122" ht="15.75" customHeight="1">
      <c r="A122" s="3">
        <f t="shared" si="1"/>
        <v>121</v>
      </c>
      <c r="B122" s="7">
        <f>B121*(1+'Retirement Age'!$B$6)</f>
        <v>60683.36604</v>
      </c>
      <c r="C122" s="3">
        <f>IF(A122&lt;=('Retirement Age'!$B$2-'Retirement Age'!$B$1)*12,Calculations!B122*(1+'Retirement Age'!$B$8/12)^(('Retirement Age'!$B$2-'Retirement Age'!$B$1)*12-A122),0)</f>
        <v>126292.2044</v>
      </c>
      <c r="E122" s="3">
        <f>C122/((1+'Retirement Age'!$B$9/12)^((('Retirement Age'!$B$2-'Retirement Age'!$B$1)*12)-Calculations!A122))</f>
        <v>94097.67661</v>
      </c>
    </row>
    <row r="123" ht="15.75" customHeight="1">
      <c r="A123" s="3">
        <f t="shared" si="1"/>
        <v>122</v>
      </c>
      <c r="B123" s="7">
        <f t="shared" ref="B123:B133" si="12">B122</f>
        <v>60683.36604</v>
      </c>
      <c r="C123" s="3">
        <f>IF(A123&lt;=('Retirement Age'!$B$2-'Retirement Age'!$B$1)*12,Calculations!B123*(1+'Retirement Age'!$B$8/12)^(('Retirement Age'!$B$2-'Retirement Age'!$B$1)*12-A123),0)</f>
        <v>124733.0414</v>
      </c>
      <c r="E123" s="3">
        <f>C123/((1+'Retirement Age'!$B$9/12)^((('Retirement Age'!$B$2-'Retirement Age'!$B$1)*12)-Calculations!A123))</f>
        <v>93400.65678</v>
      </c>
    </row>
    <row r="124" ht="15.75" customHeight="1">
      <c r="A124" s="3">
        <f t="shared" si="1"/>
        <v>123</v>
      </c>
      <c r="B124" s="7">
        <f t="shared" si="12"/>
        <v>60683.36604</v>
      </c>
      <c r="C124" s="3">
        <f>IF(A124&lt;=('Retirement Age'!$B$2-'Retirement Age'!$B$1)*12,Calculations!B124*(1+'Retirement Age'!$B$8/12)^(('Retirement Age'!$B$2-'Retirement Age'!$B$1)*12-A124),0)</f>
        <v>123193.1273</v>
      </c>
      <c r="E124" s="3">
        <f>C124/((1+'Retirement Age'!$B$9/12)^((('Retirement Age'!$B$2-'Retirement Age'!$B$1)*12)-Calculations!A124))</f>
        <v>92708.80006</v>
      </c>
    </row>
    <row r="125" ht="15.75" customHeight="1">
      <c r="A125" s="3">
        <f t="shared" si="1"/>
        <v>124</v>
      </c>
      <c r="B125" s="7">
        <f t="shared" si="12"/>
        <v>60683.36604</v>
      </c>
      <c r="C125" s="3">
        <f>IF(A125&lt;=('Retirement Age'!$B$2-'Retirement Age'!$B$1)*12,Calculations!B125*(1+'Retirement Age'!$B$8/12)^(('Retirement Age'!$B$2-'Retirement Age'!$B$1)*12-A125),0)</f>
        <v>121672.2245</v>
      </c>
      <c r="E125" s="3">
        <f>C125/((1+'Retirement Age'!$B$9/12)^((('Retirement Age'!$B$2-'Retirement Age'!$B$1)*12)-Calculations!A125))</f>
        <v>92022.06821</v>
      </c>
    </row>
    <row r="126" ht="15.75" customHeight="1">
      <c r="A126" s="3">
        <f t="shared" si="1"/>
        <v>125</v>
      </c>
      <c r="B126" s="7">
        <f t="shared" si="12"/>
        <v>60683.36604</v>
      </c>
      <c r="C126" s="3">
        <f>IF(A126&lt;=('Retirement Age'!$B$2-'Retirement Age'!$B$1)*12,Calculations!B126*(1+'Retirement Age'!$B$8/12)^(('Retirement Age'!$B$2-'Retirement Age'!$B$1)*12-A126),0)</f>
        <v>120170.0983</v>
      </c>
      <c r="E126" s="3">
        <f>C126/((1+'Retirement Age'!$B$9/12)^((('Retirement Age'!$B$2-'Retirement Age'!$B$1)*12)-Calculations!A126))</f>
        <v>91340.42326</v>
      </c>
    </row>
    <row r="127" ht="15.75" customHeight="1">
      <c r="A127" s="3">
        <f t="shared" si="1"/>
        <v>126</v>
      </c>
      <c r="B127" s="7">
        <f t="shared" si="12"/>
        <v>60683.36604</v>
      </c>
      <c r="C127" s="3">
        <f>IF(A127&lt;=('Retirement Age'!$B$2-'Retirement Age'!$B$1)*12,Calculations!B127*(1+'Retirement Age'!$B$8/12)^(('Retirement Age'!$B$2-'Retirement Age'!$B$1)*12-A127),0)</f>
        <v>118686.5168</v>
      </c>
      <c r="E127" s="3">
        <f>C127/((1+'Retirement Age'!$B$9/12)^((('Retirement Age'!$B$2-'Retirement Age'!$B$1)*12)-Calculations!A127))</f>
        <v>90663.82753</v>
      </c>
    </row>
    <row r="128" ht="15.75" customHeight="1">
      <c r="A128" s="3">
        <f t="shared" si="1"/>
        <v>127</v>
      </c>
      <c r="B128" s="7">
        <f t="shared" si="12"/>
        <v>60683.36604</v>
      </c>
      <c r="C128" s="3">
        <f>IF(A128&lt;=('Retirement Age'!$B$2-'Retirement Age'!$B$1)*12,Calculations!B128*(1+'Retirement Age'!$B$8/12)^(('Retirement Age'!$B$2-'Retirement Age'!$B$1)*12-A128),0)</f>
        <v>117221.2512</v>
      </c>
      <c r="E128" s="3">
        <f>C128/((1+'Retirement Age'!$B$9/12)^((('Retirement Age'!$B$2-'Retirement Age'!$B$1)*12)-Calculations!A128))</f>
        <v>89992.24363</v>
      </c>
    </row>
    <row r="129" ht="15.75" customHeight="1">
      <c r="A129" s="3">
        <f t="shared" si="1"/>
        <v>128</v>
      </c>
      <c r="B129" s="7">
        <f t="shared" si="12"/>
        <v>60683.36604</v>
      </c>
      <c r="C129" s="3">
        <f>IF(A129&lt;=('Retirement Age'!$B$2-'Retirement Age'!$B$1)*12,Calculations!B129*(1+'Retirement Age'!$B$8/12)^(('Retirement Age'!$B$2-'Retirement Age'!$B$1)*12-A129),0)</f>
        <v>115774.0752</v>
      </c>
      <c r="E129" s="3">
        <f>C129/((1+'Retirement Age'!$B$9/12)^((('Retirement Age'!$B$2-'Retirement Age'!$B$1)*12)-Calculations!A129))</f>
        <v>89325.63441</v>
      </c>
    </row>
    <row r="130" ht="15.75" customHeight="1">
      <c r="A130" s="3">
        <f t="shared" si="1"/>
        <v>129</v>
      </c>
      <c r="B130" s="7">
        <f t="shared" si="12"/>
        <v>60683.36604</v>
      </c>
      <c r="C130" s="3">
        <f>IF(A130&lt;=('Retirement Age'!$B$2-'Retirement Age'!$B$1)*12,Calculations!B130*(1+'Retirement Age'!$B$8/12)^(('Retirement Age'!$B$2-'Retirement Age'!$B$1)*12-A130),0)</f>
        <v>114344.7657</v>
      </c>
      <c r="E130" s="3">
        <f>C130/((1+'Retirement Age'!$B$9/12)^((('Retirement Age'!$B$2-'Retirement Age'!$B$1)*12)-Calculations!A130))</f>
        <v>88663.96305</v>
      </c>
    </row>
    <row r="131" ht="15.75" customHeight="1">
      <c r="A131" s="3">
        <f t="shared" si="1"/>
        <v>130</v>
      </c>
      <c r="B131" s="7">
        <f t="shared" si="12"/>
        <v>60683.36604</v>
      </c>
      <c r="C131" s="3">
        <f>IF(A131&lt;=('Retirement Age'!$B$2-'Retirement Age'!$B$1)*12,Calculations!B131*(1+'Retirement Age'!$B$8/12)^(('Retirement Age'!$B$2-'Retirement Age'!$B$1)*12-A131),0)</f>
        <v>112933.1019</v>
      </c>
      <c r="E131" s="3">
        <f>C131/((1+'Retirement Age'!$B$9/12)^((('Retirement Age'!$B$2-'Retirement Age'!$B$1)*12)-Calculations!A131))</f>
        <v>88007.19295</v>
      </c>
    </row>
    <row r="132" ht="15.75" customHeight="1">
      <c r="A132" s="3">
        <f t="shared" si="1"/>
        <v>131</v>
      </c>
      <c r="B132" s="7">
        <f t="shared" si="12"/>
        <v>60683.36604</v>
      </c>
      <c r="C132" s="3">
        <f>IF(A132&lt;=('Retirement Age'!$B$2-'Retirement Age'!$B$1)*12,Calculations!B132*(1+'Retirement Age'!$B$8/12)^(('Retirement Age'!$B$2-'Retirement Age'!$B$1)*12-A132),0)</f>
        <v>111538.8661</v>
      </c>
      <c r="E132" s="3">
        <f>C132/((1+'Retirement Age'!$B$9/12)^((('Retirement Age'!$B$2-'Retirement Age'!$B$1)*12)-Calculations!A132))</f>
        <v>87355.28782</v>
      </c>
    </row>
    <row r="133" ht="15.75" customHeight="1">
      <c r="A133" s="3">
        <f t="shared" si="1"/>
        <v>132</v>
      </c>
      <c r="B133" s="7">
        <f t="shared" si="12"/>
        <v>60683.36604</v>
      </c>
      <c r="C133" s="3">
        <f>IF(A133&lt;=('Retirement Age'!$B$2-'Retirement Age'!$B$1)*12,Calculations!B133*(1+'Retirement Age'!$B$8/12)^(('Retirement Age'!$B$2-'Retirement Age'!$B$1)*12-A133),0)</f>
        <v>110161.843</v>
      </c>
      <c r="E133" s="3">
        <f>C133/((1+'Retirement Age'!$B$9/12)^((('Retirement Age'!$B$2-'Retirement Age'!$B$1)*12)-Calculations!A133))</f>
        <v>86708.21161</v>
      </c>
    </row>
    <row r="134" ht="15.75" customHeight="1">
      <c r="A134" s="3">
        <f t="shared" si="1"/>
        <v>133</v>
      </c>
      <c r="B134" s="7">
        <f>B133*(1+'Retirement Age'!$B$6)</f>
        <v>69785.87094</v>
      </c>
      <c r="C134" s="3">
        <f>IF(A134&lt;=('Retirement Age'!$B$2-'Retirement Age'!$B$1)*12,Calculations!B134*(1+'Retirement Age'!$B$8/12)^(('Retirement Age'!$B$2-'Retirement Age'!$B$1)*12-A134),0)</f>
        <v>125122.0933</v>
      </c>
      <c r="E134" s="3">
        <f>C134/((1+'Retirement Age'!$B$9/12)^((('Retirement Age'!$B$2-'Retirement Age'!$B$1)*12)-Calculations!A134))</f>
        <v>98975.81785</v>
      </c>
    </row>
    <row r="135" ht="15.75" customHeight="1">
      <c r="A135" s="3">
        <f t="shared" si="1"/>
        <v>134</v>
      </c>
      <c r="B135" s="7">
        <f t="shared" ref="B135:B145" si="13">B134</f>
        <v>69785.87094</v>
      </c>
      <c r="C135" s="3">
        <f>IF(A135&lt;=('Retirement Age'!$B$2-'Retirement Age'!$B$1)*12,Calculations!B135*(1+'Retirement Age'!$B$8/12)^(('Retirement Age'!$B$2-'Retirement Age'!$B$1)*12-A135),0)</f>
        <v>123577.3761</v>
      </c>
      <c r="E135" s="3">
        <f>C135/((1+'Retirement Age'!$B$9/12)^((('Retirement Age'!$B$2-'Retirement Age'!$B$1)*12)-Calculations!A135))</f>
        <v>98242.66364</v>
      </c>
    </row>
    <row r="136" ht="15.75" customHeight="1">
      <c r="A136" s="3">
        <f t="shared" si="1"/>
        <v>135</v>
      </c>
      <c r="B136" s="7">
        <f t="shared" si="13"/>
        <v>69785.87094</v>
      </c>
      <c r="C136" s="3">
        <f>IF(A136&lt;=('Retirement Age'!$B$2-'Retirement Age'!$B$1)*12,Calculations!B136*(1+'Retirement Age'!$B$8/12)^(('Retirement Age'!$B$2-'Retirement Age'!$B$1)*12-A136),0)</f>
        <v>122051.7295</v>
      </c>
      <c r="E136" s="3">
        <f>C136/((1+'Retirement Age'!$B$9/12)^((('Retirement Age'!$B$2-'Retirement Age'!$B$1)*12)-Calculations!A136))</f>
        <v>97514.94021</v>
      </c>
    </row>
    <row r="137" ht="15.75" customHeight="1">
      <c r="A137" s="3">
        <f t="shared" si="1"/>
        <v>136</v>
      </c>
      <c r="B137" s="7">
        <f t="shared" si="13"/>
        <v>69785.87094</v>
      </c>
      <c r="C137" s="3">
        <f>IF(A137&lt;=('Retirement Age'!$B$2-'Retirement Age'!$B$1)*12,Calculations!B137*(1+'Retirement Age'!$B$8/12)^(('Retirement Age'!$B$2-'Retirement Age'!$B$1)*12-A137),0)</f>
        <v>120544.918</v>
      </c>
      <c r="E137" s="3">
        <f>C137/((1+'Retirement Age'!$B$9/12)^((('Retirement Age'!$B$2-'Retirement Age'!$B$1)*12)-Calculations!A137))</f>
        <v>96792.60732</v>
      </c>
    </row>
    <row r="138" ht="15.75" customHeight="1">
      <c r="A138" s="3">
        <f t="shared" si="1"/>
        <v>137</v>
      </c>
      <c r="B138" s="7">
        <f t="shared" si="13"/>
        <v>69785.87094</v>
      </c>
      <c r="C138" s="3">
        <f>IF(A138&lt;=('Retirement Age'!$B$2-'Retirement Age'!$B$1)*12,Calculations!B138*(1+'Retirement Age'!$B$8/12)^(('Retirement Age'!$B$2-'Retirement Age'!$B$1)*12-A138),0)</f>
        <v>119056.7092</v>
      </c>
      <c r="E138" s="3">
        <f>C138/((1+'Retirement Age'!$B$9/12)^((('Retirement Age'!$B$2-'Retirement Age'!$B$1)*12)-Calculations!A138))</f>
        <v>96075.62504</v>
      </c>
    </row>
    <row r="139" ht="15.75" customHeight="1">
      <c r="A139" s="3">
        <f t="shared" si="1"/>
        <v>138</v>
      </c>
      <c r="B139" s="7">
        <f t="shared" si="13"/>
        <v>69785.87094</v>
      </c>
      <c r="C139" s="3">
        <f>IF(A139&lt;=('Retirement Age'!$B$2-'Retirement Age'!$B$1)*12,Calculations!B139*(1+'Retirement Age'!$B$8/12)^(('Retirement Age'!$B$2-'Retirement Age'!$B$1)*12-A139),0)</f>
        <v>117586.8732</v>
      </c>
      <c r="E139" s="3">
        <f>C139/((1+'Retirement Age'!$B$9/12)^((('Retirement Age'!$B$2-'Retirement Age'!$B$1)*12)-Calculations!A139))</f>
        <v>95363.95374</v>
      </c>
    </row>
    <row r="140" ht="15.75" customHeight="1">
      <c r="A140" s="3">
        <f t="shared" si="1"/>
        <v>139</v>
      </c>
      <c r="B140" s="7">
        <f t="shared" si="13"/>
        <v>69785.87094</v>
      </c>
      <c r="C140" s="3">
        <f>IF(A140&lt;=('Retirement Age'!$B$2-'Retirement Age'!$B$1)*12,Calculations!B140*(1+'Retirement Age'!$B$8/12)^(('Retirement Age'!$B$2-'Retirement Age'!$B$1)*12-A140),0)</f>
        <v>116135.1835</v>
      </c>
      <c r="E140" s="3">
        <f>C140/((1+'Retirement Age'!$B$9/12)^((('Retirement Age'!$B$2-'Retirement Age'!$B$1)*12)-Calculations!A140))</f>
        <v>94657.55409</v>
      </c>
    </row>
    <row r="141" ht="15.75" customHeight="1">
      <c r="A141" s="3">
        <f t="shared" si="1"/>
        <v>140</v>
      </c>
      <c r="B141" s="7">
        <f t="shared" si="13"/>
        <v>69785.87094</v>
      </c>
      <c r="C141" s="3">
        <f>IF(A141&lt;=('Retirement Age'!$B$2-'Retirement Age'!$B$1)*12,Calculations!B141*(1+'Retirement Age'!$B$8/12)^(('Retirement Age'!$B$2-'Retirement Age'!$B$1)*12-A141),0)</f>
        <v>114701.4158</v>
      </c>
      <c r="E141" s="3">
        <f>C141/((1+'Retirement Age'!$B$9/12)^((('Retirement Age'!$B$2-'Retirement Age'!$B$1)*12)-Calculations!A141))</f>
        <v>93956.38702</v>
      </c>
    </row>
    <row r="142" ht="15.75" customHeight="1">
      <c r="A142" s="3">
        <f t="shared" si="1"/>
        <v>141</v>
      </c>
      <c r="B142" s="7">
        <f t="shared" si="13"/>
        <v>69785.87094</v>
      </c>
      <c r="C142" s="3">
        <f>IF(A142&lt;=('Retirement Age'!$B$2-'Retirement Age'!$B$1)*12,Calculations!B142*(1+'Retirement Age'!$B$8/12)^(('Retirement Age'!$B$2-'Retirement Age'!$B$1)*12-A142),0)</f>
        <v>113285.3489</v>
      </c>
      <c r="E142" s="3">
        <f>C142/((1+'Retirement Age'!$B$9/12)^((('Retirement Age'!$B$2-'Retirement Age'!$B$1)*12)-Calculations!A142))</f>
        <v>93260.41378</v>
      </c>
    </row>
    <row r="143" ht="15.75" customHeight="1">
      <c r="A143" s="3">
        <f t="shared" si="1"/>
        <v>142</v>
      </c>
      <c r="B143" s="7">
        <f t="shared" si="13"/>
        <v>69785.87094</v>
      </c>
      <c r="C143" s="3">
        <f>IF(A143&lt;=('Retirement Age'!$B$2-'Retirement Age'!$B$1)*12,Calculations!B143*(1+'Retirement Age'!$B$8/12)^(('Retirement Age'!$B$2-'Retirement Age'!$B$1)*12-A143),0)</f>
        <v>111886.7643</v>
      </c>
      <c r="E143" s="3">
        <f>C143/((1+'Retirement Age'!$B$9/12)^((('Retirement Age'!$B$2-'Retirement Age'!$B$1)*12)-Calculations!A143))</f>
        <v>92569.5959</v>
      </c>
    </row>
    <row r="144" ht="15.75" customHeight="1">
      <c r="A144" s="3">
        <f t="shared" si="1"/>
        <v>143</v>
      </c>
      <c r="B144" s="7">
        <f t="shared" si="13"/>
        <v>69785.87094</v>
      </c>
      <c r="C144" s="3">
        <f>IF(A144&lt;=('Retirement Age'!$B$2-'Retirement Age'!$B$1)*12,Calculations!B144*(1+'Retirement Age'!$B$8/12)^(('Retirement Age'!$B$2-'Retirement Age'!$B$1)*12-A144),0)</f>
        <v>110505.4463</v>
      </c>
      <c r="E144" s="3">
        <f>C144/((1+'Retirement Age'!$B$9/12)^((('Retirement Age'!$B$2-'Retirement Age'!$B$1)*12)-Calculations!A144))</f>
        <v>91883.89519</v>
      </c>
    </row>
    <row r="145" ht="15.75" customHeight="1">
      <c r="A145" s="3">
        <f t="shared" si="1"/>
        <v>144</v>
      </c>
      <c r="B145" s="7">
        <f t="shared" si="13"/>
        <v>69785.87094</v>
      </c>
      <c r="C145" s="3">
        <f>IF(A145&lt;=('Retirement Age'!$B$2-'Retirement Age'!$B$1)*12,Calculations!B145*(1+'Retirement Age'!$B$8/12)^(('Retirement Age'!$B$2-'Retirement Age'!$B$1)*12-A145),0)</f>
        <v>109141.1815</v>
      </c>
      <c r="E145" s="3">
        <f>C145/((1+'Retirement Age'!$B$9/12)^((('Retirement Age'!$B$2-'Retirement Age'!$B$1)*12)-Calculations!A145))</f>
        <v>91203.27375</v>
      </c>
    </row>
    <row r="146" ht="15.75" customHeight="1">
      <c r="A146" s="3">
        <f t="shared" si="1"/>
        <v>145</v>
      </c>
      <c r="B146" s="7">
        <f>B145*(1+'Retirement Age'!$B$6)</f>
        <v>80253.75158</v>
      </c>
      <c r="C146" s="3">
        <f>IF(A146&lt;=('Retirement Age'!$B$2-'Retirement Age'!$B$1)*12,Calculations!B146*(1+'Retirement Age'!$B$8/12)^(('Retirement Age'!$B$2-'Retirement Age'!$B$1)*12-A146),0)</f>
        <v>123962.8234</v>
      </c>
      <c r="E146" s="3">
        <f>C146/((1+'Retirement Age'!$B$9/12)^((('Retirement Age'!$B$2-'Retirement Age'!$B$1)*12)-Calculations!A146))</f>
        <v>104106.848</v>
      </c>
    </row>
    <row r="147" ht="15.75" customHeight="1">
      <c r="A147" s="3">
        <f t="shared" si="1"/>
        <v>146</v>
      </c>
      <c r="B147" s="7">
        <f t="shared" ref="B147:B157" si="14">B146</f>
        <v>80253.75158</v>
      </c>
      <c r="C147" s="3">
        <f>IF(A147&lt;=('Retirement Age'!$B$2-'Retirement Age'!$B$1)*12,Calculations!B147*(1+'Retirement Age'!$B$8/12)^(('Retirement Age'!$B$2-'Retirement Age'!$B$1)*12-A147),0)</f>
        <v>122432.4182</v>
      </c>
      <c r="E147" s="3">
        <f>C147/((1+'Retirement Age'!$B$9/12)^((('Retirement Age'!$B$2-'Retirement Age'!$B$1)*12)-Calculations!A147))</f>
        <v>103335.6862</v>
      </c>
    </row>
    <row r="148" ht="15.75" customHeight="1">
      <c r="A148" s="3">
        <f t="shared" si="1"/>
        <v>147</v>
      </c>
      <c r="B148" s="7">
        <f t="shared" si="14"/>
        <v>80253.75158</v>
      </c>
      <c r="C148" s="3">
        <f>IF(A148&lt;=('Retirement Age'!$B$2-'Retirement Age'!$B$1)*12,Calculations!B148*(1+'Retirement Age'!$B$8/12)^(('Retirement Age'!$B$2-'Retirement Age'!$B$1)*12-A148),0)</f>
        <v>120920.9069</v>
      </c>
      <c r="E148" s="3">
        <f>C148/((1+'Retirement Age'!$B$9/12)^((('Retirement Age'!$B$2-'Retirement Age'!$B$1)*12)-Calculations!A148))</f>
        <v>102570.2367</v>
      </c>
    </row>
    <row r="149" ht="15.75" customHeight="1">
      <c r="A149" s="3">
        <f t="shared" si="1"/>
        <v>148</v>
      </c>
      <c r="B149" s="7">
        <f t="shared" si="14"/>
        <v>80253.75158</v>
      </c>
      <c r="C149" s="3">
        <f>IF(A149&lt;=('Retirement Age'!$B$2-'Retirement Age'!$B$1)*12,Calculations!B149*(1+'Retirement Age'!$B$8/12)^(('Retirement Age'!$B$2-'Retirement Age'!$B$1)*12-A149),0)</f>
        <v>119428.0562</v>
      </c>
      <c r="E149" s="3">
        <f>C149/((1+'Retirement Age'!$B$9/12)^((('Retirement Age'!$B$2-'Retirement Age'!$B$1)*12)-Calculations!A149))</f>
        <v>101810.4571</v>
      </c>
    </row>
    <row r="150" ht="15.75" customHeight="1">
      <c r="A150" s="3">
        <f t="shared" si="1"/>
        <v>149</v>
      </c>
      <c r="B150" s="7">
        <f t="shared" si="14"/>
        <v>80253.75158</v>
      </c>
      <c r="C150" s="3">
        <f>IF(A150&lt;=('Retirement Age'!$B$2-'Retirement Age'!$B$1)*12,Calculations!B150*(1+'Retirement Age'!$B$8/12)^(('Retirement Age'!$B$2-'Retirement Age'!$B$1)*12-A150),0)</f>
        <v>117953.6357</v>
      </c>
      <c r="E150" s="3">
        <f>C150/((1+'Retirement Age'!$B$9/12)^((('Retirement Age'!$B$2-'Retirement Age'!$B$1)*12)-Calculations!A150))</f>
        <v>101056.3056</v>
      </c>
    </row>
    <row r="151" ht="15.75" customHeight="1">
      <c r="A151" s="3">
        <f t="shared" si="1"/>
        <v>150</v>
      </c>
      <c r="B151" s="7">
        <f t="shared" si="14"/>
        <v>80253.75158</v>
      </c>
      <c r="C151" s="3">
        <f>IF(A151&lt;=('Retirement Age'!$B$2-'Retirement Age'!$B$1)*12,Calculations!B151*(1+'Retirement Age'!$B$8/12)^(('Retirement Age'!$B$2-'Retirement Age'!$B$1)*12-A151),0)</f>
        <v>116497.418</v>
      </c>
      <c r="E151" s="3">
        <f>C151/((1+'Retirement Age'!$B$9/12)^((('Retirement Age'!$B$2-'Retirement Age'!$B$1)*12)-Calculations!A151))</f>
        <v>100307.7404</v>
      </c>
    </row>
    <row r="152" ht="15.75" customHeight="1">
      <c r="A152" s="3">
        <f t="shared" si="1"/>
        <v>151</v>
      </c>
      <c r="B152" s="7">
        <f t="shared" si="14"/>
        <v>80253.75158</v>
      </c>
      <c r="C152" s="3">
        <f>IF(A152&lt;=('Retirement Age'!$B$2-'Retirement Age'!$B$1)*12,Calculations!B152*(1+'Retirement Age'!$B$8/12)^(('Retirement Age'!$B$2-'Retirement Age'!$B$1)*12-A152),0)</f>
        <v>115059.1783</v>
      </c>
      <c r="E152" s="3">
        <f>C152/((1+'Retirement Age'!$B$9/12)^((('Retirement Age'!$B$2-'Retirement Age'!$B$1)*12)-Calculations!A152))</f>
        <v>99564.72008</v>
      </c>
    </row>
    <row r="153" ht="15.75" customHeight="1">
      <c r="A153" s="3">
        <f t="shared" si="1"/>
        <v>152</v>
      </c>
      <c r="B153" s="7">
        <f t="shared" si="14"/>
        <v>80253.75158</v>
      </c>
      <c r="C153" s="3">
        <f>IF(A153&lt;=('Retirement Age'!$B$2-'Retirement Age'!$B$1)*12,Calculations!B153*(1+'Retirement Age'!$B$8/12)^(('Retirement Age'!$B$2-'Retirement Age'!$B$1)*12-A153),0)</f>
        <v>113638.6946</v>
      </c>
      <c r="E153" s="3">
        <f>C153/((1+'Retirement Age'!$B$9/12)^((('Retirement Age'!$B$2-'Retirement Age'!$B$1)*12)-Calculations!A153))</f>
        <v>98827.20363</v>
      </c>
    </row>
    <row r="154" ht="15.75" customHeight="1">
      <c r="A154" s="3">
        <f t="shared" si="1"/>
        <v>153</v>
      </c>
      <c r="B154" s="7">
        <f t="shared" si="14"/>
        <v>80253.75158</v>
      </c>
      <c r="C154" s="3">
        <f>IF(A154&lt;=('Retirement Age'!$B$2-'Retirement Age'!$B$1)*12,Calculations!B154*(1+'Retirement Age'!$B$8/12)^(('Retirement Age'!$B$2-'Retirement Age'!$B$1)*12-A154),0)</f>
        <v>112235.7477</v>
      </c>
      <c r="E154" s="3">
        <f>C154/((1+'Retirement Age'!$B$9/12)^((('Retirement Age'!$B$2-'Retirement Age'!$B$1)*12)-Calculations!A154))</f>
        <v>98095.15027</v>
      </c>
    </row>
    <row r="155" ht="15.75" customHeight="1">
      <c r="A155" s="3">
        <f t="shared" si="1"/>
        <v>154</v>
      </c>
      <c r="B155" s="7">
        <f t="shared" si="14"/>
        <v>80253.75158</v>
      </c>
      <c r="C155" s="3">
        <f>IF(A155&lt;=('Retirement Age'!$B$2-'Retirement Age'!$B$1)*12,Calculations!B155*(1+'Retirement Age'!$B$8/12)^(('Retirement Age'!$B$2-'Retirement Age'!$B$1)*12-A155),0)</f>
        <v>110850.1212</v>
      </c>
      <c r="E155" s="3">
        <f>C155/((1+'Retirement Age'!$B$9/12)^((('Retirement Age'!$B$2-'Retirement Age'!$B$1)*12)-Calculations!A155))</f>
        <v>97368.51953</v>
      </c>
    </row>
    <row r="156" ht="15.75" customHeight="1">
      <c r="A156" s="3">
        <f t="shared" si="1"/>
        <v>155</v>
      </c>
      <c r="B156" s="7">
        <f t="shared" si="14"/>
        <v>80253.75158</v>
      </c>
      <c r="C156" s="3">
        <f>IF(A156&lt;=('Retirement Age'!$B$2-'Retirement Age'!$B$1)*12,Calculations!B156*(1+'Retirement Age'!$B$8/12)^(('Retirement Age'!$B$2-'Retirement Age'!$B$1)*12-A156),0)</f>
        <v>109481.6012</v>
      </c>
      <c r="E156" s="3">
        <f>C156/((1+'Retirement Age'!$B$9/12)^((('Retirement Age'!$B$2-'Retirement Age'!$B$1)*12)-Calculations!A156))</f>
        <v>96647.27124</v>
      </c>
    </row>
    <row r="157" ht="15.75" customHeight="1">
      <c r="A157" s="3">
        <f t="shared" si="1"/>
        <v>156</v>
      </c>
      <c r="B157" s="7">
        <f t="shared" si="14"/>
        <v>80253.75158</v>
      </c>
      <c r="C157" s="3">
        <f>IF(A157&lt;=('Retirement Age'!$B$2-'Retirement Age'!$B$1)*12,Calculations!B157*(1+'Retirement Age'!$B$8/12)^(('Retirement Age'!$B$2-'Retirement Age'!$B$1)*12-A157),0)</f>
        <v>108129.9765</v>
      </c>
      <c r="E157" s="3">
        <f>C157/((1+'Retirement Age'!$B$9/12)^((('Retirement Age'!$B$2-'Retirement Age'!$B$1)*12)-Calculations!A157))</f>
        <v>95931.36552</v>
      </c>
    </row>
    <row r="158" ht="15.75" customHeight="1">
      <c r="A158" s="3">
        <f t="shared" si="1"/>
        <v>157</v>
      </c>
      <c r="B158" s="7">
        <f>B157*(1+'Retirement Age'!$B$6)</f>
        <v>92291.81432</v>
      </c>
      <c r="C158" s="3">
        <f>IF(A158&lt;=('Retirement Age'!$B$2-'Retirement Age'!$B$1)*12,Calculations!B158*(1+'Retirement Age'!$B$8/12)^(('Retirement Age'!$B$2-'Retirement Age'!$B$1)*12-A158),0)</f>
        <v>122814.2943</v>
      </c>
      <c r="E158" s="3">
        <f>C158/((1+'Retirement Age'!$B$9/12)^((('Retirement Age'!$B$2-'Retirement Age'!$B$1)*12)-Calculations!A158))</f>
        <v>109503.8772</v>
      </c>
    </row>
    <row r="159" ht="15.75" customHeight="1">
      <c r="A159" s="3">
        <f t="shared" si="1"/>
        <v>158</v>
      </c>
      <c r="B159" s="7">
        <f t="shared" ref="B159:B169" si="15">B158</f>
        <v>92291.81432</v>
      </c>
      <c r="C159" s="3">
        <f>IF(A159&lt;=('Retirement Age'!$B$2-'Retirement Age'!$B$1)*12,Calculations!B159*(1+'Retirement Age'!$B$8/12)^(('Retirement Age'!$B$2-'Retirement Age'!$B$1)*12-A159),0)</f>
        <v>121298.0684</v>
      </c>
      <c r="E159" s="3">
        <f>C159/((1+'Retirement Age'!$B$9/12)^((('Retirement Age'!$B$2-'Retirement Age'!$B$1)*12)-Calculations!A159))</f>
        <v>108692.7374</v>
      </c>
    </row>
    <row r="160" ht="15.75" customHeight="1">
      <c r="A160" s="3">
        <f t="shared" si="1"/>
        <v>159</v>
      </c>
      <c r="B160" s="7">
        <f t="shared" si="15"/>
        <v>92291.81432</v>
      </c>
      <c r="C160" s="3">
        <f>IF(A160&lt;=('Retirement Age'!$B$2-'Retirement Age'!$B$1)*12,Calculations!B160*(1+'Retirement Age'!$B$8/12)^(('Retirement Age'!$B$2-'Retirement Age'!$B$1)*12-A160),0)</f>
        <v>119800.5614</v>
      </c>
      <c r="E160" s="3">
        <f>C160/((1+'Retirement Age'!$B$9/12)^((('Retirement Age'!$B$2-'Retirement Age'!$B$1)*12)-Calculations!A160))</f>
        <v>107887.606</v>
      </c>
    </row>
    <row r="161" ht="15.75" customHeight="1">
      <c r="A161" s="3">
        <f t="shared" si="1"/>
        <v>160</v>
      </c>
      <c r="B161" s="7">
        <f t="shared" si="15"/>
        <v>92291.81432</v>
      </c>
      <c r="C161" s="3">
        <f>IF(A161&lt;=('Retirement Age'!$B$2-'Retirement Age'!$B$1)*12,Calculations!B161*(1+'Retirement Age'!$B$8/12)^(('Retirement Age'!$B$2-'Retirement Age'!$B$1)*12-A161),0)</f>
        <v>118321.5421</v>
      </c>
      <c r="E161" s="3">
        <f>C161/((1+'Retirement Age'!$B$9/12)^((('Retirement Age'!$B$2-'Retirement Age'!$B$1)*12)-Calculations!A161))</f>
        <v>107088.4386</v>
      </c>
    </row>
    <row r="162" ht="15.75" customHeight="1">
      <c r="A162" s="3">
        <f t="shared" si="1"/>
        <v>161</v>
      </c>
      <c r="B162" s="7">
        <f t="shared" si="15"/>
        <v>92291.81432</v>
      </c>
      <c r="C162" s="3">
        <f>IF(A162&lt;=('Retirement Age'!$B$2-'Retirement Age'!$B$1)*12,Calculations!B162*(1+'Retirement Age'!$B$8/12)^(('Retirement Age'!$B$2-'Retirement Age'!$B$1)*12-A162),0)</f>
        <v>116860.7824</v>
      </c>
      <c r="E162" s="3">
        <f>C162/((1+'Retirement Age'!$B$9/12)^((('Retirement Age'!$B$2-'Retirement Age'!$B$1)*12)-Calculations!A162))</f>
        <v>106295.1909</v>
      </c>
    </row>
    <row r="163" ht="15.75" customHeight="1">
      <c r="A163" s="3">
        <f t="shared" si="1"/>
        <v>162</v>
      </c>
      <c r="B163" s="7">
        <f t="shared" si="15"/>
        <v>92291.81432</v>
      </c>
      <c r="C163" s="3">
        <f>IF(A163&lt;=('Retirement Age'!$B$2-'Retirement Age'!$B$1)*12,Calculations!B163*(1+'Retirement Age'!$B$8/12)^(('Retirement Age'!$B$2-'Retirement Age'!$B$1)*12-A163),0)</f>
        <v>115418.0567</v>
      </c>
      <c r="E163" s="3">
        <f>C163/((1+'Retirement Age'!$B$9/12)^((('Retirement Age'!$B$2-'Retirement Age'!$B$1)*12)-Calculations!A163))</f>
        <v>105507.8191</v>
      </c>
    </row>
    <row r="164" ht="15.75" customHeight="1">
      <c r="A164" s="3">
        <f t="shared" si="1"/>
        <v>163</v>
      </c>
      <c r="B164" s="7">
        <f t="shared" si="15"/>
        <v>92291.81432</v>
      </c>
      <c r="C164" s="3">
        <f>IF(A164&lt;=('Retirement Age'!$B$2-'Retirement Age'!$B$1)*12,Calculations!B164*(1+'Retirement Age'!$B$8/12)^(('Retirement Age'!$B$2-'Retirement Age'!$B$1)*12-A164),0)</f>
        <v>113993.1424</v>
      </c>
      <c r="E164" s="3">
        <f>C164/((1+'Retirement Age'!$B$9/12)^((('Retirement Age'!$B$2-'Retirement Age'!$B$1)*12)-Calculations!A164))</f>
        <v>104726.2797</v>
      </c>
    </row>
    <row r="165" ht="15.75" customHeight="1">
      <c r="A165" s="3">
        <f t="shared" si="1"/>
        <v>164</v>
      </c>
      <c r="B165" s="7">
        <f t="shared" si="15"/>
        <v>92291.81432</v>
      </c>
      <c r="C165" s="3">
        <f>IF(A165&lt;=('Retirement Age'!$B$2-'Retirement Age'!$B$1)*12,Calculations!B165*(1+'Retirement Age'!$B$8/12)^(('Retirement Age'!$B$2-'Retirement Age'!$B$1)*12-A165),0)</f>
        <v>112585.8196</v>
      </c>
      <c r="E165" s="3">
        <f>C165/((1+'Retirement Age'!$B$9/12)^((('Retirement Age'!$B$2-'Retirement Age'!$B$1)*12)-Calculations!A165))</f>
        <v>103950.5295</v>
      </c>
    </row>
    <row r="166" ht="15.75" customHeight="1">
      <c r="A166" s="3">
        <f t="shared" si="1"/>
        <v>165</v>
      </c>
      <c r="B166" s="7">
        <f t="shared" si="15"/>
        <v>92291.81432</v>
      </c>
      <c r="C166" s="3">
        <f>IF(A166&lt;=('Retirement Age'!$B$2-'Retirement Age'!$B$1)*12,Calculations!B166*(1+'Retirement Age'!$B$8/12)^(('Retirement Age'!$B$2-'Retirement Age'!$B$1)*12-A166),0)</f>
        <v>111195.8712</v>
      </c>
      <c r="E166" s="3">
        <f>C166/((1+'Retirement Age'!$B$9/12)^((('Retirement Age'!$B$2-'Retirement Age'!$B$1)*12)-Calculations!A166))</f>
        <v>103180.5255</v>
      </c>
    </row>
    <row r="167" ht="15.75" customHeight="1">
      <c r="A167" s="3">
        <f t="shared" si="1"/>
        <v>166</v>
      </c>
      <c r="B167" s="7">
        <f t="shared" si="15"/>
        <v>92291.81432</v>
      </c>
      <c r="C167" s="3">
        <f>IF(A167&lt;=('Retirement Age'!$B$2-'Retirement Age'!$B$1)*12,Calculations!B167*(1+'Retirement Age'!$B$8/12)^(('Retirement Age'!$B$2-'Retirement Age'!$B$1)*12-A167),0)</f>
        <v>109823.0827</v>
      </c>
      <c r="E167" s="3">
        <f>C167/((1+'Retirement Age'!$B$9/12)^((('Retirement Age'!$B$2-'Retirement Age'!$B$1)*12)-Calculations!A167))</f>
        <v>102416.2254</v>
      </c>
    </row>
    <row r="168" ht="15.75" customHeight="1">
      <c r="A168" s="3">
        <f t="shared" si="1"/>
        <v>167</v>
      </c>
      <c r="B168" s="7">
        <f t="shared" si="15"/>
        <v>92291.81432</v>
      </c>
      <c r="C168" s="3">
        <f>IF(A168&lt;=('Retirement Age'!$B$2-'Retirement Age'!$B$1)*12,Calculations!B168*(1+'Retirement Age'!$B$8/12)^(('Retirement Age'!$B$2-'Retirement Age'!$B$1)*12-A168),0)</f>
        <v>108467.2422</v>
      </c>
      <c r="E168" s="3">
        <f>C168/((1+'Retirement Age'!$B$9/12)^((('Retirement Age'!$B$2-'Retirement Age'!$B$1)*12)-Calculations!A168))</f>
        <v>101657.5867</v>
      </c>
    </row>
    <row r="169" ht="15.75" customHeight="1">
      <c r="A169" s="3">
        <f t="shared" si="1"/>
        <v>168</v>
      </c>
      <c r="B169" s="7">
        <f t="shared" si="15"/>
        <v>92291.81432</v>
      </c>
      <c r="C169" s="3">
        <f>IF(A169&lt;=('Retirement Age'!$B$2-'Retirement Age'!$B$1)*12,Calculations!B169*(1+'Retirement Age'!$B$8/12)^(('Retirement Age'!$B$2-'Retirement Age'!$B$1)*12-A169),0)</f>
        <v>107128.1404</v>
      </c>
      <c r="E169" s="3">
        <f>C169/((1+'Retirement Age'!$B$9/12)^((('Retirement Age'!$B$2-'Retirement Age'!$B$1)*12)-Calculations!A169))</f>
        <v>100904.5675</v>
      </c>
    </row>
    <row r="170" ht="15.75" customHeight="1">
      <c r="A170" s="3">
        <f t="shared" si="1"/>
        <v>169</v>
      </c>
      <c r="B170" s="7">
        <f>B169*(1+'Retirement Age'!$B$6)</f>
        <v>106135.5865</v>
      </c>
      <c r="C170" s="3">
        <f>IF(A170&lt;=('Retirement Age'!$B$2-'Retirement Age'!$B$1)*12,Calculations!B170*(1+'Retirement Age'!$B$8/12)^(('Retirement Age'!$B$2-'Retirement Age'!$B$1)*12-A170),0)</f>
        <v>121676.4064</v>
      </c>
      <c r="E170" s="3">
        <f>C170/((1+'Retirement Age'!$B$9/12)^((('Retirement Age'!$B$2-'Retirement Age'!$B$1)*12)-Calculations!A170))</f>
        <v>115180.6952</v>
      </c>
    </row>
    <row r="171" ht="15.75" customHeight="1">
      <c r="A171" s="3">
        <f t="shared" si="1"/>
        <v>170</v>
      </c>
      <c r="B171" s="7">
        <f t="shared" ref="B171:B181" si="16">B170</f>
        <v>106135.5865</v>
      </c>
      <c r="C171" s="3">
        <f>IF(A171&lt;=('Retirement Age'!$B$2-'Retirement Age'!$B$1)*12,Calculations!B171*(1+'Retirement Age'!$B$8/12)^(('Retirement Age'!$B$2-'Retirement Age'!$B$1)*12-A171),0)</f>
        <v>120174.2285</v>
      </c>
      <c r="E171" s="3">
        <f>C171/((1+'Retirement Age'!$B$9/12)^((('Retirement Age'!$B$2-'Retirement Age'!$B$1)*12)-Calculations!A171))</f>
        <v>114327.5049</v>
      </c>
    </row>
    <row r="172" ht="15.75" customHeight="1">
      <c r="A172" s="3">
        <f t="shared" si="1"/>
        <v>171</v>
      </c>
      <c r="B172" s="7">
        <f t="shared" si="16"/>
        <v>106135.5865</v>
      </c>
      <c r="C172" s="3">
        <f>IF(A172&lt;=('Retirement Age'!$B$2-'Retirement Age'!$B$1)*12,Calculations!B172*(1+'Retirement Age'!$B$8/12)^(('Retirement Age'!$B$2-'Retirement Age'!$B$1)*12-A172),0)</f>
        <v>118690.5961</v>
      </c>
      <c r="E172" s="3">
        <f>C172/((1+'Retirement Age'!$B$9/12)^((('Retirement Age'!$B$2-'Retirement Age'!$B$1)*12)-Calculations!A172))</f>
        <v>113480.6344</v>
      </c>
    </row>
    <row r="173" ht="15.75" customHeight="1">
      <c r="A173" s="3">
        <f t="shared" si="1"/>
        <v>172</v>
      </c>
      <c r="B173" s="7">
        <f t="shared" si="16"/>
        <v>106135.5865</v>
      </c>
      <c r="C173" s="3">
        <f>IF(A173&lt;=('Retirement Age'!$B$2-'Retirement Age'!$B$1)*12,Calculations!B173*(1+'Retirement Age'!$B$8/12)^(('Retirement Age'!$B$2-'Retirement Age'!$B$1)*12-A173),0)</f>
        <v>117225.2801</v>
      </c>
      <c r="E173" s="3">
        <f>C173/((1+'Retirement Age'!$B$9/12)^((('Retirement Age'!$B$2-'Retirement Age'!$B$1)*12)-Calculations!A173))</f>
        <v>112640.0372</v>
      </c>
    </row>
    <row r="174" ht="15.75" customHeight="1">
      <c r="A174" s="3">
        <f t="shared" si="1"/>
        <v>173</v>
      </c>
      <c r="B174" s="7">
        <f t="shared" si="16"/>
        <v>106135.5865</v>
      </c>
      <c r="C174" s="3">
        <f>IF(A174&lt;=('Retirement Age'!$B$2-'Retirement Age'!$B$1)*12,Calculations!B174*(1+'Retirement Age'!$B$8/12)^(('Retirement Age'!$B$2-'Retirement Age'!$B$1)*12-A174),0)</f>
        <v>115778.0544</v>
      </c>
      <c r="E174" s="3">
        <f>C174/((1+'Retirement Age'!$B$9/12)^((('Retirement Age'!$B$2-'Retirement Age'!$B$1)*12)-Calculations!A174))</f>
        <v>111805.6665</v>
      </c>
    </row>
    <row r="175" ht="15.75" customHeight="1">
      <c r="A175" s="3">
        <f t="shared" si="1"/>
        <v>174</v>
      </c>
      <c r="B175" s="7">
        <f t="shared" si="16"/>
        <v>106135.5865</v>
      </c>
      <c r="C175" s="3">
        <f>IF(A175&lt;=('Retirement Age'!$B$2-'Retirement Age'!$B$1)*12,Calculations!B175*(1+'Retirement Age'!$B$8/12)^(('Retirement Age'!$B$2-'Retirement Age'!$B$1)*12-A175),0)</f>
        <v>114348.6957</v>
      </c>
      <c r="E175" s="3">
        <f>C175/((1+'Retirement Age'!$B$9/12)^((('Retirement Age'!$B$2-'Retirement Age'!$B$1)*12)-Calculations!A175))</f>
        <v>110977.4764</v>
      </c>
    </row>
    <row r="176" ht="15.75" customHeight="1">
      <c r="A176" s="3">
        <f t="shared" si="1"/>
        <v>175</v>
      </c>
      <c r="B176" s="7">
        <f t="shared" si="16"/>
        <v>106135.5865</v>
      </c>
      <c r="C176" s="3">
        <f>IF(A176&lt;=('Retirement Age'!$B$2-'Retirement Age'!$B$1)*12,Calculations!B176*(1+'Retirement Age'!$B$8/12)^(('Retirement Age'!$B$2-'Retirement Age'!$B$1)*12-A176),0)</f>
        <v>112936.9834</v>
      </c>
      <c r="E176" s="3">
        <f>C176/((1+'Retirement Age'!$B$9/12)^((('Retirement Age'!$B$2-'Retirement Age'!$B$1)*12)-Calculations!A176))</f>
        <v>110155.421</v>
      </c>
    </row>
    <row r="177" ht="15.75" customHeight="1">
      <c r="A177" s="3">
        <f t="shared" si="1"/>
        <v>176</v>
      </c>
      <c r="B177" s="7">
        <f t="shared" si="16"/>
        <v>106135.5865</v>
      </c>
      <c r="C177" s="3">
        <f>IF(A177&lt;=('Retirement Age'!$B$2-'Retirement Age'!$B$1)*12,Calculations!B177*(1+'Retirement Age'!$B$8/12)^(('Retirement Age'!$B$2-'Retirement Age'!$B$1)*12-A177),0)</f>
        <v>111542.6997</v>
      </c>
      <c r="E177" s="3">
        <f>C177/((1+'Retirement Age'!$B$9/12)^((('Retirement Age'!$B$2-'Retirement Age'!$B$1)*12)-Calculations!A177))</f>
        <v>109339.4549</v>
      </c>
    </row>
    <row r="178" ht="15.75" customHeight="1">
      <c r="A178" s="3">
        <f t="shared" si="1"/>
        <v>177</v>
      </c>
      <c r="B178" s="7">
        <f t="shared" si="16"/>
        <v>106135.5865</v>
      </c>
      <c r="C178" s="3">
        <f>IF(A178&lt;=('Retirement Age'!$B$2-'Retirement Age'!$B$1)*12,Calculations!B178*(1+'Retirement Age'!$B$8/12)^(('Retirement Age'!$B$2-'Retirement Age'!$B$1)*12-A178),0)</f>
        <v>110165.6293</v>
      </c>
      <c r="E178" s="3">
        <f>C178/((1+'Retirement Age'!$B$9/12)^((('Retirement Age'!$B$2-'Retirement Age'!$B$1)*12)-Calculations!A178))</f>
        <v>108529.533</v>
      </c>
    </row>
    <row r="179" ht="15.75" customHeight="1">
      <c r="A179" s="3">
        <f t="shared" si="1"/>
        <v>178</v>
      </c>
      <c r="B179" s="7">
        <f t="shared" si="16"/>
        <v>106135.5865</v>
      </c>
      <c r="C179" s="3">
        <f>IF(A179&lt;=('Retirement Age'!$B$2-'Retirement Age'!$B$1)*12,Calculations!B179*(1+'Retirement Age'!$B$8/12)^(('Retirement Age'!$B$2-'Retirement Age'!$B$1)*12-A179),0)</f>
        <v>108805.5598</v>
      </c>
      <c r="E179" s="3">
        <f>C179/((1+'Retirement Age'!$B$9/12)^((('Retirement Age'!$B$2-'Retirement Age'!$B$1)*12)-Calculations!A179))</f>
        <v>107725.6106</v>
      </c>
    </row>
    <row r="180" ht="15.75" customHeight="1">
      <c r="A180" s="3">
        <f t="shared" si="1"/>
        <v>179</v>
      </c>
      <c r="B180" s="7">
        <f t="shared" si="16"/>
        <v>106135.5865</v>
      </c>
      <c r="C180" s="3">
        <f>IF(A180&lt;=('Retirement Age'!$B$2-'Retirement Age'!$B$1)*12,Calculations!B180*(1+'Retirement Age'!$B$8/12)^(('Retirement Age'!$B$2-'Retirement Age'!$B$1)*12-A180),0)</f>
        <v>107462.2813</v>
      </c>
      <c r="E180" s="3">
        <f>C180/((1+'Retirement Age'!$B$9/12)^((('Retirement Age'!$B$2-'Retirement Age'!$B$1)*12)-Calculations!A180))</f>
        <v>106927.6431</v>
      </c>
    </row>
    <row r="181" ht="15.75" customHeight="1">
      <c r="A181" s="3">
        <f t="shared" si="1"/>
        <v>180</v>
      </c>
      <c r="B181" s="7">
        <f t="shared" si="16"/>
        <v>106135.5865</v>
      </c>
      <c r="C181" s="3">
        <f>IF(A181&lt;=('Retirement Age'!$B$2-'Retirement Age'!$B$1)*12,Calculations!B181*(1+'Retirement Age'!$B$8/12)^(('Retirement Age'!$B$2-'Retirement Age'!$B$1)*12-A181),0)</f>
        <v>106135.5865</v>
      </c>
      <c r="E181" s="3">
        <f>C181/((1+'Retirement Age'!$B$9/12)^((('Retirement Age'!$B$2-'Retirement Age'!$B$1)*12)-Calculations!A181))</f>
        <v>106135.5865</v>
      </c>
    </row>
    <row r="182" ht="15.75" customHeight="1">
      <c r="A182" s="3">
        <f t="shared" si="1"/>
        <v>181</v>
      </c>
      <c r="B182" s="7">
        <f>B181*(1+'Retirement Age'!$B$6)</f>
        <v>122055.9244</v>
      </c>
      <c r="C182" s="3">
        <f>IF(A182&lt;=('Retirement Age'!$B$2-'Retirement Age'!$B$1)*12,Calculations!B182*(1+'Retirement Age'!$B$8/12)^(('Retirement Age'!$B$2-'Retirement Age'!$B$1)*12-A182),0)</f>
        <v>0</v>
      </c>
      <c r="E182" s="3">
        <f>C182/((1+'Retirement Age'!$B$9/12)^((('Retirement Age'!$B$2-'Retirement Age'!$B$1)*12)-Calculations!A182))</f>
        <v>0</v>
      </c>
    </row>
    <row r="183" ht="15.75" customHeight="1">
      <c r="A183" s="3">
        <f t="shared" si="1"/>
        <v>182</v>
      </c>
      <c r="B183" s="7">
        <f t="shared" ref="B183:B193" si="17">B182</f>
        <v>122055.9244</v>
      </c>
      <c r="C183" s="3">
        <f>IF(A183&lt;=('Retirement Age'!$B$2-'Retirement Age'!$B$1)*12,Calculations!B183*(1+'Retirement Age'!$B$8/12)^(('Retirement Age'!$B$2-'Retirement Age'!$B$1)*12-A183),0)</f>
        <v>0</v>
      </c>
      <c r="E183" s="3">
        <f>C183/((1+'Retirement Age'!$B$9/12)^((('Retirement Age'!$B$2-'Retirement Age'!$B$1)*12)-Calculations!A183))</f>
        <v>0</v>
      </c>
    </row>
    <row r="184" ht="15.75" customHeight="1">
      <c r="A184" s="3">
        <f t="shared" si="1"/>
        <v>183</v>
      </c>
      <c r="B184" s="7">
        <f t="shared" si="17"/>
        <v>122055.9244</v>
      </c>
      <c r="C184" s="3">
        <f>IF(A184&lt;=('Retirement Age'!$B$2-'Retirement Age'!$B$1)*12,Calculations!B184*(1+'Retirement Age'!$B$8/12)^(('Retirement Age'!$B$2-'Retirement Age'!$B$1)*12-A184),0)</f>
        <v>0</v>
      </c>
      <c r="E184" s="3">
        <f>C184/((1+'Retirement Age'!$B$9/12)^((('Retirement Age'!$B$2-'Retirement Age'!$B$1)*12)-Calculations!A184))</f>
        <v>0</v>
      </c>
    </row>
    <row r="185" ht="15.75" customHeight="1">
      <c r="A185" s="3">
        <f t="shared" si="1"/>
        <v>184</v>
      </c>
      <c r="B185" s="7">
        <f t="shared" si="17"/>
        <v>122055.9244</v>
      </c>
      <c r="C185" s="3">
        <f>IF(A185&lt;=('Retirement Age'!$B$2-'Retirement Age'!$B$1)*12,Calculations!B185*(1+'Retirement Age'!$B$8/12)^(('Retirement Age'!$B$2-'Retirement Age'!$B$1)*12-A185),0)</f>
        <v>0</v>
      </c>
      <c r="E185" s="3">
        <f>C185/((1+'Retirement Age'!$B$9/12)^((('Retirement Age'!$B$2-'Retirement Age'!$B$1)*12)-Calculations!A185))</f>
        <v>0</v>
      </c>
    </row>
    <row r="186" ht="15.75" customHeight="1">
      <c r="A186" s="3">
        <f t="shared" si="1"/>
        <v>185</v>
      </c>
      <c r="B186" s="7">
        <f t="shared" si="17"/>
        <v>122055.9244</v>
      </c>
      <c r="C186" s="3">
        <f>IF(A186&lt;=('Retirement Age'!$B$2-'Retirement Age'!$B$1)*12,Calculations!B186*(1+'Retirement Age'!$B$8/12)^(('Retirement Age'!$B$2-'Retirement Age'!$B$1)*12-A186),0)</f>
        <v>0</v>
      </c>
      <c r="E186" s="3">
        <f>C186/((1+'Retirement Age'!$B$9/12)^((('Retirement Age'!$B$2-'Retirement Age'!$B$1)*12)-Calculations!A186))</f>
        <v>0</v>
      </c>
    </row>
    <row r="187" ht="15.75" customHeight="1">
      <c r="A187" s="3">
        <f t="shared" si="1"/>
        <v>186</v>
      </c>
      <c r="B187" s="7">
        <f t="shared" si="17"/>
        <v>122055.9244</v>
      </c>
      <c r="C187" s="3">
        <f>IF(A187&lt;=('Retirement Age'!$B$2-'Retirement Age'!$B$1)*12,Calculations!B187*(1+'Retirement Age'!$B$8/12)^(('Retirement Age'!$B$2-'Retirement Age'!$B$1)*12-A187),0)</f>
        <v>0</v>
      </c>
      <c r="E187" s="3">
        <f>C187/((1+'Retirement Age'!$B$9/12)^((('Retirement Age'!$B$2-'Retirement Age'!$B$1)*12)-Calculations!A187))</f>
        <v>0</v>
      </c>
    </row>
    <row r="188" ht="15.75" customHeight="1">
      <c r="A188" s="3">
        <f t="shared" si="1"/>
        <v>187</v>
      </c>
      <c r="B188" s="7">
        <f t="shared" si="17"/>
        <v>122055.9244</v>
      </c>
      <c r="C188" s="3">
        <f>IF(A188&lt;=('Retirement Age'!$B$2-'Retirement Age'!$B$1)*12,Calculations!B188*(1+'Retirement Age'!$B$8/12)^(('Retirement Age'!$B$2-'Retirement Age'!$B$1)*12-A188),0)</f>
        <v>0</v>
      </c>
      <c r="E188" s="3">
        <f>C188/((1+'Retirement Age'!$B$9/12)^((('Retirement Age'!$B$2-'Retirement Age'!$B$1)*12)-Calculations!A188))</f>
        <v>0</v>
      </c>
    </row>
    <row r="189" ht="15.75" customHeight="1">
      <c r="A189" s="3">
        <f t="shared" si="1"/>
        <v>188</v>
      </c>
      <c r="B189" s="7">
        <f t="shared" si="17"/>
        <v>122055.9244</v>
      </c>
      <c r="C189" s="3">
        <f>IF(A189&lt;=('Retirement Age'!$B$2-'Retirement Age'!$B$1)*12,Calculations!B189*(1+'Retirement Age'!$B$8/12)^(('Retirement Age'!$B$2-'Retirement Age'!$B$1)*12-A189),0)</f>
        <v>0</v>
      </c>
      <c r="E189" s="3">
        <f>C189/((1+'Retirement Age'!$B$9/12)^((('Retirement Age'!$B$2-'Retirement Age'!$B$1)*12)-Calculations!A189))</f>
        <v>0</v>
      </c>
    </row>
    <row r="190" ht="15.75" customHeight="1">
      <c r="A190" s="3">
        <f t="shared" si="1"/>
        <v>189</v>
      </c>
      <c r="B190" s="7">
        <f t="shared" si="17"/>
        <v>122055.9244</v>
      </c>
      <c r="C190" s="3">
        <f>IF(A190&lt;=('Retirement Age'!$B$2-'Retirement Age'!$B$1)*12,Calculations!B190*(1+'Retirement Age'!$B$8/12)^(('Retirement Age'!$B$2-'Retirement Age'!$B$1)*12-A190),0)</f>
        <v>0</v>
      </c>
      <c r="E190" s="3">
        <f>C190/((1+'Retirement Age'!$B$9/12)^((('Retirement Age'!$B$2-'Retirement Age'!$B$1)*12)-Calculations!A190))</f>
        <v>0</v>
      </c>
    </row>
    <row r="191" ht="15.75" customHeight="1">
      <c r="A191" s="3">
        <f t="shared" si="1"/>
        <v>190</v>
      </c>
      <c r="B191" s="7">
        <f t="shared" si="17"/>
        <v>122055.9244</v>
      </c>
      <c r="C191" s="3">
        <f>IF(A191&lt;=('Retirement Age'!$B$2-'Retirement Age'!$B$1)*12,Calculations!B191*(1+'Retirement Age'!$B$8/12)^(('Retirement Age'!$B$2-'Retirement Age'!$B$1)*12-A191),0)</f>
        <v>0</v>
      </c>
      <c r="E191" s="3">
        <f>C191/((1+'Retirement Age'!$B$9/12)^((('Retirement Age'!$B$2-'Retirement Age'!$B$1)*12)-Calculations!A191))</f>
        <v>0</v>
      </c>
    </row>
    <row r="192" ht="15.75" customHeight="1">
      <c r="A192" s="3">
        <f t="shared" si="1"/>
        <v>191</v>
      </c>
      <c r="B192" s="7">
        <f t="shared" si="17"/>
        <v>122055.9244</v>
      </c>
      <c r="C192" s="3">
        <f>IF(A192&lt;=('Retirement Age'!$B$2-'Retirement Age'!$B$1)*12,Calculations!B192*(1+'Retirement Age'!$B$8/12)^(('Retirement Age'!$B$2-'Retirement Age'!$B$1)*12-A192),0)</f>
        <v>0</v>
      </c>
      <c r="E192" s="3">
        <f>C192/((1+'Retirement Age'!$B$9/12)^((('Retirement Age'!$B$2-'Retirement Age'!$B$1)*12)-Calculations!A192))</f>
        <v>0</v>
      </c>
    </row>
    <row r="193" ht="15.75" customHeight="1">
      <c r="A193" s="3">
        <f t="shared" si="1"/>
        <v>192</v>
      </c>
      <c r="B193" s="7">
        <f t="shared" si="17"/>
        <v>122055.9244</v>
      </c>
      <c r="C193" s="3">
        <f>IF(A193&lt;=('Retirement Age'!$B$2-'Retirement Age'!$B$1)*12,Calculations!B193*(1+'Retirement Age'!$B$8/12)^(('Retirement Age'!$B$2-'Retirement Age'!$B$1)*12-A193),0)</f>
        <v>0</v>
      </c>
      <c r="E193" s="3">
        <f>C193/((1+'Retirement Age'!$B$9/12)^((('Retirement Age'!$B$2-'Retirement Age'!$B$1)*12)-Calculations!A193))</f>
        <v>0</v>
      </c>
    </row>
    <row r="194" ht="15.75" customHeight="1">
      <c r="A194" s="3">
        <f t="shared" si="1"/>
        <v>193</v>
      </c>
      <c r="B194" s="7">
        <f>B193*(1+'Retirement Age'!$B$6)</f>
        <v>140364.3131</v>
      </c>
      <c r="C194" s="3">
        <f>IF(A194&lt;=('Retirement Age'!$B$2-'Retirement Age'!$B$1)*12,Calculations!B194*(1+'Retirement Age'!$B$8/12)^(('Retirement Age'!$B$2-'Retirement Age'!$B$1)*12-A194),0)</f>
        <v>0</v>
      </c>
      <c r="E194" s="3">
        <f>C194/((1+'Retirement Age'!$B$9/12)^((('Retirement Age'!$B$2-'Retirement Age'!$B$1)*12)-Calculations!A194))</f>
        <v>0</v>
      </c>
    </row>
    <row r="195" ht="15.75" customHeight="1">
      <c r="A195" s="3">
        <f t="shared" si="1"/>
        <v>194</v>
      </c>
      <c r="B195" s="7">
        <f t="shared" ref="B195:B205" si="18">B194</f>
        <v>140364.3131</v>
      </c>
      <c r="C195" s="3">
        <f>IF(A195&lt;=('Retirement Age'!$B$2-'Retirement Age'!$B$1)*12,Calculations!B195*(1+'Retirement Age'!$B$8/12)^(('Retirement Age'!$B$2-'Retirement Age'!$B$1)*12-A195),0)</f>
        <v>0</v>
      </c>
      <c r="E195" s="3">
        <f>C195/((1+'Retirement Age'!$B$9/12)^((('Retirement Age'!$B$2-'Retirement Age'!$B$1)*12)-Calculations!A195))</f>
        <v>0</v>
      </c>
    </row>
    <row r="196" ht="15.75" customHeight="1">
      <c r="A196" s="3">
        <f t="shared" si="1"/>
        <v>195</v>
      </c>
      <c r="B196" s="7">
        <f t="shared" si="18"/>
        <v>140364.3131</v>
      </c>
      <c r="C196" s="3">
        <f>IF(A196&lt;=('Retirement Age'!$B$2-'Retirement Age'!$B$1)*12,Calculations!B196*(1+'Retirement Age'!$B$8/12)^(('Retirement Age'!$B$2-'Retirement Age'!$B$1)*12-A196),0)</f>
        <v>0</v>
      </c>
      <c r="E196" s="3">
        <f>C196/((1+'Retirement Age'!$B$9/12)^((('Retirement Age'!$B$2-'Retirement Age'!$B$1)*12)-Calculations!A196))</f>
        <v>0</v>
      </c>
    </row>
    <row r="197" ht="15.75" customHeight="1">
      <c r="A197" s="3">
        <f t="shared" si="1"/>
        <v>196</v>
      </c>
      <c r="B197" s="7">
        <f t="shared" si="18"/>
        <v>140364.3131</v>
      </c>
      <c r="C197" s="3">
        <f>IF(A197&lt;=('Retirement Age'!$B$2-'Retirement Age'!$B$1)*12,Calculations!B197*(1+'Retirement Age'!$B$8/12)^(('Retirement Age'!$B$2-'Retirement Age'!$B$1)*12-A197),0)</f>
        <v>0</v>
      </c>
      <c r="E197" s="3">
        <f>C197/((1+'Retirement Age'!$B$9/12)^((('Retirement Age'!$B$2-'Retirement Age'!$B$1)*12)-Calculations!A197))</f>
        <v>0</v>
      </c>
    </row>
    <row r="198" ht="15.75" customHeight="1">
      <c r="A198" s="3">
        <f t="shared" si="1"/>
        <v>197</v>
      </c>
      <c r="B198" s="7">
        <f t="shared" si="18"/>
        <v>140364.3131</v>
      </c>
      <c r="C198" s="3">
        <f>IF(A198&lt;=('Retirement Age'!$B$2-'Retirement Age'!$B$1)*12,Calculations!B198*(1+'Retirement Age'!$B$8/12)^(('Retirement Age'!$B$2-'Retirement Age'!$B$1)*12-A198),0)</f>
        <v>0</v>
      </c>
      <c r="E198" s="3">
        <f>C198/((1+'Retirement Age'!$B$9/12)^((('Retirement Age'!$B$2-'Retirement Age'!$B$1)*12)-Calculations!A198))</f>
        <v>0</v>
      </c>
    </row>
    <row r="199" ht="15.75" customHeight="1">
      <c r="A199" s="3">
        <f t="shared" si="1"/>
        <v>198</v>
      </c>
      <c r="B199" s="7">
        <f t="shared" si="18"/>
        <v>140364.3131</v>
      </c>
      <c r="C199" s="3">
        <f>IF(A199&lt;=('Retirement Age'!$B$2-'Retirement Age'!$B$1)*12,Calculations!B199*(1+'Retirement Age'!$B$8/12)^(('Retirement Age'!$B$2-'Retirement Age'!$B$1)*12-A199),0)</f>
        <v>0</v>
      </c>
      <c r="E199" s="3">
        <f>C199/((1+'Retirement Age'!$B$9/12)^((('Retirement Age'!$B$2-'Retirement Age'!$B$1)*12)-Calculations!A199))</f>
        <v>0</v>
      </c>
    </row>
    <row r="200" ht="15.75" customHeight="1">
      <c r="A200" s="3">
        <f t="shared" si="1"/>
        <v>199</v>
      </c>
      <c r="B200" s="7">
        <f t="shared" si="18"/>
        <v>140364.3131</v>
      </c>
      <c r="C200" s="3">
        <f>IF(A200&lt;=('Retirement Age'!$B$2-'Retirement Age'!$B$1)*12,Calculations!B200*(1+'Retirement Age'!$B$8/12)^(('Retirement Age'!$B$2-'Retirement Age'!$B$1)*12-A200),0)</f>
        <v>0</v>
      </c>
      <c r="E200" s="3">
        <f>C200/((1+'Retirement Age'!$B$9/12)^((('Retirement Age'!$B$2-'Retirement Age'!$B$1)*12)-Calculations!A200))</f>
        <v>0</v>
      </c>
    </row>
    <row r="201" ht="15.75" customHeight="1">
      <c r="A201" s="3">
        <f t="shared" si="1"/>
        <v>200</v>
      </c>
      <c r="B201" s="7">
        <f t="shared" si="18"/>
        <v>140364.3131</v>
      </c>
      <c r="C201" s="3">
        <f>IF(A201&lt;=('Retirement Age'!$B$2-'Retirement Age'!$B$1)*12,Calculations!B201*(1+'Retirement Age'!$B$8/12)^(('Retirement Age'!$B$2-'Retirement Age'!$B$1)*12-A201),0)</f>
        <v>0</v>
      </c>
      <c r="E201" s="3">
        <f>C201/((1+'Retirement Age'!$B$9/12)^((('Retirement Age'!$B$2-'Retirement Age'!$B$1)*12)-Calculations!A201))</f>
        <v>0</v>
      </c>
    </row>
    <row r="202" ht="15.75" customHeight="1">
      <c r="A202" s="3">
        <f t="shared" si="1"/>
        <v>201</v>
      </c>
      <c r="B202" s="7">
        <f t="shared" si="18"/>
        <v>140364.3131</v>
      </c>
      <c r="C202" s="3">
        <f>IF(A202&lt;=('Retirement Age'!$B$2-'Retirement Age'!$B$1)*12,Calculations!B202*(1+'Retirement Age'!$B$8/12)^(('Retirement Age'!$B$2-'Retirement Age'!$B$1)*12-A202),0)</f>
        <v>0</v>
      </c>
      <c r="E202" s="3">
        <f>C202/((1+'Retirement Age'!$B$9/12)^((('Retirement Age'!$B$2-'Retirement Age'!$B$1)*12)-Calculations!A202))</f>
        <v>0</v>
      </c>
    </row>
    <row r="203" ht="15.75" customHeight="1">
      <c r="A203" s="3">
        <f t="shared" si="1"/>
        <v>202</v>
      </c>
      <c r="B203" s="7">
        <f t="shared" si="18"/>
        <v>140364.3131</v>
      </c>
      <c r="C203" s="3">
        <f>IF(A203&lt;=('Retirement Age'!$B$2-'Retirement Age'!$B$1)*12,Calculations!B203*(1+'Retirement Age'!$B$8/12)^(('Retirement Age'!$B$2-'Retirement Age'!$B$1)*12-A203),0)</f>
        <v>0</v>
      </c>
      <c r="E203" s="3">
        <f>C203/((1+'Retirement Age'!$B$9/12)^((('Retirement Age'!$B$2-'Retirement Age'!$B$1)*12)-Calculations!A203))</f>
        <v>0</v>
      </c>
    </row>
    <row r="204" ht="15.75" customHeight="1">
      <c r="A204" s="3">
        <f t="shared" si="1"/>
        <v>203</v>
      </c>
      <c r="B204" s="7">
        <f t="shared" si="18"/>
        <v>140364.3131</v>
      </c>
      <c r="C204" s="3">
        <f>IF(A204&lt;=('Retirement Age'!$B$2-'Retirement Age'!$B$1)*12,Calculations!B204*(1+'Retirement Age'!$B$8/12)^(('Retirement Age'!$B$2-'Retirement Age'!$B$1)*12-A204),0)</f>
        <v>0</v>
      </c>
      <c r="E204" s="3">
        <f>C204/((1+'Retirement Age'!$B$9/12)^((('Retirement Age'!$B$2-'Retirement Age'!$B$1)*12)-Calculations!A204))</f>
        <v>0</v>
      </c>
    </row>
    <row r="205" ht="15.75" customHeight="1">
      <c r="A205" s="3">
        <f t="shared" si="1"/>
        <v>204</v>
      </c>
      <c r="B205" s="7">
        <f t="shared" si="18"/>
        <v>140364.3131</v>
      </c>
      <c r="C205" s="3">
        <f>IF(A205&lt;=('Retirement Age'!$B$2-'Retirement Age'!$B$1)*12,Calculations!B205*(1+'Retirement Age'!$B$8/12)^(('Retirement Age'!$B$2-'Retirement Age'!$B$1)*12-A205),0)</f>
        <v>0</v>
      </c>
      <c r="E205" s="3">
        <f>C205/((1+'Retirement Age'!$B$9/12)^((('Retirement Age'!$B$2-'Retirement Age'!$B$1)*12)-Calculations!A205))</f>
        <v>0</v>
      </c>
    </row>
    <row r="206" ht="15.75" customHeight="1">
      <c r="A206" s="3">
        <f t="shared" si="1"/>
        <v>205</v>
      </c>
      <c r="B206" s="7">
        <f>B205*(1+'Retirement Age'!$B$6)</f>
        <v>161418.9601</v>
      </c>
      <c r="C206" s="3">
        <f>IF(A206&lt;=('Retirement Age'!$B$2-'Retirement Age'!$B$1)*12,Calculations!B206*(1+'Retirement Age'!$B$8/12)^(('Retirement Age'!$B$2-'Retirement Age'!$B$1)*12-A206),0)</f>
        <v>0</v>
      </c>
      <c r="E206" s="3">
        <f>C206/((1+'Retirement Age'!$B$9/12)^((('Retirement Age'!$B$2-'Retirement Age'!$B$1)*12)-Calculations!A206))</f>
        <v>0</v>
      </c>
    </row>
    <row r="207" ht="15.75" customHeight="1">
      <c r="A207" s="3">
        <f t="shared" si="1"/>
        <v>206</v>
      </c>
      <c r="B207" s="7">
        <f t="shared" ref="B207:B217" si="19">B206</f>
        <v>161418.9601</v>
      </c>
      <c r="C207" s="3">
        <f>IF(A207&lt;=('Retirement Age'!$B$2-'Retirement Age'!$B$1)*12,Calculations!B207*(1+'Retirement Age'!$B$8/12)^(('Retirement Age'!$B$2-'Retirement Age'!$B$1)*12-A207),0)</f>
        <v>0</v>
      </c>
      <c r="E207" s="3">
        <f>C207/((1+'Retirement Age'!$B$9/12)^((('Retirement Age'!$B$2-'Retirement Age'!$B$1)*12)-Calculations!A207))</f>
        <v>0</v>
      </c>
    </row>
    <row r="208" ht="15.75" customHeight="1">
      <c r="A208" s="3">
        <f t="shared" si="1"/>
        <v>207</v>
      </c>
      <c r="B208" s="7">
        <f t="shared" si="19"/>
        <v>161418.9601</v>
      </c>
      <c r="C208" s="3">
        <f>IF(A208&lt;=('Retirement Age'!$B$2-'Retirement Age'!$B$1)*12,Calculations!B208*(1+'Retirement Age'!$B$8/12)^(('Retirement Age'!$B$2-'Retirement Age'!$B$1)*12-A208),0)</f>
        <v>0</v>
      </c>
      <c r="E208" s="3">
        <f>C208/((1+'Retirement Age'!$B$9/12)^((('Retirement Age'!$B$2-'Retirement Age'!$B$1)*12)-Calculations!A208))</f>
        <v>0</v>
      </c>
    </row>
    <row r="209" ht="15.75" customHeight="1">
      <c r="A209" s="3">
        <f t="shared" si="1"/>
        <v>208</v>
      </c>
      <c r="B209" s="7">
        <f t="shared" si="19"/>
        <v>161418.9601</v>
      </c>
      <c r="C209" s="3">
        <f>IF(A209&lt;=('Retirement Age'!$B$2-'Retirement Age'!$B$1)*12,Calculations!B209*(1+'Retirement Age'!$B$8/12)^(('Retirement Age'!$B$2-'Retirement Age'!$B$1)*12-A209),0)</f>
        <v>0</v>
      </c>
      <c r="E209" s="3">
        <f>C209/((1+'Retirement Age'!$B$9/12)^((('Retirement Age'!$B$2-'Retirement Age'!$B$1)*12)-Calculations!A209))</f>
        <v>0</v>
      </c>
    </row>
    <row r="210" ht="15.75" customHeight="1">
      <c r="A210" s="3">
        <f t="shared" si="1"/>
        <v>209</v>
      </c>
      <c r="B210" s="7">
        <f t="shared" si="19"/>
        <v>161418.9601</v>
      </c>
      <c r="C210" s="3">
        <f>IF(A210&lt;=('Retirement Age'!$B$2-'Retirement Age'!$B$1)*12,Calculations!B210*(1+'Retirement Age'!$B$8/12)^(('Retirement Age'!$B$2-'Retirement Age'!$B$1)*12-A210),0)</f>
        <v>0</v>
      </c>
      <c r="E210" s="3">
        <f>C210/((1+'Retirement Age'!$B$9/12)^((('Retirement Age'!$B$2-'Retirement Age'!$B$1)*12)-Calculations!A210))</f>
        <v>0</v>
      </c>
    </row>
    <row r="211" ht="15.75" customHeight="1">
      <c r="A211" s="3">
        <f t="shared" si="1"/>
        <v>210</v>
      </c>
      <c r="B211" s="7">
        <f t="shared" si="19"/>
        <v>161418.9601</v>
      </c>
      <c r="C211" s="3">
        <f>IF(A211&lt;=('Retirement Age'!$B$2-'Retirement Age'!$B$1)*12,Calculations!B211*(1+'Retirement Age'!$B$8/12)^(('Retirement Age'!$B$2-'Retirement Age'!$B$1)*12-A211),0)</f>
        <v>0</v>
      </c>
      <c r="E211" s="3">
        <f>C211/((1+'Retirement Age'!$B$9/12)^((('Retirement Age'!$B$2-'Retirement Age'!$B$1)*12)-Calculations!A211))</f>
        <v>0</v>
      </c>
    </row>
    <row r="212" ht="15.75" customHeight="1">
      <c r="A212" s="3">
        <f t="shared" si="1"/>
        <v>211</v>
      </c>
      <c r="B212" s="7">
        <f t="shared" si="19"/>
        <v>161418.9601</v>
      </c>
      <c r="C212" s="3">
        <f>IF(A212&lt;=('Retirement Age'!$B$2-'Retirement Age'!$B$1)*12,Calculations!B212*(1+'Retirement Age'!$B$8/12)^(('Retirement Age'!$B$2-'Retirement Age'!$B$1)*12-A212),0)</f>
        <v>0</v>
      </c>
      <c r="E212" s="3">
        <f>C212/((1+'Retirement Age'!$B$9/12)^((('Retirement Age'!$B$2-'Retirement Age'!$B$1)*12)-Calculations!A212))</f>
        <v>0</v>
      </c>
    </row>
    <row r="213" ht="15.75" customHeight="1">
      <c r="A213" s="3">
        <f t="shared" si="1"/>
        <v>212</v>
      </c>
      <c r="B213" s="7">
        <f t="shared" si="19"/>
        <v>161418.9601</v>
      </c>
      <c r="C213" s="3">
        <f>IF(A213&lt;=('Retirement Age'!$B$2-'Retirement Age'!$B$1)*12,Calculations!B213*(1+'Retirement Age'!$B$8/12)^(('Retirement Age'!$B$2-'Retirement Age'!$B$1)*12-A213),0)</f>
        <v>0</v>
      </c>
      <c r="E213" s="3">
        <f>C213/((1+'Retirement Age'!$B$9/12)^((('Retirement Age'!$B$2-'Retirement Age'!$B$1)*12)-Calculations!A213))</f>
        <v>0</v>
      </c>
    </row>
    <row r="214" ht="15.75" customHeight="1">
      <c r="A214" s="3">
        <f t="shared" si="1"/>
        <v>213</v>
      </c>
      <c r="B214" s="7">
        <f t="shared" si="19"/>
        <v>161418.9601</v>
      </c>
      <c r="C214" s="3">
        <f>IF(A214&lt;=('Retirement Age'!$B$2-'Retirement Age'!$B$1)*12,Calculations!B214*(1+'Retirement Age'!$B$8/12)^(('Retirement Age'!$B$2-'Retirement Age'!$B$1)*12-A214),0)</f>
        <v>0</v>
      </c>
      <c r="E214" s="3">
        <f>C214/((1+'Retirement Age'!$B$9/12)^((('Retirement Age'!$B$2-'Retirement Age'!$B$1)*12)-Calculations!A214))</f>
        <v>0</v>
      </c>
    </row>
    <row r="215" ht="15.75" customHeight="1">
      <c r="A215" s="3">
        <f t="shared" si="1"/>
        <v>214</v>
      </c>
      <c r="B215" s="7">
        <f t="shared" si="19"/>
        <v>161418.9601</v>
      </c>
      <c r="C215" s="3">
        <f>IF(A215&lt;=('Retirement Age'!$B$2-'Retirement Age'!$B$1)*12,Calculations!B215*(1+'Retirement Age'!$B$8/12)^(('Retirement Age'!$B$2-'Retirement Age'!$B$1)*12-A215),0)</f>
        <v>0</v>
      </c>
      <c r="E215" s="3">
        <f>C215/((1+'Retirement Age'!$B$9/12)^((('Retirement Age'!$B$2-'Retirement Age'!$B$1)*12)-Calculations!A215))</f>
        <v>0</v>
      </c>
    </row>
    <row r="216" ht="15.75" customHeight="1">
      <c r="A216" s="3">
        <f t="shared" si="1"/>
        <v>215</v>
      </c>
      <c r="B216" s="7">
        <f t="shared" si="19"/>
        <v>161418.9601</v>
      </c>
      <c r="C216" s="3">
        <f>IF(A216&lt;=('Retirement Age'!$B$2-'Retirement Age'!$B$1)*12,Calculations!B216*(1+'Retirement Age'!$B$8/12)^(('Retirement Age'!$B$2-'Retirement Age'!$B$1)*12-A216),0)</f>
        <v>0</v>
      </c>
      <c r="E216" s="3">
        <f>C216/((1+'Retirement Age'!$B$9/12)^((('Retirement Age'!$B$2-'Retirement Age'!$B$1)*12)-Calculations!A216))</f>
        <v>0</v>
      </c>
    </row>
    <row r="217" ht="15.75" customHeight="1">
      <c r="A217" s="3">
        <f t="shared" si="1"/>
        <v>216</v>
      </c>
      <c r="B217" s="7">
        <f t="shared" si="19"/>
        <v>161418.9601</v>
      </c>
      <c r="C217" s="3">
        <f>IF(A217&lt;=('Retirement Age'!$B$2-'Retirement Age'!$B$1)*12,Calculations!B217*(1+'Retirement Age'!$B$8/12)^(('Retirement Age'!$B$2-'Retirement Age'!$B$1)*12-A217),0)</f>
        <v>0</v>
      </c>
      <c r="E217" s="3">
        <f>C217/((1+'Retirement Age'!$B$9/12)^((('Retirement Age'!$B$2-'Retirement Age'!$B$1)*12)-Calculations!A217))</f>
        <v>0</v>
      </c>
    </row>
    <row r="218" ht="15.75" customHeight="1">
      <c r="A218" s="3">
        <f t="shared" si="1"/>
        <v>217</v>
      </c>
      <c r="B218" s="7">
        <f>B217*(1+'Retirement Age'!$B$6)</f>
        <v>185631.8041</v>
      </c>
      <c r="C218" s="3">
        <f>IF(A218&lt;=('Retirement Age'!$B$2-'Retirement Age'!$B$1)*12,Calculations!B218*(1+'Retirement Age'!$B$8/12)^(('Retirement Age'!$B$2-'Retirement Age'!$B$1)*12-A218),0)</f>
        <v>0</v>
      </c>
      <c r="E218" s="3">
        <f>C218/((1+'Retirement Age'!$B$9/12)^((('Retirement Age'!$B$2-'Retirement Age'!$B$1)*12)-Calculations!A218))</f>
        <v>0</v>
      </c>
    </row>
    <row r="219" ht="15.75" customHeight="1">
      <c r="A219" s="3">
        <f t="shared" si="1"/>
        <v>218</v>
      </c>
      <c r="B219" s="7">
        <f t="shared" ref="B219:B229" si="20">B218</f>
        <v>185631.8041</v>
      </c>
      <c r="C219" s="3">
        <f>IF(A219&lt;=('Retirement Age'!$B$2-'Retirement Age'!$B$1)*12,Calculations!B219*(1+'Retirement Age'!$B$8/12)^(('Retirement Age'!$B$2-'Retirement Age'!$B$1)*12-A219),0)</f>
        <v>0</v>
      </c>
      <c r="E219" s="3">
        <f>C219/((1+'Retirement Age'!$B$9/12)^((('Retirement Age'!$B$2-'Retirement Age'!$B$1)*12)-Calculations!A219))</f>
        <v>0</v>
      </c>
    </row>
    <row r="220" ht="15.75" customHeight="1">
      <c r="A220" s="3">
        <f t="shared" si="1"/>
        <v>219</v>
      </c>
      <c r="B220" s="7">
        <f t="shared" si="20"/>
        <v>185631.8041</v>
      </c>
      <c r="C220" s="3">
        <f>IF(A220&lt;=('Retirement Age'!$B$2-'Retirement Age'!$B$1)*12,Calculations!B220*(1+'Retirement Age'!$B$8/12)^(('Retirement Age'!$B$2-'Retirement Age'!$B$1)*12-A220),0)</f>
        <v>0</v>
      </c>
      <c r="E220" s="3">
        <f>C220/((1+'Retirement Age'!$B$9/12)^((('Retirement Age'!$B$2-'Retirement Age'!$B$1)*12)-Calculations!A220))</f>
        <v>0</v>
      </c>
    </row>
    <row r="221" ht="15.75" customHeight="1">
      <c r="A221" s="3">
        <f t="shared" si="1"/>
        <v>220</v>
      </c>
      <c r="B221" s="7">
        <f t="shared" si="20"/>
        <v>185631.8041</v>
      </c>
      <c r="C221" s="3">
        <f>IF(A221&lt;=('Retirement Age'!$B$2-'Retirement Age'!$B$1)*12,Calculations!B221*(1+'Retirement Age'!$B$8/12)^(('Retirement Age'!$B$2-'Retirement Age'!$B$1)*12-A221),0)</f>
        <v>0</v>
      </c>
      <c r="E221" s="3">
        <f>C221/((1+'Retirement Age'!$B$9/12)^((('Retirement Age'!$B$2-'Retirement Age'!$B$1)*12)-Calculations!A221))</f>
        <v>0</v>
      </c>
    </row>
    <row r="222" ht="15.75" customHeight="1">
      <c r="A222" s="3">
        <f t="shared" si="1"/>
        <v>221</v>
      </c>
      <c r="B222" s="7">
        <f t="shared" si="20"/>
        <v>185631.8041</v>
      </c>
      <c r="C222" s="3">
        <f>IF(A222&lt;=('Retirement Age'!$B$2-'Retirement Age'!$B$1)*12,Calculations!B222*(1+'Retirement Age'!$B$8/12)^(('Retirement Age'!$B$2-'Retirement Age'!$B$1)*12-A222),0)</f>
        <v>0</v>
      </c>
      <c r="E222" s="3">
        <f>C222/((1+'Retirement Age'!$B$9/12)^((('Retirement Age'!$B$2-'Retirement Age'!$B$1)*12)-Calculations!A222))</f>
        <v>0</v>
      </c>
    </row>
    <row r="223" ht="15.75" customHeight="1">
      <c r="A223" s="3">
        <f t="shared" si="1"/>
        <v>222</v>
      </c>
      <c r="B223" s="7">
        <f t="shared" si="20"/>
        <v>185631.8041</v>
      </c>
      <c r="C223" s="3">
        <f>IF(A223&lt;=('Retirement Age'!$B$2-'Retirement Age'!$B$1)*12,Calculations!B223*(1+'Retirement Age'!$B$8/12)^(('Retirement Age'!$B$2-'Retirement Age'!$B$1)*12-A223),0)</f>
        <v>0</v>
      </c>
      <c r="E223" s="3">
        <f>C223/((1+'Retirement Age'!$B$9/12)^((('Retirement Age'!$B$2-'Retirement Age'!$B$1)*12)-Calculations!A223))</f>
        <v>0</v>
      </c>
    </row>
    <row r="224" ht="15.75" customHeight="1">
      <c r="A224" s="3">
        <f t="shared" si="1"/>
        <v>223</v>
      </c>
      <c r="B224" s="7">
        <f t="shared" si="20"/>
        <v>185631.8041</v>
      </c>
      <c r="C224" s="3">
        <f>IF(A224&lt;=('Retirement Age'!$B$2-'Retirement Age'!$B$1)*12,Calculations!B224*(1+'Retirement Age'!$B$8/12)^(('Retirement Age'!$B$2-'Retirement Age'!$B$1)*12-A224),0)</f>
        <v>0</v>
      </c>
      <c r="E224" s="3">
        <f>C224/((1+'Retirement Age'!$B$9/12)^((('Retirement Age'!$B$2-'Retirement Age'!$B$1)*12)-Calculations!A224))</f>
        <v>0</v>
      </c>
    </row>
    <row r="225" ht="15.75" customHeight="1">
      <c r="A225" s="3">
        <f t="shared" si="1"/>
        <v>224</v>
      </c>
      <c r="B225" s="7">
        <f t="shared" si="20"/>
        <v>185631.8041</v>
      </c>
      <c r="C225" s="3">
        <f>IF(A225&lt;=('Retirement Age'!$B$2-'Retirement Age'!$B$1)*12,Calculations!B225*(1+'Retirement Age'!$B$8/12)^(('Retirement Age'!$B$2-'Retirement Age'!$B$1)*12-A225),0)</f>
        <v>0</v>
      </c>
      <c r="E225" s="3">
        <f>C225/((1+'Retirement Age'!$B$9/12)^((('Retirement Age'!$B$2-'Retirement Age'!$B$1)*12)-Calculations!A225))</f>
        <v>0</v>
      </c>
    </row>
    <row r="226" ht="15.75" customHeight="1">
      <c r="A226" s="3">
        <f t="shared" si="1"/>
        <v>225</v>
      </c>
      <c r="B226" s="7">
        <f t="shared" si="20"/>
        <v>185631.8041</v>
      </c>
      <c r="C226" s="3">
        <f>IF(A226&lt;=('Retirement Age'!$B$2-'Retirement Age'!$B$1)*12,Calculations!B226*(1+'Retirement Age'!$B$8/12)^(('Retirement Age'!$B$2-'Retirement Age'!$B$1)*12-A226),0)</f>
        <v>0</v>
      </c>
      <c r="E226" s="3">
        <f>C226/((1+'Retirement Age'!$B$9/12)^((('Retirement Age'!$B$2-'Retirement Age'!$B$1)*12)-Calculations!A226))</f>
        <v>0</v>
      </c>
    </row>
    <row r="227" ht="15.75" customHeight="1">
      <c r="A227" s="3">
        <f t="shared" si="1"/>
        <v>226</v>
      </c>
      <c r="B227" s="7">
        <f t="shared" si="20"/>
        <v>185631.8041</v>
      </c>
      <c r="C227" s="3">
        <f>IF(A227&lt;=('Retirement Age'!$B$2-'Retirement Age'!$B$1)*12,Calculations!B227*(1+'Retirement Age'!$B$8/12)^(('Retirement Age'!$B$2-'Retirement Age'!$B$1)*12-A227),0)</f>
        <v>0</v>
      </c>
      <c r="E227" s="3">
        <f>C227/((1+'Retirement Age'!$B$9/12)^((('Retirement Age'!$B$2-'Retirement Age'!$B$1)*12)-Calculations!A227))</f>
        <v>0</v>
      </c>
    </row>
    <row r="228" ht="15.75" customHeight="1">
      <c r="A228" s="3">
        <f t="shared" si="1"/>
        <v>227</v>
      </c>
      <c r="B228" s="7">
        <f t="shared" si="20"/>
        <v>185631.8041</v>
      </c>
      <c r="C228" s="3">
        <f>IF(A228&lt;=('Retirement Age'!$B$2-'Retirement Age'!$B$1)*12,Calculations!B228*(1+'Retirement Age'!$B$8/12)^(('Retirement Age'!$B$2-'Retirement Age'!$B$1)*12-A228),0)</f>
        <v>0</v>
      </c>
      <c r="E228" s="3">
        <f>C228/((1+'Retirement Age'!$B$9/12)^((('Retirement Age'!$B$2-'Retirement Age'!$B$1)*12)-Calculations!A228))</f>
        <v>0</v>
      </c>
    </row>
    <row r="229" ht="15.75" customHeight="1">
      <c r="A229" s="3">
        <f t="shared" si="1"/>
        <v>228</v>
      </c>
      <c r="B229" s="7">
        <f t="shared" si="20"/>
        <v>185631.8041</v>
      </c>
      <c r="C229" s="3">
        <f>IF(A229&lt;=('Retirement Age'!$B$2-'Retirement Age'!$B$1)*12,Calculations!B229*(1+'Retirement Age'!$B$8/12)^(('Retirement Age'!$B$2-'Retirement Age'!$B$1)*12-A229),0)</f>
        <v>0</v>
      </c>
      <c r="E229" s="3">
        <f>C229/((1+'Retirement Age'!$B$9/12)^((('Retirement Age'!$B$2-'Retirement Age'!$B$1)*12)-Calculations!A229))</f>
        <v>0</v>
      </c>
    </row>
    <row r="230" ht="15.75" customHeight="1">
      <c r="A230" s="3">
        <f t="shared" si="1"/>
        <v>229</v>
      </c>
      <c r="B230" s="7">
        <f>B229*(1+'Retirement Age'!$B$6)</f>
        <v>213476.5747</v>
      </c>
      <c r="C230" s="3">
        <f>IF(A230&lt;=('Retirement Age'!$B$2-'Retirement Age'!$B$1)*12,Calculations!B230*(1+'Retirement Age'!$B$8/12)^(('Retirement Age'!$B$2-'Retirement Age'!$B$1)*12-A230),0)</f>
        <v>0</v>
      </c>
      <c r="E230" s="3">
        <f>C230/((1+'Retirement Age'!$B$9/12)^((('Retirement Age'!$B$2-'Retirement Age'!$B$1)*12)-Calculations!A230))</f>
        <v>0</v>
      </c>
    </row>
    <row r="231" ht="15.75" customHeight="1">
      <c r="A231" s="3">
        <f t="shared" si="1"/>
        <v>230</v>
      </c>
      <c r="B231" s="7">
        <f t="shared" ref="B231:B241" si="21">B230</f>
        <v>213476.5747</v>
      </c>
      <c r="C231" s="3">
        <f>IF(A231&lt;=('Retirement Age'!$B$2-'Retirement Age'!$B$1)*12,Calculations!B231*(1+'Retirement Age'!$B$8/12)^(('Retirement Age'!$B$2-'Retirement Age'!$B$1)*12-A231),0)</f>
        <v>0</v>
      </c>
      <c r="E231" s="3">
        <f>C231/((1+'Retirement Age'!$B$9/12)^((('Retirement Age'!$B$2-'Retirement Age'!$B$1)*12)-Calculations!A231))</f>
        <v>0</v>
      </c>
    </row>
    <row r="232" ht="15.75" customHeight="1">
      <c r="A232" s="3">
        <f t="shared" si="1"/>
        <v>231</v>
      </c>
      <c r="B232" s="7">
        <f t="shared" si="21"/>
        <v>213476.5747</v>
      </c>
      <c r="C232" s="3">
        <f>IF(A232&lt;=('Retirement Age'!$B$2-'Retirement Age'!$B$1)*12,Calculations!B232*(1+'Retirement Age'!$B$8/12)^(('Retirement Age'!$B$2-'Retirement Age'!$B$1)*12-A232),0)</f>
        <v>0</v>
      </c>
      <c r="E232" s="3">
        <f>C232/((1+'Retirement Age'!$B$9/12)^((('Retirement Age'!$B$2-'Retirement Age'!$B$1)*12)-Calculations!A232))</f>
        <v>0</v>
      </c>
    </row>
    <row r="233" ht="15.75" customHeight="1">
      <c r="A233" s="3">
        <f t="shared" si="1"/>
        <v>232</v>
      </c>
      <c r="B233" s="7">
        <f t="shared" si="21"/>
        <v>213476.5747</v>
      </c>
      <c r="C233" s="3">
        <f>IF(A233&lt;=('Retirement Age'!$B$2-'Retirement Age'!$B$1)*12,Calculations!B233*(1+'Retirement Age'!$B$8/12)^(('Retirement Age'!$B$2-'Retirement Age'!$B$1)*12-A233),0)</f>
        <v>0</v>
      </c>
      <c r="E233" s="3">
        <f>C233/((1+'Retirement Age'!$B$9/12)^((('Retirement Age'!$B$2-'Retirement Age'!$B$1)*12)-Calculations!A233))</f>
        <v>0</v>
      </c>
    </row>
    <row r="234" ht="15.75" customHeight="1">
      <c r="A234" s="3">
        <f t="shared" si="1"/>
        <v>233</v>
      </c>
      <c r="B234" s="7">
        <f t="shared" si="21"/>
        <v>213476.5747</v>
      </c>
      <c r="C234" s="3">
        <f>IF(A234&lt;=('Retirement Age'!$B$2-'Retirement Age'!$B$1)*12,Calculations!B234*(1+'Retirement Age'!$B$8/12)^(('Retirement Age'!$B$2-'Retirement Age'!$B$1)*12-A234),0)</f>
        <v>0</v>
      </c>
      <c r="E234" s="3">
        <f>C234/((1+'Retirement Age'!$B$9/12)^((('Retirement Age'!$B$2-'Retirement Age'!$B$1)*12)-Calculations!A234))</f>
        <v>0</v>
      </c>
    </row>
    <row r="235" ht="15.75" customHeight="1">
      <c r="A235" s="3">
        <f t="shared" si="1"/>
        <v>234</v>
      </c>
      <c r="B235" s="7">
        <f t="shared" si="21"/>
        <v>213476.5747</v>
      </c>
      <c r="C235" s="3">
        <f>IF(A235&lt;=('Retirement Age'!$B$2-'Retirement Age'!$B$1)*12,Calculations!B235*(1+'Retirement Age'!$B$8/12)^(('Retirement Age'!$B$2-'Retirement Age'!$B$1)*12-A235),0)</f>
        <v>0</v>
      </c>
      <c r="E235" s="3">
        <f>C235/((1+'Retirement Age'!$B$9/12)^((('Retirement Age'!$B$2-'Retirement Age'!$B$1)*12)-Calculations!A235))</f>
        <v>0</v>
      </c>
    </row>
    <row r="236" ht="15.75" customHeight="1">
      <c r="A236" s="3">
        <f t="shared" si="1"/>
        <v>235</v>
      </c>
      <c r="B236" s="7">
        <f t="shared" si="21"/>
        <v>213476.5747</v>
      </c>
      <c r="C236" s="3">
        <f>IF(A236&lt;=('Retirement Age'!$B$2-'Retirement Age'!$B$1)*12,Calculations!B236*(1+'Retirement Age'!$B$8/12)^(('Retirement Age'!$B$2-'Retirement Age'!$B$1)*12-A236),0)</f>
        <v>0</v>
      </c>
      <c r="E236" s="3">
        <f>C236/((1+'Retirement Age'!$B$9/12)^((('Retirement Age'!$B$2-'Retirement Age'!$B$1)*12)-Calculations!A236))</f>
        <v>0</v>
      </c>
    </row>
    <row r="237" ht="15.75" customHeight="1">
      <c r="A237" s="3">
        <f t="shared" si="1"/>
        <v>236</v>
      </c>
      <c r="B237" s="7">
        <f t="shared" si="21"/>
        <v>213476.5747</v>
      </c>
      <c r="C237" s="3">
        <f>IF(A237&lt;=('Retirement Age'!$B$2-'Retirement Age'!$B$1)*12,Calculations!B237*(1+'Retirement Age'!$B$8/12)^(('Retirement Age'!$B$2-'Retirement Age'!$B$1)*12-A237),0)</f>
        <v>0</v>
      </c>
      <c r="E237" s="3">
        <f>C237/((1+'Retirement Age'!$B$9/12)^((('Retirement Age'!$B$2-'Retirement Age'!$B$1)*12)-Calculations!A237))</f>
        <v>0</v>
      </c>
    </row>
    <row r="238" ht="15.75" customHeight="1">
      <c r="A238" s="3">
        <f t="shared" si="1"/>
        <v>237</v>
      </c>
      <c r="B238" s="7">
        <f t="shared" si="21"/>
        <v>213476.5747</v>
      </c>
      <c r="C238" s="3">
        <f>IF(A238&lt;=('Retirement Age'!$B$2-'Retirement Age'!$B$1)*12,Calculations!B238*(1+'Retirement Age'!$B$8/12)^(('Retirement Age'!$B$2-'Retirement Age'!$B$1)*12-A238),0)</f>
        <v>0</v>
      </c>
      <c r="E238" s="3">
        <f>C238/((1+'Retirement Age'!$B$9/12)^((('Retirement Age'!$B$2-'Retirement Age'!$B$1)*12)-Calculations!A238))</f>
        <v>0</v>
      </c>
    </row>
    <row r="239" ht="15.75" customHeight="1">
      <c r="A239" s="3">
        <f t="shared" si="1"/>
        <v>238</v>
      </c>
      <c r="B239" s="7">
        <f t="shared" si="21"/>
        <v>213476.5747</v>
      </c>
      <c r="C239" s="3">
        <f>IF(A239&lt;=('Retirement Age'!$B$2-'Retirement Age'!$B$1)*12,Calculations!B239*(1+'Retirement Age'!$B$8/12)^(('Retirement Age'!$B$2-'Retirement Age'!$B$1)*12-A239),0)</f>
        <v>0</v>
      </c>
      <c r="E239" s="3">
        <f>C239/((1+'Retirement Age'!$B$9/12)^((('Retirement Age'!$B$2-'Retirement Age'!$B$1)*12)-Calculations!A239))</f>
        <v>0</v>
      </c>
    </row>
    <row r="240" ht="15.75" customHeight="1">
      <c r="A240" s="3">
        <f t="shared" si="1"/>
        <v>239</v>
      </c>
      <c r="B240" s="7">
        <f t="shared" si="21"/>
        <v>213476.5747</v>
      </c>
      <c r="C240" s="3">
        <f>IF(A240&lt;=('Retirement Age'!$B$2-'Retirement Age'!$B$1)*12,Calculations!B240*(1+'Retirement Age'!$B$8/12)^(('Retirement Age'!$B$2-'Retirement Age'!$B$1)*12-A240),0)</f>
        <v>0</v>
      </c>
      <c r="E240" s="3">
        <f>C240/((1+'Retirement Age'!$B$9/12)^((('Retirement Age'!$B$2-'Retirement Age'!$B$1)*12)-Calculations!A240))</f>
        <v>0</v>
      </c>
    </row>
    <row r="241" ht="15.75" customHeight="1">
      <c r="A241" s="3">
        <f t="shared" si="1"/>
        <v>240</v>
      </c>
      <c r="B241" s="7">
        <f t="shared" si="21"/>
        <v>213476.5747</v>
      </c>
      <c r="C241" s="3">
        <f>IF(A241&lt;=('Retirement Age'!$B$2-'Retirement Age'!$B$1)*12,Calculations!B241*(1+'Retirement Age'!$B$8/12)^(('Retirement Age'!$B$2-'Retirement Age'!$B$1)*12-A241),0)</f>
        <v>0</v>
      </c>
      <c r="E241" s="3">
        <f>C241/((1+'Retirement Age'!$B$9/12)^((('Retirement Age'!$B$2-'Retirement Age'!$B$1)*12)-Calculations!A241))</f>
        <v>0</v>
      </c>
    </row>
    <row r="242" ht="15.75" customHeight="1">
      <c r="A242" s="3">
        <f t="shared" si="1"/>
        <v>241</v>
      </c>
      <c r="B242" s="7">
        <f>B241*(1+'Retirement Age'!$B$6)</f>
        <v>245498.0609</v>
      </c>
      <c r="C242" s="3">
        <f>IF(A242&lt;=('Retirement Age'!$B$2-'Retirement Age'!$B$1)*12,Calculations!B242*(1+'Retirement Age'!$B$8/12)^(('Retirement Age'!$B$2-'Retirement Age'!$B$1)*12-A242),0)</f>
        <v>0</v>
      </c>
      <c r="E242" s="3">
        <f>C242/((1+'Retirement Age'!$B$9/12)^((('Retirement Age'!$B$2-'Retirement Age'!$B$1)*12)-Calculations!A242))</f>
        <v>0</v>
      </c>
    </row>
    <row r="243" ht="15.75" customHeight="1">
      <c r="A243" s="3">
        <f t="shared" si="1"/>
        <v>242</v>
      </c>
      <c r="B243" s="7">
        <f t="shared" ref="B243:B253" si="22">B242</f>
        <v>245498.0609</v>
      </c>
      <c r="C243" s="3">
        <f>IF(A243&lt;=('Retirement Age'!$B$2-'Retirement Age'!$B$1)*12,Calculations!B243*(1+'Retirement Age'!$B$8/12)^(('Retirement Age'!$B$2-'Retirement Age'!$B$1)*12-A243),0)</f>
        <v>0</v>
      </c>
      <c r="E243" s="3">
        <f>C243/((1+'Retirement Age'!$B$9/12)^((('Retirement Age'!$B$2-'Retirement Age'!$B$1)*12)-Calculations!A243))</f>
        <v>0</v>
      </c>
    </row>
    <row r="244" ht="15.75" customHeight="1">
      <c r="A244" s="3">
        <f t="shared" si="1"/>
        <v>243</v>
      </c>
      <c r="B244" s="7">
        <f t="shared" si="22"/>
        <v>245498.0609</v>
      </c>
      <c r="C244" s="3">
        <f>IF(A244&lt;=('Retirement Age'!$B$2-'Retirement Age'!$B$1)*12,Calculations!B244*(1+'Retirement Age'!$B$8/12)^(('Retirement Age'!$B$2-'Retirement Age'!$B$1)*12-A244),0)</f>
        <v>0</v>
      </c>
      <c r="E244" s="3">
        <f>C244/((1+'Retirement Age'!$B$9/12)^((('Retirement Age'!$B$2-'Retirement Age'!$B$1)*12)-Calculations!A244))</f>
        <v>0</v>
      </c>
    </row>
    <row r="245" ht="15.75" customHeight="1">
      <c r="A245" s="3">
        <f t="shared" si="1"/>
        <v>244</v>
      </c>
      <c r="B245" s="7">
        <f t="shared" si="22"/>
        <v>245498.0609</v>
      </c>
      <c r="C245" s="3">
        <f>IF(A245&lt;=('Retirement Age'!$B$2-'Retirement Age'!$B$1)*12,Calculations!B245*(1+'Retirement Age'!$B$8/12)^(('Retirement Age'!$B$2-'Retirement Age'!$B$1)*12-A245),0)</f>
        <v>0</v>
      </c>
      <c r="E245" s="3">
        <f>C245/((1+'Retirement Age'!$B$9/12)^((('Retirement Age'!$B$2-'Retirement Age'!$B$1)*12)-Calculations!A245))</f>
        <v>0</v>
      </c>
    </row>
    <row r="246" ht="15.75" customHeight="1">
      <c r="A246" s="3">
        <f t="shared" si="1"/>
        <v>245</v>
      </c>
      <c r="B246" s="7">
        <f t="shared" si="22"/>
        <v>245498.0609</v>
      </c>
      <c r="C246" s="3">
        <f>IF(A246&lt;=('Retirement Age'!$B$2-'Retirement Age'!$B$1)*12,Calculations!B246*(1+'Retirement Age'!$B$8/12)^(('Retirement Age'!$B$2-'Retirement Age'!$B$1)*12-A246),0)</f>
        <v>0</v>
      </c>
      <c r="E246" s="3">
        <f>C246/((1+'Retirement Age'!$B$9/12)^((('Retirement Age'!$B$2-'Retirement Age'!$B$1)*12)-Calculations!A246))</f>
        <v>0</v>
      </c>
    </row>
    <row r="247" ht="15.75" customHeight="1">
      <c r="A247" s="3">
        <f t="shared" si="1"/>
        <v>246</v>
      </c>
      <c r="B247" s="7">
        <f t="shared" si="22"/>
        <v>245498.0609</v>
      </c>
      <c r="C247" s="3">
        <f>IF(A247&lt;=('Retirement Age'!$B$2-'Retirement Age'!$B$1)*12,Calculations!B247*(1+'Retirement Age'!$B$8/12)^(('Retirement Age'!$B$2-'Retirement Age'!$B$1)*12-A247),0)</f>
        <v>0</v>
      </c>
      <c r="E247" s="3">
        <f>C247/((1+'Retirement Age'!$B$9/12)^((('Retirement Age'!$B$2-'Retirement Age'!$B$1)*12)-Calculations!A247))</f>
        <v>0</v>
      </c>
    </row>
    <row r="248" ht="15.75" customHeight="1">
      <c r="A248" s="3">
        <f t="shared" si="1"/>
        <v>247</v>
      </c>
      <c r="B248" s="7">
        <f t="shared" si="22"/>
        <v>245498.0609</v>
      </c>
      <c r="C248" s="3">
        <f>IF(A248&lt;=('Retirement Age'!$B$2-'Retirement Age'!$B$1)*12,Calculations!B248*(1+'Retirement Age'!$B$8/12)^(('Retirement Age'!$B$2-'Retirement Age'!$B$1)*12-A248),0)</f>
        <v>0</v>
      </c>
      <c r="E248" s="3">
        <f>C248/((1+'Retirement Age'!$B$9/12)^((('Retirement Age'!$B$2-'Retirement Age'!$B$1)*12)-Calculations!A248))</f>
        <v>0</v>
      </c>
    </row>
    <row r="249" ht="15.75" customHeight="1">
      <c r="A249" s="3">
        <f t="shared" si="1"/>
        <v>248</v>
      </c>
      <c r="B249" s="7">
        <f t="shared" si="22"/>
        <v>245498.0609</v>
      </c>
      <c r="C249" s="3">
        <f>IF(A249&lt;=('Retirement Age'!$B$2-'Retirement Age'!$B$1)*12,Calculations!B249*(1+'Retirement Age'!$B$8/12)^(('Retirement Age'!$B$2-'Retirement Age'!$B$1)*12-A249),0)</f>
        <v>0</v>
      </c>
      <c r="E249" s="3">
        <f>C249/((1+'Retirement Age'!$B$9/12)^((('Retirement Age'!$B$2-'Retirement Age'!$B$1)*12)-Calculations!A249))</f>
        <v>0</v>
      </c>
    </row>
    <row r="250" ht="15.75" customHeight="1">
      <c r="A250" s="3">
        <f t="shared" si="1"/>
        <v>249</v>
      </c>
      <c r="B250" s="7">
        <f t="shared" si="22"/>
        <v>245498.0609</v>
      </c>
      <c r="C250" s="3">
        <f>IF(A250&lt;=('Retirement Age'!$B$2-'Retirement Age'!$B$1)*12,Calculations!B250*(1+'Retirement Age'!$B$8/12)^(('Retirement Age'!$B$2-'Retirement Age'!$B$1)*12-A250),0)</f>
        <v>0</v>
      </c>
      <c r="E250" s="3">
        <f>C250/((1+'Retirement Age'!$B$9/12)^((('Retirement Age'!$B$2-'Retirement Age'!$B$1)*12)-Calculations!A250))</f>
        <v>0</v>
      </c>
    </row>
    <row r="251" ht="15.75" customHeight="1">
      <c r="A251" s="3">
        <f t="shared" si="1"/>
        <v>250</v>
      </c>
      <c r="B251" s="7">
        <f t="shared" si="22"/>
        <v>245498.0609</v>
      </c>
      <c r="C251" s="3">
        <f>IF(A251&lt;=('Retirement Age'!$B$2-'Retirement Age'!$B$1)*12,Calculations!B251*(1+'Retirement Age'!$B$8/12)^(('Retirement Age'!$B$2-'Retirement Age'!$B$1)*12-A251),0)</f>
        <v>0</v>
      </c>
      <c r="E251" s="3">
        <f>C251/((1+'Retirement Age'!$B$9/12)^((('Retirement Age'!$B$2-'Retirement Age'!$B$1)*12)-Calculations!A251))</f>
        <v>0</v>
      </c>
    </row>
    <row r="252" ht="15.75" customHeight="1">
      <c r="A252" s="3">
        <f t="shared" si="1"/>
        <v>251</v>
      </c>
      <c r="B252" s="7">
        <f t="shared" si="22"/>
        <v>245498.0609</v>
      </c>
      <c r="C252" s="3">
        <f>IF(A252&lt;=('Retirement Age'!$B$2-'Retirement Age'!$B$1)*12,Calculations!B252*(1+'Retirement Age'!$B$8/12)^(('Retirement Age'!$B$2-'Retirement Age'!$B$1)*12-A252),0)</f>
        <v>0</v>
      </c>
      <c r="E252" s="3">
        <f>C252/((1+'Retirement Age'!$B$9/12)^((('Retirement Age'!$B$2-'Retirement Age'!$B$1)*12)-Calculations!A252))</f>
        <v>0</v>
      </c>
    </row>
    <row r="253" ht="15.75" customHeight="1">
      <c r="A253" s="3">
        <f t="shared" si="1"/>
        <v>252</v>
      </c>
      <c r="B253" s="7">
        <f t="shared" si="22"/>
        <v>245498.0609</v>
      </c>
      <c r="C253" s="3">
        <f>IF(A253&lt;=('Retirement Age'!$B$2-'Retirement Age'!$B$1)*12,Calculations!B253*(1+'Retirement Age'!$B$8/12)^(('Retirement Age'!$B$2-'Retirement Age'!$B$1)*12-A253),0)</f>
        <v>0</v>
      </c>
      <c r="E253" s="3">
        <f>C253/((1+'Retirement Age'!$B$9/12)^((('Retirement Age'!$B$2-'Retirement Age'!$B$1)*12)-Calculations!A253))</f>
        <v>0</v>
      </c>
    </row>
    <row r="254" ht="15.75" customHeight="1">
      <c r="A254" s="3">
        <f t="shared" si="1"/>
        <v>253</v>
      </c>
      <c r="B254" s="7">
        <f>B253*(1+'Retirement Age'!$B$6)</f>
        <v>282322.77</v>
      </c>
      <c r="C254" s="3">
        <f>IF(A254&lt;=('Retirement Age'!$B$2-'Retirement Age'!$B$1)*12,Calculations!B254*(1+'Retirement Age'!$B$8/12)^(('Retirement Age'!$B$2-'Retirement Age'!$B$1)*12-A254),0)</f>
        <v>0</v>
      </c>
      <c r="E254" s="3">
        <f>C254/((1+'Retirement Age'!$B$9/12)^((('Retirement Age'!$B$2-'Retirement Age'!$B$1)*12)-Calculations!A254))</f>
        <v>0</v>
      </c>
    </row>
    <row r="255" ht="15.75" customHeight="1">
      <c r="A255" s="3">
        <f t="shared" si="1"/>
        <v>254</v>
      </c>
      <c r="B255" s="7">
        <f t="shared" ref="B255:B265" si="23">B254</f>
        <v>282322.77</v>
      </c>
      <c r="C255" s="3">
        <f>IF(A255&lt;=('Retirement Age'!$B$2-'Retirement Age'!$B$1)*12,Calculations!B255*(1+'Retirement Age'!$B$8/12)^(('Retirement Age'!$B$2-'Retirement Age'!$B$1)*12-A255),0)</f>
        <v>0</v>
      </c>
      <c r="E255" s="3">
        <f>C255/((1+'Retirement Age'!$B$9/12)^((('Retirement Age'!$B$2-'Retirement Age'!$B$1)*12)-Calculations!A255))</f>
        <v>0</v>
      </c>
    </row>
    <row r="256" ht="15.75" customHeight="1">
      <c r="A256" s="3">
        <f t="shared" si="1"/>
        <v>255</v>
      </c>
      <c r="B256" s="7">
        <f t="shared" si="23"/>
        <v>282322.77</v>
      </c>
      <c r="C256" s="3">
        <f>IF(A256&lt;=('Retirement Age'!$B$2-'Retirement Age'!$B$1)*12,Calculations!B256*(1+'Retirement Age'!$B$8/12)^(('Retirement Age'!$B$2-'Retirement Age'!$B$1)*12-A256),0)</f>
        <v>0</v>
      </c>
      <c r="E256" s="3">
        <f>C256/((1+'Retirement Age'!$B$9/12)^((('Retirement Age'!$B$2-'Retirement Age'!$B$1)*12)-Calculations!A256))</f>
        <v>0</v>
      </c>
    </row>
    <row r="257" ht="15.75" customHeight="1">
      <c r="A257" s="3">
        <f t="shared" si="1"/>
        <v>256</v>
      </c>
      <c r="B257" s="7">
        <f t="shared" si="23"/>
        <v>282322.77</v>
      </c>
      <c r="C257" s="3">
        <f>IF(A257&lt;=('Retirement Age'!$B$2-'Retirement Age'!$B$1)*12,Calculations!B257*(1+'Retirement Age'!$B$8/12)^(('Retirement Age'!$B$2-'Retirement Age'!$B$1)*12-A257),0)</f>
        <v>0</v>
      </c>
      <c r="E257" s="3">
        <f>C257/((1+'Retirement Age'!$B$9/12)^((('Retirement Age'!$B$2-'Retirement Age'!$B$1)*12)-Calculations!A257))</f>
        <v>0</v>
      </c>
    </row>
    <row r="258" ht="15.75" customHeight="1">
      <c r="A258" s="3">
        <f t="shared" si="1"/>
        <v>257</v>
      </c>
      <c r="B258" s="7">
        <f t="shared" si="23"/>
        <v>282322.77</v>
      </c>
      <c r="C258" s="3">
        <f>IF(A258&lt;=('Retirement Age'!$B$2-'Retirement Age'!$B$1)*12,Calculations!B258*(1+'Retirement Age'!$B$8/12)^(('Retirement Age'!$B$2-'Retirement Age'!$B$1)*12-A258),0)</f>
        <v>0</v>
      </c>
      <c r="E258" s="3">
        <f>C258/((1+'Retirement Age'!$B$9/12)^((('Retirement Age'!$B$2-'Retirement Age'!$B$1)*12)-Calculations!A258))</f>
        <v>0</v>
      </c>
    </row>
    <row r="259" ht="15.75" customHeight="1">
      <c r="A259" s="3">
        <f t="shared" si="1"/>
        <v>258</v>
      </c>
      <c r="B259" s="7">
        <f t="shared" si="23"/>
        <v>282322.77</v>
      </c>
      <c r="C259" s="3">
        <f>IF(A259&lt;=('Retirement Age'!$B$2-'Retirement Age'!$B$1)*12,Calculations!B259*(1+'Retirement Age'!$B$8/12)^(('Retirement Age'!$B$2-'Retirement Age'!$B$1)*12-A259),0)</f>
        <v>0</v>
      </c>
      <c r="E259" s="3">
        <f>C259/((1+'Retirement Age'!$B$9/12)^((('Retirement Age'!$B$2-'Retirement Age'!$B$1)*12)-Calculations!A259))</f>
        <v>0</v>
      </c>
    </row>
    <row r="260" ht="15.75" customHeight="1">
      <c r="A260" s="3">
        <f t="shared" si="1"/>
        <v>259</v>
      </c>
      <c r="B260" s="7">
        <f t="shared" si="23"/>
        <v>282322.77</v>
      </c>
      <c r="C260" s="3">
        <f>IF(A260&lt;=('Retirement Age'!$B$2-'Retirement Age'!$B$1)*12,Calculations!B260*(1+'Retirement Age'!$B$8/12)^(('Retirement Age'!$B$2-'Retirement Age'!$B$1)*12-A260),0)</f>
        <v>0</v>
      </c>
      <c r="E260" s="3">
        <f>C260/((1+'Retirement Age'!$B$9/12)^((('Retirement Age'!$B$2-'Retirement Age'!$B$1)*12)-Calculations!A260))</f>
        <v>0</v>
      </c>
    </row>
    <row r="261" ht="15.75" customHeight="1">
      <c r="A261" s="3">
        <f t="shared" si="1"/>
        <v>260</v>
      </c>
      <c r="B261" s="7">
        <f t="shared" si="23"/>
        <v>282322.77</v>
      </c>
      <c r="C261" s="3">
        <f>IF(A261&lt;=('Retirement Age'!$B$2-'Retirement Age'!$B$1)*12,Calculations!B261*(1+'Retirement Age'!$B$8/12)^(('Retirement Age'!$B$2-'Retirement Age'!$B$1)*12-A261),0)</f>
        <v>0</v>
      </c>
      <c r="E261" s="3">
        <f>C261/((1+'Retirement Age'!$B$9/12)^((('Retirement Age'!$B$2-'Retirement Age'!$B$1)*12)-Calculations!A261))</f>
        <v>0</v>
      </c>
    </row>
    <row r="262" ht="15.75" customHeight="1">
      <c r="A262" s="3">
        <f t="shared" si="1"/>
        <v>261</v>
      </c>
      <c r="B262" s="7">
        <f t="shared" si="23"/>
        <v>282322.77</v>
      </c>
      <c r="C262" s="3">
        <f>IF(A262&lt;=('Retirement Age'!$B$2-'Retirement Age'!$B$1)*12,Calculations!B262*(1+'Retirement Age'!$B$8/12)^(('Retirement Age'!$B$2-'Retirement Age'!$B$1)*12-A262),0)</f>
        <v>0</v>
      </c>
      <c r="E262" s="3">
        <f>C262/((1+'Retirement Age'!$B$9/12)^((('Retirement Age'!$B$2-'Retirement Age'!$B$1)*12)-Calculations!A262))</f>
        <v>0</v>
      </c>
    </row>
    <row r="263" ht="15.75" customHeight="1">
      <c r="A263" s="3">
        <f t="shared" si="1"/>
        <v>262</v>
      </c>
      <c r="B263" s="7">
        <f t="shared" si="23"/>
        <v>282322.77</v>
      </c>
      <c r="C263" s="3">
        <f>IF(A263&lt;=('Retirement Age'!$B$2-'Retirement Age'!$B$1)*12,Calculations!B263*(1+'Retirement Age'!$B$8/12)^(('Retirement Age'!$B$2-'Retirement Age'!$B$1)*12-A263),0)</f>
        <v>0</v>
      </c>
      <c r="E263" s="3">
        <f>C263/((1+'Retirement Age'!$B$9/12)^((('Retirement Age'!$B$2-'Retirement Age'!$B$1)*12)-Calculations!A263))</f>
        <v>0</v>
      </c>
    </row>
    <row r="264" ht="15.75" customHeight="1">
      <c r="A264" s="3">
        <f t="shared" si="1"/>
        <v>263</v>
      </c>
      <c r="B264" s="7">
        <f t="shared" si="23"/>
        <v>282322.77</v>
      </c>
      <c r="C264" s="3">
        <f>IF(A264&lt;=('Retirement Age'!$B$2-'Retirement Age'!$B$1)*12,Calculations!B264*(1+'Retirement Age'!$B$8/12)^(('Retirement Age'!$B$2-'Retirement Age'!$B$1)*12-A264),0)</f>
        <v>0</v>
      </c>
      <c r="E264" s="3">
        <f>C264/((1+'Retirement Age'!$B$9/12)^((('Retirement Age'!$B$2-'Retirement Age'!$B$1)*12)-Calculations!A264))</f>
        <v>0</v>
      </c>
    </row>
    <row r="265" ht="15.75" customHeight="1">
      <c r="A265" s="3">
        <f t="shared" si="1"/>
        <v>264</v>
      </c>
      <c r="B265" s="7">
        <f t="shared" si="23"/>
        <v>282322.77</v>
      </c>
      <c r="C265" s="3">
        <f>IF(A265&lt;=('Retirement Age'!$B$2-'Retirement Age'!$B$1)*12,Calculations!B265*(1+'Retirement Age'!$B$8/12)^(('Retirement Age'!$B$2-'Retirement Age'!$B$1)*12-A265),0)</f>
        <v>0</v>
      </c>
      <c r="E265" s="3">
        <f>C265/((1+'Retirement Age'!$B$9/12)^((('Retirement Age'!$B$2-'Retirement Age'!$B$1)*12)-Calculations!A265))</f>
        <v>0</v>
      </c>
    </row>
    <row r="266" ht="15.75" customHeight="1">
      <c r="A266" s="3">
        <f t="shared" si="1"/>
        <v>265</v>
      </c>
      <c r="B266" s="7">
        <f>B265*(1+'Retirement Age'!$B$6)</f>
        <v>324671.1855</v>
      </c>
      <c r="C266" s="3">
        <f>IF(A266&lt;=('Retirement Age'!$B$2-'Retirement Age'!$B$1)*12,Calculations!B266*(1+'Retirement Age'!$B$8/12)^(('Retirement Age'!$B$2-'Retirement Age'!$B$1)*12-A266),0)</f>
        <v>0</v>
      </c>
      <c r="E266" s="3">
        <f>C266/((1+'Retirement Age'!$B$9/12)^((('Retirement Age'!$B$2-'Retirement Age'!$B$1)*12)-Calculations!A266))</f>
        <v>0</v>
      </c>
    </row>
    <row r="267" ht="15.75" customHeight="1">
      <c r="A267" s="3">
        <f t="shared" si="1"/>
        <v>266</v>
      </c>
      <c r="B267" s="7">
        <f t="shared" ref="B267:B277" si="24">B266</f>
        <v>324671.1855</v>
      </c>
      <c r="C267" s="3">
        <f>IF(A267&lt;=('Retirement Age'!$B$2-'Retirement Age'!$B$1)*12,Calculations!B267*(1+'Retirement Age'!$B$8/12)^(('Retirement Age'!$B$2-'Retirement Age'!$B$1)*12-A267),0)</f>
        <v>0</v>
      </c>
      <c r="E267" s="3">
        <f>C267/((1+'Retirement Age'!$B$9/12)^((('Retirement Age'!$B$2-'Retirement Age'!$B$1)*12)-Calculations!A267))</f>
        <v>0</v>
      </c>
    </row>
    <row r="268" ht="15.75" customHeight="1">
      <c r="A268" s="3">
        <f t="shared" si="1"/>
        <v>267</v>
      </c>
      <c r="B268" s="7">
        <f t="shared" si="24"/>
        <v>324671.1855</v>
      </c>
      <c r="C268" s="3">
        <f>IF(A268&lt;=('Retirement Age'!$B$2-'Retirement Age'!$B$1)*12,Calculations!B268*(1+'Retirement Age'!$B$8/12)^(('Retirement Age'!$B$2-'Retirement Age'!$B$1)*12-A268),0)</f>
        <v>0</v>
      </c>
      <c r="E268" s="3">
        <f>C268/((1+'Retirement Age'!$B$9/12)^((('Retirement Age'!$B$2-'Retirement Age'!$B$1)*12)-Calculations!A268))</f>
        <v>0</v>
      </c>
    </row>
    <row r="269" ht="15.75" customHeight="1">
      <c r="A269" s="3">
        <f t="shared" si="1"/>
        <v>268</v>
      </c>
      <c r="B269" s="7">
        <f t="shared" si="24"/>
        <v>324671.1855</v>
      </c>
      <c r="C269" s="3">
        <f>IF(A269&lt;=('Retirement Age'!$B$2-'Retirement Age'!$B$1)*12,Calculations!B269*(1+'Retirement Age'!$B$8/12)^(('Retirement Age'!$B$2-'Retirement Age'!$B$1)*12-A269),0)</f>
        <v>0</v>
      </c>
      <c r="E269" s="3">
        <f>C269/((1+'Retirement Age'!$B$9/12)^((('Retirement Age'!$B$2-'Retirement Age'!$B$1)*12)-Calculations!A269))</f>
        <v>0</v>
      </c>
    </row>
    <row r="270" ht="15.75" customHeight="1">
      <c r="A270" s="3">
        <f t="shared" si="1"/>
        <v>269</v>
      </c>
      <c r="B270" s="7">
        <f t="shared" si="24"/>
        <v>324671.1855</v>
      </c>
      <c r="C270" s="3">
        <f>IF(A270&lt;=('Retirement Age'!$B$2-'Retirement Age'!$B$1)*12,Calculations!B270*(1+'Retirement Age'!$B$8/12)^(('Retirement Age'!$B$2-'Retirement Age'!$B$1)*12-A270),0)</f>
        <v>0</v>
      </c>
      <c r="E270" s="3">
        <f>C270/((1+'Retirement Age'!$B$9/12)^((('Retirement Age'!$B$2-'Retirement Age'!$B$1)*12)-Calculations!A270))</f>
        <v>0</v>
      </c>
    </row>
    <row r="271" ht="15.75" customHeight="1">
      <c r="A271" s="3">
        <f t="shared" si="1"/>
        <v>270</v>
      </c>
      <c r="B271" s="7">
        <f t="shared" si="24"/>
        <v>324671.1855</v>
      </c>
      <c r="C271" s="3">
        <f>IF(A271&lt;=('Retirement Age'!$B$2-'Retirement Age'!$B$1)*12,Calculations!B271*(1+'Retirement Age'!$B$8/12)^(('Retirement Age'!$B$2-'Retirement Age'!$B$1)*12-A271),0)</f>
        <v>0</v>
      </c>
      <c r="E271" s="3">
        <f>C271/((1+'Retirement Age'!$B$9/12)^((('Retirement Age'!$B$2-'Retirement Age'!$B$1)*12)-Calculations!A271))</f>
        <v>0</v>
      </c>
    </row>
    <row r="272" ht="15.75" customHeight="1">
      <c r="A272" s="3">
        <f t="shared" si="1"/>
        <v>271</v>
      </c>
      <c r="B272" s="7">
        <f t="shared" si="24"/>
        <v>324671.1855</v>
      </c>
      <c r="C272" s="3">
        <f>IF(A272&lt;=('Retirement Age'!$B$2-'Retirement Age'!$B$1)*12,Calculations!B272*(1+'Retirement Age'!$B$8/12)^(('Retirement Age'!$B$2-'Retirement Age'!$B$1)*12-A272),0)</f>
        <v>0</v>
      </c>
      <c r="E272" s="3">
        <f>C272/((1+'Retirement Age'!$B$9/12)^((('Retirement Age'!$B$2-'Retirement Age'!$B$1)*12)-Calculations!A272))</f>
        <v>0</v>
      </c>
    </row>
    <row r="273" ht="15.75" customHeight="1">
      <c r="A273" s="3">
        <f t="shared" si="1"/>
        <v>272</v>
      </c>
      <c r="B273" s="7">
        <f t="shared" si="24"/>
        <v>324671.1855</v>
      </c>
      <c r="C273" s="3">
        <f>IF(A273&lt;=('Retirement Age'!$B$2-'Retirement Age'!$B$1)*12,Calculations!B273*(1+'Retirement Age'!$B$8/12)^(('Retirement Age'!$B$2-'Retirement Age'!$B$1)*12-A273),0)</f>
        <v>0</v>
      </c>
      <c r="E273" s="3">
        <f>C273/((1+'Retirement Age'!$B$9/12)^((('Retirement Age'!$B$2-'Retirement Age'!$B$1)*12)-Calculations!A273))</f>
        <v>0</v>
      </c>
    </row>
    <row r="274" ht="15.75" customHeight="1">
      <c r="A274" s="3">
        <f t="shared" si="1"/>
        <v>273</v>
      </c>
      <c r="B274" s="7">
        <f t="shared" si="24"/>
        <v>324671.1855</v>
      </c>
      <c r="C274" s="3">
        <f>IF(A274&lt;=('Retirement Age'!$B$2-'Retirement Age'!$B$1)*12,Calculations!B274*(1+'Retirement Age'!$B$8/12)^(('Retirement Age'!$B$2-'Retirement Age'!$B$1)*12-A274),0)</f>
        <v>0</v>
      </c>
      <c r="E274" s="3">
        <f>C274/((1+'Retirement Age'!$B$9/12)^((('Retirement Age'!$B$2-'Retirement Age'!$B$1)*12)-Calculations!A274))</f>
        <v>0</v>
      </c>
    </row>
    <row r="275" ht="15.75" customHeight="1">
      <c r="A275" s="3">
        <f t="shared" si="1"/>
        <v>274</v>
      </c>
      <c r="B275" s="7">
        <f t="shared" si="24"/>
        <v>324671.1855</v>
      </c>
      <c r="C275" s="3">
        <f>IF(A275&lt;=('Retirement Age'!$B$2-'Retirement Age'!$B$1)*12,Calculations!B275*(1+'Retirement Age'!$B$8/12)^(('Retirement Age'!$B$2-'Retirement Age'!$B$1)*12-A275),0)</f>
        <v>0</v>
      </c>
      <c r="E275" s="3">
        <f>C275/((1+'Retirement Age'!$B$9/12)^((('Retirement Age'!$B$2-'Retirement Age'!$B$1)*12)-Calculations!A275))</f>
        <v>0</v>
      </c>
    </row>
    <row r="276" ht="15.75" customHeight="1">
      <c r="A276" s="3">
        <f t="shared" si="1"/>
        <v>275</v>
      </c>
      <c r="B276" s="7">
        <f t="shared" si="24"/>
        <v>324671.1855</v>
      </c>
      <c r="C276" s="3">
        <f>IF(A276&lt;=('Retirement Age'!$B$2-'Retirement Age'!$B$1)*12,Calculations!B276*(1+'Retirement Age'!$B$8/12)^(('Retirement Age'!$B$2-'Retirement Age'!$B$1)*12-A276),0)</f>
        <v>0</v>
      </c>
      <c r="E276" s="3">
        <f>C276/((1+'Retirement Age'!$B$9/12)^((('Retirement Age'!$B$2-'Retirement Age'!$B$1)*12)-Calculations!A276))</f>
        <v>0</v>
      </c>
    </row>
    <row r="277" ht="15.75" customHeight="1">
      <c r="A277" s="3">
        <f t="shared" si="1"/>
        <v>276</v>
      </c>
      <c r="B277" s="7">
        <f t="shared" si="24"/>
        <v>324671.1855</v>
      </c>
      <c r="C277" s="3">
        <f>IF(A277&lt;=('Retirement Age'!$B$2-'Retirement Age'!$B$1)*12,Calculations!B277*(1+'Retirement Age'!$B$8/12)^(('Retirement Age'!$B$2-'Retirement Age'!$B$1)*12-A277),0)</f>
        <v>0</v>
      </c>
      <c r="E277" s="3">
        <f>C277/((1+'Retirement Age'!$B$9/12)^((('Retirement Age'!$B$2-'Retirement Age'!$B$1)*12)-Calculations!A277))</f>
        <v>0</v>
      </c>
    </row>
    <row r="278" ht="15.75" customHeight="1">
      <c r="A278" s="3">
        <f t="shared" si="1"/>
        <v>277</v>
      </c>
      <c r="B278" s="7">
        <f>B277*(1+'Retirement Age'!$B$6)</f>
        <v>373371.8634</v>
      </c>
      <c r="C278" s="3">
        <f>IF(A278&lt;=('Retirement Age'!$B$2-'Retirement Age'!$B$1)*12,Calculations!B278*(1+'Retirement Age'!$B$8/12)^(('Retirement Age'!$B$2-'Retirement Age'!$B$1)*12-A278),0)</f>
        <v>0</v>
      </c>
      <c r="E278" s="3">
        <f>C278/((1+'Retirement Age'!$B$9/12)^((('Retirement Age'!$B$2-'Retirement Age'!$B$1)*12)-Calculations!A278))</f>
        <v>0</v>
      </c>
    </row>
    <row r="279" ht="15.75" customHeight="1">
      <c r="A279" s="3">
        <f t="shared" si="1"/>
        <v>278</v>
      </c>
      <c r="B279" s="7">
        <f t="shared" ref="B279:B289" si="25">B278</f>
        <v>373371.8634</v>
      </c>
      <c r="C279" s="3">
        <f>IF(A279&lt;=('Retirement Age'!$B$2-'Retirement Age'!$B$1)*12,Calculations!B279*(1+'Retirement Age'!$B$8/12)^(('Retirement Age'!$B$2-'Retirement Age'!$B$1)*12-A279),0)</f>
        <v>0</v>
      </c>
      <c r="E279" s="3">
        <f>C279/((1+'Retirement Age'!$B$9/12)^((('Retirement Age'!$B$2-'Retirement Age'!$B$1)*12)-Calculations!A279))</f>
        <v>0</v>
      </c>
    </row>
    <row r="280" ht="15.75" customHeight="1">
      <c r="A280" s="3">
        <f t="shared" si="1"/>
        <v>279</v>
      </c>
      <c r="B280" s="7">
        <f t="shared" si="25"/>
        <v>373371.8634</v>
      </c>
      <c r="C280" s="3">
        <f>IF(A280&lt;=('Retirement Age'!$B$2-'Retirement Age'!$B$1)*12,Calculations!B280*(1+'Retirement Age'!$B$8/12)^(('Retirement Age'!$B$2-'Retirement Age'!$B$1)*12-A280),0)</f>
        <v>0</v>
      </c>
      <c r="E280" s="3">
        <f>C280/((1+'Retirement Age'!$B$9/12)^((('Retirement Age'!$B$2-'Retirement Age'!$B$1)*12)-Calculations!A280))</f>
        <v>0</v>
      </c>
    </row>
    <row r="281" ht="15.75" customHeight="1">
      <c r="A281" s="3">
        <f t="shared" si="1"/>
        <v>280</v>
      </c>
      <c r="B281" s="7">
        <f t="shared" si="25"/>
        <v>373371.8634</v>
      </c>
      <c r="C281" s="3">
        <f>IF(A281&lt;=('Retirement Age'!$B$2-'Retirement Age'!$B$1)*12,Calculations!B281*(1+'Retirement Age'!$B$8/12)^(('Retirement Age'!$B$2-'Retirement Age'!$B$1)*12-A281),0)</f>
        <v>0</v>
      </c>
      <c r="E281" s="3">
        <f>C281/((1+'Retirement Age'!$B$9/12)^((('Retirement Age'!$B$2-'Retirement Age'!$B$1)*12)-Calculations!A281))</f>
        <v>0</v>
      </c>
    </row>
    <row r="282" ht="15.75" customHeight="1">
      <c r="A282" s="3">
        <f t="shared" si="1"/>
        <v>281</v>
      </c>
      <c r="B282" s="7">
        <f t="shared" si="25"/>
        <v>373371.8634</v>
      </c>
      <c r="C282" s="3">
        <f>IF(A282&lt;=('Retirement Age'!$B$2-'Retirement Age'!$B$1)*12,Calculations!B282*(1+'Retirement Age'!$B$8/12)^(('Retirement Age'!$B$2-'Retirement Age'!$B$1)*12-A282),0)</f>
        <v>0</v>
      </c>
      <c r="E282" s="3">
        <f>C282/((1+'Retirement Age'!$B$9/12)^((('Retirement Age'!$B$2-'Retirement Age'!$B$1)*12)-Calculations!A282))</f>
        <v>0</v>
      </c>
    </row>
    <row r="283" ht="15.75" customHeight="1">
      <c r="A283" s="3">
        <f t="shared" si="1"/>
        <v>282</v>
      </c>
      <c r="B283" s="7">
        <f t="shared" si="25"/>
        <v>373371.8634</v>
      </c>
      <c r="C283" s="3">
        <f>IF(A283&lt;=('Retirement Age'!$B$2-'Retirement Age'!$B$1)*12,Calculations!B283*(1+'Retirement Age'!$B$8/12)^(('Retirement Age'!$B$2-'Retirement Age'!$B$1)*12-A283),0)</f>
        <v>0</v>
      </c>
      <c r="E283" s="3">
        <f>C283/((1+'Retirement Age'!$B$9/12)^((('Retirement Age'!$B$2-'Retirement Age'!$B$1)*12)-Calculations!A283))</f>
        <v>0</v>
      </c>
    </row>
    <row r="284" ht="15.75" customHeight="1">
      <c r="A284" s="3">
        <f t="shared" si="1"/>
        <v>283</v>
      </c>
      <c r="B284" s="7">
        <f t="shared" si="25"/>
        <v>373371.8634</v>
      </c>
      <c r="C284" s="3">
        <f>IF(A284&lt;=('Retirement Age'!$B$2-'Retirement Age'!$B$1)*12,Calculations!B284*(1+'Retirement Age'!$B$8/12)^(('Retirement Age'!$B$2-'Retirement Age'!$B$1)*12-A284),0)</f>
        <v>0</v>
      </c>
      <c r="E284" s="3">
        <f>C284/((1+'Retirement Age'!$B$9/12)^((('Retirement Age'!$B$2-'Retirement Age'!$B$1)*12)-Calculations!A284))</f>
        <v>0</v>
      </c>
    </row>
    <row r="285" ht="15.75" customHeight="1">
      <c r="A285" s="3">
        <f t="shared" si="1"/>
        <v>284</v>
      </c>
      <c r="B285" s="7">
        <f t="shared" si="25"/>
        <v>373371.8634</v>
      </c>
      <c r="C285" s="3">
        <f>IF(A285&lt;=('Retirement Age'!$B$2-'Retirement Age'!$B$1)*12,Calculations!B285*(1+'Retirement Age'!$B$8/12)^(('Retirement Age'!$B$2-'Retirement Age'!$B$1)*12-A285),0)</f>
        <v>0</v>
      </c>
      <c r="E285" s="3">
        <f>C285/((1+'Retirement Age'!$B$9/12)^((('Retirement Age'!$B$2-'Retirement Age'!$B$1)*12)-Calculations!A285))</f>
        <v>0</v>
      </c>
    </row>
    <row r="286" ht="15.75" customHeight="1">
      <c r="A286" s="3">
        <f t="shared" si="1"/>
        <v>285</v>
      </c>
      <c r="B286" s="7">
        <f t="shared" si="25"/>
        <v>373371.8634</v>
      </c>
      <c r="C286" s="3">
        <f>IF(A286&lt;=('Retirement Age'!$B$2-'Retirement Age'!$B$1)*12,Calculations!B286*(1+'Retirement Age'!$B$8/12)^(('Retirement Age'!$B$2-'Retirement Age'!$B$1)*12-A286),0)</f>
        <v>0</v>
      </c>
      <c r="E286" s="3">
        <f>C286/((1+'Retirement Age'!$B$9/12)^((('Retirement Age'!$B$2-'Retirement Age'!$B$1)*12)-Calculations!A286))</f>
        <v>0</v>
      </c>
    </row>
    <row r="287" ht="15.75" customHeight="1">
      <c r="A287" s="3">
        <f t="shared" si="1"/>
        <v>286</v>
      </c>
      <c r="B287" s="7">
        <f t="shared" si="25"/>
        <v>373371.8634</v>
      </c>
      <c r="C287" s="3">
        <f>IF(A287&lt;=('Retirement Age'!$B$2-'Retirement Age'!$B$1)*12,Calculations!B287*(1+'Retirement Age'!$B$8/12)^(('Retirement Age'!$B$2-'Retirement Age'!$B$1)*12-A287),0)</f>
        <v>0</v>
      </c>
      <c r="E287" s="3">
        <f>C287/((1+'Retirement Age'!$B$9/12)^((('Retirement Age'!$B$2-'Retirement Age'!$B$1)*12)-Calculations!A287))</f>
        <v>0</v>
      </c>
    </row>
    <row r="288" ht="15.75" customHeight="1">
      <c r="A288" s="3">
        <f t="shared" si="1"/>
        <v>287</v>
      </c>
      <c r="B288" s="7">
        <f t="shared" si="25"/>
        <v>373371.8634</v>
      </c>
      <c r="C288" s="3">
        <f>IF(A288&lt;=('Retirement Age'!$B$2-'Retirement Age'!$B$1)*12,Calculations!B288*(1+'Retirement Age'!$B$8/12)^(('Retirement Age'!$B$2-'Retirement Age'!$B$1)*12-A288),0)</f>
        <v>0</v>
      </c>
      <c r="E288" s="3">
        <f>C288/((1+'Retirement Age'!$B$9/12)^((('Retirement Age'!$B$2-'Retirement Age'!$B$1)*12)-Calculations!A288))</f>
        <v>0</v>
      </c>
    </row>
    <row r="289" ht="15.75" customHeight="1">
      <c r="A289" s="3">
        <f t="shared" si="1"/>
        <v>288</v>
      </c>
      <c r="B289" s="7">
        <f t="shared" si="25"/>
        <v>373371.8634</v>
      </c>
      <c r="C289" s="3">
        <f>IF(A289&lt;=('Retirement Age'!$B$2-'Retirement Age'!$B$1)*12,Calculations!B289*(1+'Retirement Age'!$B$8/12)^(('Retirement Age'!$B$2-'Retirement Age'!$B$1)*12-A289),0)</f>
        <v>0</v>
      </c>
      <c r="E289" s="3">
        <f>C289/((1+'Retirement Age'!$B$9/12)^((('Retirement Age'!$B$2-'Retirement Age'!$B$1)*12)-Calculations!A289))</f>
        <v>0</v>
      </c>
    </row>
    <row r="290" ht="15.75" customHeight="1">
      <c r="A290" s="3">
        <f t="shared" si="1"/>
        <v>289</v>
      </c>
      <c r="B290" s="7">
        <f>B289*(1+'Retirement Age'!$B$6)</f>
        <v>429377.6429</v>
      </c>
      <c r="C290" s="3">
        <f>IF(A290&lt;=('Retirement Age'!$B$2-'Retirement Age'!$B$1)*12,Calculations!B290*(1+'Retirement Age'!$B$8/12)^(('Retirement Age'!$B$2-'Retirement Age'!$B$1)*12-A290),0)</f>
        <v>0</v>
      </c>
      <c r="E290" s="3">
        <f>C290/((1+'Retirement Age'!$B$9/12)^((('Retirement Age'!$B$2-'Retirement Age'!$B$1)*12)-Calculations!A290))</f>
        <v>0</v>
      </c>
    </row>
    <row r="291" ht="15.75" customHeight="1">
      <c r="A291" s="3">
        <f t="shared" si="1"/>
        <v>290</v>
      </c>
      <c r="B291" s="7">
        <f t="shared" ref="B291:B301" si="26">B290</f>
        <v>429377.6429</v>
      </c>
      <c r="C291" s="3">
        <f>IF(A291&lt;=('Retirement Age'!$B$2-'Retirement Age'!$B$1)*12,Calculations!B291*(1+'Retirement Age'!$B$8/12)^(('Retirement Age'!$B$2-'Retirement Age'!$B$1)*12-A291),0)</f>
        <v>0</v>
      </c>
      <c r="E291" s="3">
        <f>C291/((1+'Retirement Age'!$B$9/12)^((('Retirement Age'!$B$2-'Retirement Age'!$B$1)*12)-Calculations!A291))</f>
        <v>0</v>
      </c>
    </row>
    <row r="292" ht="15.75" customHeight="1">
      <c r="A292" s="3">
        <f t="shared" si="1"/>
        <v>291</v>
      </c>
      <c r="B292" s="7">
        <f t="shared" si="26"/>
        <v>429377.6429</v>
      </c>
      <c r="C292" s="3">
        <f>IF(A292&lt;=('Retirement Age'!$B$2-'Retirement Age'!$B$1)*12,Calculations!B292*(1+'Retirement Age'!$B$8/12)^(('Retirement Age'!$B$2-'Retirement Age'!$B$1)*12-A292),0)</f>
        <v>0</v>
      </c>
      <c r="E292" s="3">
        <f>C292/((1+'Retirement Age'!$B$9/12)^((('Retirement Age'!$B$2-'Retirement Age'!$B$1)*12)-Calculations!A292))</f>
        <v>0</v>
      </c>
    </row>
    <row r="293" ht="15.75" customHeight="1">
      <c r="A293" s="3">
        <f t="shared" si="1"/>
        <v>292</v>
      </c>
      <c r="B293" s="7">
        <f t="shared" si="26"/>
        <v>429377.6429</v>
      </c>
      <c r="C293" s="3">
        <f>IF(A293&lt;=('Retirement Age'!$B$2-'Retirement Age'!$B$1)*12,Calculations!B293*(1+'Retirement Age'!$B$8/12)^(('Retirement Age'!$B$2-'Retirement Age'!$B$1)*12-A293),0)</f>
        <v>0</v>
      </c>
      <c r="E293" s="3">
        <f>C293/((1+'Retirement Age'!$B$9/12)^((('Retirement Age'!$B$2-'Retirement Age'!$B$1)*12)-Calculations!A293))</f>
        <v>0</v>
      </c>
    </row>
    <row r="294" ht="15.75" customHeight="1">
      <c r="A294" s="3">
        <f t="shared" si="1"/>
        <v>293</v>
      </c>
      <c r="B294" s="7">
        <f t="shared" si="26"/>
        <v>429377.6429</v>
      </c>
      <c r="C294" s="3">
        <f>IF(A294&lt;=('Retirement Age'!$B$2-'Retirement Age'!$B$1)*12,Calculations!B294*(1+'Retirement Age'!$B$8/12)^(('Retirement Age'!$B$2-'Retirement Age'!$B$1)*12-A294),0)</f>
        <v>0</v>
      </c>
      <c r="E294" s="3">
        <f>C294/((1+'Retirement Age'!$B$9/12)^((('Retirement Age'!$B$2-'Retirement Age'!$B$1)*12)-Calculations!A294))</f>
        <v>0</v>
      </c>
    </row>
    <row r="295" ht="15.75" customHeight="1">
      <c r="A295" s="3">
        <f t="shared" si="1"/>
        <v>294</v>
      </c>
      <c r="B295" s="7">
        <f t="shared" si="26"/>
        <v>429377.6429</v>
      </c>
      <c r="C295" s="3">
        <f>IF(A295&lt;=('Retirement Age'!$B$2-'Retirement Age'!$B$1)*12,Calculations!B295*(1+'Retirement Age'!$B$8/12)^(('Retirement Age'!$B$2-'Retirement Age'!$B$1)*12-A295),0)</f>
        <v>0</v>
      </c>
      <c r="E295" s="3">
        <f>C295/((1+'Retirement Age'!$B$9/12)^((('Retirement Age'!$B$2-'Retirement Age'!$B$1)*12)-Calculations!A295))</f>
        <v>0</v>
      </c>
    </row>
    <row r="296" ht="15.75" customHeight="1">
      <c r="A296" s="3">
        <f t="shared" si="1"/>
        <v>295</v>
      </c>
      <c r="B296" s="7">
        <f t="shared" si="26"/>
        <v>429377.6429</v>
      </c>
      <c r="C296" s="3">
        <f>IF(A296&lt;=('Retirement Age'!$B$2-'Retirement Age'!$B$1)*12,Calculations!B296*(1+'Retirement Age'!$B$8/12)^(('Retirement Age'!$B$2-'Retirement Age'!$B$1)*12-A296),0)</f>
        <v>0</v>
      </c>
      <c r="E296" s="3">
        <f>C296/((1+'Retirement Age'!$B$9/12)^((('Retirement Age'!$B$2-'Retirement Age'!$B$1)*12)-Calculations!A296))</f>
        <v>0</v>
      </c>
    </row>
    <row r="297" ht="15.75" customHeight="1">
      <c r="A297" s="3">
        <f t="shared" si="1"/>
        <v>296</v>
      </c>
      <c r="B297" s="7">
        <f t="shared" si="26"/>
        <v>429377.6429</v>
      </c>
      <c r="C297" s="3">
        <f>IF(A297&lt;=('Retirement Age'!$B$2-'Retirement Age'!$B$1)*12,Calculations!B297*(1+'Retirement Age'!$B$8/12)^(('Retirement Age'!$B$2-'Retirement Age'!$B$1)*12-A297),0)</f>
        <v>0</v>
      </c>
      <c r="E297" s="3">
        <f>C297/((1+'Retirement Age'!$B$9/12)^((('Retirement Age'!$B$2-'Retirement Age'!$B$1)*12)-Calculations!A297))</f>
        <v>0</v>
      </c>
    </row>
    <row r="298" ht="15.75" customHeight="1">
      <c r="A298" s="3">
        <f t="shared" si="1"/>
        <v>297</v>
      </c>
      <c r="B298" s="7">
        <f t="shared" si="26"/>
        <v>429377.6429</v>
      </c>
      <c r="C298" s="3">
        <f>IF(A298&lt;=('Retirement Age'!$B$2-'Retirement Age'!$B$1)*12,Calculations!B298*(1+'Retirement Age'!$B$8/12)^(('Retirement Age'!$B$2-'Retirement Age'!$B$1)*12-A298),0)</f>
        <v>0</v>
      </c>
      <c r="E298" s="3">
        <f>C298/((1+'Retirement Age'!$B$9/12)^((('Retirement Age'!$B$2-'Retirement Age'!$B$1)*12)-Calculations!A298))</f>
        <v>0</v>
      </c>
    </row>
    <row r="299" ht="15.75" customHeight="1">
      <c r="A299" s="3">
        <f t="shared" si="1"/>
        <v>298</v>
      </c>
      <c r="B299" s="7">
        <f t="shared" si="26"/>
        <v>429377.6429</v>
      </c>
      <c r="C299" s="3">
        <f>IF(A299&lt;=('Retirement Age'!$B$2-'Retirement Age'!$B$1)*12,Calculations!B299*(1+'Retirement Age'!$B$8/12)^(('Retirement Age'!$B$2-'Retirement Age'!$B$1)*12-A299),0)</f>
        <v>0</v>
      </c>
      <c r="E299" s="3">
        <f>C299/((1+'Retirement Age'!$B$9/12)^((('Retirement Age'!$B$2-'Retirement Age'!$B$1)*12)-Calculations!A299))</f>
        <v>0</v>
      </c>
    </row>
    <row r="300" ht="15.75" customHeight="1">
      <c r="A300" s="3">
        <f t="shared" si="1"/>
        <v>299</v>
      </c>
      <c r="B300" s="7">
        <f t="shared" si="26"/>
        <v>429377.6429</v>
      </c>
      <c r="C300" s="3">
        <f>IF(A300&lt;=('Retirement Age'!$B$2-'Retirement Age'!$B$1)*12,Calculations!B300*(1+'Retirement Age'!$B$8/12)^(('Retirement Age'!$B$2-'Retirement Age'!$B$1)*12-A300),0)</f>
        <v>0</v>
      </c>
      <c r="E300" s="3">
        <f>C300/((1+'Retirement Age'!$B$9/12)^((('Retirement Age'!$B$2-'Retirement Age'!$B$1)*12)-Calculations!A300))</f>
        <v>0</v>
      </c>
    </row>
    <row r="301" ht="15.75" customHeight="1">
      <c r="A301" s="3">
        <f t="shared" si="1"/>
        <v>300</v>
      </c>
      <c r="B301" s="7">
        <f t="shared" si="26"/>
        <v>429377.6429</v>
      </c>
      <c r="C301" s="3">
        <f>IF(A301&lt;=('Retirement Age'!$B$2-'Retirement Age'!$B$1)*12,Calculations!B301*(1+'Retirement Age'!$B$8/12)^(('Retirement Age'!$B$2-'Retirement Age'!$B$1)*12-A301),0)</f>
        <v>0</v>
      </c>
      <c r="E301" s="3">
        <f>C301/((1+'Retirement Age'!$B$9/12)^((('Retirement Age'!$B$2-'Retirement Age'!$B$1)*12)-Calculations!A301))</f>
        <v>0</v>
      </c>
    </row>
    <row r="302" ht="15.75" customHeight="1">
      <c r="A302" s="3">
        <f t="shared" si="1"/>
        <v>301</v>
      </c>
      <c r="B302" s="7">
        <f>B301*(1+'Retirement Age'!$B$6)</f>
        <v>493784.2893</v>
      </c>
      <c r="C302" s="3">
        <f>IF(A302&lt;=('Retirement Age'!$B$2-'Retirement Age'!$B$1)*12,Calculations!B302*(1+'Retirement Age'!$B$8/12)^(('Retirement Age'!$B$2-'Retirement Age'!$B$1)*12-A302),0)</f>
        <v>0</v>
      </c>
      <c r="E302" s="3">
        <f>C302/((1+'Retirement Age'!$B$9/12)^((('Retirement Age'!$B$2-'Retirement Age'!$B$1)*12)-Calculations!A302))</f>
        <v>0</v>
      </c>
    </row>
    <row r="303" ht="15.75" customHeight="1">
      <c r="A303" s="3">
        <f t="shared" si="1"/>
        <v>302</v>
      </c>
      <c r="B303" s="7">
        <f t="shared" ref="B303:B313" si="27">B302</f>
        <v>493784.2893</v>
      </c>
      <c r="C303" s="3">
        <f>IF(A303&lt;=('Retirement Age'!$B$2-'Retirement Age'!$B$1)*12,Calculations!B303*(1+'Retirement Age'!$B$8/12)^(('Retirement Age'!$B$2-'Retirement Age'!$B$1)*12-A303),0)</f>
        <v>0</v>
      </c>
      <c r="E303" s="3">
        <f>C303/((1+'Retirement Age'!$B$9/12)^((('Retirement Age'!$B$2-'Retirement Age'!$B$1)*12)-Calculations!A303))</f>
        <v>0</v>
      </c>
    </row>
    <row r="304" ht="15.75" customHeight="1">
      <c r="A304" s="3">
        <f t="shared" si="1"/>
        <v>303</v>
      </c>
      <c r="B304" s="7">
        <f t="shared" si="27"/>
        <v>493784.2893</v>
      </c>
      <c r="C304" s="3">
        <f>IF(A304&lt;=('Retirement Age'!$B$2-'Retirement Age'!$B$1)*12,Calculations!B304*(1+'Retirement Age'!$B$8/12)^(('Retirement Age'!$B$2-'Retirement Age'!$B$1)*12-A304),0)</f>
        <v>0</v>
      </c>
      <c r="E304" s="3">
        <f>C304/((1+'Retirement Age'!$B$9/12)^((('Retirement Age'!$B$2-'Retirement Age'!$B$1)*12)-Calculations!A304))</f>
        <v>0</v>
      </c>
    </row>
    <row r="305" ht="15.75" customHeight="1">
      <c r="A305" s="3">
        <f t="shared" si="1"/>
        <v>304</v>
      </c>
      <c r="B305" s="7">
        <f t="shared" si="27"/>
        <v>493784.2893</v>
      </c>
      <c r="C305" s="3">
        <f>IF(A305&lt;=('Retirement Age'!$B$2-'Retirement Age'!$B$1)*12,Calculations!B305*(1+'Retirement Age'!$B$8/12)^(('Retirement Age'!$B$2-'Retirement Age'!$B$1)*12-A305),0)</f>
        <v>0</v>
      </c>
      <c r="E305" s="3">
        <f>C305/((1+'Retirement Age'!$B$9/12)^((('Retirement Age'!$B$2-'Retirement Age'!$B$1)*12)-Calculations!A305))</f>
        <v>0</v>
      </c>
    </row>
    <row r="306" ht="15.75" customHeight="1">
      <c r="A306" s="3">
        <f t="shared" si="1"/>
        <v>305</v>
      </c>
      <c r="B306" s="7">
        <f t="shared" si="27"/>
        <v>493784.2893</v>
      </c>
      <c r="C306" s="3">
        <f>IF(A306&lt;=('Retirement Age'!$B$2-'Retirement Age'!$B$1)*12,Calculations!B306*(1+'Retirement Age'!$B$8/12)^(('Retirement Age'!$B$2-'Retirement Age'!$B$1)*12-A306),0)</f>
        <v>0</v>
      </c>
      <c r="E306" s="3">
        <f>C306/((1+'Retirement Age'!$B$9/12)^((('Retirement Age'!$B$2-'Retirement Age'!$B$1)*12)-Calculations!A306))</f>
        <v>0</v>
      </c>
    </row>
    <row r="307" ht="15.75" customHeight="1">
      <c r="A307" s="3">
        <f t="shared" si="1"/>
        <v>306</v>
      </c>
      <c r="B307" s="7">
        <f t="shared" si="27"/>
        <v>493784.2893</v>
      </c>
      <c r="C307" s="3">
        <f>IF(A307&lt;=('Retirement Age'!$B$2-'Retirement Age'!$B$1)*12,Calculations!B307*(1+'Retirement Age'!$B$8/12)^(('Retirement Age'!$B$2-'Retirement Age'!$B$1)*12-A307),0)</f>
        <v>0</v>
      </c>
      <c r="E307" s="3">
        <f>C307/((1+'Retirement Age'!$B$9/12)^((('Retirement Age'!$B$2-'Retirement Age'!$B$1)*12)-Calculations!A307))</f>
        <v>0</v>
      </c>
    </row>
    <row r="308" ht="15.75" customHeight="1">
      <c r="A308" s="3">
        <f t="shared" si="1"/>
        <v>307</v>
      </c>
      <c r="B308" s="7">
        <f t="shared" si="27"/>
        <v>493784.2893</v>
      </c>
      <c r="C308" s="3">
        <f>IF(A308&lt;=('Retirement Age'!$B$2-'Retirement Age'!$B$1)*12,Calculations!B308*(1+'Retirement Age'!$B$8/12)^(('Retirement Age'!$B$2-'Retirement Age'!$B$1)*12-A308),0)</f>
        <v>0</v>
      </c>
      <c r="E308" s="3">
        <f>C308/((1+'Retirement Age'!$B$9/12)^((('Retirement Age'!$B$2-'Retirement Age'!$B$1)*12)-Calculations!A308))</f>
        <v>0</v>
      </c>
    </row>
    <row r="309" ht="15.75" customHeight="1">
      <c r="A309" s="3">
        <f t="shared" si="1"/>
        <v>308</v>
      </c>
      <c r="B309" s="7">
        <f t="shared" si="27"/>
        <v>493784.2893</v>
      </c>
      <c r="C309" s="3">
        <f>IF(A309&lt;=('Retirement Age'!$B$2-'Retirement Age'!$B$1)*12,Calculations!B309*(1+'Retirement Age'!$B$8/12)^(('Retirement Age'!$B$2-'Retirement Age'!$B$1)*12-A309),0)</f>
        <v>0</v>
      </c>
      <c r="E309" s="3">
        <f>C309/((1+'Retirement Age'!$B$9/12)^((('Retirement Age'!$B$2-'Retirement Age'!$B$1)*12)-Calculations!A309))</f>
        <v>0</v>
      </c>
    </row>
    <row r="310" ht="15.75" customHeight="1">
      <c r="A310" s="3">
        <f t="shared" si="1"/>
        <v>309</v>
      </c>
      <c r="B310" s="7">
        <f t="shared" si="27"/>
        <v>493784.2893</v>
      </c>
      <c r="C310" s="3">
        <f>IF(A310&lt;=('Retirement Age'!$B$2-'Retirement Age'!$B$1)*12,Calculations!B310*(1+'Retirement Age'!$B$8/12)^(('Retirement Age'!$B$2-'Retirement Age'!$B$1)*12-A310),0)</f>
        <v>0</v>
      </c>
      <c r="E310" s="3">
        <f>C310/((1+'Retirement Age'!$B$9/12)^((('Retirement Age'!$B$2-'Retirement Age'!$B$1)*12)-Calculations!A310))</f>
        <v>0</v>
      </c>
    </row>
    <row r="311" ht="15.75" customHeight="1">
      <c r="A311" s="3">
        <f t="shared" si="1"/>
        <v>310</v>
      </c>
      <c r="B311" s="7">
        <f t="shared" si="27"/>
        <v>493784.2893</v>
      </c>
      <c r="C311" s="3">
        <f>IF(A311&lt;=('Retirement Age'!$B$2-'Retirement Age'!$B$1)*12,Calculations!B311*(1+'Retirement Age'!$B$8/12)^(('Retirement Age'!$B$2-'Retirement Age'!$B$1)*12-A311),0)</f>
        <v>0</v>
      </c>
      <c r="E311" s="3">
        <f>C311/((1+'Retirement Age'!$B$9/12)^((('Retirement Age'!$B$2-'Retirement Age'!$B$1)*12)-Calculations!A311))</f>
        <v>0</v>
      </c>
    </row>
    <row r="312" ht="15.75" customHeight="1">
      <c r="A312" s="3">
        <f t="shared" si="1"/>
        <v>311</v>
      </c>
      <c r="B312" s="7">
        <f t="shared" si="27"/>
        <v>493784.2893</v>
      </c>
      <c r="C312" s="3">
        <f>IF(A312&lt;=('Retirement Age'!$B$2-'Retirement Age'!$B$1)*12,Calculations!B312*(1+'Retirement Age'!$B$8/12)^(('Retirement Age'!$B$2-'Retirement Age'!$B$1)*12-A312),0)</f>
        <v>0</v>
      </c>
      <c r="E312" s="3">
        <f>C312/((1+'Retirement Age'!$B$9/12)^((('Retirement Age'!$B$2-'Retirement Age'!$B$1)*12)-Calculations!A312))</f>
        <v>0</v>
      </c>
    </row>
    <row r="313" ht="15.75" customHeight="1">
      <c r="A313" s="3">
        <f t="shared" si="1"/>
        <v>312</v>
      </c>
      <c r="B313" s="7">
        <f t="shared" si="27"/>
        <v>493784.2893</v>
      </c>
      <c r="C313" s="3">
        <f>IF(A313&lt;=('Retirement Age'!$B$2-'Retirement Age'!$B$1)*12,Calculations!B313*(1+'Retirement Age'!$B$8/12)^(('Retirement Age'!$B$2-'Retirement Age'!$B$1)*12-A313),0)</f>
        <v>0</v>
      </c>
      <c r="E313" s="3">
        <f>C313/((1+'Retirement Age'!$B$9/12)^((('Retirement Age'!$B$2-'Retirement Age'!$B$1)*12)-Calculations!A313))</f>
        <v>0</v>
      </c>
    </row>
    <row r="314" ht="15.75" customHeight="1">
      <c r="A314" s="3">
        <f t="shared" si="1"/>
        <v>313</v>
      </c>
      <c r="B314" s="7">
        <f>B313*(1+'Retirement Age'!$B$6)</f>
        <v>567851.9327</v>
      </c>
      <c r="C314" s="3">
        <f>IF(A314&lt;=('Retirement Age'!$B$2-'Retirement Age'!$B$1)*12,Calculations!B314*(1+'Retirement Age'!$B$8/12)^(('Retirement Age'!$B$2-'Retirement Age'!$B$1)*12-A314),0)</f>
        <v>0</v>
      </c>
      <c r="E314" s="3">
        <f>C314/((1+'Retirement Age'!$B$9/12)^((('Retirement Age'!$B$2-'Retirement Age'!$B$1)*12)-Calculations!A314))</f>
        <v>0</v>
      </c>
    </row>
    <row r="315" ht="15.75" customHeight="1">
      <c r="A315" s="3">
        <f t="shared" si="1"/>
        <v>314</v>
      </c>
      <c r="B315" s="7">
        <f t="shared" ref="B315:B325" si="28">B314</f>
        <v>567851.9327</v>
      </c>
      <c r="C315" s="3">
        <f>IF(A315&lt;=('Retirement Age'!$B$2-'Retirement Age'!$B$1)*12,Calculations!B315*(1+'Retirement Age'!$B$8/12)^(('Retirement Age'!$B$2-'Retirement Age'!$B$1)*12-A315),0)</f>
        <v>0</v>
      </c>
      <c r="E315" s="3">
        <f>C315/((1+'Retirement Age'!$B$9/12)^((('Retirement Age'!$B$2-'Retirement Age'!$B$1)*12)-Calculations!A315))</f>
        <v>0</v>
      </c>
    </row>
    <row r="316" ht="15.75" customHeight="1">
      <c r="A316" s="3">
        <f t="shared" si="1"/>
        <v>315</v>
      </c>
      <c r="B316" s="7">
        <f t="shared" si="28"/>
        <v>567851.9327</v>
      </c>
      <c r="C316" s="3">
        <f>IF(A316&lt;=('Retirement Age'!$B$2-'Retirement Age'!$B$1)*12,Calculations!B316*(1+'Retirement Age'!$B$8/12)^(('Retirement Age'!$B$2-'Retirement Age'!$B$1)*12-A316),0)</f>
        <v>0</v>
      </c>
      <c r="E316" s="3">
        <f>C316/((1+'Retirement Age'!$B$9/12)^((('Retirement Age'!$B$2-'Retirement Age'!$B$1)*12)-Calculations!A316))</f>
        <v>0</v>
      </c>
    </row>
    <row r="317" ht="15.75" customHeight="1">
      <c r="A317" s="3">
        <f t="shared" si="1"/>
        <v>316</v>
      </c>
      <c r="B317" s="7">
        <f t="shared" si="28"/>
        <v>567851.9327</v>
      </c>
      <c r="C317" s="3">
        <f>IF(A317&lt;=('Retirement Age'!$B$2-'Retirement Age'!$B$1)*12,Calculations!B317*(1+'Retirement Age'!$B$8/12)^(('Retirement Age'!$B$2-'Retirement Age'!$B$1)*12-A317),0)</f>
        <v>0</v>
      </c>
      <c r="E317" s="3">
        <f>C317/((1+'Retirement Age'!$B$9/12)^((('Retirement Age'!$B$2-'Retirement Age'!$B$1)*12)-Calculations!A317))</f>
        <v>0</v>
      </c>
    </row>
    <row r="318" ht="15.75" customHeight="1">
      <c r="A318" s="3">
        <f t="shared" si="1"/>
        <v>317</v>
      </c>
      <c r="B318" s="7">
        <f t="shared" si="28"/>
        <v>567851.9327</v>
      </c>
      <c r="C318" s="3">
        <f>IF(A318&lt;=('Retirement Age'!$B$2-'Retirement Age'!$B$1)*12,Calculations!B318*(1+'Retirement Age'!$B$8/12)^(('Retirement Age'!$B$2-'Retirement Age'!$B$1)*12-A318),0)</f>
        <v>0</v>
      </c>
      <c r="E318" s="3">
        <f>C318/((1+'Retirement Age'!$B$9/12)^((('Retirement Age'!$B$2-'Retirement Age'!$B$1)*12)-Calculations!A318))</f>
        <v>0</v>
      </c>
    </row>
    <row r="319" ht="15.75" customHeight="1">
      <c r="A319" s="3">
        <f t="shared" si="1"/>
        <v>318</v>
      </c>
      <c r="B319" s="7">
        <f t="shared" si="28"/>
        <v>567851.9327</v>
      </c>
      <c r="C319" s="3">
        <f>IF(A319&lt;=('Retirement Age'!$B$2-'Retirement Age'!$B$1)*12,Calculations!B319*(1+'Retirement Age'!$B$8/12)^(('Retirement Age'!$B$2-'Retirement Age'!$B$1)*12-A319),0)</f>
        <v>0</v>
      </c>
      <c r="E319" s="3">
        <f>C319/((1+'Retirement Age'!$B$9/12)^((('Retirement Age'!$B$2-'Retirement Age'!$B$1)*12)-Calculations!A319))</f>
        <v>0</v>
      </c>
    </row>
    <row r="320" ht="15.75" customHeight="1">
      <c r="A320" s="3">
        <f t="shared" si="1"/>
        <v>319</v>
      </c>
      <c r="B320" s="7">
        <f t="shared" si="28"/>
        <v>567851.9327</v>
      </c>
      <c r="C320" s="3">
        <f>IF(A320&lt;=('Retirement Age'!$B$2-'Retirement Age'!$B$1)*12,Calculations!B320*(1+'Retirement Age'!$B$8/12)^(('Retirement Age'!$B$2-'Retirement Age'!$B$1)*12-A320),0)</f>
        <v>0</v>
      </c>
      <c r="E320" s="3">
        <f>C320/((1+'Retirement Age'!$B$9/12)^((('Retirement Age'!$B$2-'Retirement Age'!$B$1)*12)-Calculations!A320))</f>
        <v>0</v>
      </c>
    </row>
    <row r="321" ht="15.75" customHeight="1">
      <c r="A321" s="3">
        <f t="shared" si="1"/>
        <v>320</v>
      </c>
      <c r="B321" s="7">
        <f t="shared" si="28"/>
        <v>567851.9327</v>
      </c>
      <c r="C321" s="3">
        <f>IF(A321&lt;=('Retirement Age'!$B$2-'Retirement Age'!$B$1)*12,Calculations!B321*(1+'Retirement Age'!$B$8/12)^(('Retirement Age'!$B$2-'Retirement Age'!$B$1)*12-A321),0)</f>
        <v>0</v>
      </c>
      <c r="E321" s="3">
        <f>C321/((1+'Retirement Age'!$B$9/12)^((('Retirement Age'!$B$2-'Retirement Age'!$B$1)*12)-Calculations!A321))</f>
        <v>0</v>
      </c>
    </row>
    <row r="322" ht="15.75" customHeight="1">
      <c r="A322" s="3">
        <f t="shared" si="1"/>
        <v>321</v>
      </c>
      <c r="B322" s="7">
        <f t="shared" si="28"/>
        <v>567851.9327</v>
      </c>
      <c r="C322" s="3">
        <f>IF(A322&lt;=('Retirement Age'!$B$2-'Retirement Age'!$B$1)*12,Calculations!B322*(1+'Retirement Age'!$B$8/12)^(('Retirement Age'!$B$2-'Retirement Age'!$B$1)*12-A322),0)</f>
        <v>0</v>
      </c>
      <c r="E322" s="3">
        <f>C322/((1+'Retirement Age'!$B$9/12)^((('Retirement Age'!$B$2-'Retirement Age'!$B$1)*12)-Calculations!A322))</f>
        <v>0</v>
      </c>
    </row>
    <row r="323" ht="15.75" customHeight="1">
      <c r="A323" s="3">
        <f t="shared" si="1"/>
        <v>322</v>
      </c>
      <c r="B323" s="7">
        <f t="shared" si="28"/>
        <v>567851.9327</v>
      </c>
      <c r="C323" s="3">
        <f>IF(A323&lt;=('Retirement Age'!$B$2-'Retirement Age'!$B$1)*12,Calculations!B323*(1+'Retirement Age'!$B$8/12)^(('Retirement Age'!$B$2-'Retirement Age'!$B$1)*12-A323),0)</f>
        <v>0</v>
      </c>
      <c r="E323" s="3">
        <f>C323/((1+'Retirement Age'!$B$9/12)^((('Retirement Age'!$B$2-'Retirement Age'!$B$1)*12)-Calculations!A323))</f>
        <v>0</v>
      </c>
    </row>
    <row r="324" ht="15.75" customHeight="1">
      <c r="A324" s="3">
        <f t="shared" si="1"/>
        <v>323</v>
      </c>
      <c r="B324" s="7">
        <f t="shared" si="28"/>
        <v>567851.9327</v>
      </c>
      <c r="C324" s="3">
        <f>IF(A324&lt;=('Retirement Age'!$B$2-'Retirement Age'!$B$1)*12,Calculations!B324*(1+'Retirement Age'!$B$8/12)^(('Retirement Age'!$B$2-'Retirement Age'!$B$1)*12-A324),0)</f>
        <v>0</v>
      </c>
      <c r="E324" s="3">
        <f>C324/((1+'Retirement Age'!$B$9/12)^((('Retirement Age'!$B$2-'Retirement Age'!$B$1)*12)-Calculations!A324))</f>
        <v>0</v>
      </c>
    </row>
    <row r="325" ht="15.75" customHeight="1">
      <c r="A325" s="3">
        <f t="shared" si="1"/>
        <v>324</v>
      </c>
      <c r="B325" s="7">
        <f t="shared" si="28"/>
        <v>567851.9327</v>
      </c>
      <c r="C325" s="3">
        <f>IF(A325&lt;=('Retirement Age'!$B$2-'Retirement Age'!$B$1)*12,Calculations!B325*(1+'Retirement Age'!$B$8/12)^(('Retirement Age'!$B$2-'Retirement Age'!$B$1)*12-A325),0)</f>
        <v>0</v>
      </c>
      <c r="E325" s="3">
        <f>C325/((1+'Retirement Age'!$B$9/12)^((('Retirement Age'!$B$2-'Retirement Age'!$B$1)*12)-Calculations!A325))</f>
        <v>0</v>
      </c>
    </row>
    <row r="326" ht="15.75" customHeight="1">
      <c r="A326" s="3">
        <f t="shared" si="1"/>
        <v>325</v>
      </c>
      <c r="B326" s="7">
        <f>B325*(1+'Retirement Age'!$B$6)</f>
        <v>653029.7226</v>
      </c>
      <c r="C326" s="3">
        <f>IF(A326&lt;=('Retirement Age'!$B$2-'Retirement Age'!$B$1)*12,Calculations!B326*(1+'Retirement Age'!$B$8/12)^(('Retirement Age'!$B$2-'Retirement Age'!$B$1)*12-A326),0)</f>
        <v>0</v>
      </c>
      <c r="E326" s="3">
        <f>C326/((1+'Retirement Age'!$B$9/12)^((('Retirement Age'!$B$2-'Retirement Age'!$B$1)*12)-Calculations!A326))</f>
        <v>0</v>
      </c>
    </row>
    <row r="327" ht="15.75" customHeight="1">
      <c r="A327" s="3">
        <f t="shared" si="1"/>
        <v>326</v>
      </c>
      <c r="B327" s="7">
        <f t="shared" ref="B327:B337" si="29">B326</f>
        <v>653029.7226</v>
      </c>
      <c r="C327" s="3">
        <f>IF(A327&lt;=('Retirement Age'!$B$2-'Retirement Age'!$B$1)*12,Calculations!B327*(1+'Retirement Age'!$B$8/12)^(('Retirement Age'!$B$2-'Retirement Age'!$B$1)*12-A327),0)</f>
        <v>0</v>
      </c>
      <c r="E327" s="3">
        <f>C327/((1+'Retirement Age'!$B$9/12)^((('Retirement Age'!$B$2-'Retirement Age'!$B$1)*12)-Calculations!A327))</f>
        <v>0</v>
      </c>
    </row>
    <row r="328" ht="15.75" customHeight="1">
      <c r="A328" s="3">
        <f t="shared" si="1"/>
        <v>327</v>
      </c>
      <c r="B328" s="7">
        <f t="shared" si="29"/>
        <v>653029.7226</v>
      </c>
      <c r="C328" s="3">
        <f>IF(A328&lt;=('Retirement Age'!$B$2-'Retirement Age'!$B$1)*12,Calculations!B328*(1+'Retirement Age'!$B$8/12)^(('Retirement Age'!$B$2-'Retirement Age'!$B$1)*12-A328),0)</f>
        <v>0</v>
      </c>
      <c r="E328" s="3">
        <f>C328/((1+'Retirement Age'!$B$9/12)^((('Retirement Age'!$B$2-'Retirement Age'!$B$1)*12)-Calculations!A328))</f>
        <v>0</v>
      </c>
    </row>
    <row r="329" ht="15.75" customHeight="1">
      <c r="A329" s="3">
        <f t="shared" si="1"/>
        <v>328</v>
      </c>
      <c r="B329" s="7">
        <f t="shared" si="29"/>
        <v>653029.7226</v>
      </c>
      <c r="C329" s="3">
        <f>IF(A329&lt;=('Retirement Age'!$B$2-'Retirement Age'!$B$1)*12,Calculations!B329*(1+'Retirement Age'!$B$8/12)^(('Retirement Age'!$B$2-'Retirement Age'!$B$1)*12-A329),0)</f>
        <v>0</v>
      </c>
      <c r="E329" s="3">
        <f>C329/((1+'Retirement Age'!$B$9/12)^((('Retirement Age'!$B$2-'Retirement Age'!$B$1)*12)-Calculations!A329))</f>
        <v>0</v>
      </c>
    </row>
    <row r="330" ht="15.75" customHeight="1">
      <c r="A330" s="3">
        <f t="shared" si="1"/>
        <v>329</v>
      </c>
      <c r="B330" s="7">
        <f t="shared" si="29"/>
        <v>653029.7226</v>
      </c>
      <c r="C330" s="3">
        <f>IF(A330&lt;=('Retirement Age'!$B$2-'Retirement Age'!$B$1)*12,Calculations!B330*(1+'Retirement Age'!$B$8/12)^(('Retirement Age'!$B$2-'Retirement Age'!$B$1)*12-A330),0)</f>
        <v>0</v>
      </c>
      <c r="E330" s="3">
        <f>C330/((1+'Retirement Age'!$B$9/12)^((('Retirement Age'!$B$2-'Retirement Age'!$B$1)*12)-Calculations!A330))</f>
        <v>0</v>
      </c>
    </row>
    <row r="331" ht="15.75" customHeight="1">
      <c r="A331" s="3">
        <f t="shared" si="1"/>
        <v>330</v>
      </c>
      <c r="B331" s="7">
        <f t="shared" si="29"/>
        <v>653029.7226</v>
      </c>
      <c r="C331" s="3">
        <f>IF(A331&lt;=('Retirement Age'!$B$2-'Retirement Age'!$B$1)*12,Calculations!B331*(1+'Retirement Age'!$B$8/12)^(('Retirement Age'!$B$2-'Retirement Age'!$B$1)*12-A331),0)</f>
        <v>0</v>
      </c>
      <c r="E331" s="3">
        <f>C331/((1+'Retirement Age'!$B$9/12)^((('Retirement Age'!$B$2-'Retirement Age'!$B$1)*12)-Calculations!A331))</f>
        <v>0</v>
      </c>
    </row>
    <row r="332" ht="15.75" customHeight="1">
      <c r="A332" s="3">
        <f t="shared" si="1"/>
        <v>331</v>
      </c>
      <c r="B332" s="7">
        <f t="shared" si="29"/>
        <v>653029.7226</v>
      </c>
      <c r="C332" s="3">
        <f>IF(A332&lt;=('Retirement Age'!$B$2-'Retirement Age'!$B$1)*12,Calculations!B332*(1+'Retirement Age'!$B$8/12)^(('Retirement Age'!$B$2-'Retirement Age'!$B$1)*12-A332),0)</f>
        <v>0</v>
      </c>
      <c r="E332" s="3">
        <f>C332/((1+'Retirement Age'!$B$9/12)^((('Retirement Age'!$B$2-'Retirement Age'!$B$1)*12)-Calculations!A332))</f>
        <v>0</v>
      </c>
    </row>
    <row r="333" ht="15.75" customHeight="1">
      <c r="A333" s="3">
        <f t="shared" si="1"/>
        <v>332</v>
      </c>
      <c r="B333" s="7">
        <f t="shared" si="29"/>
        <v>653029.7226</v>
      </c>
      <c r="C333" s="3">
        <f>IF(A333&lt;=('Retirement Age'!$B$2-'Retirement Age'!$B$1)*12,Calculations!B333*(1+'Retirement Age'!$B$8/12)^(('Retirement Age'!$B$2-'Retirement Age'!$B$1)*12-A333),0)</f>
        <v>0</v>
      </c>
      <c r="E333" s="3">
        <f>C333/((1+'Retirement Age'!$B$9/12)^((('Retirement Age'!$B$2-'Retirement Age'!$B$1)*12)-Calculations!A333))</f>
        <v>0</v>
      </c>
    </row>
    <row r="334" ht="15.75" customHeight="1">
      <c r="A334" s="3">
        <f t="shared" si="1"/>
        <v>333</v>
      </c>
      <c r="B334" s="7">
        <f t="shared" si="29"/>
        <v>653029.7226</v>
      </c>
      <c r="C334" s="3">
        <f>IF(A334&lt;=('Retirement Age'!$B$2-'Retirement Age'!$B$1)*12,Calculations!B334*(1+'Retirement Age'!$B$8/12)^(('Retirement Age'!$B$2-'Retirement Age'!$B$1)*12-A334),0)</f>
        <v>0</v>
      </c>
      <c r="E334" s="3">
        <f>C334/((1+'Retirement Age'!$B$9/12)^((('Retirement Age'!$B$2-'Retirement Age'!$B$1)*12)-Calculations!A334))</f>
        <v>0</v>
      </c>
    </row>
    <row r="335" ht="15.75" customHeight="1">
      <c r="A335" s="3">
        <f t="shared" si="1"/>
        <v>334</v>
      </c>
      <c r="B335" s="7">
        <f t="shared" si="29"/>
        <v>653029.7226</v>
      </c>
      <c r="C335" s="3">
        <f>IF(A335&lt;=('Retirement Age'!$B$2-'Retirement Age'!$B$1)*12,Calculations!B335*(1+'Retirement Age'!$B$8/12)^(('Retirement Age'!$B$2-'Retirement Age'!$B$1)*12-A335),0)</f>
        <v>0</v>
      </c>
      <c r="E335" s="3">
        <f>C335/((1+'Retirement Age'!$B$9/12)^((('Retirement Age'!$B$2-'Retirement Age'!$B$1)*12)-Calculations!A335))</f>
        <v>0</v>
      </c>
    </row>
    <row r="336" ht="15.75" customHeight="1">
      <c r="A336" s="3">
        <f t="shared" si="1"/>
        <v>335</v>
      </c>
      <c r="B336" s="7">
        <f t="shared" si="29"/>
        <v>653029.7226</v>
      </c>
      <c r="C336" s="3">
        <f>IF(A336&lt;=('Retirement Age'!$B$2-'Retirement Age'!$B$1)*12,Calculations!B336*(1+'Retirement Age'!$B$8/12)^(('Retirement Age'!$B$2-'Retirement Age'!$B$1)*12-A336),0)</f>
        <v>0</v>
      </c>
      <c r="E336" s="3">
        <f>C336/((1+'Retirement Age'!$B$9/12)^((('Retirement Age'!$B$2-'Retirement Age'!$B$1)*12)-Calculations!A336))</f>
        <v>0</v>
      </c>
    </row>
    <row r="337" ht="15.75" customHeight="1">
      <c r="A337" s="3">
        <f t="shared" si="1"/>
        <v>336</v>
      </c>
      <c r="B337" s="7">
        <f t="shared" si="29"/>
        <v>653029.7226</v>
      </c>
      <c r="C337" s="3">
        <f>IF(A337&lt;=('Retirement Age'!$B$2-'Retirement Age'!$B$1)*12,Calculations!B337*(1+'Retirement Age'!$B$8/12)^(('Retirement Age'!$B$2-'Retirement Age'!$B$1)*12-A337),0)</f>
        <v>0</v>
      </c>
      <c r="E337" s="3">
        <f>C337/((1+'Retirement Age'!$B$9/12)^((('Retirement Age'!$B$2-'Retirement Age'!$B$1)*12)-Calculations!A337))</f>
        <v>0</v>
      </c>
    </row>
    <row r="338" ht="15.75" customHeight="1">
      <c r="A338" s="3">
        <f t="shared" si="1"/>
        <v>337</v>
      </c>
      <c r="B338" s="7">
        <f>B337*(1+'Retirement Age'!$B$6)</f>
        <v>750984.181</v>
      </c>
      <c r="C338" s="3">
        <f>IF(A338&lt;=('Retirement Age'!$B$2-'Retirement Age'!$B$1)*12,Calculations!B338*(1+'Retirement Age'!$B$8/12)^(('Retirement Age'!$B$2-'Retirement Age'!$B$1)*12-A338),0)</f>
        <v>0</v>
      </c>
      <c r="E338" s="3">
        <f>C338/((1+'Retirement Age'!$B$9/12)^((('Retirement Age'!$B$2-'Retirement Age'!$B$1)*12)-Calculations!A338))</f>
        <v>0</v>
      </c>
    </row>
    <row r="339" ht="15.75" customHeight="1">
      <c r="A339" s="3">
        <f t="shared" si="1"/>
        <v>338</v>
      </c>
      <c r="B339" s="7">
        <f t="shared" ref="B339:B349" si="30">B338</f>
        <v>750984.181</v>
      </c>
      <c r="C339" s="3">
        <f>IF(A339&lt;=('Retirement Age'!$B$2-'Retirement Age'!$B$1)*12,Calculations!B339*(1+'Retirement Age'!$B$8/12)^(('Retirement Age'!$B$2-'Retirement Age'!$B$1)*12-A339),0)</f>
        <v>0</v>
      </c>
      <c r="E339" s="3">
        <f>C339/((1+'Retirement Age'!$B$9/12)^((('Retirement Age'!$B$2-'Retirement Age'!$B$1)*12)-Calculations!A339))</f>
        <v>0</v>
      </c>
    </row>
    <row r="340" ht="15.75" customHeight="1">
      <c r="A340" s="3">
        <f t="shared" si="1"/>
        <v>339</v>
      </c>
      <c r="B340" s="7">
        <f t="shared" si="30"/>
        <v>750984.181</v>
      </c>
      <c r="C340" s="3">
        <f>IF(A340&lt;=('Retirement Age'!$B$2-'Retirement Age'!$B$1)*12,Calculations!B340*(1+'Retirement Age'!$B$8/12)^(('Retirement Age'!$B$2-'Retirement Age'!$B$1)*12-A340),0)</f>
        <v>0</v>
      </c>
      <c r="E340" s="3">
        <f>C340/((1+'Retirement Age'!$B$9/12)^((('Retirement Age'!$B$2-'Retirement Age'!$B$1)*12)-Calculations!A340))</f>
        <v>0</v>
      </c>
    </row>
    <row r="341" ht="15.75" customHeight="1">
      <c r="A341" s="3">
        <f t="shared" si="1"/>
        <v>340</v>
      </c>
      <c r="B341" s="7">
        <f t="shared" si="30"/>
        <v>750984.181</v>
      </c>
      <c r="C341" s="3">
        <f>IF(A341&lt;=('Retirement Age'!$B$2-'Retirement Age'!$B$1)*12,Calculations!B341*(1+'Retirement Age'!$B$8/12)^(('Retirement Age'!$B$2-'Retirement Age'!$B$1)*12-A341),0)</f>
        <v>0</v>
      </c>
      <c r="E341" s="3">
        <f>C341/((1+'Retirement Age'!$B$9/12)^((('Retirement Age'!$B$2-'Retirement Age'!$B$1)*12)-Calculations!A341))</f>
        <v>0</v>
      </c>
    </row>
    <row r="342" ht="15.75" customHeight="1">
      <c r="A342" s="3">
        <f t="shared" si="1"/>
        <v>341</v>
      </c>
      <c r="B342" s="7">
        <f t="shared" si="30"/>
        <v>750984.181</v>
      </c>
      <c r="C342" s="3">
        <f>IF(A342&lt;=('Retirement Age'!$B$2-'Retirement Age'!$B$1)*12,Calculations!B342*(1+'Retirement Age'!$B$8/12)^(('Retirement Age'!$B$2-'Retirement Age'!$B$1)*12-A342),0)</f>
        <v>0</v>
      </c>
      <c r="E342" s="3">
        <f>C342/((1+'Retirement Age'!$B$9/12)^((('Retirement Age'!$B$2-'Retirement Age'!$B$1)*12)-Calculations!A342))</f>
        <v>0</v>
      </c>
    </row>
    <row r="343" ht="15.75" customHeight="1">
      <c r="A343" s="3">
        <f t="shared" si="1"/>
        <v>342</v>
      </c>
      <c r="B343" s="7">
        <f t="shared" si="30"/>
        <v>750984.181</v>
      </c>
      <c r="C343" s="3">
        <f>IF(A343&lt;=('Retirement Age'!$B$2-'Retirement Age'!$B$1)*12,Calculations!B343*(1+'Retirement Age'!$B$8/12)^(('Retirement Age'!$B$2-'Retirement Age'!$B$1)*12-A343),0)</f>
        <v>0</v>
      </c>
      <c r="E343" s="3">
        <f>C343/((1+'Retirement Age'!$B$9/12)^((('Retirement Age'!$B$2-'Retirement Age'!$B$1)*12)-Calculations!A343))</f>
        <v>0</v>
      </c>
    </row>
    <row r="344" ht="15.75" customHeight="1">
      <c r="A344" s="3">
        <f t="shared" si="1"/>
        <v>343</v>
      </c>
      <c r="B344" s="7">
        <f t="shared" si="30"/>
        <v>750984.181</v>
      </c>
      <c r="C344" s="3">
        <f>IF(A344&lt;=('Retirement Age'!$B$2-'Retirement Age'!$B$1)*12,Calculations!B344*(1+'Retirement Age'!$B$8/12)^(('Retirement Age'!$B$2-'Retirement Age'!$B$1)*12-A344),0)</f>
        <v>0</v>
      </c>
      <c r="E344" s="3">
        <f>C344/((1+'Retirement Age'!$B$9/12)^((('Retirement Age'!$B$2-'Retirement Age'!$B$1)*12)-Calculations!A344))</f>
        <v>0</v>
      </c>
    </row>
    <row r="345" ht="15.75" customHeight="1">
      <c r="A345" s="3">
        <f t="shared" si="1"/>
        <v>344</v>
      </c>
      <c r="B345" s="7">
        <f t="shared" si="30"/>
        <v>750984.181</v>
      </c>
      <c r="C345" s="3">
        <f>IF(A345&lt;=('Retirement Age'!$B$2-'Retirement Age'!$B$1)*12,Calculations!B345*(1+'Retirement Age'!$B$8/12)^(('Retirement Age'!$B$2-'Retirement Age'!$B$1)*12-A345),0)</f>
        <v>0</v>
      </c>
      <c r="E345" s="3">
        <f>C345/((1+'Retirement Age'!$B$9/12)^((('Retirement Age'!$B$2-'Retirement Age'!$B$1)*12)-Calculations!A345))</f>
        <v>0</v>
      </c>
    </row>
    <row r="346" ht="15.75" customHeight="1">
      <c r="A346" s="3">
        <f t="shared" si="1"/>
        <v>345</v>
      </c>
      <c r="B346" s="7">
        <f t="shared" si="30"/>
        <v>750984.181</v>
      </c>
      <c r="C346" s="3">
        <f>IF(A346&lt;=('Retirement Age'!$B$2-'Retirement Age'!$B$1)*12,Calculations!B346*(1+'Retirement Age'!$B$8/12)^(('Retirement Age'!$B$2-'Retirement Age'!$B$1)*12-A346),0)</f>
        <v>0</v>
      </c>
      <c r="E346" s="3">
        <f>C346/((1+'Retirement Age'!$B$9/12)^((('Retirement Age'!$B$2-'Retirement Age'!$B$1)*12)-Calculations!A346))</f>
        <v>0</v>
      </c>
    </row>
    <row r="347" ht="15.75" customHeight="1">
      <c r="A347" s="3">
        <f t="shared" si="1"/>
        <v>346</v>
      </c>
      <c r="B347" s="7">
        <f t="shared" si="30"/>
        <v>750984.181</v>
      </c>
      <c r="C347" s="3">
        <f>IF(A347&lt;=('Retirement Age'!$B$2-'Retirement Age'!$B$1)*12,Calculations!B347*(1+'Retirement Age'!$B$8/12)^(('Retirement Age'!$B$2-'Retirement Age'!$B$1)*12-A347),0)</f>
        <v>0</v>
      </c>
      <c r="E347" s="3">
        <f>C347/((1+'Retirement Age'!$B$9/12)^((('Retirement Age'!$B$2-'Retirement Age'!$B$1)*12)-Calculations!A347))</f>
        <v>0</v>
      </c>
    </row>
    <row r="348" ht="15.75" customHeight="1">
      <c r="A348" s="3">
        <f t="shared" si="1"/>
        <v>347</v>
      </c>
      <c r="B348" s="7">
        <f t="shared" si="30"/>
        <v>750984.181</v>
      </c>
      <c r="C348" s="3">
        <f>IF(A348&lt;=('Retirement Age'!$B$2-'Retirement Age'!$B$1)*12,Calculations!B348*(1+'Retirement Age'!$B$8/12)^(('Retirement Age'!$B$2-'Retirement Age'!$B$1)*12-A348),0)</f>
        <v>0</v>
      </c>
      <c r="E348" s="3">
        <f>C348/((1+'Retirement Age'!$B$9/12)^((('Retirement Age'!$B$2-'Retirement Age'!$B$1)*12)-Calculations!A348))</f>
        <v>0</v>
      </c>
    </row>
    <row r="349" ht="15.75" customHeight="1">
      <c r="A349" s="3">
        <f t="shared" si="1"/>
        <v>348</v>
      </c>
      <c r="B349" s="7">
        <f t="shared" si="30"/>
        <v>750984.181</v>
      </c>
      <c r="C349" s="3">
        <f>IF(A349&lt;=('Retirement Age'!$B$2-'Retirement Age'!$B$1)*12,Calculations!B349*(1+'Retirement Age'!$B$8/12)^(('Retirement Age'!$B$2-'Retirement Age'!$B$1)*12-A349),0)</f>
        <v>0</v>
      </c>
      <c r="E349" s="3">
        <f>C349/((1+'Retirement Age'!$B$9/12)^((('Retirement Age'!$B$2-'Retirement Age'!$B$1)*12)-Calculations!A349))</f>
        <v>0</v>
      </c>
    </row>
    <row r="350" ht="15.75" customHeight="1">
      <c r="A350" s="3">
        <f t="shared" si="1"/>
        <v>349</v>
      </c>
      <c r="B350" s="7">
        <f>B349*(1+'Retirement Age'!$B$6)</f>
        <v>863631.8081</v>
      </c>
      <c r="C350" s="3">
        <f>IF(A350&lt;=('Retirement Age'!$B$2-'Retirement Age'!$B$1)*12,Calculations!B350*(1+'Retirement Age'!$B$8/12)^(('Retirement Age'!$B$2-'Retirement Age'!$B$1)*12-A350),0)</f>
        <v>0</v>
      </c>
      <c r="E350" s="3">
        <f>C350/((1+'Retirement Age'!$B$9/12)^((('Retirement Age'!$B$2-'Retirement Age'!$B$1)*12)-Calculations!A350))</f>
        <v>0</v>
      </c>
    </row>
    <row r="351" ht="15.75" customHeight="1">
      <c r="A351" s="3">
        <f t="shared" si="1"/>
        <v>350</v>
      </c>
      <c r="B351" s="7">
        <f t="shared" ref="B351:B361" si="31">B350</f>
        <v>863631.8081</v>
      </c>
      <c r="C351" s="3">
        <f>IF(A351&lt;=('Retirement Age'!$B$2-'Retirement Age'!$B$1)*12,Calculations!B351*(1+'Retirement Age'!$B$8/12)^(('Retirement Age'!$B$2-'Retirement Age'!$B$1)*12-A351),0)</f>
        <v>0</v>
      </c>
      <c r="E351" s="3">
        <f>C351/((1+'Retirement Age'!$B$9/12)^((('Retirement Age'!$B$2-'Retirement Age'!$B$1)*12)-Calculations!A351))</f>
        <v>0</v>
      </c>
    </row>
    <row r="352" ht="15.75" customHeight="1">
      <c r="A352" s="3">
        <f t="shared" si="1"/>
        <v>351</v>
      </c>
      <c r="B352" s="7">
        <f t="shared" si="31"/>
        <v>863631.8081</v>
      </c>
      <c r="C352" s="3">
        <f>IF(A352&lt;=('Retirement Age'!$B$2-'Retirement Age'!$B$1)*12,Calculations!B352*(1+'Retirement Age'!$B$8/12)^(('Retirement Age'!$B$2-'Retirement Age'!$B$1)*12-A352),0)</f>
        <v>0</v>
      </c>
      <c r="E352" s="3">
        <f>C352/((1+'Retirement Age'!$B$9/12)^((('Retirement Age'!$B$2-'Retirement Age'!$B$1)*12)-Calculations!A352))</f>
        <v>0</v>
      </c>
    </row>
    <row r="353" ht="15.75" customHeight="1">
      <c r="A353" s="3">
        <f t="shared" si="1"/>
        <v>352</v>
      </c>
      <c r="B353" s="7">
        <f t="shared" si="31"/>
        <v>863631.8081</v>
      </c>
      <c r="C353" s="3">
        <f>IF(A353&lt;=('Retirement Age'!$B$2-'Retirement Age'!$B$1)*12,Calculations!B353*(1+'Retirement Age'!$B$8/12)^(('Retirement Age'!$B$2-'Retirement Age'!$B$1)*12-A353),0)</f>
        <v>0</v>
      </c>
      <c r="E353" s="3">
        <f>C353/((1+'Retirement Age'!$B$9/12)^((('Retirement Age'!$B$2-'Retirement Age'!$B$1)*12)-Calculations!A353))</f>
        <v>0</v>
      </c>
    </row>
    <row r="354" ht="15.75" customHeight="1">
      <c r="A354" s="3">
        <f t="shared" si="1"/>
        <v>353</v>
      </c>
      <c r="B354" s="7">
        <f t="shared" si="31"/>
        <v>863631.8081</v>
      </c>
      <c r="C354" s="3">
        <f>IF(A354&lt;=('Retirement Age'!$B$2-'Retirement Age'!$B$1)*12,Calculations!B354*(1+'Retirement Age'!$B$8/12)^(('Retirement Age'!$B$2-'Retirement Age'!$B$1)*12-A354),0)</f>
        <v>0</v>
      </c>
      <c r="E354" s="3">
        <f>C354/((1+'Retirement Age'!$B$9/12)^((('Retirement Age'!$B$2-'Retirement Age'!$B$1)*12)-Calculations!A354))</f>
        <v>0</v>
      </c>
    </row>
    <row r="355" ht="15.75" customHeight="1">
      <c r="A355" s="3">
        <f t="shared" si="1"/>
        <v>354</v>
      </c>
      <c r="B355" s="7">
        <f t="shared" si="31"/>
        <v>863631.8081</v>
      </c>
      <c r="C355" s="3">
        <f>IF(A355&lt;=('Retirement Age'!$B$2-'Retirement Age'!$B$1)*12,Calculations!B355*(1+'Retirement Age'!$B$8/12)^(('Retirement Age'!$B$2-'Retirement Age'!$B$1)*12-A355),0)</f>
        <v>0</v>
      </c>
      <c r="E355" s="3">
        <f>C355/((1+'Retirement Age'!$B$9/12)^((('Retirement Age'!$B$2-'Retirement Age'!$B$1)*12)-Calculations!A355))</f>
        <v>0</v>
      </c>
    </row>
    <row r="356" ht="15.75" customHeight="1">
      <c r="A356" s="3">
        <f t="shared" si="1"/>
        <v>355</v>
      </c>
      <c r="B356" s="7">
        <f t="shared" si="31"/>
        <v>863631.8081</v>
      </c>
      <c r="C356" s="3">
        <f>IF(A356&lt;=('Retirement Age'!$B$2-'Retirement Age'!$B$1)*12,Calculations!B356*(1+'Retirement Age'!$B$8/12)^(('Retirement Age'!$B$2-'Retirement Age'!$B$1)*12-A356),0)</f>
        <v>0</v>
      </c>
      <c r="E356" s="3">
        <f>C356/((1+'Retirement Age'!$B$9/12)^((('Retirement Age'!$B$2-'Retirement Age'!$B$1)*12)-Calculations!A356))</f>
        <v>0</v>
      </c>
    </row>
    <row r="357" ht="15.75" customHeight="1">
      <c r="A357" s="3">
        <f t="shared" si="1"/>
        <v>356</v>
      </c>
      <c r="B357" s="7">
        <f t="shared" si="31"/>
        <v>863631.8081</v>
      </c>
      <c r="C357" s="3">
        <f>IF(A357&lt;=('Retirement Age'!$B$2-'Retirement Age'!$B$1)*12,Calculations!B357*(1+'Retirement Age'!$B$8/12)^(('Retirement Age'!$B$2-'Retirement Age'!$B$1)*12-A357),0)</f>
        <v>0</v>
      </c>
      <c r="E357" s="3">
        <f>C357/((1+'Retirement Age'!$B$9/12)^((('Retirement Age'!$B$2-'Retirement Age'!$B$1)*12)-Calculations!A357))</f>
        <v>0</v>
      </c>
    </row>
    <row r="358" ht="15.75" customHeight="1">
      <c r="A358" s="3">
        <f t="shared" si="1"/>
        <v>357</v>
      </c>
      <c r="B358" s="7">
        <f t="shared" si="31"/>
        <v>863631.8081</v>
      </c>
      <c r="C358" s="3">
        <f>IF(A358&lt;=('Retirement Age'!$B$2-'Retirement Age'!$B$1)*12,Calculations!B358*(1+'Retirement Age'!$B$8/12)^(('Retirement Age'!$B$2-'Retirement Age'!$B$1)*12-A358),0)</f>
        <v>0</v>
      </c>
      <c r="E358" s="3">
        <f>C358/((1+'Retirement Age'!$B$9/12)^((('Retirement Age'!$B$2-'Retirement Age'!$B$1)*12)-Calculations!A358))</f>
        <v>0</v>
      </c>
    </row>
    <row r="359" ht="15.75" customHeight="1">
      <c r="A359" s="3">
        <f t="shared" si="1"/>
        <v>358</v>
      </c>
      <c r="B359" s="7">
        <f t="shared" si="31"/>
        <v>863631.8081</v>
      </c>
      <c r="C359" s="3">
        <f>IF(A359&lt;=('Retirement Age'!$B$2-'Retirement Age'!$B$1)*12,Calculations!B359*(1+'Retirement Age'!$B$8/12)^(('Retirement Age'!$B$2-'Retirement Age'!$B$1)*12-A359),0)</f>
        <v>0</v>
      </c>
      <c r="E359" s="3">
        <f>C359/((1+'Retirement Age'!$B$9/12)^((('Retirement Age'!$B$2-'Retirement Age'!$B$1)*12)-Calculations!A359))</f>
        <v>0</v>
      </c>
    </row>
    <row r="360" ht="15.75" customHeight="1">
      <c r="A360" s="3">
        <f t="shared" si="1"/>
        <v>359</v>
      </c>
      <c r="B360" s="7">
        <f t="shared" si="31"/>
        <v>863631.8081</v>
      </c>
      <c r="C360" s="3">
        <f>IF(A360&lt;=('Retirement Age'!$B$2-'Retirement Age'!$B$1)*12,Calculations!B360*(1+'Retirement Age'!$B$8/12)^(('Retirement Age'!$B$2-'Retirement Age'!$B$1)*12-A360),0)</f>
        <v>0</v>
      </c>
      <c r="E360" s="3">
        <f>C360/((1+'Retirement Age'!$B$9/12)^((('Retirement Age'!$B$2-'Retirement Age'!$B$1)*12)-Calculations!A360))</f>
        <v>0</v>
      </c>
    </row>
    <row r="361" ht="15.75" customHeight="1">
      <c r="A361" s="3">
        <f t="shared" si="1"/>
        <v>360</v>
      </c>
      <c r="B361" s="7">
        <f t="shared" si="31"/>
        <v>863631.8081</v>
      </c>
      <c r="C361" s="3">
        <f>IF(A361&lt;=('Retirement Age'!$B$2-'Retirement Age'!$B$1)*12,Calculations!B361*(1+'Retirement Age'!$B$8/12)^(('Retirement Age'!$B$2-'Retirement Age'!$B$1)*12-A361),0)</f>
        <v>0</v>
      </c>
      <c r="E361" s="3">
        <f>C361/((1+'Retirement Age'!$B$9/12)^((('Retirement Age'!$B$2-'Retirement Age'!$B$1)*12)-Calculations!A361))</f>
        <v>0</v>
      </c>
    </row>
    <row r="362" ht="15.75" customHeight="1">
      <c r="A362" s="3">
        <f t="shared" si="1"/>
        <v>361</v>
      </c>
      <c r="B362" s="7">
        <f>B361*(1+'Retirement Age'!$B$6)</f>
        <v>993176.5794</v>
      </c>
      <c r="C362" s="3">
        <f>IF(A362&lt;=('Retirement Age'!$B$2-'Retirement Age'!$B$1)*12,Calculations!B362*(1+'Retirement Age'!$B$8/12)^(('Retirement Age'!$B$2-'Retirement Age'!$B$1)*12-A362),0)</f>
        <v>0</v>
      </c>
      <c r="E362" s="3">
        <f>C362/((1+'Retirement Age'!$B$9/12)^((('Retirement Age'!$B$2-'Retirement Age'!$B$1)*12)-Calculations!A362))</f>
        <v>0</v>
      </c>
    </row>
    <row r="363" ht="15.75" customHeight="1">
      <c r="A363" s="3">
        <f t="shared" si="1"/>
        <v>362</v>
      </c>
      <c r="B363" s="7">
        <f t="shared" ref="B363:B373" si="32">B362</f>
        <v>993176.5794</v>
      </c>
      <c r="C363" s="3">
        <f>IF(A363&lt;=('Retirement Age'!$B$2-'Retirement Age'!$B$1)*12,Calculations!B363*(1+'Retirement Age'!$B$8/12)^(('Retirement Age'!$B$2-'Retirement Age'!$B$1)*12-A363),0)</f>
        <v>0</v>
      </c>
      <c r="E363" s="3">
        <f>C363/((1+'Retirement Age'!$B$9/12)^((('Retirement Age'!$B$2-'Retirement Age'!$B$1)*12)-Calculations!A363))</f>
        <v>0</v>
      </c>
    </row>
    <row r="364" ht="15.75" customHeight="1">
      <c r="A364" s="3">
        <f t="shared" si="1"/>
        <v>363</v>
      </c>
      <c r="B364" s="7">
        <f t="shared" si="32"/>
        <v>993176.5794</v>
      </c>
      <c r="C364" s="3">
        <f>IF(A364&lt;=('Retirement Age'!$B$2-'Retirement Age'!$B$1)*12,Calculations!B364*(1+'Retirement Age'!$B$8/12)^(('Retirement Age'!$B$2-'Retirement Age'!$B$1)*12-A364),0)</f>
        <v>0</v>
      </c>
      <c r="E364" s="3">
        <f>C364/((1+'Retirement Age'!$B$9/12)^((('Retirement Age'!$B$2-'Retirement Age'!$B$1)*12)-Calculations!A364))</f>
        <v>0</v>
      </c>
    </row>
    <row r="365" ht="15.75" customHeight="1">
      <c r="A365" s="3">
        <f t="shared" si="1"/>
        <v>364</v>
      </c>
      <c r="B365" s="7">
        <f t="shared" si="32"/>
        <v>993176.5794</v>
      </c>
      <c r="C365" s="3">
        <f>IF(A365&lt;=('Retirement Age'!$B$2-'Retirement Age'!$B$1)*12,Calculations!B365*(1+'Retirement Age'!$B$8/12)^(('Retirement Age'!$B$2-'Retirement Age'!$B$1)*12-A365),0)</f>
        <v>0</v>
      </c>
      <c r="E365" s="3">
        <f>C365/((1+'Retirement Age'!$B$9/12)^((('Retirement Age'!$B$2-'Retirement Age'!$B$1)*12)-Calculations!A365))</f>
        <v>0</v>
      </c>
    </row>
    <row r="366" ht="15.75" customHeight="1">
      <c r="A366" s="3">
        <f t="shared" si="1"/>
        <v>365</v>
      </c>
      <c r="B366" s="7">
        <f t="shared" si="32"/>
        <v>993176.5794</v>
      </c>
      <c r="C366" s="3">
        <f>IF(A366&lt;=('Retirement Age'!$B$2-'Retirement Age'!$B$1)*12,Calculations!B366*(1+'Retirement Age'!$B$8/12)^(('Retirement Age'!$B$2-'Retirement Age'!$B$1)*12-A366),0)</f>
        <v>0</v>
      </c>
      <c r="E366" s="3">
        <f>C366/((1+'Retirement Age'!$B$9/12)^((('Retirement Age'!$B$2-'Retirement Age'!$B$1)*12)-Calculations!A366))</f>
        <v>0</v>
      </c>
    </row>
    <row r="367" ht="15.75" customHeight="1">
      <c r="A367" s="3">
        <f t="shared" si="1"/>
        <v>366</v>
      </c>
      <c r="B367" s="7">
        <f t="shared" si="32"/>
        <v>993176.5794</v>
      </c>
      <c r="C367" s="3">
        <f>IF(A367&lt;=('Retirement Age'!$B$2-'Retirement Age'!$B$1)*12,Calculations!B367*(1+'Retirement Age'!$B$8/12)^(('Retirement Age'!$B$2-'Retirement Age'!$B$1)*12-A367),0)</f>
        <v>0</v>
      </c>
      <c r="E367" s="3">
        <f>C367/((1+'Retirement Age'!$B$9/12)^((('Retirement Age'!$B$2-'Retirement Age'!$B$1)*12)-Calculations!A367))</f>
        <v>0</v>
      </c>
    </row>
    <row r="368" ht="15.75" customHeight="1">
      <c r="A368" s="3">
        <f t="shared" si="1"/>
        <v>367</v>
      </c>
      <c r="B368" s="7">
        <f t="shared" si="32"/>
        <v>993176.5794</v>
      </c>
      <c r="C368" s="3">
        <f>IF(A368&lt;=('Retirement Age'!$B$2-'Retirement Age'!$B$1)*12,Calculations!B368*(1+'Retirement Age'!$B$8/12)^(('Retirement Age'!$B$2-'Retirement Age'!$B$1)*12-A368),0)</f>
        <v>0</v>
      </c>
      <c r="E368" s="3">
        <f>C368/((1+'Retirement Age'!$B$9/12)^((('Retirement Age'!$B$2-'Retirement Age'!$B$1)*12)-Calculations!A368))</f>
        <v>0</v>
      </c>
    </row>
    <row r="369" ht="15.75" customHeight="1">
      <c r="A369" s="3">
        <f t="shared" si="1"/>
        <v>368</v>
      </c>
      <c r="B369" s="7">
        <f t="shared" si="32"/>
        <v>993176.5794</v>
      </c>
      <c r="C369" s="3">
        <f>IF(A369&lt;=('Retirement Age'!$B$2-'Retirement Age'!$B$1)*12,Calculations!B369*(1+'Retirement Age'!$B$8/12)^(('Retirement Age'!$B$2-'Retirement Age'!$B$1)*12-A369),0)</f>
        <v>0</v>
      </c>
      <c r="E369" s="3">
        <f>C369/((1+'Retirement Age'!$B$9/12)^((('Retirement Age'!$B$2-'Retirement Age'!$B$1)*12)-Calculations!A369))</f>
        <v>0</v>
      </c>
    </row>
    <row r="370" ht="15.75" customHeight="1">
      <c r="A370" s="3">
        <f t="shared" si="1"/>
        <v>369</v>
      </c>
      <c r="B370" s="7">
        <f t="shared" si="32"/>
        <v>993176.5794</v>
      </c>
      <c r="C370" s="3">
        <f>IF(A370&lt;=('Retirement Age'!$B$2-'Retirement Age'!$B$1)*12,Calculations!B370*(1+'Retirement Age'!$B$8/12)^(('Retirement Age'!$B$2-'Retirement Age'!$B$1)*12-A370),0)</f>
        <v>0</v>
      </c>
      <c r="E370" s="3">
        <f>C370/((1+'Retirement Age'!$B$9/12)^((('Retirement Age'!$B$2-'Retirement Age'!$B$1)*12)-Calculations!A370))</f>
        <v>0</v>
      </c>
    </row>
    <row r="371" ht="15.75" customHeight="1">
      <c r="A371" s="3">
        <f t="shared" si="1"/>
        <v>370</v>
      </c>
      <c r="B371" s="7">
        <f t="shared" si="32"/>
        <v>993176.5794</v>
      </c>
      <c r="C371" s="3">
        <f>IF(A371&lt;=('Retirement Age'!$B$2-'Retirement Age'!$B$1)*12,Calculations!B371*(1+'Retirement Age'!$B$8/12)^(('Retirement Age'!$B$2-'Retirement Age'!$B$1)*12-A371),0)</f>
        <v>0</v>
      </c>
      <c r="E371" s="3">
        <f>C371/((1+'Retirement Age'!$B$9/12)^((('Retirement Age'!$B$2-'Retirement Age'!$B$1)*12)-Calculations!A371))</f>
        <v>0</v>
      </c>
    </row>
    <row r="372" ht="15.75" customHeight="1">
      <c r="A372" s="3">
        <f t="shared" si="1"/>
        <v>371</v>
      </c>
      <c r="B372" s="7">
        <f t="shared" si="32"/>
        <v>993176.5794</v>
      </c>
      <c r="C372" s="3">
        <f>IF(A372&lt;=('Retirement Age'!$B$2-'Retirement Age'!$B$1)*12,Calculations!B372*(1+'Retirement Age'!$B$8/12)^(('Retirement Age'!$B$2-'Retirement Age'!$B$1)*12-A372),0)</f>
        <v>0</v>
      </c>
      <c r="E372" s="3">
        <f>C372/((1+'Retirement Age'!$B$9/12)^((('Retirement Age'!$B$2-'Retirement Age'!$B$1)*12)-Calculations!A372))</f>
        <v>0</v>
      </c>
    </row>
    <row r="373" ht="15.75" customHeight="1">
      <c r="A373" s="3">
        <f t="shared" si="1"/>
        <v>372</v>
      </c>
      <c r="B373" s="7">
        <f t="shared" si="32"/>
        <v>993176.5794</v>
      </c>
      <c r="C373" s="3">
        <f>IF(A373&lt;=('Retirement Age'!$B$2-'Retirement Age'!$B$1)*12,Calculations!B373*(1+'Retirement Age'!$B$8/12)^(('Retirement Age'!$B$2-'Retirement Age'!$B$1)*12-A373),0)</f>
        <v>0</v>
      </c>
      <c r="E373" s="3">
        <f>C373/((1+'Retirement Age'!$B$9/12)^((('Retirement Age'!$B$2-'Retirement Age'!$B$1)*12)-Calculations!A373))</f>
        <v>0</v>
      </c>
    </row>
    <row r="374" ht="15.75" customHeight="1">
      <c r="A374" s="3">
        <f t="shared" si="1"/>
        <v>373</v>
      </c>
      <c r="B374" s="7">
        <f>B373*(1+'Retirement Age'!$B$6)</f>
        <v>1142153.066</v>
      </c>
      <c r="C374" s="3">
        <f>IF(A374&lt;=('Retirement Age'!$B$2-'Retirement Age'!$B$1)*12,Calculations!B374*(1+'Retirement Age'!$B$8/12)^(('Retirement Age'!$B$2-'Retirement Age'!$B$1)*12-A374),0)</f>
        <v>0</v>
      </c>
      <c r="E374" s="3">
        <f>C374/((1+'Retirement Age'!$B$9/12)^((('Retirement Age'!$B$2-'Retirement Age'!$B$1)*12)-Calculations!A374))</f>
        <v>0</v>
      </c>
    </row>
    <row r="375" ht="15.75" customHeight="1">
      <c r="A375" s="3">
        <f t="shared" si="1"/>
        <v>374</v>
      </c>
      <c r="B375" s="7">
        <f t="shared" ref="B375:B385" si="33">B374</f>
        <v>1142153.066</v>
      </c>
      <c r="C375" s="3">
        <f>IF(A375&lt;=('Retirement Age'!$B$2-'Retirement Age'!$B$1)*12,Calculations!B375*(1+'Retirement Age'!$B$8/12)^(('Retirement Age'!$B$2-'Retirement Age'!$B$1)*12-A375),0)</f>
        <v>0</v>
      </c>
      <c r="E375" s="3">
        <f>C375/((1+'Retirement Age'!$B$9/12)^((('Retirement Age'!$B$2-'Retirement Age'!$B$1)*12)-Calculations!A375))</f>
        <v>0</v>
      </c>
    </row>
    <row r="376" ht="15.75" customHeight="1">
      <c r="A376" s="3">
        <f t="shared" si="1"/>
        <v>375</v>
      </c>
      <c r="B376" s="7">
        <f t="shared" si="33"/>
        <v>1142153.066</v>
      </c>
      <c r="C376" s="3">
        <f>IF(A376&lt;=('Retirement Age'!$B$2-'Retirement Age'!$B$1)*12,Calculations!B376*(1+'Retirement Age'!$B$8/12)^(('Retirement Age'!$B$2-'Retirement Age'!$B$1)*12-A376),0)</f>
        <v>0</v>
      </c>
      <c r="E376" s="3">
        <f>C376/((1+'Retirement Age'!$B$9/12)^((('Retirement Age'!$B$2-'Retirement Age'!$B$1)*12)-Calculations!A376))</f>
        <v>0</v>
      </c>
    </row>
    <row r="377" ht="15.75" customHeight="1">
      <c r="A377" s="3">
        <f t="shared" si="1"/>
        <v>376</v>
      </c>
      <c r="B377" s="7">
        <f t="shared" si="33"/>
        <v>1142153.066</v>
      </c>
      <c r="C377" s="3">
        <f>IF(A377&lt;=('Retirement Age'!$B$2-'Retirement Age'!$B$1)*12,Calculations!B377*(1+'Retirement Age'!$B$8/12)^(('Retirement Age'!$B$2-'Retirement Age'!$B$1)*12-A377),0)</f>
        <v>0</v>
      </c>
      <c r="E377" s="3">
        <f>C377/((1+'Retirement Age'!$B$9/12)^((('Retirement Age'!$B$2-'Retirement Age'!$B$1)*12)-Calculations!A377))</f>
        <v>0</v>
      </c>
    </row>
    <row r="378" ht="15.75" customHeight="1">
      <c r="A378" s="3">
        <f t="shared" si="1"/>
        <v>377</v>
      </c>
      <c r="B378" s="7">
        <f t="shared" si="33"/>
        <v>1142153.066</v>
      </c>
      <c r="C378" s="3">
        <f>IF(A378&lt;=('Retirement Age'!$B$2-'Retirement Age'!$B$1)*12,Calculations!B378*(1+'Retirement Age'!$B$8/12)^(('Retirement Age'!$B$2-'Retirement Age'!$B$1)*12-A378),0)</f>
        <v>0</v>
      </c>
      <c r="E378" s="3">
        <f>C378/((1+'Retirement Age'!$B$9/12)^((('Retirement Age'!$B$2-'Retirement Age'!$B$1)*12)-Calculations!A378))</f>
        <v>0</v>
      </c>
    </row>
    <row r="379" ht="15.75" customHeight="1">
      <c r="A379" s="3">
        <f t="shared" si="1"/>
        <v>378</v>
      </c>
      <c r="B379" s="7">
        <f t="shared" si="33"/>
        <v>1142153.066</v>
      </c>
      <c r="C379" s="3">
        <f>IF(A379&lt;=('Retirement Age'!$B$2-'Retirement Age'!$B$1)*12,Calculations!B379*(1+'Retirement Age'!$B$8/12)^(('Retirement Age'!$B$2-'Retirement Age'!$B$1)*12-A379),0)</f>
        <v>0</v>
      </c>
      <c r="E379" s="3">
        <f>C379/((1+'Retirement Age'!$B$9/12)^((('Retirement Age'!$B$2-'Retirement Age'!$B$1)*12)-Calculations!A379))</f>
        <v>0</v>
      </c>
    </row>
    <row r="380" ht="15.75" customHeight="1">
      <c r="A380" s="3">
        <f t="shared" si="1"/>
        <v>379</v>
      </c>
      <c r="B380" s="7">
        <f t="shared" si="33"/>
        <v>1142153.066</v>
      </c>
      <c r="C380" s="3">
        <f>IF(A380&lt;=('Retirement Age'!$B$2-'Retirement Age'!$B$1)*12,Calculations!B380*(1+'Retirement Age'!$B$8/12)^(('Retirement Age'!$B$2-'Retirement Age'!$B$1)*12-A380),0)</f>
        <v>0</v>
      </c>
      <c r="E380" s="3">
        <f>C380/((1+'Retirement Age'!$B$9/12)^((('Retirement Age'!$B$2-'Retirement Age'!$B$1)*12)-Calculations!A380))</f>
        <v>0</v>
      </c>
    </row>
    <row r="381" ht="15.75" customHeight="1">
      <c r="A381" s="3">
        <f t="shared" si="1"/>
        <v>380</v>
      </c>
      <c r="B381" s="7">
        <f t="shared" si="33"/>
        <v>1142153.066</v>
      </c>
      <c r="C381" s="3">
        <f>IF(A381&lt;=('Retirement Age'!$B$2-'Retirement Age'!$B$1)*12,Calculations!B381*(1+'Retirement Age'!$B$8/12)^(('Retirement Age'!$B$2-'Retirement Age'!$B$1)*12-A381),0)</f>
        <v>0</v>
      </c>
      <c r="E381" s="3">
        <f>C381/((1+'Retirement Age'!$B$9/12)^((('Retirement Age'!$B$2-'Retirement Age'!$B$1)*12)-Calculations!A381))</f>
        <v>0</v>
      </c>
    </row>
    <row r="382" ht="15.75" customHeight="1">
      <c r="A382" s="3">
        <f t="shared" si="1"/>
        <v>381</v>
      </c>
      <c r="B382" s="7">
        <f t="shared" si="33"/>
        <v>1142153.066</v>
      </c>
      <c r="C382" s="3">
        <f>IF(A382&lt;=('Retirement Age'!$B$2-'Retirement Age'!$B$1)*12,Calculations!B382*(1+'Retirement Age'!$B$8/12)^(('Retirement Age'!$B$2-'Retirement Age'!$B$1)*12-A382),0)</f>
        <v>0</v>
      </c>
      <c r="E382" s="3">
        <f>C382/((1+'Retirement Age'!$B$9/12)^((('Retirement Age'!$B$2-'Retirement Age'!$B$1)*12)-Calculations!A382))</f>
        <v>0</v>
      </c>
    </row>
    <row r="383" ht="15.75" customHeight="1">
      <c r="A383" s="3">
        <f t="shared" si="1"/>
        <v>382</v>
      </c>
      <c r="B383" s="7">
        <f t="shared" si="33"/>
        <v>1142153.066</v>
      </c>
      <c r="C383" s="3">
        <f>IF(A383&lt;=('Retirement Age'!$B$2-'Retirement Age'!$B$1)*12,Calculations!B383*(1+'Retirement Age'!$B$8/12)^(('Retirement Age'!$B$2-'Retirement Age'!$B$1)*12-A383),0)</f>
        <v>0</v>
      </c>
      <c r="E383" s="3">
        <f>C383/((1+'Retirement Age'!$B$9/12)^((('Retirement Age'!$B$2-'Retirement Age'!$B$1)*12)-Calculations!A383))</f>
        <v>0</v>
      </c>
    </row>
    <row r="384" ht="15.75" customHeight="1">
      <c r="A384" s="3">
        <f t="shared" si="1"/>
        <v>383</v>
      </c>
      <c r="B384" s="7">
        <f t="shared" si="33"/>
        <v>1142153.066</v>
      </c>
      <c r="C384" s="3">
        <f>IF(A384&lt;=('Retirement Age'!$B$2-'Retirement Age'!$B$1)*12,Calculations!B384*(1+'Retirement Age'!$B$8/12)^(('Retirement Age'!$B$2-'Retirement Age'!$B$1)*12-A384),0)</f>
        <v>0</v>
      </c>
      <c r="E384" s="3">
        <f>C384/((1+'Retirement Age'!$B$9/12)^((('Retirement Age'!$B$2-'Retirement Age'!$B$1)*12)-Calculations!A384))</f>
        <v>0</v>
      </c>
    </row>
    <row r="385" ht="15.75" customHeight="1">
      <c r="A385" s="3">
        <f t="shared" si="1"/>
        <v>384</v>
      </c>
      <c r="B385" s="7">
        <f t="shared" si="33"/>
        <v>1142153.066</v>
      </c>
      <c r="C385" s="3">
        <f>IF(A385&lt;=('Retirement Age'!$B$2-'Retirement Age'!$B$1)*12,Calculations!B385*(1+'Retirement Age'!$B$8/12)^(('Retirement Age'!$B$2-'Retirement Age'!$B$1)*12-A385),0)</f>
        <v>0</v>
      </c>
      <c r="E385" s="3">
        <f>C385/((1+'Retirement Age'!$B$9/12)^((('Retirement Age'!$B$2-'Retirement Age'!$B$1)*12)-Calculations!A385))</f>
        <v>0</v>
      </c>
    </row>
    <row r="386" ht="15.75" customHeight="1">
      <c r="A386" s="3">
        <f t="shared" si="1"/>
        <v>385</v>
      </c>
      <c r="B386" s="7">
        <f>B385*(1+'Retirement Age'!$B$6)</f>
        <v>1313476.026</v>
      </c>
      <c r="C386" s="3">
        <f>IF(A386&lt;=('Retirement Age'!$B$2-'Retirement Age'!$B$1)*12,Calculations!B386*(1+'Retirement Age'!$B$8/12)^(('Retirement Age'!$B$2-'Retirement Age'!$B$1)*12-A386),0)</f>
        <v>0</v>
      </c>
      <c r="E386" s="3">
        <f>C386/((1+'Retirement Age'!$B$9/12)^((('Retirement Age'!$B$2-'Retirement Age'!$B$1)*12)-Calculations!A386))</f>
        <v>0</v>
      </c>
    </row>
    <row r="387" ht="15.75" customHeight="1">
      <c r="A387" s="3">
        <f t="shared" si="1"/>
        <v>386</v>
      </c>
      <c r="B387" s="7">
        <f t="shared" ref="B387:B397" si="34">B386</f>
        <v>1313476.026</v>
      </c>
      <c r="C387" s="3">
        <f>IF(A387&lt;=('Retirement Age'!$B$2-'Retirement Age'!$B$1)*12,Calculations!B387*(1+'Retirement Age'!$B$8/12)^(('Retirement Age'!$B$2-'Retirement Age'!$B$1)*12-A387),0)</f>
        <v>0</v>
      </c>
      <c r="E387" s="3">
        <f>C387/((1+'Retirement Age'!$B$9/12)^((('Retirement Age'!$B$2-'Retirement Age'!$B$1)*12)-Calculations!A387))</f>
        <v>0</v>
      </c>
    </row>
    <row r="388" ht="15.75" customHeight="1">
      <c r="A388" s="3">
        <f t="shared" si="1"/>
        <v>387</v>
      </c>
      <c r="B388" s="7">
        <f t="shared" si="34"/>
        <v>1313476.026</v>
      </c>
      <c r="C388" s="3">
        <f>IF(A388&lt;=('Retirement Age'!$B$2-'Retirement Age'!$B$1)*12,Calculations!B388*(1+'Retirement Age'!$B$8/12)^(('Retirement Age'!$B$2-'Retirement Age'!$B$1)*12-A388),0)</f>
        <v>0</v>
      </c>
      <c r="E388" s="3">
        <f>C388/((1+'Retirement Age'!$B$9/12)^((('Retirement Age'!$B$2-'Retirement Age'!$B$1)*12)-Calculations!A388))</f>
        <v>0</v>
      </c>
    </row>
    <row r="389" ht="15.75" customHeight="1">
      <c r="A389" s="3">
        <f t="shared" si="1"/>
        <v>388</v>
      </c>
      <c r="B389" s="7">
        <f t="shared" si="34"/>
        <v>1313476.026</v>
      </c>
      <c r="C389" s="3">
        <f>IF(A389&lt;=('Retirement Age'!$B$2-'Retirement Age'!$B$1)*12,Calculations!B389*(1+'Retirement Age'!$B$8/12)^(('Retirement Age'!$B$2-'Retirement Age'!$B$1)*12-A389),0)</f>
        <v>0</v>
      </c>
      <c r="E389" s="3">
        <f>C389/((1+'Retirement Age'!$B$9/12)^((('Retirement Age'!$B$2-'Retirement Age'!$B$1)*12)-Calculations!A389))</f>
        <v>0</v>
      </c>
    </row>
    <row r="390" ht="15.75" customHeight="1">
      <c r="A390" s="3">
        <f t="shared" si="1"/>
        <v>389</v>
      </c>
      <c r="B390" s="7">
        <f t="shared" si="34"/>
        <v>1313476.026</v>
      </c>
      <c r="C390" s="3">
        <f>IF(A390&lt;=('Retirement Age'!$B$2-'Retirement Age'!$B$1)*12,Calculations!B390*(1+'Retirement Age'!$B$8/12)^(('Retirement Age'!$B$2-'Retirement Age'!$B$1)*12-A390),0)</f>
        <v>0</v>
      </c>
      <c r="E390" s="3">
        <f>C390/((1+'Retirement Age'!$B$9/12)^((('Retirement Age'!$B$2-'Retirement Age'!$B$1)*12)-Calculations!A390))</f>
        <v>0</v>
      </c>
    </row>
    <row r="391" ht="15.75" customHeight="1">
      <c r="A391" s="3">
        <f t="shared" si="1"/>
        <v>390</v>
      </c>
      <c r="B391" s="7">
        <f t="shared" si="34"/>
        <v>1313476.026</v>
      </c>
      <c r="C391" s="3">
        <f>IF(A391&lt;=('Retirement Age'!$B$2-'Retirement Age'!$B$1)*12,Calculations!B391*(1+'Retirement Age'!$B$8/12)^(('Retirement Age'!$B$2-'Retirement Age'!$B$1)*12-A391),0)</f>
        <v>0</v>
      </c>
      <c r="E391" s="3">
        <f>C391/((1+'Retirement Age'!$B$9/12)^((('Retirement Age'!$B$2-'Retirement Age'!$B$1)*12)-Calculations!A391))</f>
        <v>0</v>
      </c>
    </row>
    <row r="392" ht="15.75" customHeight="1">
      <c r="A392" s="3">
        <f t="shared" si="1"/>
        <v>391</v>
      </c>
      <c r="B392" s="7">
        <f t="shared" si="34"/>
        <v>1313476.026</v>
      </c>
      <c r="C392" s="3">
        <f>IF(A392&lt;=('Retirement Age'!$B$2-'Retirement Age'!$B$1)*12,Calculations!B392*(1+'Retirement Age'!$B$8/12)^(('Retirement Age'!$B$2-'Retirement Age'!$B$1)*12-A392),0)</f>
        <v>0</v>
      </c>
      <c r="E392" s="3">
        <f>C392/((1+'Retirement Age'!$B$9/12)^((('Retirement Age'!$B$2-'Retirement Age'!$B$1)*12)-Calculations!A392))</f>
        <v>0</v>
      </c>
    </row>
    <row r="393" ht="15.75" customHeight="1">
      <c r="A393" s="3">
        <f t="shared" si="1"/>
        <v>392</v>
      </c>
      <c r="B393" s="7">
        <f t="shared" si="34"/>
        <v>1313476.026</v>
      </c>
      <c r="C393" s="3">
        <f>IF(A393&lt;=('Retirement Age'!$B$2-'Retirement Age'!$B$1)*12,Calculations!B393*(1+'Retirement Age'!$B$8/12)^(('Retirement Age'!$B$2-'Retirement Age'!$B$1)*12-A393),0)</f>
        <v>0</v>
      </c>
      <c r="E393" s="3">
        <f>C393/((1+'Retirement Age'!$B$9/12)^((('Retirement Age'!$B$2-'Retirement Age'!$B$1)*12)-Calculations!A393))</f>
        <v>0</v>
      </c>
    </row>
    <row r="394" ht="15.75" customHeight="1">
      <c r="A394" s="3">
        <f t="shared" si="1"/>
        <v>393</v>
      </c>
      <c r="B394" s="7">
        <f t="shared" si="34"/>
        <v>1313476.026</v>
      </c>
      <c r="C394" s="3">
        <f>IF(A394&lt;=('Retirement Age'!$B$2-'Retirement Age'!$B$1)*12,Calculations!B394*(1+'Retirement Age'!$B$8/12)^(('Retirement Age'!$B$2-'Retirement Age'!$B$1)*12-A394),0)</f>
        <v>0</v>
      </c>
      <c r="E394" s="3">
        <f>C394/((1+'Retirement Age'!$B$9/12)^((('Retirement Age'!$B$2-'Retirement Age'!$B$1)*12)-Calculations!A394))</f>
        <v>0</v>
      </c>
    </row>
    <row r="395" ht="15.75" customHeight="1">
      <c r="A395" s="3">
        <f t="shared" si="1"/>
        <v>394</v>
      </c>
      <c r="B395" s="7">
        <f t="shared" si="34"/>
        <v>1313476.026</v>
      </c>
      <c r="C395" s="3">
        <f>IF(A395&lt;=('Retirement Age'!$B$2-'Retirement Age'!$B$1)*12,Calculations!B395*(1+'Retirement Age'!$B$8/12)^(('Retirement Age'!$B$2-'Retirement Age'!$B$1)*12-A395),0)</f>
        <v>0</v>
      </c>
      <c r="E395" s="3">
        <f>C395/((1+'Retirement Age'!$B$9/12)^((('Retirement Age'!$B$2-'Retirement Age'!$B$1)*12)-Calculations!A395))</f>
        <v>0</v>
      </c>
    </row>
    <row r="396" ht="15.75" customHeight="1">
      <c r="A396" s="3">
        <f t="shared" si="1"/>
        <v>395</v>
      </c>
      <c r="B396" s="7">
        <f t="shared" si="34"/>
        <v>1313476.026</v>
      </c>
      <c r="C396" s="3">
        <f>IF(A396&lt;=('Retirement Age'!$B$2-'Retirement Age'!$B$1)*12,Calculations!B396*(1+'Retirement Age'!$B$8/12)^(('Retirement Age'!$B$2-'Retirement Age'!$B$1)*12-A396),0)</f>
        <v>0</v>
      </c>
      <c r="E396" s="3">
        <f>C396/((1+'Retirement Age'!$B$9/12)^((('Retirement Age'!$B$2-'Retirement Age'!$B$1)*12)-Calculations!A396))</f>
        <v>0</v>
      </c>
    </row>
    <row r="397" ht="15.75" customHeight="1">
      <c r="A397" s="3">
        <f t="shared" si="1"/>
        <v>396</v>
      </c>
      <c r="B397" s="7">
        <f t="shared" si="34"/>
        <v>1313476.026</v>
      </c>
      <c r="C397" s="3">
        <f>IF(A397&lt;=('Retirement Age'!$B$2-'Retirement Age'!$B$1)*12,Calculations!B397*(1+'Retirement Age'!$B$8/12)^(('Retirement Age'!$B$2-'Retirement Age'!$B$1)*12-A397),0)</f>
        <v>0</v>
      </c>
      <c r="E397" s="3">
        <f>C397/((1+'Retirement Age'!$B$9/12)^((('Retirement Age'!$B$2-'Retirement Age'!$B$1)*12)-Calculations!A397))</f>
        <v>0</v>
      </c>
    </row>
    <row r="398" ht="15.75" customHeight="1">
      <c r="A398" s="3">
        <f t="shared" si="1"/>
        <v>397</v>
      </c>
      <c r="B398" s="7">
        <f>B397*(1+'Retirement Age'!$B$6)</f>
        <v>1510497.43</v>
      </c>
      <c r="C398" s="3">
        <f>IF(A398&lt;=('Retirement Age'!$B$2-'Retirement Age'!$B$1)*12,Calculations!B398*(1+'Retirement Age'!$B$8/12)^(('Retirement Age'!$B$2-'Retirement Age'!$B$1)*12-A398),0)</f>
        <v>0</v>
      </c>
      <c r="E398" s="3">
        <f>C398/((1+'Retirement Age'!$B$9/12)^((('Retirement Age'!$B$2-'Retirement Age'!$B$1)*12)-Calculations!A398))</f>
        <v>0</v>
      </c>
    </row>
    <row r="399" ht="15.75" customHeight="1">
      <c r="A399" s="3">
        <f t="shared" si="1"/>
        <v>398</v>
      </c>
      <c r="B399" s="7">
        <f t="shared" ref="B399:B409" si="35">B398</f>
        <v>1510497.43</v>
      </c>
      <c r="C399" s="3">
        <f>IF(A399&lt;=('Retirement Age'!$B$2-'Retirement Age'!$B$1)*12,Calculations!B399*(1+'Retirement Age'!$B$8/12)^(('Retirement Age'!$B$2-'Retirement Age'!$B$1)*12-A399),0)</f>
        <v>0</v>
      </c>
      <c r="E399" s="3">
        <f>C399/((1+'Retirement Age'!$B$9/12)^((('Retirement Age'!$B$2-'Retirement Age'!$B$1)*12)-Calculations!A399))</f>
        <v>0</v>
      </c>
    </row>
    <row r="400" ht="15.75" customHeight="1">
      <c r="A400" s="3">
        <f t="shared" si="1"/>
        <v>399</v>
      </c>
      <c r="B400" s="7">
        <f t="shared" si="35"/>
        <v>1510497.43</v>
      </c>
      <c r="C400" s="3">
        <f>IF(A400&lt;=('Retirement Age'!$B$2-'Retirement Age'!$B$1)*12,Calculations!B400*(1+'Retirement Age'!$B$8/12)^(('Retirement Age'!$B$2-'Retirement Age'!$B$1)*12-A400),0)</f>
        <v>0</v>
      </c>
      <c r="E400" s="3">
        <f>C400/((1+'Retirement Age'!$B$9/12)^((('Retirement Age'!$B$2-'Retirement Age'!$B$1)*12)-Calculations!A400))</f>
        <v>0</v>
      </c>
    </row>
    <row r="401" ht="15.75" customHeight="1">
      <c r="A401" s="3">
        <f t="shared" si="1"/>
        <v>400</v>
      </c>
      <c r="B401" s="7">
        <f t="shared" si="35"/>
        <v>1510497.43</v>
      </c>
      <c r="C401" s="3">
        <f>IF(A401&lt;=('Retirement Age'!$B$2-'Retirement Age'!$B$1)*12,Calculations!B401*(1+'Retirement Age'!$B$8/12)^(('Retirement Age'!$B$2-'Retirement Age'!$B$1)*12-A401),0)</f>
        <v>0</v>
      </c>
      <c r="E401" s="3">
        <f>C401/((1+'Retirement Age'!$B$9/12)^((('Retirement Age'!$B$2-'Retirement Age'!$B$1)*12)-Calculations!A401))</f>
        <v>0</v>
      </c>
    </row>
    <row r="402" ht="15.75" customHeight="1">
      <c r="A402" s="3">
        <f t="shared" si="1"/>
        <v>401</v>
      </c>
      <c r="B402" s="7">
        <f t="shared" si="35"/>
        <v>1510497.43</v>
      </c>
      <c r="C402" s="3">
        <f>IF(A402&lt;=('Retirement Age'!$B$2-'Retirement Age'!$B$1)*12,Calculations!B402*(1+'Retirement Age'!$B$8/12)^(('Retirement Age'!$B$2-'Retirement Age'!$B$1)*12-A402),0)</f>
        <v>0</v>
      </c>
      <c r="E402" s="3">
        <f>C402/((1+'Retirement Age'!$B$9/12)^((('Retirement Age'!$B$2-'Retirement Age'!$B$1)*12)-Calculations!A402))</f>
        <v>0</v>
      </c>
    </row>
    <row r="403" ht="15.75" customHeight="1">
      <c r="A403" s="3">
        <f t="shared" si="1"/>
        <v>402</v>
      </c>
      <c r="B403" s="7">
        <f t="shared" si="35"/>
        <v>1510497.43</v>
      </c>
      <c r="C403" s="3">
        <f>IF(A403&lt;=('Retirement Age'!$B$2-'Retirement Age'!$B$1)*12,Calculations!B403*(1+'Retirement Age'!$B$8/12)^(('Retirement Age'!$B$2-'Retirement Age'!$B$1)*12-A403),0)</f>
        <v>0</v>
      </c>
      <c r="E403" s="3">
        <f>C403/((1+'Retirement Age'!$B$9/12)^((('Retirement Age'!$B$2-'Retirement Age'!$B$1)*12)-Calculations!A403))</f>
        <v>0</v>
      </c>
    </row>
    <row r="404" ht="15.75" customHeight="1">
      <c r="A404" s="3">
        <f t="shared" si="1"/>
        <v>403</v>
      </c>
      <c r="B404" s="7">
        <f t="shared" si="35"/>
        <v>1510497.43</v>
      </c>
      <c r="C404" s="3">
        <f>IF(A404&lt;=('Retirement Age'!$B$2-'Retirement Age'!$B$1)*12,Calculations!B404*(1+'Retirement Age'!$B$8/12)^(('Retirement Age'!$B$2-'Retirement Age'!$B$1)*12-A404),0)</f>
        <v>0</v>
      </c>
      <c r="E404" s="3">
        <f>C404/((1+'Retirement Age'!$B$9/12)^((('Retirement Age'!$B$2-'Retirement Age'!$B$1)*12)-Calculations!A404))</f>
        <v>0</v>
      </c>
    </row>
    <row r="405" ht="15.75" customHeight="1">
      <c r="A405" s="3">
        <f t="shared" si="1"/>
        <v>404</v>
      </c>
      <c r="B405" s="7">
        <f t="shared" si="35"/>
        <v>1510497.43</v>
      </c>
      <c r="C405" s="3">
        <f>IF(A405&lt;=('Retirement Age'!$B$2-'Retirement Age'!$B$1)*12,Calculations!B405*(1+'Retirement Age'!$B$8/12)^(('Retirement Age'!$B$2-'Retirement Age'!$B$1)*12-A405),0)</f>
        <v>0</v>
      </c>
      <c r="E405" s="3">
        <f>C405/((1+'Retirement Age'!$B$9/12)^((('Retirement Age'!$B$2-'Retirement Age'!$B$1)*12)-Calculations!A405))</f>
        <v>0</v>
      </c>
    </row>
    <row r="406" ht="15.75" customHeight="1">
      <c r="A406" s="3">
        <f t="shared" si="1"/>
        <v>405</v>
      </c>
      <c r="B406" s="7">
        <f t="shared" si="35"/>
        <v>1510497.43</v>
      </c>
      <c r="C406" s="3">
        <f>IF(A406&lt;=('Retirement Age'!$B$2-'Retirement Age'!$B$1)*12,Calculations!B406*(1+'Retirement Age'!$B$8/12)^(('Retirement Age'!$B$2-'Retirement Age'!$B$1)*12-A406),0)</f>
        <v>0</v>
      </c>
      <c r="E406" s="3">
        <f>C406/((1+'Retirement Age'!$B$9/12)^((('Retirement Age'!$B$2-'Retirement Age'!$B$1)*12)-Calculations!A406))</f>
        <v>0</v>
      </c>
    </row>
    <row r="407" ht="15.75" customHeight="1">
      <c r="A407" s="3">
        <f t="shared" si="1"/>
        <v>406</v>
      </c>
      <c r="B407" s="7">
        <f t="shared" si="35"/>
        <v>1510497.43</v>
      </c>
      <c r="C407" s="3">
        <f>IF(A407&lt;=('Retirement Age'!$B$2-'Retirement Age'!$B$1)*12,Calculations!B407*(1+'Retirement Age'!$B$8/12)^(('Retirement Age'!$B$2-'Retirement Age'!$B$1)*12-A407),0)</f>
        <v>0</v>
      </c>
      <c r="E407" s="3">
        <f>C407/((1+'Retirement Age'!$B$9/12)^((('Retirement Age'!$B$2-'Retirement Age'!$B$1)*12)-Calculations!A407))</f>
        <v>0</v>
      </c>
    </row>
    <row r="408" ht="15.75" customHeight="1">
      <c r="A408" s="3">
        <f t="shared" si="1"/>
        <v>407</v>
      </c>
      <c r="B408" s="7">
        <f t="shared" si="35"/>
        <v>1510497.43</v>
      </c>
      <c r="C408" s="3">
        <f>IF(A408&lt;=('Retirement Age'!$B$2-'Retirement Age'!$B$1)*12,Calculations!B408*(1+'Retirement Age'!$B$8/12)^(('Retirement Age'!$B$2-'Retirement Age'!$B$1)*12-A408),0)</f>
        <v>0</v>
      </c>
      <c r="E408" s="3">
        <f>C408/((1+'Retirement Age'!$B$9/12)^((('Retirement Age'!$B$2-'Retirement Age'!$B$1)*12)-Calculations!A408))</f>
        <v>0</v>
      </c>
    </row>
    <row r="409" ht="15.75" customHeight="1">
      <c r="A409" s="3">
        <f t="shared" si="1"/>
        <v>408</v>
      </c>
      <c r="B409" s="7">
        <f t="shared" si="35"/>
        <v>1510497.43</v>
      </c>
      <c r="C409" s="3">
        <f>IF(A409&lt;=('Retirement Age'!$B$2-'Retirement Age'!$B$1)*12,Calculations!B409*(1+'Retirement Age'!$B$8/12)^(('Retirement Age'!$B$2-'Retirement Age'!$B$1)*12-A409),0)</f>
        <v>0</v>
      </c>
      <c r="E409" s="3">
        <f>C409/((1+'Retirement Age'!$B$9/12)^((('Retirement Age'!$B$2-'Retirement Age'!$B$1)*12)-Calculations!A409))</f>
        <v>0</v>
      </c>
    </row>
    <row r="410" ht="15.75" customHeight="1">
      <c r="A410" s="3">
        <f t="shared" si="1"/>
        <v>409</v>
      </c>
      <c r="B410" s="7">
        <f>B409*(1+'Retirement Age'!$B$6)</f>
        <v>1737072.045</v>
      </c>
      <c r="C410" s="3">
        <f>IF(A410&lt;=('Retirement Age'!$B$2-'Retirement Age'!$B$1)*12,Calculations!B410*(1+'Retirement Age'!$B$8/12)^(('Retirement Age'!$B$2-'Retirement Age'!$B$1)*12-A410),0)</f>
        <v>0</v>
      </c>
      <c r="E410" s="3">
        <f>C410/((1+'Retirement Age'!$B$9/12)^((('Retirement Age'!$B$2-'Retirement Age'!$B$1)*12)-Calculations!A410))</f>
        <v>0</v>
      </c>
    </row>
    <row r="411" ht="15.75" customHeight="1">
      <c r="A411" s="3">
        <f t="shared" si="1"/>
        <v>410</v>
      </c>
      <c r="B411" s="7">
        <f t="shared" ref="B411:B421" si="36">B410</f>
        <v>1737072.045</v>
      </c>
      <c r="C411" s="3">
        <f>IF(A411&lt;=('Retirement Age'!$B$2-'Retirement Age'!$B$1)*12,Calculations!B411*(1+'Retirement Age'!$B$8/12)^(('Retirement Age'!$B$2-'Retirement Age'!$B$1)*12-A411),0)</f>
        <v>0</v>
      </c>
      <c r="E411" s="3">
        <f>C411/((1+'Retirement Age'!$B$9/12)^((('Retirement Age'!$B$2-'Retirement Age'!$B$1)*12)-Calculations!A411))</f>
        <v>0</v>
      </c>
    </row>
    <row r="412" ht="15.75" customHeight="1">
      <c r="A412" s="3">
        <f t="shared" si="1"/>
        <v>411</v>
      </c>
      <c r="B412" s="7">
        <f t="shared" si="36"/>
        <v>1737072.045</v>
      </c>
      <c r="C412" s="3">
        <f>IF(A412&lt;=('Retirement Age'!$B$2-'Retirement Age'!$B$1)*12,Calculations!B412*(1+'Retirement Age'!$B$8/12)^(('Retirement Age'!$B$2-'Retirement Age'!$B$1)*12-A412),0)</f>
        <v>0</v>
      </c>
      <c r="E412" s="3">
        <f>C412/((1+'Retirement Age'!$B$9/12)^((('Retirement Age'!$B$2-'Retirement Age'!$B$1)*12)-Calculations!A412))</f>
        <v>0</v>
      </c>
    </row>
    <row r="413" ht="15.75" customHeight="1">
      <c r="A413" s="3">
        <f t="shared" si="1"/>
        <v>412</v>
      </c>
      <c r="B413" s="7">
        <f t="shared" si="36"/>
        <v>1737072.045</v>
      </c>
      <c r="C413" s="3">
        <f>IF(A413&lt;=('Retirement Age'!$B$2-'Retirement Age'!$B$1)*12,Calculations!B413*(1+'Retirement Age'!$B$8/12)^(('Retirement Age'!$B$2-'Retirement Age'!$B$1)*12-A413),0)</f>
        <v>0</v>
      </c>
      <c r="E413" s="3">
        <f>C413/((1+'Retirement Age'!$B$9/12)^((('Retirement Age'!$B$2-'Retirement Age'!$B$1)*12)-Calculations!A413))</f>
        <v>0</v>
      </c>
    </row>
    <row r="414" ht="15.75" customHeight="1">
      <c r="A414" s="3">
        <f t="shared" si="1"/>
        <v>413</v>
      </c>
      <c r="B414" s="7">
        <f t="shared" si="36"/>
        <v>1737072.045</v>
      </c>
      <c r="C414" s="3">
        <f>IF(A414&lt;=('Retirement Age'!$B$2-'Retirement Age'!$B$1)*12,Calculations!B414*(1+'Retirement Age'!$B$8/12)^(('Retirement Age'!$B$2-'Retirement Age'!$B$1)*12-A414),0)</f>
        <v>0</v>
      </c>
      <c r="E414" s="3">
        <f>C414/((1+'Retirement Age'!$B$9/12)^((('Retirement Age'!$B$2-'Retirement Age'!$B$1)*12)-Calculations!A414))</f>
        <v>0</v>
      </c>
    </row>
    <row r="415" ht="15.75" customHeight="1">
      <c r="A415" s="3">
        <f t="shared" si="1"/>
        <v>414</v>
      </c>
      <c r="B415" s="7">
        <f t="shared" si="36"/>
        <v>1737072.045</v>
      </c>
      <c r="C415" s="3">
        <f>IF(A415&lt;=('Retirement Age'!$B$2-'Retirement Age'!$B$1)*12,Calculations!B415*(1+'Retirement Age'!$B$8/12)^(('Retirement Age'!$B$2-'Retirement Age'!$B$1)*12-A415),0)</f>
        <v>0</v>
      </c>
      <c r="E415" s="3">
        <f>C415/((1+'Retirement Age'!$B$9/12)^((('Retirement Age'!$B$2-'Retirement Age'!$B$1)*12)-Calculations!A415))</f>
        <v>0</v>
      </c>
    </row>
    <row r="416" ht="15.75" customHeight="1">
      <c r="A416" s="3">
        <f t="shared" si="1"/>
        <v>415</v>
      </c>
      <c r="B416" s="7">
        <f t="shared" si="36"/>
        <v>1737072.045</v>
      </c>
      <c r="C416" s="3">
        <f>IF(A416&lt;=('Retirement Age'!$B$2-'Retirement Age'!$B$1)*12,Calculations!B416*(1+'Retirement Age'!$B$8/12)^(('Retirement Age'!$B$2-'Retirement Age'!$B$1)*12-A416),0)</f>
        <v>0</v>
      </c>
      <c r="E416" s="3">
        <f>C416/((1+'Retirement Age'!$B$9/12)^((('Retirement Age'!$B$2-'Retirement Age'!$B$1)*12)-Calculations!A416))</f>
        <v>0</v>
      </c>
    </row>
    <row r="417" ht="15.75" customHeight="1">
      <c r="A417" s="3">
        <f t="shared" si="1"/>
        <v>416</v>
      </c>
      <c r="B417" s="7">
        <f t="shared" si="36"/>
        <v>1737072.045</v>
      </c>
      <c r="C417" s="3">
        <f>IF(A417&lt;=('Retirement Age'!$B$2-'Retirement Age'!$B$1)*12,Calculations!B417*(1+'Retirement Age'!$B$8/12)^(('Retirement Age'!$B$2-'Retirement Age'!$B$1)*12-A417),0)</f>
        <v>0</v>
      </c>
      <c r="E417" s="3">
        <f>C417/((1+'Retirement Age'!$B$9/12)^((('Retirement Age'!$B$2-'Retirement Age'!$B$1)*12)-Calculations!A417))</f>
        <v>0</v>
      </c>
    </row>
    <row r="418" ht="15.75" customHeight="1">
      <c r="A418" s="3">
        <f t="shared" si="1"/>
        <v>417</v>
      </c>
      <c r="B418" s="7">
        <f t="shared" si="36"/>
        <v>1737072.045</v>
      </c>
      <c r="C418" s="3">
        <f>IF(A418&lt;=('Retirement Age'!$B$2-'Retirement Age'!$B$1)*12,Calculations!B418*(1+'Retirement Age'!$B$8/12)^(('Retirement Age'!$B$2-'Retirement Age'!$B$1)*12-A418),0)</f>
        <v>0</v>
      </c>
      <c r="E418" s="3">
        <f>C418/((1+'Retirement Age'!$B$9/12)^((('Retirement Age'!$B$2-'Retirement Age'!$B$1)*12)-Calculations!A418))</f>
        <v>0</v>
      </c>
    </row>
    <row r="419" ht="15.75" customHeight="1">
      <c r="A419" s="3">
        <f t="shared" si="1"/>
        <v>418</v>
      </c>
      <c r="B419" s="7">
        <f t="shared" si="36"/>
        <v>1737072.045</v>
      </c>
      <c r="C419" s="3">
        <f>IF(A419&lt;=('Retirement Age'!$B$2-'Retirement Age'!$B$1)*12,Calculations!B419*(1+'Retirement Age'!$B$8/12)^(('Retirement Age'!$B$2-'Retirement Age'!$B$1)*12-A419),0)</f>
        <v>0</v>
      </c>
      <c r="E419" s="3">
        <f>C419/((1+'Retirement Age'!$B$9/12)^((('Retirement Age'!$B$2-'Retirement Age'!$B$1)*12)-Calculations!A419))</f>
        <v>0</v>
      </c>
    </row>
    <row r="420" ht="15.75" customHeight="1">
      <c r="A420" s="3">
        <f t="shared" si="1"/>
        <v>419</v>
      </c>
      <c r="B420" s="7">
        <f t="shared" si="36"/>
        <v>1737072.045</v>
      </c>
      <c r="C420" s="3">
        <f>IF(A420&lt;=('Retirement Age'!$B$2-'Retirement Age'!$B$1)*12,Calculations!B420*(1+'Retirement Age'!$B$8/12)^(('Retirement Age'!$B$2-'Retirement Age'!$B$1)*12-A420),0)</f>
        <v>0</v>
      </c>
      <c r="E420" s="3">
        <f>C420/((1+'Retirement Age'!$B$9/12)^((('Retirement Age'!$B$2-'Retirement Age'!$B$1)*12)-Calculations!A420))</f>
        <v>0</v>
      </c>
    </row>
    <row r="421" ht="15.75" customHeight="1">
      <c r="A421" s="3">
        <f t="shared" si="1"/>
        <v>420</v>
      </c>
      <c r="B421" s="7">
        <f t="shared" si="36"/>
        <v>1737072.045</v>
      </c>
      <c r="C421" s="3">
        <f>IF(A421&lt;=('Retirement Age'!$B$2-'Retirement Age'!$B$1)*12,Calculations!B421*(1+'Retirement Age'!$B$8/12)^(('Retirement Age'!$B$2-'Retirement Age'!$B$1)*12-A421),0)</f>
        <v>0</v>
      </c>
      <c r="E421" s="3">
        <f>C421/((1+'Retirement Age'!$B$9/12)^((('Retirement Age'!$B$2-'Retirement Age'!$B$1)*12)-Calculations!A421))</f>
        <v>0</v>
      </c>
    </row>
    <row r="422" ht="15.75" customHeight="1">
      <c r="A422" s="3">
        <f t="shared" si="1"/>
        <v>421</v>
      </c>
      <c r="B422" s="7">
        <f>B421*(1+'Retirement Age'!$B$6)</f>
        <v>1997632.851</v>
      </c>
      <c r="C422" s="3">
        <f>IF(A422&lt;=('Retirement Age'!$B$2-'Retirement Age'!$B$1)*12,Calculations!B422*(1+'Retirement Age'!$B$8/12)^(('Retirement Age'!$B$2-'Retirement Age'!$B$1)*12-A422),0)</f>
        <v>0</v>
      </c>
      <c r="E422" s="3">
        <f>C422/((1+'Retirement Age'!$B$9/12)^((('Retirement Age'!$B$2-'Retirement Age'!$B$1)*12)-Calculations!A422))</f>
        <v>0</v>
      </c>
    </row>
    <row r="423" ht="15.75" customHeight="1">
      <c r="A423" s="3">
        <f t="shared" si="1"/>
        <v>422</v>
      </c>
      <c r="B423" s="7">
        <f t="shared" ref="B423:B433" si="37">B422</f>
        <v>1997632.851</v>
      </c>
      <c r="C423" s="3">
        <f>IF(A423&lt;=('Retirement Age'!$B$2-'Retirement Age'!$B$1)*12,Calculations!B423*(1+'Retirement Age'!$B$8/12)^(('Retirement Age'!$B$2-'Retirement Age'!$B$1)*12-A423),0)</f>
        <v>0</v>
      </c>
      <c r="E423" s="3">
        <f>C423/((1+'Retirement Age'!$B$9/12)^((('Retirement Age'!$B$2-'Retirement Age'!$B$1)*12)-Calculations!A423))</f>
        <v>0</v>
      </c>
    </row>
    <row r="424" ht="15.75" customHeight="1">
      <c r="A424" s="3">
        <f t="shared" si="1"/>
        <v>423</v>
      </c>
      <c r="B424" s="7">
        <f t="shared" si="37"/>
        <v>1997632.851</v>
      </c>
      <c r="C424" s="3">
        <f>IF(A424&lt;=('Retirement Age'!$B$2-'Retirement Age'!$B$1)*12,Calculations!B424*(1+'Retirement Age'!$B$8/12)^(('Retirement Age'!$B$2-'Retirement Age'!$B$1)*12-A424),0)</f>
        <v>0</v>
      </c>
      <c r="E424" s="3">
        <f>C424/((1+'Retirement Age'!$B$9/12)^((('Retirement Age'!$B$2-'Retirement Age'!$B$1)*12)-Calculations!A424))</f>
        <v>0</v>
      </c>
    </row>
    <row r="425" ht="15.75" customHeight="1">
      <c r="A425" s="3">
        <f t="shared" si="1"/>
        <v>424</v>
      </c>
      <c r="B425" s="7">
        <f t="shared" si="37"/>
        <v>1997632.851</v>
      </c>
      <c r="C425" s="3">
        <f>IF(A425&lt;=('Retirement Age'!$B$2-'Retirement Age'!$B$1)*12,Calculations!B425*(1+'Retirement Age'!$B$8/12)^(('Retirement Age'!$B$2-'Retirement Age'!$B$1)*12-A425),0)</f>
        <v>0</v>
      </c>
      <c r="E425" s="3">
        <f>C425/((1+'Retirement Age'!$B$9/12)^((('Retirement Age'!$B$2-'Retirement Age'!$B$1)*12)-Calculations!A425))</f>
        <v>0</v>
      </c>
    </row>
    <row r="426" ht="15.75" customHeight="1">
      <c r="A426" s="3">
        <f t="shared" si="1"/>
        <v>425</v>
      </c>
      <c r="B426" s="7">
        <f t="shared" si="37"/>
        <v>1997632.851</v>
      </c>
      <c r="C426" s="3">
        <f>IF(A426&lt;=('Retirement Age'!$B$2-'Retirement Age'!$B$1)*12,Calculations!B426*(1+'Retirement Age'!$B$8/12)^(('Retirement Age'!$B$2-'Retirement Age'!$B$1)*12-A426),0)</f>
        <v>0</v>
      </c>
      <c r="E426" s="3">
        <f>C426/((1+'Retirement Age'!$B$9/12)^((('Retirement Age'!$B$2-'Retirement Age'!$B$1)*12)-Calculations!A426))</f>
        <v>0</v>
      </c>
    </row>
    <row r="427" ht="15.75" customHeight="1">
      <c r="A427" s="3">
        <f t="shared" si="1"/>
        <v>426</v>
      </c>
      <c r="B427" s="7">
        <f t="shared" si="37"/>
        <v>1997632.851</v>
      </c>
      <c r="C427" s="3">
        <f>IF(A427&lt;=('Retirement Age'!$B$2-'Retirement Age'!$B$1)*12,Calculations!B427*(1+'Retirement Age'!$B$8/12)^(('Retirement Age'!$B$2-'Retirement Age'!$B$1)*12-A427),0)</f>
        <v>0</v>
      </c>
      <c r="E427" s="3">
        <f>C427/((1+'Retirement Age'!$B$9/12)^((('Retirement Age'!$B$2-'Retirement Age'!$B$1)*12)-Calculations!A427))</f>
        <v>0</v>
      </c>
    </row>
    <row r="428" ht="15.75" customHeight="1">
      <c r="A428" s="3">
        <f t="shared" si="1"/>
        <v>427</v>
      </c>
      <c r="B428" s="7">
        <f t="shared" si="37"/>
        <v>1997632.851</v>
      </c>
      <c r="C428" s="3">
        <f>IF(A428&lt;=('Retirement Age'!$B$2-'Retirement Age'!$B$1)*12,Calculations!B428*(1+'Retirement Age'!$B$8/12)^(('Retirement Age'!$B$2-'Retirement Age'!$B$1)*12-A428),0)</f>
        <v>0</v>
      </c>
      <c r="E428" s="3">
        <f>C428/((1+'Retirement Age'!$B$9/12)^((('Retirement Age'!$B$2-'Retirement Age'!$B$1)*12)-Calculations!A428))</f>
        <v>0</v>
      </c>
    </row>
    <row r="429" ht="15.75" customHeight="1">
      <c r="A429" s="3">
        <f t="shared" si="1"/>
        <v>428</v>
      </c>
      <c r="B429" s="7">
        <f t="shared" si="37"/>
        <v>1997632.851</v>
      </c>
      <c r="C429" s="3">
        <f>IF(A429&lt;=('Retirement Age'!$B$2-'Retirement Age'!$B$1)*12,Calculations!B429*(1+'Retirement Age'!$B$8/12)^(('Retirement Age'!$B$2-'Retirement Age'!$B$1)*12-A429),0)</f>
        <v>0</v>
      </c>
      <c r="E429" s="3">
        <f>C429/((1+'Retirement Age'!$B$9/12)^((('Retirement Age'!$B$2-'Retirement Age'!$B$1)*12)-Calculations!A429))</f>
        <v>0</v>
      </c>
    </row>
    <row r="430" ht="15.75" customHeight="1">
      <c r="A430" s="3">
        <f t="shared" si="1"/>
        <v>429</v>
      </c>
      <c r="B430" s="7">
        <f t="shared" si="37"/>
        <v>1997632.851</v>
      </c>
      <c r="C430" s="3">
        <f>IF(A430&lt;=('Retirement Age'!$B$2-'Retirement Age'!$B$1)*12,Calculations!B430*(1+'Retirement Age'!$B$8/12)^(('Retirement Age'!$B$2-'Retirement Age'!$B$1)*12-A430),0)</f>
        <v>0</v>
      </c>
      <c r="E430" s="3">
        <f>C430/((1+'Retirement Age'!$B$9/12)^((('Retirement Age'!$B$2-'Retirement Age'!$B$1)*12)-Calculations!A430))</f>
        <v>0</v>
      </c>
    </row>
    <row r="431" ht="15.75" customHeight="1">
      <c r="A431" s="3">
        <f t="shared" si="1"/>
        <v>430</v>
      </c>
      <c r="B431" s="7">
        <f t="shared" si="37"/>
        <v>1997632.851</v>
      </c>
      <c r="C431" s="3">
        <f>IF(A431&lt;=('Retirement Age'!$B$2-'Retirement Age'!$B$1)*12,Calculations!B431*(1+'Retirement Age'!$B$8/12)^(('Retirement Age'!$B$2-'Retirement Age'!$B$1)*12-A431),0)</f>
        <v>0</v>
      </c>
      <c r="E431" s="3">
        <f>C431/((1+'Retirement Age'!$B$9/12)^((('Retirement Age'!$B$2-'Retirement Age'!$B$1)*12)-Calculations!A431))</f>
        <v>0</v>
      </c>
    </row>
    <row r="432" ht="15.75" customHeight="1">
      <c r="A432" s="3">
        <f t="shared" si="1"/>
        <v>431</v>
      </c>
      <c r="B432" s="7">
        <f t="shared" si="37"/>
        <v>1997632.851</v>
      </c>
      <c r="C432" s="3">
        <f>IF(A432&lt;=('Retirement Age'!$B$2-'Retirement Age'!$B$1)*12,Calculations!B432*(1+'Retirement Age'!$B$8/12)^(('Retirement Age'!$B$2-'Retirement Age'!$B$1)*12-A432),0)</f>
        <v>0</v>
      </c>
      <c r="E432" s="3">
        <f>C432/((1+'Retirement Age'!$B$9/12)^((('Retirement Age'!$B$2-'Retirement Age'!$B$1)*12)-Calculations!A432))</f>
        <v>0</v>
      </c>
    </row>
    <row r="433" ht="15.75" customHeight="1">
      <c r="A433" s="3">
        <f t="shared" si="1"/>
        <v>432</v>
      </c>
      <c r="B433" s="7">
        <f t="shared" si="37"/>
        <v>1997632.851</v>
      </c>
      <c r="C433" s="3">
        <f>IF(A433&lt;=('Retirement Age'!$B$2-'Retirement Age'!$B$1)*12,Calculations!B433*(1+'Retirement Age'!$B$8/12)^(('Retirement Age'!$B$2-'Retirement Age'!$B$1)*12-A433),0)</f>
        <v>0</v>
      </c>
      <c r="E433" s="3">
        <f>C433/((1+'Retirement Age'!$B$9/12)^((('Retirement Age'!$B$2-'Retirement Age'!$B$1)*12)-Calculations!A433))</f>
        <v>0</v>
      </c>
    </row>
    <row r="434" ht="15.75" customHeight="1">
      <c r="A434" s="3">
        <f t="shared" si="1"/>
        <v>433</v>
      </c>
      <c r="B434" s="7">
        <f>B433*(1+'Retirement Age'!$B$6)</f>
        <v>2297277.779</v>
      </c>
      <c r="C434" s="3">
        <f>IF(A434&lt;=('Retirement Age'!$B$2-'Retirement Age'!$B$1)*12,Calculations!B434*(1+'Retirement Age'!$B$8/12)^(('Retirement Age'!$B$2-'Retirement Age'!$B$1)*12-A434),0)</f>
        <v>0</v>
      </c>
      <c r="E434" s="3">
        <f>C434/((1+'Retirement Age'!$B$9/12)^((('Retirement Age'!$B$2-'Retirement Age'!$B$1)*12)-Calculations!A434))</f>
        <v>0</v>
      </c>
    </row>
    <row r="435" ht="15.75" customHeight="1">
      <c r="A435" s="3">
        <f t="shared" si="1"/>
        <v>434</v>
      </c>
      <c r="B435" s="7">
        <f t="shared" ref="B435:B445" si="38">B434</f>
        <v>2297277.779</v>
      </c>
      <c r="C435" s="3">
        <f>IF(A435&lt;=('Retirement Age'!$B$2-'Retirement Age'!$B$1)*12,Calculations!B435*(1+'Retirement Age'!$B$8/12)^(('Retirement Age'!$B$2-'Retirement Age'!$B$1)*12-A435),0)</f>
        <v>0</v>
      </c>
      <c r="E435" s="3">
        <f>C435/((1+'Retirement Age'!$B$9/12)^((('Retirement Age'!$B$2-'Retirement Age'!$B$1)*12)-Calculations!A435))</f>
        <v>0</v>
      </c>
    </row>
    <row r="436" ht="15.75" customHeight="1">
      <c r="A436" s="3">
        <f t="shared" si="1"/>
        <v>435</v>
      </c>
      <c r="B436" s="7">
        <f t="shared" si="38"/>
        <v>2297277.779</v>
      </c>
      <c r="C436" s="3">
        <f>IF(A436&lt;=('Retirement Age'!$B$2-'Retirement Age'!$B$1)*12,Calculations!B436*(1+'Retirement Age'!$B$8/12)^(('Retirement Age'!$B$2-'Retirement Age'!$B$1)*12-A436),0)</f>
        <v>0</v>
      </c>
      <c r="E436" s="3">
        <f>C436/((1+'Retirement Age'!$B$9/12)^((('Retirement Age'!$B$2-'Retirement Age'!$B$1)*12)-Calculations!A436))</f>
        <v>0</v>
      </c>
    </row>
    <row r="437" ht="15.75" customHeight="1">
      <c r="A437" s="3">
        <f t="shared" si="1"/>
        <v>436</v>
      </c>
      <c r="B437" s="7">
        <f t="shared" si="38"/>
        <v>2297277.779</v>
      </c>
      <c r="C437" s="3">
        <f>IF(A437&lt;=('Retirement Age'!$B$2-'Retirement Age'!$B$1)*12,Calculations!B437*(1+'Retirement Age'!$B$8/12)^(('Retirement Age'!$B$2-'Retirement Age'!$B$1)*12-A437),0)</f>
        <v>0</v>
      </c>
      <c r="E437" s="3">
        <f>C437/((1+'Retirement Age'!$B$9/12)^((('Retirement Age'!$B$2-'Retirement Age'!$B$1)*12)-Calculations!A437))</f>
        <v>0</v>
      </c>
    </row>
    <row r="438" ht="15.75" customHeight="1">
      <c r="A438" s="3">
        <f t="shared" si="1"/>
        <v>437</v>
      </c>
      <c r="B438" s="7">
        <f t="shared" si="38"/>
        <v>2297277.779</v>
      </c>
      <c r="C438" s="3">
        <f>IF(A438&lt;=('Retirement Age'!$B$2-'Retirement Age'!$B$1)*12,Calculations!B438*(1+'Retirement Age'!$B$8/12)^(('Retirement Age'!$B$2-'Retirement Age'!$B$1)*12-A438),0)</f>
        <v>0</v>
      </c>
      <c r="E438" s="3">
        <f>C438/((1+'Retirement Age'!$B$9/12)^((('Retirement Age'!$B$2-'Retirement Age'!$B$1)*12)-Calculations!A438))</f>
        <v>0</v>
      </c>
    </row>
    <row r="439" ht="15.75" customHeight="1">
      <c r="A439" s="3">
        <f t="shared" si="1"/>
        <v>438</v>
      </c>
      <c r="B439" s="7">
        <f t="shared" si="38"/>
        <v>2297277.779</v>
      </c>
      <c r="C439" s="3">
        <f>IF(A439&lt;=('Retirement Age'!$B$2-'Retirement Age'!$B$1)*12,Calculations!B439*(1+'Retirement Age'!$B$8/12)^(('Retirement Age'!$B$2-'Retirement Age'!$B$1)*12-A439),0)</f>
        <v>0</v>
      </c>
      <c r="E439" s="3">
        <f>C439/((1+'Retirement Age'!$B$9/12)^((('Retirement Age'!$B$2-'Retirement Age'!$B$1)*12)-Calculations!A439))</f>
        <v>0</v>
      </c>
    </row>
    <row r="440" ht="15.75" customHeight="1">
      <c r="A440" s="3">
        <f t="shared" si="1"/>
        <v>439</v>
      </c>
      <c r="B440" s="7">
        <f t="shared" si="38"/>
        <v>2297277.779</v>
      </c>
      <c r="C440" s="3">
        <f>IF(A440&lt;=('Retirement Age'!$B$2-'Retirement Age'!$B$1)*12,Calculations!B440*(1+'Retirement Age'!$B$8/12)^(('Retirement Age'!$B$2-'Retirement Age'!$B$1)*12-A440),0)</f>
        <v>0</v>
      </c>
      <c r="E440" s="3">
        <f>C440/((1+'Retirement Age'!$B$9/12)^((('Retirement Age'!$B$2-'Retirement Age'!$B$1)*12)-Calculations!A440))</f>
        <v>0</v>
      </c>
    </row>
    <row r="441" ht="15.75" customHeight="1">
      <c r="A441" s="3">
        <f t="shared" si="1"/>
        <v>440</v>
      </c>
      <c r="B441" s="7">
        <f t="shared" si="38"/>
        <v>2297277.779</v>
      </c>
      <c r="C441" s="3">
        <f>IF(A441&lt;=('Retirement Age'!$B$2-'Retirement Age'!$B$1)*12,Calculations!B441*(1+'Retirement Age'!$B$8/12)^(('Retirement Age'!$B$2-'Retirement Age'!$B$1)*12-A441),0)</f>
        <v>0</v>
      </c>
      <c r="E441" s="3">
        <f>C441/((1+'Retirement Age'!$B$9/12)^((('Retirement Age'!$B$2-'Retirement Age'!$B$1)*12)-Calculations!A441))</f>
        <v>0</v>
      </c>
    </row>
    <row r="442" ht="15.75" customHeight="1">
      <c r="A442" s="3">
        <f t="shared" si="1"/>
        <v>441</v>
      </c>
      <c r="B442" s="7">
        <f t="shared" si="38"/>
        <v>2297277.779</v>
      </c>
      <c r="C442" s="3">
        <f>IF(A442&lt;=('Retirement Age'!$B$2-'Retirement Age'!$B$1)*12,Calculations!B442*(1+'Retirement Age'!$B$8/12)^(('Retirement Age'!$B$2-'Retirement Age'!$B$1)*12-A442),0)</f>
        <v>0</v>
      </c>
      <c r="E442" s="3">
        <f>C442/((1+'Retirement Age'!$B$9/12)^((('Retirement Age'!$B$2-'Retirement Age'!$B$1)*12)-Calculations!A442))</f>
        <v>0</v>
      </c>
    </row>
    <row r="443" ht="15.75" customHeight="1">
      <c r="A443" s="3">
        <f t="shared" si="1"/>
        <v>442</v>
      </c>
      <c r="B443" s="7">
        <f t="shared" si="38"/>
        <v>2297277.779</v>
      </c>
      <c r="C443" s="3">
        <f>IF(A443&lt;=('Retirement Age'!$B$2-'Retirement Age'!$B$1)*12,Calculations!B443*(1+'Retirement Age'!$B$8/12)^(('Retirement Age'!$B$2-'Retirement Age'!$B$1)*12-A443),0)</f>
        <v>0</v>
      </c>
      <c r="E443" s="3">
        <f>C443/((1+'Retirement Age'!$B$9/12)^((('Retirement Age'!$B$2-'Retirement Age'!$B$1)*12)-Calculations!A443))</f>
        <v>0</v>
      </c>
    </row>
    <row r="444" ht="15.75" customHeight="1">
      <c r="A444" s="3">
        <f t="shared" si="1"/>
        <v>443</v>
      </c>
      <c r="B444" s="7">
        <f t="shared" si="38"/>
        <v>2297277.779</v>
      </c>
      <c r="C444" s="3">
        <f>IF(A444&lt;=('Retirement Age'!$B$2-'Retirement Age'!$B$1)*12,Calculations!B444*(1+'Retirement Age'!$B$8/12)^(('Retirement Age'!$B$2-'Retirement Age'!$B$1)*12-A444),0)</f>
        <v>0</v>
      </c>
      <c r="E444" s="3">
        <f>C444/((1+'Retirement Age'!$B$9/12)^((('Retirement Age'!$B$2-'Retirement Age'!$B$1)*12)-Calculations!A444))</f>
        <v>0</v>
      </c>
    </row>
    <row r="445" ht="15.75" customHeight="1">
      <c r="A445" s="3">
        <f t="shared" si="1"/>
        <v>444</v>
      </c>
      <c r="B445" s="7">
        <f t="shared" si="38"/>
        <v>2297277.779</v>
      </c>
      <c r="C445" s="3">
        <f>IF(A445&lt;=('Retirement Age'!$B$2-'Retirement Age'!$B$1)*12,Calculations!B445*(1+'Retirement Age'!$B$8/12)^(('Retirement Age'!$B$2-'Retirement Age'!$B$1)*12-A445),0)</f>
        <v>0</v>
      </c>
      <c r="E445" s="3">
        <f>C445/((1+'Retirement Age'!$B$9/12)^((('Retirement Age'!$B$2-'Retirement Age'!$B$1)*12)-Calculations!A445))</f>
        <v>0</v>
      </c>
    </row>
    <row r="446" ht="15.75" customHeight="1">
      <c r="A446" s="3">
        <f t="shared" si="1"/>
        <v>445</v>
      </c>
      <c r="B446" s="7">
        <f>B445*(1+'Retirement Age'!$B$6)</f>
        <v>2641869.446</v>
      </c>
      <c r="C446" s="3">
        <f>IF(A446&lt;=('Retirement Age'!$B$2-'Retirement Age'!$B$1)*12,Calculations!B446*(1+'Retirement Age'!$B$8/12)^(('Retirement Age'!$B$2-'Retirement Age'!$B$1)*12-A446),0)</f>
        <v>0</v>
      </c>
      <c r="E446" s="3">
        <f>C446/((1+'Retirement Age'!$B$9/12)^((('Retirement Age'!$B$2-'Retirement Age'!$B$1)*12)-Calculations!A446))</f>
        <v>0</v>
      </c>
    </row>
    <row r="447" ht="15.75" customHeight="1">
      <c r="A447" s="3">
        <f t="shared" si="1"/>
        <v>446</v>
      </c>
      <c r="B447" s="7">
        <f t="shared" ref="B447:B457" si="39">B446</f>
        <v>2641869.446</v>
      </c>
      <c r="C447" s="3">
        <f>IF(A447&lt;=('Retirement Age'!$B$2-'Retirement Age'!$B$1)*12,Calculations!B447*(1+'Retirement Age'!$B$8/12)^(('Retirement Age'!$B$2-'Retirement Age'!$B$1)*12-A447),0)</f>
        <v>0</v>
      </c>
      <c r="E447" s="3">
        <f>C447/((1+'Retirement Age'!$B$9/12)^((('Retirement Age'!$B$2-'Retirement Age'!$B$1)*12)-Calculations!A447))</f>
        <v>0</v>
      </c>
    </row>
    <row r="448" ht="15.75" customHeight="1">
      <c r="A448" s="3">
        <f t="shared" si="1"/>
        <v>447</v>
      </c>
      <c r="B448" s="7">
        <f t="shared" si="39"/>
        <v>2641869.446</v>
      </c>
      <c r="C448" s="3">
        <f>IF(A448&lt;=('Retirement Age'!$B$2-'Retirement Age'!$B$1)*12,Calculations!B448*(1+'Retirement Age'!$B$8/12)^(('Retirement Age'!$B$2-'Retirement Age'!$B$1)*12-A448),0)</f>
        <v>0</v>
      </c>
      <c r="E448" s="3">
        <f>C448/((1+'Retirement Age'!$B$9/12)^((('Retirement Age'!$B$2-'Retirement Age'!$B$1)*12)-Calculations!A448))</f>
        <v>0</v>
      </c>
    </row>
    <row r="449" ht="15.75" customHeight="1">
      <c r="A449" s="3">
        <f t="shared" si="1"/>
        <v>448</v>
      </c>
      <c r="B449" s="7">
        <f t="shared" si="39"/>
        <v>2641869.446</v>
      </c>
      <c r="C449" s="3">
        <f>IF(A449&lt;=('Retirement Age'!$B$2-'Retirement Age'!$B$1)*12,Calculations!B449*(1+'Retirement Age'!$B$8/12)^(('Retirement Age'!$B$2-'Retirement Age'!$B$1)*12-A449),0)</f>
        <v>0</v>
      </c>
      <c r="E449" s="3">
        <f>C449/((1+'Retirement Age'!$B$9/12)^((('Retirement Age'!$B$2-'Retirement Age'!$B$1)*12)-Calculations!A449))</f>
        <v>0</v>
      </c>
    </row>
    <row r="450" ht="15.75" customHeight="1">
      <c r="A450" s="3">
        <f t="shared" si="1"/>
        <v>449</v>
      </c>
      <c r="B450" s="7">
        <f t="shared" si="39"/>
        <v>2641869.446</v>
      </c>
      <c r="C450" s="3">
        <f>IF(A450&lt;=('Retirement Age'!$B$2-'Retirement Age'!$B$1)*12,Calculations!B450*(1+'Retirement Age'!$B$8/12)^(('Retirement Age'!$B$2-'Retirement Age'!$B$1)*12-A450),0)</f>
        <v>0</v>
      </c>
      <c r="E450" s="3">
        <f>C450/((1+'Retirement Age'!$B$9/12)^((('Retirement Age'!$B$2-'Retirement Age'!$B$1)*12)-Calculations!A450))</f>
        <v>0</v>
      </c>
    </row>
    <row r="451" ht="15.75" customHeight="1">
      <c r="A451" s="3">
        <f t="shared" si="1"/>
        <v>450</v>
      </c>
      <c r="B451" s="7">
        <f t="shared" si="39"/>
        <v>2641869.446</v>
      </c>
      <c r="C451" s="3">
        <f>IF(A451&lt;=('Retirement Age'!$B$2-'Retirement Age'!$B$1)*12,Calculations!B451*(1+'Retirement Age'!$B$8/12)^(('Retirement Age'!$B$2-'Retirement Age'!$B$1)*12-A451),0)</f>
        <v>0</v>
      </c>
      <c r="E451" s="3">
        <f>C451/((1+'Retirement Age'!$B$9/12)^((('Retirement Age'!$B$2-'Retirement Age'!$B$1)*12)-Calculations!A451))</f>
        <v>0</v>
      </c>
    </row>
    <row r="452" ht="15.75" customHeight="1">
      <c r="A452" s="3">
        <f t="shared" si="1"/>
        <v>451</v>
      </c>
      <c r="B452" s="7">
        <f t="shared" si="39"/>
        <v>2641869.446</v>
      </c>
      <c r="C452" s="3">
        <f>IF(A452&lt;=('Retirement Age'!$B$2-'Retirement Age'!$B$1)*12,Calculations!B452*(1+'Retirement Age'!$B$8/12)^(('Retirement Age'!$B$2-'Retirement Age'!$B$1)*12-A452),0)</f>
        <v>0</v>
      </c>
      <c r="E452" s="3">
        <f>C452/((1+'Retirement Age'!$B$9/12)^((('Retirement Age'!$B$2-'Retirement Age'!$B$1)*12)-Calculations!A452))</f>
        <v>0</v>
      </c>
    </row>
    <row r="453" ht="15.75" customHeight="1">
      <c r="A453" s="3">
        <f t="shared" si="1"/>
        <v>452</v>
      </c>
      <c r="B453" s="7">
        <f t="shared" si="39"/>
        <v>2641869.446</v>
      </c>
      <c r="C453" s="3">
        <f>IF(A453&lt;=('Retirement Age'!$B$2-'Retirement Age'!$B$1)*12,Calculations!B453*(1+'Retirement Age'!$B$8/12)^(('Retirement Age'!$B$2-'Retirement Age'!$B$1)*12-A453),0)</f>
        <v>0</v>
      </c>
      <c r="E453" s="3">
        <f>C453/((1+'Retirement Age'!$B$9/12)^((('Retirement Age'!$B$2-'Retirement Age'!$B$1)*12)-Calculations!A453))</f>
        <v>0</v>
      </c>
    </row>
    <row r="454" ht="15.75" customHeight="1">
      <c r="A454" s="3">
        <f t="shared" si="1"/>
        <v>453</v>
      </c>
      <c r="B454" s="7">
        <f t="shared" si="39"/>
        <v>2641869.446</v>
      </c>
      <c r="C454" s="3">
        <f>IF(A454&lt;=('Retirement Age'!$B$2-'Retirement Age'!$B$1)*12,Calculations!B454*(1+'Retirement Age'!$B$8/12)^(('Retirement Age'!$B$2-'Retirement Age'!$B$1)*12-A454),0)</f>
        <v>0</v>
      </c>
      <c r="E454" s="3">
        <f>C454/((1+'Retirement Age'!$B$9/12)^((('Retirement Age'!$B$2-'Retirement Age'!$B$1)*12)-Calculations!A454))</f>
        <v>0</v>
      </c>
    </row>
    <row r="455" ht="15.75" customHeight="1">
      <c r="A455" s="3">
        <f t="shared" si="1"/>
        <v>454</v>
      </c>
      <c r="B455" s="7">
        <f t="shared" si="39"/>
        <v>2641869.446</v>
      </c>
      <c r="C455" s="3">
        <f>IF(A455&lt;=('Retirement Age'!$B$2-'Retirement Age'!$B$1)*12,Calculations!B455*(1+'Retirement Age'!$B$8/12)^(('Retirement Age'!$B$2-'Retirement Age'!$B$1)*12-A455),0)</f>
        <v>0</v>
      </c>
      <c r="E455" s="3">
        <f>C455/((1+'Retirement Age'!$B$9/12)^((('Retirement Age'!$B$2-'Retirement Age'!$B$1)*12)-Calculations!A455))</f>
        <v>0</v>
      </c>
    </row>
    <row r="456" ht="15.75" customHeight="1">
      <c r="A456" s="3">
        <f t="shared" si="1"/>
        <v>455</v>
      </c>
      <c r="B456" s="7">
        <f t="shared" si="39"/>
        <v>2641869.446</v>
      </c>
      <c r="C456" s="3">
        <f>IF(A456&lt;=('Retirement Age'!$B$2-'Retirement Age'!$B$1)*12,Calculations!B456*(1+'Retirement Age'!$B$8/12)^(('Retirement Age'!$B$2-'Retirement Age'!$B$1)*12-A456),0)</f>
        <v>0</v>
      </c>
      <c r="E456" s="3">
        <f>C456/((1+'Retirement Age'!$B$9/12)^((('Retirement Age'!$B$2-'Retirement Age'!$B$1)*12)-Calculations!A456))</f>
        <v>0</v>
      </c>
    </row>
    <row r="457" ht="15.75" customHeight="1">
      <c r="A457" s="3">
        <f t="shared" si="1"/>
        <v>456</v>
      </c>
      <c r="B457" s="7">
        <f t="shared" si="39"/>
        <v>2641869.446</v>
      </c>
      <c r="C457" s="3">
        <f>IF(A457&lt;=('Retirement Age'!$B$2-'Retirement Age'!$B$1)*12,Calculations!B457*(1+'Retirement Age'!$B$8/12)^(('Retirement Age'!$B$2-'Retirement Age'!$B$1)*12-A457),0)</f>
        <v>0</v>
      </c>
      <c r="E457" s="3">
        <f>C457/((1+'Retirement Age'!$B$9/12)^((('Retirement Age'!$B$2-'Retirement Age'!$B$1)*12)-Calculations!A457))</f>
        <v>0</v>
      </c>
    </row>
    <row r="458" ht="15.75" customHeight="1">
      <c r="A458" s="3">
        <f t="shared" si="1"/>
        <v>457</v>
      </c>
      <c r="B458" s="7">
        <f>B457*(1+'Retirement Age'!$B$6)</f>
        <v>3038149.863</v>
      </c>
      <c r="C458" s="3">
        <f>IF(A458&lt;=('Retirement Age'!$B$2-'Retirement Age'!$B$1)*12,Calculations!B458*(1+'Retirement Age'!$B$8/12)^(('Retirement Age'!$B$2-'Retirement Age'!$B$1)*12-A458),0)</f>
        <v>0</v>
      </c>
      <c r="E458" s="3">
        <f>C458/((1+'Retirement Age'!$B$9/12)^((('Retirement Age'!$B$2-'Retirement Age'!$B$1)*12)-Calculations!A458))</f>
        <v>0</v>
      </c>
    </row>
    <row r="459" ht="15.75" customHeight="1">
      <c r="A459" s="3">
        <f t="shared" si="1"/>
        <v>458</v>
      </c>
      <c r="B459" s="7">
        <f t="shared" ref="B459:B469" si="40">B458</f>
        <v>3038149.863</v>
      </c>
      <c r="C459" s="3">
        <f>IF(A459&lt;=('Retirement Age'!$B$2-'Retirement Age'!$B$1)*12,Calculations!B459*(1+'Retirement Age'!$B$8/12)^(('Retirement Age'!$B$2-'Retirement Age'!$B$1)*12-A459),0)</f>
        <v>0</v>
      </c>
      <c r="E459" s="3">
        <f>C459/((1+'Retirement Age'!$B$9/12)^((('Retirement Age'!$B$2-'Retirement Age'!$B$1)*12)-Calculations!A459))</f>
        <v>0</v>
      </c>
    </row>
    <row r="460" ht="15.75" customHeight="1">
      <c r="A460" s="3">
        <f t="shared" si="1"/>
        <v>459</v>
      </c>
      <c r="B460" s="7">
        <f t="shared" si="40"/>
        <v>3038149.863</v>
      </c>
      <c r="C460" s="3">
        <f>IF(A460&lt;=('Retirement Age'!$B$2-'Retirement Age'!$B$1)*12,Calculations!B460*(1+'Retirement Age'!$B$8/12)^(('Retirement Age'!$B$2-'Retirement Age'!$B$1)*12-A460),0)</f>
        <v>0</v>
      </c>
      <c r="E460" s="3">
        <f>C460/((1+'Retirement Age'!$B$9/12)^((('Retirement Age'!$B$2-'Retirement Age'!$B$1)*12)-Calculations!A460))</f>
        <v>0</v>
      </c>
    </row>
    <row r="461" ht="15.75" customHeight="1">
      <c r="A461" s="3">
        <f t="shared" si="1"/>
        <v>460</v>
      </c>
      <c r="B461" s="7">
        <f t="shared" si="40"/>
        <v>3038149.863</v>
      </c>
      <c r="C461" s="3">
        <f>IF(A461&lt;=('Retirement Age'!$B$2-'Retirement Age'!$B$1)*12,Calculations!B461*(1+'Retirement Age'!$B$8/12)^(('Retirement Age'!$B$2-'Retirement Age'!$B$1)*12-A461),0)</f>
        <v>0</v>
      </c>
      <c r="E461" s="3">
        <f>C461/((1+'Retirement Age'!$B$9/12)^((('Retirement Age'!$B$2-'Retirement Age'!$B$1)*12)-Calculations!A461))</f>
        <v>0</v>
      </c>
    </row>
    <row r="462" ht="15.75" customHeight="1">
      <c r="A462" s="3">
        <f t="shared" si="1"/>
        <v>461</v>
      </c>
      <c r="B462" s="7">
        <f t="shared" si="40"/>
        <v>3038149.863</v>
      </c>
      <c r="C462" s="3">
        <f>IF(A462&lt;=('Retirement Age'!$B$2-'Retirement Age'!$B$1)*12,Calculations!B462*(1+'Retirement Age'!$B$8/12)^(('Retirement Age'!$B$2-'Retirement Age'!$B$1)*12-A462),0)</f>
        <v>0</v>
      </c>
      <c r="E462" s="3">
        <f>C462/((1+'Retirement Age'!$B$9/12)^((('Retirement Age'!$B$2-'Retirement Age'!$B$1)*12)-Calculations!A462))</f>
        <v>0</v>
      </c>
    </row>
    <row r="463" ht="15.75" customHeight="1">
      <c r="A463" s="3">
        <f t="shared" si="1"/>
        <v>462</v>
      </c>
      <c r="B463" s="7">
        <f t="shared" si="40"/>
        <v>3038149.863</v>
      </c>
      <c r="C463" s="3">
        <f>IF(A463&lt;=('Retirement Age'!$B$2-'Retirement Age'!$B$1)*12,Calculations!B463*(1+'Retirement Age'!$B$8/12)^(('Retirement Age'!$B$2-'Retirement Age'!$B$1)*12-A463),0)</f>
        <v>0</v>
      </c>
      <c r="E463" s="3">
        <f>C463/((1+'Retirement Age'!$B$9/12)^((('Retirement Age'!$B$2-'Retirement Age'!$B$1)*12)-Calculations!A463))</f>
        <v>0</v>
      </c>
    </row>
    <row r="464" ht="15.75" customHeight="1">
      <c r="A464" s="3">
        <f t="shared" si="1"/>
        <v>463</v>
      </c>
      <c r="B464" s="7">
        <f t="shared" si="40"/>
        <v>3038149.863</v>
      </c>
      <c r="C464" s="3">
        <f>IF(A464&lt;=('Retirement Age'!$B$2-'Retirement Age'!$B$1)*12,Calculations!B464*(1+'Retirement Age'!$B$8/12)^(('Retirement Age'!$B$2-'Retirement Age'!$B$1)*12-A464),0)</f>
        <v>0</v>
      </c>
      <c r="E464" s="3">
        <f>C464/((1+'Retirement Age'!$B$9/12)^((('Retirement Age'!$B$2-'Retirement Age'!$B$1)*12)-Calculations!A464))</f>
        <v>0</v>
      </c>
    </row>
    <row r="465" ht="15.75" customHeight="1">
      <c r="A465" s="3">
        <f t="shared" si="1"/>
        <v>464</v>
      </c>
      <c r="B465" s="7">
        <f t="shared" si="40"/>
        <v>3038149.863</v>
      </c>
      <c r="C465" s="3">
        <f>IF(A465&lt;=('Retirement Age'!$B$2-'Retirement Age'!$B$1)*12,Calculations!B465*(1+'Retirement Age'!$B$8/12)^(('Retirement Age'!$B$2-'Retirement Age'!$B$1)*12-A465),0)</f>
        <v>0</v>
      </c>
      <c r="E465" s="3">
        <f>C465/((1+'Retirement Age'!$B$9/12)^((('Retirement Age'!$B$2-'Retirement Age'!$B$1)*12)-Calculations!A465))</f>
        <v>0</v>
      </c>
    </row>
    <row r="466" ht="15.75" customHeight="1">
      <c r="A466" s="3">
        <f t="shared" si="1"/>
        <v>465</v>
      </c>
      <c r="B466" s="7">
        <f t="shared" si="40"/>
        <v>3038149.863</v>
      </c>
      <c r="C466" s="3">
        <f>IF(A466&lt;=('Retirement Age'!$B$2-'Retirement Age'!$B$1)*12,Calculations!B466*(1+'Retirement Age'!$B$8/12)^(('Retirement Age'!$B$2-'Retirement Age'!$B$1)*12-A466),0)</f>
        <v>0</v>
      </c>
      <c r="E466" s="3">
        <f>C466/((1+'Retirement Age'!$B$9/12)^((('Retirement Age'!$B$2-'Retirement Age'!$B$1)*12)-Calculations!A466))</f>
        <v>0</v>
      </c>
    </row>
    <row r="467" ht="15.75" customHeight="1">
      <c r="A467" s="3">
        <f t="shared" si="1"/>
        <v>466</v>
      </c>
      <c r="B467" s="7">
        <f t="shared" si="40"/>
        <v>3038149.863</v>
      </c>
      <c r="C467" s="3">
        <f>IF(A467&lt;=('Retirement Age'!$B$2-'Retirement Age'!$B$1)*12,Calculations!B467*(1+'Retirement Age'!$B$8/12)^(('Retirement Age'!$B$2-'Retirement Age'!$B$1)*12-A467),0)</f>
        <v>0</v>
      </c>
      <c r="E467" s="3">
        <f>C467/((1+'Retirement Age'!$B$9/12)^((('Retirement Age'!$B$2-'Retirement Age'!$B$1)*12)-Calculations!A467))</f>
        <v>0</v>
      </c>
    </row>
    <row r="468" ht="15.75" customHeight="1">
      <c r="A468" s="3">
        <f t="shared" si="1"/>
        <v>467</v>
      </c>
      <c r="B468" s="7">
        <f t="shared" si="40"/>
        <v>3038149.863</v>
      </c>
      <c r="C468" s="3">
        <f>IF(A468&lt;=('Retirement Age'!$B$2-'Retirement Age'!$B$1)*12,Calculations!B468*(1+'Retirement Age'!$B$8/12)^(('Retirement Age'!$B$2-'Retirement Age'!$B$1)*12-A468),0)</f>
        <v>0</v>
      </c>
      <c r="E468" s="3">
        <f>C468/((1+'Retirement Age'!$B$9/12)^((('Retirement Age'!$B$2-'Retirement Age'!$B$1)*12)-Calculations!A468))</f>
        <v>0</v>
      </c>
    </row>
    <row r="469" ht="15.75" customHeight="1">
      <c r="A469" s="3">
        <f t="shared" si="1"/>
        <v>468</v>
      </c>
      <c r="B469" s="7">
        <f t="shared" si="40"/>
        <v>3038149.863</v>
      </c>
      <c r="C469" s="3">
        <f>IF(A469&lt;=('Retirement Age'!$B$2-'Retirement Age'!$B$1)*12,Calculations!B469*(1+'Retirement Age'!$B$8/12)^(('Retirement Age'!$B$2-'Retirement Age'!$B$1)*12-A469),0)</f>
        <v>0</v>
      </c>
      <c r="E469" s="3">
        <f>C469/((1+'Retirement Age'!$B$9/12)^((('Retirement Age'!$B$2-'Retirement Age'!$B$1)*12)-Calculations!A469))</f>
        <v>0</v>
      </c>
    </row>
    <row r="470" ht="15.75" customHeight="1">
      <c r="A470" s="3">
        <f t="shared" si="1"/>
        <v>469</v>
      </c>
      <c r="B470" s="7">
        <f>B469*(1+'Retirement Age'!$B$6)</f>
        <v>3493872.342</v>
      </c>
      <c r="C470" s="3">
        <f>IF(A470&lt;=('Retirement Age'!$B$2-'Retirement Age'!$B$1)*12,Calculations!B470*(1+'Retirement Age'!$B$8/12)^(('Retirement Age'!$B$2-'Retirement Age'!$B$1)*12-A470),0)</f>
        <v>0</v>
      </c>
      <c r="E470" s="3">
        <f>C470/((1+'Retirement Age'!$B$9/12)^((('Retirement Age'!$B$2-'Retirement Age'!$B$1)*12)-Calculations!A470))</f>
        <v>0</v>
      </c>
    </row>
    <row r="471" ht="15.75" customHeight="1">
      <c r="A471" s="3">
        <f t="shared" si="1"/>
        <v>470</v>
      </c>
      <c r="B471" s="7">
        <f t="shared" ref="B471:B481" si="41">B470</f>
        <v>3493872.342</v>
      </c>
      <c r="C471" s="3">
        <f>IF(A471&lt;=('Retirement Age'!$B$2-'Retirement Age'!$B$1)*12,Calculations!B471*(1+'Retirement Age'!$B$8/12)^(('Retirement Age'!$B$2-'Retirement Age'!$B$1)*12-A471),0)</f>
        <v>0</v>
      </c>
      <c r="E471" s="3">
        <f>C471/((1+'Retirement Age'!$B$9/12)^((('Retirement Age'!$B$2-'Retirement Age'!$B$1)*12)-Calculations!A471))</f>
        <v>0</v>
      </c>
    </row>
    <row r="472" ht="15.75" customHeight="1">
      <c r="A472" s="3">
        <f t="shared" si="1"/>
        <v>471</v>
      </c>
      <c r="B472" s="7">
        <f t="shared" si="41"/>
        <v>3493872.342</v>
      </c>
      <c r="C472" s="3">
        <f>IF(A472&lt;=('Retirement Age'!$B$2-'Retirement Age'!$B$1)*12,Calculations!B472*(1+'Retirement Age'!$B$8/12)^(('Retirement Age'!$B$2-'Retirement Age'!$B$1)*12-A472),0)</f>
        <v>0</v>
      </c>
      <c r="E472" s="3">
        <f>C472/((1+'Retirement Age'!$B$9/12)^((('Retirement Age'!$B$2-'Retirement Age'!$B$1)*12)-Calculations!A472))</f>
        <v>0</v>
      </c>
    </row>
    <row r="473" ht="15.75" customHeight="1">
      <c r="A473" s="3">
        <f t="shared" si="1"/>
        <v>472</v>
      </c>
      <c r="B473" s="7">
        <f t="shared" si="41"/>
        <v>3493872.342</v>
      </c>
      <c r="C473" s="3">
        <f>IF(A473&lt;=('Retirement Age'!$B$2-'Retirement Age'!$B$1)*12,Calculations!B473*(1+'Retirement Age'!$B$8/12)^(('Retirement Age'!$B$2-'Retirement Age'!$B$1)*12-A473),0)</f>
        <v>0</v>
      </c>
      <c r="E473" s="3">
        <f>C473/((1+'Retirement Age'!$B$9/12)^((('Retirement Age'!$B$2-'Retirement Age'!$B$1)*12)-Calculations!A473))</f>
        <v>0</v>
      </c>
    </row>
    <row r="474" ht="15.75" customHeight="1">
      <c r="A474" s="3">
        <f t="shared" si="1"/>
        <v>473</v>
      </c>
      <c r="B474" s="7">
        <f t="shared" si="41"/>
        <v>3493872.342</v>
      </c>
      <c r="C474" s="3">
        <f>IF(A474&lt;=('Retirement Age'!$B$2-'Retirement Age'!$B$1)*12,Calculations!B474*(1+'Retirement Age'!$B$8/12)^(('Retirement Age'!$B$2-'Retirement Age'!$B$1)*12-A474),0)</f>
        <v>0</v>
      </c>
      <c r="E474" s="3">
        <f>C474/((1+'Retirement Age'!$B$9/12)^((('Retirement Age'!$B$2-'Retirement Age'!$B$1)*12)-Calculations!A474))</f>
        <v>0</v>
      </c>
    </row>
    <row r="475" ht="15.75" customHeight="1">
      <c r="A475" s="3">
        <f t="shared" si="1"/>
        <v>474</v>
      </c>
      <c r="B475" s="7">
        <f t="shared" si="41"/>
        <v>3493872.342</v>
      </c>
      <c r="C475" s="3">
        <f>IF(A475&lt;=('Retirement Age'!$B$2-'Retirement Age'!$B$1)*12,Calculations!B475*(1+'Retirement Age'!$B$8/12)^(('Retirement Age'!$B$2-'Retirement Age'!$B$1)*12-A475),0)</f>
        <v>0</v>
      </c>
      <c r="E475" s="3">
        <f>C475/((1+'Retirement Age'!$B$9/12)^((('Retirement Age'!$B$2-'Retirement Age'!$B$1)*12)-Calculations!A475))</f>
        <v>0</v>
      </c>
    </row>
    <row r="476" ht="15.75" customHeight="1">
      <c r="A476" s="3">
        <f t="shared" si="1"/>
        <v>475</v>
      </c>
      <c r="B476" s="7">
        <f t="shared" si="41"/>
        <v>3493872.342</v>
      </c>
      <c r="C476" s="3">
        <f>IF(A476&lt;=('Retirement Age'!$B$2-'Retirement Age'!$B$1)*12,Calculations!B476*(1+'Retirement Age'!$B$8/12)^(('Retirement Age'!$B$2-'Retirement Age'!$B$1)*12-A476),0)</f>
        <v>0</v>
      </c>
      <c r="E476" s="3">
        <f>C476/((1+'Retirement Age'!$B$9/12)^((('Retirement Age'!$B$2-'Retirement Age'!$B$1)*12)-Calculations!A476))</f>
        <v>0</v>
      </c>
    </row>
    <row r="477" ht="15.75" customHeight="1">
      <c r="A477" s="3">
        <f t="shared" si="1"/>
        <v>476</v>
      </c>
      <c r="B477" s="7">
        <f t="shared" si="41"/>
        <v>3493872.342</v>
      </c>
      <c r="C477" s="3">
        <f>IF(A477&lt;=('Retirement Age'!$B$2-'Retirement Age'!$B$1)*12,Calculations!B477*(1+'Retirement Age'!$B$8/12)^(('Retirement Age'!$B$2-'Retirement Age'!$B$1)*12-A477),0)</f>
        <v>0</v>
      </c>
      <c r="E477" s="3">
        <f>C477/((1+'Retirement Age'!$B$9/12)^((('Retirement Age'!$B$2-'Retirement Age'!$B$1)*12)-Calculations!A477))</f>
        <v>0</v>
      </c>
    </row>
    <row r="478" ht="15.75" customHeight="1">
      <c r="A478" s="3">
        <f t="shared" si="1"/>
        <v>477</v>
      </c>
      <c r="B478" s="7">
        <f t="shared" si="41"/>
        <v>3493872.342</v>
      </c>
      <c r="C478" s="3">
        <f>IF(A478&lt;=('Retirement Age'!$B$2-'Retirement Age'!$B$1)*12,Calculations!B478*(1+'Retirement Age'!$B$8/12)^(('Retirement Age'!$B$2-'Retirement Age'!$B$1)*12-A478),0)</f>
        <v>0</v>
      </c>
      <c r="E478" s="3">
        <f>C478/((1+'Retirement Age'!$B$9/12)^((('Retirement Age'!$B$2-'Retirement Age'!$B$1)*12)-Calculations!A478))</f>
        <v>0</v>
      </c>
    </row>
    <row r="479" ht="15.75" customHeight="1">
      <c r="A479" s="3">
        <f t="shared" si="1"/>
        <v>478</v>
      </c>
      <c r="B479" s="7">
        <f t="shared" si="41"/>
        <v>3493872.342</v>
      </c>
      <c r="C479" s="3">
        <f>IF(A479&lt;=('Retirement Age'!$B$2-'Retirement Age'!$B$1)*12,Calculations!B479*(1+'Retirement Age'!$B$8/12)^(('Retirement Age'!$B$2-'Retirement Age'!$B$1)*12-A479),0)</f>
        <v>0</v>
      </c>
      <c r="E479" s="3">
        <f>C479/((1+'Retirement Age'!$B$9/12)^((('Retirement Age'!$B$2-'Retirement Age'!$B$1)*12)-Calculations!A479))</f>
        <v>0</v>
      </c>
    </row>
    <row r="480" ht="15.75" customHeight="1">
      <c r="A480" s="3">
        <f t="shared" si="1"/>
        <v>479</v>
      </c>
      <c r="B480" s="7">
        <f t="shared" si="41"/>
        <v>3493872.342</v>
      </c>
      <c r="C480" s="3">
        <f>IF(A480&lt;=('Retirement Age'!$B$2-'Retirement Age'!$B$1)*12,Calculations!B480*(1+'Retirement Age'!$B$8/12)^(('Retirement Age'!$B$2-'Retirement Age'!$B$1)*12-A480),0)</f>
        <v>0</v>
      </c>
      <c r="E480" s="3">
        <f>C480/((1+'Retirement Age'!$B$9/12)^((('Retirement Age'!$B$2-'Retirement Age'!$B$1)*12)-Calculations!A480))</f>
        <v>0</v>
      </c>
    </row>
    <row r="481" ht="15.75" customHeight="1">
      <c r="A481" s="3">
        <f t="shared" si="1"/>
        <v>480</v>
      </c>
      <c r="B481" s="7">
        <f t="shared" si="41"/>
        <v>3493872.342</v>
      </c>
      <c r="C481" s="3">
        <f>IF(A481&lt;=('Retirement Age'!$B$2-'Retirement Age'!$B$1)*12,Calculations!B481*(1+'Retirement Age'!$B$8/12)^(('Retirement Age'!$B$2-'Retirement Age'!$B$1)*12-A481),0)</f>
        <v>0</v>
      </c>
      <c r="E481" s="3">
        <f>C481/((1+'Retirement Age'!$B$9/12)^((('Retirement Age'!$B$2-'Retirement Age'!$B$1)*12)-Calculations!A481))</f>
        <v>0</v>
      </c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