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Excel\"/>
    </mc:Choice>
  </mc:AlternateContent>
  <xr:revisionPtr revIDLastSave="0" documentId="13_ncr:1_{D64EAD22-A6C6-4ABD-A0D3-EEA59A1CD139}" xr6:coauthVersionLast="46" xr6:coauthVersionMax="46" xr10:uidLastSave="{00000000-0000-0000-0000-000000000000}"/>
  <bookViews>
    <workbookView xWindow="-108" yWindow="-108" windowWidth="23256" windowHeight="12456" xr2:uid="{57E3E920-0241-41FF-9AA3-8F231EBA9882}"/>
  </bookViews>
  <sheets>
    <sheet name="Questions" sheetId="2" r:id="rId1"/>
    <sheet name="Salary Chart" sheetId="6" r:id="rId2"/>
    <sheet name="Answers" sheetId="3" r:id="rId3"/>
    <sheet name="Department Sheet" sheetId="4" r:id="rId4"/>
  </sheets>
  <definedNames>
    <definedName name="_xlnm._FilterDatabase" localSheetId="2" hidden="1">Answers!$A$10:$W$60</definedName>
    <definedName name="_xlnm.Criteria" localSheetId="2">Answers!$C$10:$C$60</definedName>
    <definedName name="_xlnm.Extract" localSheetId="2">Answers!$Y$41:$Y$41</definedName>
    <definedName name="HR_Salary">Answers!$D$11:$D$59</definedName>
  </definedNames>
  <calcPr calcId="191029"/>
  <customWorkbookViews>
    <customWorkbookView name="Needed" guid="{1A4920B7-5088-49CD-B509-7D2D9C2E003F}" maximized="1" xWindow="-9" yWindow="-9" windowWidth="1938" windowHeight="1038" activeSheetId="1"/>
  </customWorkbookViews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O4" i="3"/>
  <c r="M4" i="3"/>
  <c r="K4" i="3"/>
  <c r="I4" i="3"/>
  <c r="O7" i="3"/>
  <c r="M7" i="3"/>
  <c r="K7" i="3"/>
  <c r="I7" i="3"/>
  <c r="D5" i="3"/>
  <c r="D6" i="3"/>
  <c r="D7" i="3"/>
  <c r="D8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11" i="3"/>
  <c r="U12" i="3"/>
  <c r="W12" i="3" s="1"/>
  <c r="U13" i="3"/>
  <c r="W13" i="3" s="1"/>
  <c r="U14" i="3"/>
  <c r="W14" i="3" s="1"/>
  <c r="U15" i="3"/>
  <c r="W15" i="3" s="1"/>
  <c r="U16" i="3"/>
  <c r="W16" i="3" s="1"/>
  <c r="U17" i="3"/>
  <c r="W17" i="3" s="1"/>
  <c r="U18" i="3"/>
  <c r="W18" i="3" s="1"/>
  <c r="U19" i="3"/>
  <c r="W19" i="3" s="1"/>
  <c r="U20" i="3"/>
  <c r="W20" i="3" s="1"/>
  <c r="U21" i="3"/>
  <c r="W21" i="3" s="1"/>
  <c r="U22" i="3"/>
  <c r="W22" i="3" s="1"/>
  <c r="U23" i="3"/>
  <c r="W23" i="3" s="1"/>
  <c r="U24" i="3"/>
  <c r="W24" i="3" s="1"/>
  <c r="U25" i="3"/>
  <c r="W25" i="3" s="1"/>
  <c r="U26" i="3"/>
  <c r="W26" i="3" s="1"/>
  <c r="U27" i="3"/>
  <c r="W27" i="3" s="1"/>
  <c r="U28" i="3"/>
  <c r="W28" i="3" s="1"/>
  <c r="U29" i="3"/>
  <c r="W29" i="3" s="1"/>
  <c r="U30" i="3"/>
  <c r="W30" i="3" s="1"/>
  <c r="U31" i="3"/>
  <c r="W31" i="3" s="1"/>
  <c r="U32" i="3"/>
  <c r="W32" i="3" s="1"/>
  <c r="U33" i="3"/>
  <c r="W33" i="3" s="1"/>
  <c r="U34" i="3"/>
  <c r="W34" i="3" s="1"/>
  <c r="U35" i="3"/>
  <c r="W35" i="3" s="1"/>
  <c r="U36" i="3"/>
  <c r="W36" i="3" s="1"/>
  <c r="U37" i="3"/>
  <c r="W37" i="3" s="1"/>
  <c r="U38" i="3"/>
  <c r="W38" i="3" s="1"/>
  <c r="U39" i="3"/>
  <c r="W39" i="3" s="1"/>
  <c r="U40" i="3"/>
  <c r="W40" i="3" s="1"/>
  <c r="U41" i="3"/>
  <c r="W41" i="3" s="1"/>
  <c r="U42" i="3"/>
  <c r="W42" i="3" s="1"/>
  <c r="U43" i="3"/>
  <c r="W43" i="3" s="1"/>
  <c r="U44" i="3"/>
  <c r="W44" i="3" s="1"/>
  <c r="U45" i="3"/>
  <c r="W45" i="3" s="1"/>
  <c r="U46" i="3"/>
  <c r="W46" i="3" s="1"/>
  <c r="U47" i="3"/>
  <c r="W47" i="3" s="1"/>
  <c r="U48" i="3"/>
  <c r="W48" i="3" s="1"/>
  <c r="U49" i="3"/>
  <c r="W49" i="3" s="1"/>
  <c r="U50" i="3"/>
  <c r="W50" i="3" s="1"/>
  <c r="U51" i="3"/>
  <c r="W51" i="3" s="1"/>
  <c r="U52" i="3"/>
  <c r="W52" i="3" s="1"/>
  <c r="U53" i="3"/>
  <c r="W53" i="3" s="1"/>
  <c r="U54" i="3"/>
  <c r="W54" i="3" s="1"/>
  <c r="U55" i="3"/>
  <c r="W55" i="3" s="1"/>
  <c r="U56" i="3"/>
  <c r="W56" i="3" s="1"/>
  <c r="U57" i="3"/>
  <c r="W57" i="3" s="1"/>
  <c r="U58" i="3"/>
  <c r="W58" i="3" s="1"/>
  <c r="U59" i="3"/>
  <c r="W59" i="3" s="1"/>
  <c r="U60" i="3"/>
  <c r="W60" i="3" s="1"/>
  <c r="U11" i="3"/>
  <c r="W11" i="3" s="1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1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11" i="3"/>
  <c r="R11" i="3" s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1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abhis</author>
  </authors>
  <commentList>
    <comment ref="B13" authorId="0" shapeId="0" xr:uid="{EC75C858-2FD1-475D-9AFE-55EAA8CC8062}">
      <text>
        <r>
          <rPr>
            <b/>
            <sz val="9"/>
            <color indexed="81"/>
            <rFont val="Tahoma"/>
            <family val="2"/>
          </rPr>
          <t>abhis:</t>
        </r>
        <r>
          <rPr>
            <sz val="9"/>
            <color indexed="81"/>
            <rFont val="Tahoma"/>
            <family val="2"/>
          </rPr>
          <t xml:space="preserve">
Key Member of the IT team
</t>
        </r>
      </text>
    </comment>
  </commentList>
</comments>
</file>

<file path=xl/sharedStrings.xml><?xml version="1.0" encoding="utf-8"?>
<sst xmlns="http://schemas.openxmlformats.org/spreadsheetml/2006/main" count="756" uniqueCount="423">
  <si>
    <t xml:space="preserve"> Employee Data Management in Excel</t>
  </si>
  <si>
    <t>Employee ID</t>
  </si>
  <si>
    <t>Name</t>
  </si>
  <si>
    <t>Department</t>
  </si>
  <si>
    <t>Salary</t>
  </si>
  <si>
    <t>Joining Date</t>
  </si>
  <si>
    <t>Remarks</t>
  </si>
  <si>
    <t>E001</t>
  </si>
  <si>
    <t>John Smith</t>
  </si>
  <si>
    <t>HR</t>
  </si>
  <si>
    <t>Excellent</t>
  </si>
  <si>
    <t>E002</t>
  </si>
  <si>
    <t>Anna White</t>
  </si>
  <si>
    <t>Finance</t>
  </si>
  <si>
    <t>Good Worker</t>
  </si>
  <si>
    <t>E003</t>
  </si>
  <si>
    <t>Mike Brown</t>
  </si>
  <si>
    <t>IT</t>
  </si>
  <si>
    <t>Reliable</t>
  </si>
  <si>
    <t>E004</t>
  </si>
  <si>
    <t>Emily Clark</t>
  </si>
  <si>
    <t>E005</t>
  </si>
  <si>
    <t>Rajesh Kumar</t>
  </si>
  <si>
    <t>Team Player</t>
  </si>
  <si>
    <t>E006</t>
  </si>
  <si>
    <t>Priya Sharma</t>
  </si>
  <si>
    <t>No Remarks</t>
  </si>
  <si>
    <t>E007</t>
  </si>
  <si>
    <t>David Miller</t>
  </si>
  <si>
    <t>Operations</t>
  </si>
  <si>
    <t>Hardworking</t>
  </si>
  <si>
    <t>E008</t>
  </si>
  <si>
    <t>Sneha Patel</t>
  </si>
  <si>
    <t>E009</t>
  </si>
  <si>
    <t>Carlos Garcia</t>
  </si>
  <si>
    <t>E010</t>
  </si>
  <si>
    <t>Akira Tanaka</t>
  </si>
  <si>
    <t>Key Contributor</t>
  </si>
  <si>
    <t>E011</t>
  </si>
  <si>
    <t>Fatima Ahmed</t>
  </si>
  <si>
    <t>E012</t>
  </si>
  <si>
    <t>Tom Lee</t>
  </si>
  <si>
    <t>Dependable</t>
  </si>
  <si>
    <t>E013</t>
  </si>
  <si>
    <t>Zara Khan</t>
  </si>
  <si>
    <t>Creative Problem Solver</t>
  </si>
  <si>
    <t>E014</t>
  </si>
  <si>
    <t>Samuel Johnson</t>
  </si>
  <si>
    <t>E015</t>
  </si>
  <si>
    <t>Aisha Yusuf</t>
  </si>
  <si>
    <t>Exceptional</t>
  </si>
  <si>
    <t>E016</t>
  </si>
  <si>
    <t>Chris Evans</t>
  </si>
  <si>
    <t>E017</t>
  </si>
  <si>
    <t>Mei Ling</t>
  </si>
  <si>
    <t>Versatile</t>
  </si>
  <si>
    <t>E018</t>
  </si>
  <si>
    <t>Ahmed Hassan</t>
  </si>
  <si>
    <t>E019</t>
  </si>
  <si>
    <t>Olivia Taylor</t>
  </si>
  <si>
    <t>Dedicated</t>
  </si>
  <si>
    <t>E020</t>
  </si>
  <si>
    <t>Juan Martinez</t>
  </si>
  <si>
    <t>Task No</t>
  </si>
  <si>
    <t>Question</t>
  </si>
  <si>
    <t>Last Name</t>
  </si>
  <si>
    <t>John</t>
  </si>
  <si>
    <t>Smith</t>
  </si>
  <si>
    <t>Anna</t>
  </si>
  <si>
    <t>White</t>
  </si>
  <si>
    <t>Mike</t>
  </si>
  <si>
    <t>Brown</t>
  </si>
  <si>
    <t>Emily</t>
  </si>
  <si>
    <t>Clark</t>
  </si>
  <si>
    <t>Rajesh</t>
  </si>
  <si>
    <t>Kumar</t>
  </si>
  <si>
    <t>Priya</t>
  </si>
  <si>
    <t>Sharma</t>
  </si>
  <si>
    <t>David</t>
  </si>
  <si>
    <t>Miller</t>
  </si>
  <si>
    <t>Sneha</t>
  </si>
  <si>
    <t>Patel</t>
  </si>
  <si>
    <t>Carlos</t>
  </si>
  <si>
    <t>Garcia</t>
  </si>
  <si>
    <t>Akira</t>
  </si>
  <si>
    <t>Tanaka</t>
  </si>
  <si>
    <t>Fatima</t>
  </si>
  <si>
    <t>Ahmed</t>
  </si>
  <si>
    <t>Tom</t>
  </si>
  <si>
    <t>Lee</t>
  </si>
  <si>
    <t>Zara</t>
  </si>
  <si>
    <t>Khan</t>
  </si>
  <si>
    <t>Samuel</t>
  </si>
  <si>
    <t>Johnson</t>
  </si>
  <si>
    <t>Aisha</t>
  </si>
  <si>
    <t>Yusuf</t>
  </si>
  <si>
    <t>Chris</t>
  </si>
  <si>
    <t>Evans</t>
  </si>
  <si>
    <t>Mei</t>
  </si>
  <si>
    <t>Ling</t>
  </si>
  <si>
    <t>Hassan</t>
  </si>
  <si>
    <t>Olivia</t>
  </si>
  <si>
    <t>Taylor</t>
  </si>
  <si>
    <t>Juan</t>
  </si>
  <si>
    <t>Martinez</t>
  </si>
  <si>
    <t>Excellent HR Check</t>
  </si>
  <si>
    <t>E021</t>
  </si>
  <si>
    <t>Rahul Sharma</t>
  </si>
  <si>
    <t>Excellent Leader</t>
  </si>
  <si>
    <t>E022</t>
  </si>
  <si>
    <t>Sophia Brown</t>
  </si>
  <si>
    <t>Needs Training</t>
  </si>
  <si>
    <t>E023</t>
  </si>
  <si>
    <t>Liam Wilson</t>
  </si>
  <si>
    <t>Data Entry Error</t>
  </si>
  <si>
    <t>E024</t>
  </si>
  <si>
    <t>Isabella Lopez</t>
  </si>
  <si>
    <t>Long Service Employee</t>
  </si>
  <si>
    <t>E025</t>
  </si>
  <si>
    <t>Ethan James</t>
  </si>
  <si>
    <t>New Hire</t>
  </si>
  <si>
    <t>E026</t>
  </si>
  <si>
    <t>Ava Thompson</t>
  </si>
  <si>
    <t>Senior Executive</t>
  </si>
  <si>
    <t>E027</t>
  </si>
  <si>
    <t>Mason White</t>
  </si>
  <si>
    <t>Good Performer</t>
  </si>
  <si>
    <t>E028</t>
  </si>
  <si>
    <t>Amelia Carter</t>
  </si>
  <si>
    <t>Intern</t>
  </si>
  <si>
    <t>E029</t>
  </si>
  <si>
    <t>Oliver Wright</t>
  </si>
  <si>
    <t>Part-time Worker</t>
  </si>
  <si>
    <t>E030</t>
  </si>
  <si>
    <t>Mia Hernandez</t>
  </si>
  <si>
    <t>NULL</t>
  </si>
  <si>
    <t>E031</t>
  </si>
  <si>
    <t>Henry Foster</t>
  </si>
  <si>
    <t>Needs Improvement</t>
  </si>
  <si>
    <t>E032</t>
  </si>
  <si>
    <t>Logan Bennett</t>
  </si>
  <si>
    <t>Specialist</t>
  </si>
  <si>
    <t>E033</t>
  </si>
  <si>
    <t>Charlotte Ramirez</t>
  </si>
  <si>
    <t>E034</t>
  </si>
  <si>
    <t>Jack Nelson</t>
  </si>
  <si>
    <t>Team Leader</t>
  </si>
  <si>
    <t>E035</t>
  </si>
  <si>
    <t>Harper Gonzalez</t>
  </si>
  <si>
    <t>Analyst</t>
  </si>
  <si>
    <t>E036</t>
  </si>
  <si>
    <t>Elijah Cooper</t>
  </si>
  <si>
    <t>Entry-Level Employee</t>
  </si>
  <si>
    <t>E037</t>
  </si>
  <si>
    <t>Aria Morgan</t>
  </si>
  <si>
    <t>E038</t>
  </si>
  <si>
    <t>Noah Murphy</t>
  </si>
  <si>
    <t>Business Strategist</t>
  </si>
  <si>
    <t>E039</t>
  </si>
  <si>
    <t>Abigail Reed</t>
  </si>
  <si>
    <t>E040</t>
  </si>
  <si>
    <t>William Parker</t>
  </si>
  <si>
    <t>Chief Technology Officer</t>
  </si>
  <si>
    <t>E041</t>
  </si>
  <si>
    <t>Grace Peterson</t>
  </si>
  <si>
    <t>Training Required</t>
  </si>
  <si>
    <t>E042</t>
  </si>
  <si>
    <t>Dylan Scott</t>
  </si>
  <si>
    <t>Senior Financial Analyst</t>
  </si>
  <si>
    <t>E043</t>
  </si>
  <si>
    <t>Isabella Kim</t>
  </si>
  <si>
    <t>Software Architect</t>
  </si>
  <si>
    <t>E044</t>
  </si>
  <si>
    <t>Lucas Adams</t>
  </si>
  <si>
    <t>Inventory Manager</t>
  </si>
  <si>
    <t>E045</t>
  </si>
  <si>
    <t>Charlotte Davis</t>
  </si>
  <si>
    <t>Human Capital Strategist</t>
  </si>
  <si>
    <t>E046</t>
  </si>
  <si>
    <t>Elijah Brooks</t>
  </si>
  <si>
    <t>Investment Specialist</t>
  </si>
  <si>
    <t>E047</t>
  </si>
  <si>
    <t>Natalie Foster</t>
  </si>
  <si>
    <t>Cloud Engineer</t>
  </si>
  <si>
    <t>E048</t>
  </si>
  <si>
    <t>Ethan Robinson</t>
  </si>
  <si>
    <t>Production Supervisor</t>
  </si>
  <si>
    <t>E049</t>
  </si>
  <si>
    <t>Victoria Hall</t>
  </si>
  <si>
    <t>HR Generalist</t>
  </si>
  <si>
    <t>E050</t>
  </si>
  <si>
    <t>Benjamin Carter</t>
  </si>
  <si>
    <t>CFO</t>
  </si>
  <si>
    <t>Compute the additional earnings each employee receives as 10% of their Salary. (Output: Bonus column)</t>
  </si>
  <si>
    <t>Split the Name column into two separate columns: one for the first name and another for the last name. (Output: First Name and Last Name columns)</t>
  </si>
  <si>
    <t>Attach a note to Mike Brown’s name mentioning that he is a key member of the IT team. (Output: Comment in Name column)</t>
  </si>
  <si>
    <t>Generate unique company email addresses for each employee using their names. (Output: Email ID column)</t>
  </si>
  <si>
    <t>Compare salaries and indicate whether they exceed 50,000. (Output: Salary Comparison column)</t>
  </si>
  <si>
    <t>Check which employees belong to the "Finance" department and mark them accordingly. (Output: Finance Check column)</t>
  </si>
  <si>
    <t>Classify salaries within the 50,000-70,000 range into a specific category while labeling others separately. (Output: Salary Category column)</t>
  </si>
  <si>
    <t>Determine which employees belong to both the HR department and another specific category in the dataset. (Output: HR &amp; Excellent Check column)</t>
  </si>
  <si>
    <t>Ensure there are no unnecessary spaces in the Name column. (Output: Cleaned Names column)</t>
  </si>
  <si>
    <t>Modify the text in the Remarks column so that the first letter of every word is in uppercase. (Output: Formatted Remarks column)</t>
  </si>
  <si>
    <t>Count the number of characters in each employee’s Remarks. (Output: Text Length column)</t>
  </si>
  <si>
    <t>Combine the first name and department into a single identifier. (Output: Unique Identifier column)</t>
  </si>
  <si>
    <t>Extract and display the year from the Joining Date column. (Output: Joining Year column)</t>
  </si>
  <si>
    <t>Insert the current date in a new column for reference. (Output: Today's Date column)</t>
  </si>
  <si>
    <t>Add a new column that records both the current date and time. (Output: Date &amp; Time column)</t>
  </si>
  <si>
    <t>Calculate the number of working days between an employee’s joining date and today’s date. (Output: Net Working Days column)</t>
  </si>
  <si>
    <t>Find the total salary distributed to employees in the HR department. (Output: Total HR Salary column)</t>
  </si>
  <si>
    <t>Retrieve the department of a specific employee based on their Employee ID. (Output: Employee Department column)</t>
  </si>
  <si>
    <t>Display the salary of a specific employee by searching their name in the dataset. (Output: Employee Salary column)</t>
  </si>
  <si>
    <t>Locate the remarks of a particular employee based on their Employee ID. (Output: Employee Remarks column)</t>
  </si>
  <si>
    <t>Retrieve the joining date of an employee by searching horizontally across a different dataset. (Output: Employee Joining Date column)</t>
  </si>
  <si>
    <t>Identify the salary of an employee based on a position within the dataset. (Output: Indexed Salary column)</t>
  </si>
  <si>
    <t>Insert a clickable link in the dataset that redirects to the company’s official website. (Output: Hyperlink column)</t>
  </si>
  <si>
    <t>Display only employees from the IT department while hiding all others. (Output: Filtered Dataset)</t>
  </si>
  <si>
    <t>Convert the dataset into a structured format to make it easier to manage and analyze. (Output: Formatted Table)</t>
  </si>
  <si>
    <t>Create a visual representation showing the distribution of employees across departments. (Output: Department Chart)</t>
  </si>
  <si>
    <t>Generate a dynamic chart that allows deeper insights into employee salaries. (Output: Salary Pivot Chart)</t>
  </si>
  <si>
    <t>Summarize the dataset to display the total salaries for each department. (Output: Pivot Table View)</t>
  </si>
  <si>
    <t>Display the highest salary in the company. (Output: Highest Salary column)</t>
  </si>
  <si>
    <t>Show the lowest salary in the company. (Output: Lowest Salary column)</t>
  </si>
  <si>
    <t>Find the average salary across all employees. (Output: Average Salary column)</t>
  </si>
  <si>
    <t>Identify the employee who has been with the company the longest. (Output: Longest Tenure Employee column)</t>
  </si>
  <si>
    <t>Determine the employee who joined most recently. (Output: Most Recent Hire column)</t>
  </si>
  <si>
    <r>
      <t xml:space="preserve">Update the Department column to ensure "HR" is written in full form. </t>
    </r>
    <r>
      <rPr>
        <sz val="11"/>
        <color rgb="FFFF0000"/>
        <rFont val="Calibri"/>
        <family val="2"/>
        <scheme val="minor"/>
      </rPr>
      <t>HR Replaced with Human Resources</t>
    </r>
  </si>
  <si>
    <r>
      <t xml:space="preserve">Identify and highlight blank cells in the Remarks column. </t>
    </r>
    <r>
      <rPr>
        <sz val="11"/>
        <color rgb="FFFF0000"/>
        <rFont val="Calibri"/>
        <family val="2"/>
        <scheme val="minor"/>
      </rPr>
      <t>Highlited empty cells</t>
    </r>
  </si>
  <si>
    <r>
      <t xml:space="preserve">Modify the dataset to make the column headers stand out and ensure Salary values are easily interpretable in financial format. </t>
    </r>
    <r>
      <rPr>
        <sz val="11"/>
        <color rgb="FFFF0000"/>
        <rFont val="Calibri"/>
        <family val="2"/>
        <scheme val="minor"/>
      </rPr>
      <t>Changed column headings to bold and italics and changed salary to currency format</t>
    </r>
  </si>
  <si>
    <t>Adjust the Remarks column so that all text is fully visible within each cell.</t>
  </si>
  <si>
    <t>Bonus Column</t>
  </si>
  <si>
    <t xml:space="preserve">First Name </t>
  </si>
  <si>
    <t>Rahul</t>
  </si>
  <si>
    <t>Sophia</t>
  </si>
  <si>
    <t>Liam</t>
  </si>
  <si>
    <t>Wilson</t>
  </si>
  <si>
    <t>Isabella</t>
  </si>
  <si>
    <t>Lopez</t>
  </si>
  <si>
    <t>Ethan</t>
  </si>
  <si>
    <t>James</t>
  </si>
  <si>
    <t>Ava</t>
  </si>
  <si>
    <t>Thompson</t>
  </si>
  <si>
    <t>Mason</t>
  </si>
  <si>
    <t>Amelia</t>
  </si>
  <si>
    <t>Carter</t>
  </si>
  <si>
    <t>Oliver</t>
  </si>
  <si>
    <t>Wright</t>
  </si>
  <si>
    <t>Mia</t>
  </si>
  <si>
    <t>Hernandez</t>
  </si>
  <si>
    <t>Henry</t>
  </si>
  <si>
    <t>Foster</t>
  </si>
  <si>
    <t>Logan</t>
  </si>
  <si>
    <t>Bennett</t>
  </si>
  <si>
    <t>Charlotte</t>
  </si>
  <si>
    <t>Ramirez</t>
  </si>
  <si>
    <t>Jack</t>
  </si>
  <si>
    <t>Nelson</t>
  </si>
  <si>
    <t>Harper</t>
  </si>
  <si>
    <t>Gonzalez</t>
  </si>
  <si>
    <t>Elijah</t>
  </si>
  <si>
    <t>Cooper</t>
  </si>
  <si>
    <t>Aria</t>
  </si>
  <si>
    <t>Morgan</t>
  </si>
  <si>
    <t>Noah</t>
  </si>
  <si>
    <t>Murphy</t>
  </si>
  <si>
    <t>Abigail</t>
  </si>
  <si>
    <t>Reed</t>
  </si>
  <si>
    <t>William</t>
  </si>
  <si>
    <t>Parker</t>
  </si>
  <si>
    <t>Grace</t>
  </si>
  <si>
    <t>Peterson</t>
  </si>
  <si>
    <t>Dylan</t>
  </si>
  <si>
    <t>Scott</t>
  </si>
  <si>
    <t>Kim</t>
  </si>
  <si>
    <t>Lucas</t>
  </si>
  <si>
    <t>Adams</t>
  </si>
  <si>
    <t>Davis</t>
  </si>
  <si>
    <t>Brooks</t>
  </si>
  <si>
    <t>Natalie</t>
  </si>
  <si>
    <t>Robinson</t>
  </si>
  <si>
    <t>Victoria</t>
  </si>
  <si>
    <t>Hall</t>
  </si>
  <si>
    <t>Benjamin</t>
  </si>
  <si>
    <t>Email Addresses</t>
  </si>
  <si>
    <t>johnsmith@company.com</t>
  </si>
  <si>
    <t>annawhite@company.com</t>
  </si>
  <si>
    <t>mikebrown@company.com</t>
  </si>
  <si>
    <t>emilyclark@company.com</t>
  </si>
  <si>
    <t>rajeshkumar@company.com</t>
  </si>
  <si>
    <t>priyasharma@company.com</t>
  </si>
  <si>
    <t>davidmiller@company.com</t>
  </si>
  <si>
    <t>chrisevans@company.com</t>
  </si>
  <si>
    <t>carlosgarcia@company.com</t>
  </si>
  <si>
    <t>akiratanaka@company.com</t>
  </si>
  <si>
    <t>fatimaahmed@company.com</t>
  </si>
  <si>
    <t>tomlee@company.com</t>
  </si>
  <si>
    <t>zarakhan@company.com</t>
  </si>
  <si>
    <t>samueljohnson@company.com</t>
  </si>
  <si>
    <t>aishayusuf@company.com</t>
  </si>
  <si>
    <t>snehapatel@company.com</t>
  </si>
  <si>
    <t>meiling@company.com</t>
  </si>
  <si>
    <t>ahmedhassan@company.com</t>
  </si>
  <si>
    <t>oliviataylor@company.com</t>
  </si>
  <si>
    <t>juanmartinez@company.com</t>
  </si>
  <si>
    <t>rahulsharma@company.com</t>
  </si>
  <si>
    <t>sophiabrown@company.com</t>
  </si>
  <si>
    <t>liamwilson@company.com</t>
  </si>
  <si>
    <t>isabellalopez@company.com</t>
  </si>
  <si>
    <t>ethanjames@company.com</t>
  </si>
  <si>
    <t>avathompson@company.com</t>
  </si>
  <si>
    <t>masonwhite@company.com</t>
  </si>
  <si>
    <t>ameliacarter@company.com</t>
  </si>
  <si>
    <t>oliverwright@company.com</t>
  </si>
  <si>
    <t>miahernandez@company.com</t>
  </si>
  <si>
    <t>henryfoster@company.com</t>
  </si>
  <si>
    <t>loganbennett@company.com</t>
  </si>
  <si>
    <t>charlotteramirez@company.com</t>
  </si>
  <si>
    <t>jacknelson@company.com</t>
  </si>
  <si>
    <t>harpergonzalez@company.com</t>
  </si>
  <si>
    <t>elijahcooper@company.com</t>
  </si>
  <si>
    <t>ariamorgan@company.com</t>
  </si>
  <si>
    <t>noahmurphy@company.com</t>
  </si>
  <si>
    <t>abigailreed@company.com</t>
  </si>
  <si>
    <t>williamparker@company.com</t>
  </si>
  <si>
    <t>gracepeterson@company.com</t>
  </si>
  <si>
    <t>dylanscott@company.com</t>
  </si>
  <si>
    <t>isabellakim@company.com</t>
  </si>
  <si>
    <t>lucasadams@company.com</t>
  </si>
  <si>
    <t>charlottedavis@company.com</t>
  </si>
  <si>
    <t>elijahbrooks@company.com</t>
  </si>
  <si>
    <t>nataliefoster@company.com</t>
  </si>
  <si>
    <t>ethanrobinson@company.com</t>
  </si>
  <si>
    <t>victoriahall@company.com</t>
  </si>
  <si>
    <t>benjamincarter@company.com</t>
  </si>
  <si>
    <t>Salary&gt;50k</t>
  </si>
  <si>
    <t>Finance check (yes/no)</t>
  </si>
  <si>
    <t>Salary Category</t>
  </si>
  <si>
    <t xml:space="preserve"> IT Check</t>
  </si>
  <si>
    <t>Identify employees who are part of the IT department and mark them. (Output: Non-IT Check column)</t>
  </si>
  <si>
    <r>
      <t xml:space="preserve">Fill in missing Remarks where no comments were provided. </t>
    </r>
    <r>
      <rPr>
        <sz val="11"/>
        <color rgb="FFFF0000"/>
        <rFont val="Calibri"/>
        <family val="2"/>
        <scheme val="minor"/>
      </rPr>
      <t>Done in same column</t>
    </r>
  </si>
  <si>
    <t>Emily   Clark</t>
  </si>
  <si>
    <t>Chris    Evans</t>
  </si>
  <si>
    <t>Sophia  Brown</t>
  </si>
  <si>
    <t>Benjamin  Carter</t>
  </si>
  <si>
    <t>Cleaned Names</t>
  </si>
  <si>
    <t>no Remarks</t>
  </si>
  <si>
    <t>dependable</t>
  </si>
  <si>
    <t>exceptional</t>
  </si>
  <si>
    <t>dedicated</t>
  </si>
  <si>
    <t>Team player</t>
  </si>
  <si>
    <t>hardworking</t>
  </si>
  <si>
    <t>Proper Case Remarks</t>
  </si>
  <si>
    <t>Text length</t>
  </si>
  <si>
    <t>Unique Identifier</t>
  </si>
  <si>
    <t>AnnaFinance</t>
  </si>
  <si>
    <t>MikeIT</t>
  </si>
  <si>
    <t>RajeshFinance</t>
  </si>
  <si>
    <t>PriyaIT</t>
  </si>
  <si>
    <t>DavidOperations</t>
  </si>
  <si>
    <t>ChrisFinance</t>
  </si>
  <si>
    <t>CarlosFinance</t>
  </si>
  <si>
    <t>AkiraIT</t>
  </si>
  <si>
    <t>TomFinance</t>
  </si>
  <si>
    <t>ZaraIT</t>
  </si>
  <si>
    <t>AishaOperations</t>
  </si>
  <si>
    <t>MeiIT</t>
  </si>
  <si>
    <t>OliviaOperations</t>
  </si>
  <si>
    <t>JuanFinance</t>
  </si>
  <si>
    <t>RahulIT</t>
  </si>
  <si>
    <t>LiamOperations</t>
  </si>
  <si>
    <t>IsabellaFinance</t>
  </si>
  <si>
    <t>EthanIT</t>
  </si>
  <si>
    <t>JohnHR</t>
  </si>
  <si>
    <t>EmilyHR</t>
  </si>
  <si>
    <t>FatimaHR</t>
  </si>
  <si>
    <t>SamuelHR</t>
  </si>
  <si>
    <t>SnehaHR</t>
  </si>
  <si>
    <t>AhmedHR</t>
  </si>
  <si>
    <t>SophiaHR</t>
  </si>
  <si>
    <t>AvaHR</t>
  </si>
  <si>
    <t>MasonFinance</t>
  </si>
  <si>
    <t>AmeliaIT</t>
  </si>
  <si>
    <t>OliverOperations</t>
  </si>
  <si>
    <t>MiaHR</t>
  </si>
  <si>
    <t>HenryFinance</t>
  </si>
  <si>
    <t>LoganIT</t>
  </si>
  <si>
    <t>CharlotteHR</t>
  </si>
  <si>
    <t>JackOperations</t>
  </si>
  <si>
    <t>HarperFinance</t>
  </si>
  <si>
    <t>ElijahIT</t>
  </si>
  <si>
    <t>AriaHR</t>
  </si>
  <si>
    <t>NoahFinance</t>
  </si>
  <si>
    <t>AbigailOperations</t>
  </si>
  <si>
    <t>WilliamIT</t>
  </si>
  <si>
    <t>GraceHR</t>
  </si>
  <si>
    <t>DylanFinance</t>
  </si>
  <si>
    <t>IsabellaIT</t>
  </si>
  <si>
    <t>LucasOperations</t>
  </si>
  <si>
    <t>ElijahFinance</t>
  </si>
  <si>
    <t>NatalieIT</t>
  </si>
  <si>
    <t>EthanOperations</t>
  </si>
  <si>
    <t>VictoriaHR</t>
  </si>
  <si>
    <t>BenjaminFinance</t>
  </si>
  <si>
    <t>Joining Year</t>
  </si>
  <si>
    <t>Todays Date</t>
  </si>
  <si>
    <t>Date and Time</t>
  </si>
  <si>
    <t>Working Days</t>
  </si>
  <si>
    <t>Count</t>
  </si>
  <si>
    <r>
      <t xml:space="preserve">Count how many employees belong to each department. </t>
    </r>
    <r>
      <rPr>
        <sz val="11"/>
        <color rgb="FFFF0000"/>
        <rFont val="Calibri"/>
        <family val="2"/>
        <scheme val="minor"/>
      </rPr>
      <t>Listed total number of employees in each department</t>
    </r>
  </si>
  <si>
    <t>Grand Total</t>
  </si>
  <si>
    <t>Row Labels</t>
  </si>
  <si>
    <t>Sum of Salary</t>
  </si>
  <si>
    <t>Question 26</t>
  </si>
  <si>
    <t>Question 27</t>
  </si>
  <si>
    <t>Question 28</t>
  </si>
  <si>
    <t>Question 30</t>
  </si>
  <si>
    <t>Official company website</t>
  </si>
  <si>
    <r>
      <t xml:space="preserve">Rearrange the dataset so that employees are ordered by Salary in descending order. (Output: Sorted Dataset). </t>
    </r>
    <r>
      <rPr>
        <sz val="11"/>
        <color rgb="FFFF0000"/>
        <rFont val="Calibri"/>
        <family val="2"/>
        <scheme val="minor"/>
      </rPr>
      <t>Done and changed back</t>
    </r>
  </si>
  <si>
    <t>Question 43</t>
  </si>
  <si>
    <t>Question 44</t>
  </si>
  <si>
    <t>Question 45</t>
  </si>
  <si>
    <t>Question 46</t>
  </si>
  <si>
    <t>Question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</si>
</sst>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0" fillId="0" borderId="0" xfId="0" applyNumberFormat="1"/>
    <xf numFmtId="0" fontId="8" fillId="0" borderId="0" xfId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numFmt numFmtId="27" formatCode="dd/mm/yyyy\ hh:mm"/>
    </dxf>
    <dxf>
      <numFmt numFmtId="19" formatCode="dd/mm/yyyy"/>
    </dxf>
    <dxf>
      <numFmt numFmtId="164" formatCode="&quot;₹&quot;\ #,##0.0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[Project.xlsx]Salary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Chart'!$A$4:$A$54</c:f>
              <c:strCache>
                <c:ptCount val="50"/>
                <c:pt idx="0">
                  <c:v>Abigail Reed</c:v>
                </c:pt>
                <c:pt idx="1">
                  <c:v>Ahmed Hassan</c:v>
                </c:pt>
                <c:pt idx="2">
                  <c:v>Aisha Yusuf</c:v>
                </c:pt>
                <c:pt idx="3">
                  <c:v>Akira Tanaka</c:v>
                </c:pt>
                <c:pt idx="4">
                  <c:v>Amelia Carter</c:v>
                </c:pt>
                <c:pt idx="5">
                  <c:v>Anna White</c:v>
                </c:pt>
                <c:pt idx="6">
                  <c:v>Aria Morgan</c:v>
                </c:pt>
                <c:pt idx="7">
                  <c:v>Ava Thompson</c:v>
                </c:pt>
                <c:pt idx="8">
                  <c:v>Benjamin  Carter</c:v>
                </c:pt>
                <c:pt idx="9">
                  <c:v>Carlos Garcia</c:v>
                </c:pt>
                <c:pt idx="10">
                  <c:v>Charlotte Davis</c:v>
                </c:pt>
                <c:pt idx="11">
                  <c:v>Charlotte Ramirez</c:v>
                </c:pt>
                <c:pt idx="12">
                  <c:v>Chris    Evans</c:v>
                </c:pt>
                <c:pt idx="13">
                  <c:v>David Miller</c:v>
                </c:pt>
                <c:pt idx="14">
                  <c:v>Dylan Scott</c:v>
                </c:pt>
                <c:pt idx="15">
                  <c:v>Elijah Brooks</c:v>
                </c:pt>
                <c:pt idx="16">
                  <c:v>Elijah Cooper</c:v>
                </c:pt>
                <c:pt idx="17">
                  <c:v>Emily   Clark</c:v>
                </c:pt>
                <c:pt idx="18">
                  <c:v>Ethan James</c:v>
                </c:pt>
                <c:pt idx="19">
                  <c:v>Ethan Robinson</c:v>
                </c:pt>
                <c:pt idx="20">
                  <c:v>Fatima Ahmed</c:v>
                </c:pt>
                <c:pt idx="21">
                  <c:v>Grace Peterson</c:v>
                </c:pt>
                <c:pt idx="22">
                  <c:v>Harper Gonzalez</c:v>
                </c:pt>
                <c:pt idx="23">
                  <c:v>Henry Foster</c:v>
                </c:pt>
                <c:pt idx="24">
                  <c:v>Isabella Kim</c:v>
                </c:pt>
                <c:pt idx="25">
                  <c:v>Isabella Lopez</c:v>
                </c:pt>
                <c:pt idx="26">
                  <c:v>Jack Nelson</c:v>
                </c:pt>
                <c:pt idx="27">
                  <c:v>John Smith</c:v>
                </c:pt>
                <c:pt idx="28">
                  <c:v>Juan Martinez</c:v>
                </c:pt>
                <c:pt idx="29">
                  <c:v>Liam Wilson</c:v>
                </c:pt>
                <c:pt idx="30">
                  <c:v>Logan Bennett</c:v>
                </c:pt>
                <c:pt idx="31">
                  <c:v>Lucas Adams</c:v>
                </c:pt>
                <c:pt idx="32">
                  <c:v>Mason White</c:v>
                </c:pt>
                <c:pt idx="33">
                  <c:v>Mei Ling</c:v>
                </c:pt>
                <c:pt idx="34">
                  <c:v>Mia Hernandez</c:v>
                </c:pt>
                <c:pt idx="35">
                  <c:v>Mike Brown</c:v>
                </c:pt>
                <c:pt idx="36">
                  <c:v>Natalie Foster</c:v>
                </c:pt>
                <c:pt idx="37">
                  <c:v>Noah Murphy</c:v>
                </c:pt>
                <c:pt idx="38">
                  <c:v>Oliver Wright</c:v>
                </c:pt>
                <c:pt idx="39">
                  <c:v>Olivia Taylor</c:v>
                </c:pt>
                <c:pt idx="40">
                  <c:v>Priya Sharma</c:v>
                </c:pt>
                <c:pt idx="41">
                  <c:v>Rahul Sharma</c:v>
                </c:pt>
                <c:pt idx="42">
                  <c:v>Rajesh Kumar</c:v>
                </c:pt>
                <c:pt idx="43">
                  <c:v>Samuel Johnson</c:v>
                </c:pt>
                <c:pt idx="44">
                  <c:v>Sneha Patel</c:v>
                </c:pt>
                <c:pt idx="45">
                  <c:v>Sophia  Brown</c:v>
                </c:pt>
                <c:pt idx="46">
                  <c:v>Tom Lee</c:v>
                </c:pt>
                <c:pt idx="47">
                  <c:v>Victoria Hall</c:v>
                </c:pt>
                <c:pt idx="48">
                  <c:v>William Parker</c:v>
                </c:pt>
                <c:pt idx="49">
                  <c:v>Zara Khan</c:v>
                </c:pt>
              </c:strCache>
            </c:strRef>
          </c:cat>
          <c:val>
            <c:numRef>
              <c:f>'Salary Chart'!$B$4:$B$54</c:f>
              <c:numCache>
                <c:formatCode>General</c:formatCode>
                <c:ptCount val="50"/>
                <c:pt idx="0">
                  <c:v>52000</c:v>
                </c:pt>
                <c:pt idx="1">
                  <c:v>47500</c:v>
                </c:pt>
                <c:pt idx="2">
                  <c:v>65500</c:v>
                </c:pt>
                <c:pt idx="3">
                  <c:v>95000</c:v>
                </c:pt>
                <c:pt idx="4">
                  <c:v>42000</c:v>
                </c:pt>
                <c:pt idx="5">
                  <c:v>60000</c:v>
                </c:pt>
                <c:pt idx="6">
                  <c:v>70000</c:v>
                </c:pt>
                <c:pt idx="7">
                  <c:v>25000</c:v>
                </c:pt>
                <c:pt idx="8">
                  <c:v>95500</c:v>
                </c:pt>
                <c:pt idx="9">
                  <c:v>48000</c:v>
                </c:pt>
                <c:pt idx="10">
                  <c:v>55500</c:v>
                </c:pt>
                <c:pt idx="11">
                  <c:v>58000</c:v>
                </c:pt>
                <c:pt idx="12">
                  <c:v>49000</c:v>
                </c:pt>
                <c:pt idx="13">
                  <c:v>40000</c:v>
                </c:pt>
                <c:pt idx="14">
                  <c:v>76500</c:v>
                </c:pt>
                <c:pt idx="15">
                  <c:v>82000</c:v>
                </c:pt>
                <c:pt idx="16">
                  <c:v>32000</c:v>
                </c:pt>
                <c:pt idx="17">
                  <c:v>45000</c:v>
                </c:pt>
                <c:pt idx="18">
                  <c:v>0</c:v>
                </c:pt>
                <c:pt idx="19">
                  <c:v>38000</c:v>
                </c:pt>
                <c:pt idx="20">
                  <c:v>62000</c:v>
                </c:pt>
                <c:pt idx="21">
                  <c:v>41000</c:v>
                </c:pt>
                <c:pt idx="22">
                  <c:v>50500</c:v>
                </c:pt>
                <c:pt idx="23">
                  <c:v>53600</c:v>
                </c:pt>
                <c:pt idx="24">
                  <c:v>105000</c:v>
                </c:pt>
                <c:pt idx="25">
                  <c:v>72500</c:v>
                </c:pt>
                <c:pt idx="26">
                  <c:v>90000</c:v>
                </c:pt>
                <c:pt idx="27">
                  <c:v>50000</c:v>
                </c:pt>
                <c:pt idx="28">
                  <c:v>56000</c:v>
                </c:pt>
                <c:pt idx="29">
                  <c:v>-5000</c:v>
                </c:pt>
                <c:pt idx="30">
                  <c:v>79000</c:v>
                </c:pt>
                <c:pt idx="31">
                  <c:v>45500</c:v>
                </c:pt>
                <c:pt idx="32">
                  <c:v>61000</c:v>
                </c:pt>
                <c:pt idx="33">
                  <c:v>81000</c:v>
                </c:pt>
                <c:pt idx="34">
                  <c:v>47200</c:v>
                </c:pt>
                <c:pt idx="35">
                  <c:v>70000</c:v>
                </c:pt>
                <c:pt idx="36">
                  <c:v>89000</c:v>
                </c:pt>
                <c:pt idx="37">
                  <c:v>64200</c:v>
                </c:pt>
                <c:pt idx="38">
                  <c:v>30000</c:v>
                </c:pt>
                <c:pt idx="39">
                  <c:v>60000</c:v>
                </c:pt>
                <c:pt idx="40">
                  <c:v>85000</c:v>
                </c:pt>
                <c:pt idx="41">
                  <c:v>110000</c:v>
                </c:pt>
                <c:pt idx="42">
                  <c:v>55000</c:v>
                </c:pt>
                <c:pt idx="43">
                  <c:v>54000</c:v>
                </c:pt>
                <c:pt idx="44">
                  <c:v>52500</c:v>
                </c:pt>
                <c:pt idx="45">
                  <c:v>39500</c:v>
                </c:pt>
                <c:pt idx="46">
                  <c:v>58500</c:v>
                </c:pt>
                <c:pt idx="47">
                  <c:v>66000</c:v>
                </c:pt>
                <c:pt idx="48">
                  <c:v>120000</c:v>
                </c:pt>
                <c:pt idx="49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3-4C30-A193-8EF18BD5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558608"/>
        <c:axId val="654559440"/>
      </c:barChart>
      <c:catAx>
        <c:axId val="6545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9440"/>
        <c:crosses val="autoZero"/>
        <c:auto val="1"/>
        <c:lblAlgn val="ctr"/>
        <c:lblOffset val="100"/>
        <c:noMultiLvlLbl val="0"/>
      </c:catAx>
      <c:valAx>
        <c:axId val="65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Answers!$D$4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040-49CD-83E0-A5AF5436D1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040-49CD-83E0-A5AF5436D1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040-49CD-83E0-A5AF5436D1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040-49CD-83E0-A5AF5436D16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Answers!$C$5:$C$8</c:f>
              <c:strCache>
                <c:ptCount val="4"/>
                <c:pt idx="0">
                  <c:v>HR</c:v>
                </c:pt>
                <c:pt idx="1">
                  <c:v>Finance</c:v>
                </c:pt>
                <c:pt idx="2">
                  <c:v>IT</c:v>
                </c:pt>
                <c:pt idx="3">
                  <c:v>Operations</c:v>
                </c:pt>
              </c:strCache>
            </c:strRef>
          </c:cat>
          <c:val>
            <c:numRef>
              <c:f>Answers!$D$5:$D$8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0-49CD-83E0-A5AF5436D16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AA0557-1CC0-481C-B564-54F0CAE6E739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83820</xdr:rowOff>
    </xdr:from>
    <xdr:to>
      <xdr:col>6</xdr:col>
      <xdr:colOff>609600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3DD00-0C07-4E70-B7FF-4298858B8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15297-AB00-48E6-8564-AEAFD7E01F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5679.743338773151" createdVersion="6" refreshedVersion="6" minRefreshableVersion="3" recordCount="50" xr:uid="{DF5CFCD2-8246-4176-B8FD-7B2C318E31FE}">
  <cacheSource type="worksheet">
    <worksheetSource ref="B10:D60" sheet="Answers"/>
  </cacheSource>
  <cacheFields count="3">
    <cacheField name="Name" numFmtId="0">
      <sharedItems count="50">
        <s v="John Smith"/>
        <s v="Anna White"/>
        <s v="Mike Brown"/>
        <s v="Emily   Clark"/>
        <s v="Rajesh Kumar"/>
        <s v="Priya Sharma"/>
        <s v="David Miller"/>
        <s v="Chris    Evans"/>
        <s v="Carlos Garcia"/>
        <s v="Akira Tanaka"/>
        <s v="Fatima Ahmed"/>
        <s v="Tom Lee"/>
        <s v="Zara Khan"/>
        <s v="Samuel Johnson"/>
        <s v="Aisha Yusuf"/>
        <s v="Sneha Patel"/>
        <s v="Mei Ling"/>
        <s v="Ahmed Hassan"/>
        <s v="Olivia Taylor"/>
        <s v="Juan Martinez"/>
        <s v="Rahul Sharma"/>
        <s v="Sophia  Brown"/>
        <s v="Liam Wilson"/>
        <s v="Isabella Lopez"/>
        <s v="Ethan James"/>
        <s v="Ava Thompson"/>
        <s v="Mason White"/>
        <s v="Amelia Carter"/>
        <s v="Oliver Wright"/>
        <s v="Mia Hernandez"/>
        <s v="Henry Foster"/>
        <s v="Logan Bennett"/>
        <s v="Charlotte Ramirez"/>
        <s v="Jack Nelson"/>
        <s v="Harper Gonzalez"/>
        <s v="Elijah Cooper"/>
        <s v="Aria Morgan"/>
        <s v="Noah Murphy"/>
        <s v="Abigail Reed"/>
        <s v="William Parker"/>
        <s v="Grace Peterson"/>
        <s v="Dylan Scott"/>
        <s v="Isabella Kim"/>
        <s v="Lucas Adams"/>
        <s v="Charlotte Davis"/>
        <s v="Elijah Brooks"/>
        <s v="Natalie Foster"/>
        <s v="Ethan Robinson"/>
        <s v="Victoria Hall"/>
        <s v="Benjamin  Carter"/>
      </sharedItems>
    </cacheField>
    <cacheField name="Department" numFmtId="0">
      <sharedItems count="4">
        <s v="HR"/>
        <s v="Finance"/>
        <s v="IT"/>
        <s v="Operations"/>
      </sharedItems>
    </cacheField>
    <cacheField name="Salary" numFmtId="0">
      <sharedItems containsSemiMixedTypes="0" containsString="0" containsNumber="1" containsInteger="1" minValue="-5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5680.473898032411" createdVersion="6" refreshedVersion="6" minRefreshableVersion="3" recordCount="50" xr:uid="{47128E08-DD51-43D9-9CBE-18C65D140CB3}">
  <cacheSource type="worksheet">
    <worksheetSource name="Table12"/>
  </cacheSource>
  <cacheFields count="23">
    <cacheField name="Employee ID" numFmtId="0">
      <sharedItems count="50"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  <s v="E031"/>
        <s v="E032"/>
        <s v="E033"/>
        <s v="E034"/>
        <s v="E035"/>
        <s v="E036"/>
        <s v="E037"/>
        <s v="E038"/>
        <s v="E039"/>
        <s v="E040"/>
        <s v="E041"/>
        <s v="E042"/>
        <s v="E043"/>
        <s v="E044"/>
        <s v="E045"/>
        <s v="E046"/>
        <s v="E047"/>
        <s v="E048"/>
        <s v="E049"/>
        <s v="E050"/>
      </sharedItems>
    </cacheField>
    <cacheField name="Name" numFmtId="0">
      <sharedItems count="50">
        <s v="John Smith"/>
        <s v="Anna White"/>
        <s v="Mike Brown"/>
        <s v="Emily   Clark"/>
        <s v="Rajesh Kumar"/>
        <s v="Priya Sharma"/>
        <s v="David Miller"/>
        <s v="Chris    Evans"/>
        <s v="Carlos Garcia"/>
        <s v="Akira Tanaka"/>
        <s v="Fatima Ahmed"/>
        <s v="Tom Lee"/>
        <s v="Zara Khan"/>
        <s v="Samuel Johnson"/>
        <s v="Aisha Yusuf"/>
        <s v="Sneha Patel"/>
        <s v="Mei Ling"/>
        <s v="Ahmed Hassan"/>
        <s v="Olivia Taylor"/>
        <s v="Juan Martinez"/>
        <s v="Rahul Sharma"/>
        <s v="Sophia  Brown"/>
        <s v="Liam Wilson"/>
        <s v="Isabella Lopez"/>
        <s v="Ethan James"/>
        <s v="Ava Thompson"/>
        <s v="Mason White"/>
        <s v="Amelia Carter"/>
        <s v="Oliver Wright"/>
        <s v="Mia Hernandez"/>
        <s v="Henry Foster"/>
        <s v="Logan Bennett"/>
        <s v="Charlotte Ramirez"/>
        <s v="Jack Nelson"/>
        <s v="Harper Gonzalez"/>
        <s v="Elijah Cooper"/>
        <s v="Aria Morgan"/>
        <s v="Noah Murphy"/>
        <s v="Abigail Reed"/>
        <s v="William Parker"/>
        <s v="Grace Peterson"/>
        <s v="Dylan Scott"/>
        <s v="Isabella Kim"/>
        <s v="Lucas Adams"/>
        <s v="Charlotte Davis"/>
        <s v="Elijah Brooks"/>
        <s v="Natalie Foster"/>
        <s v="Ethan Robinson"/>
        <s v="Victoria Hall"/>
        <s v="Benjamin  Carter"/>
      </sharedItems>
    </cacheField>
    <cacheField name="Department" numFmtId="0">
      <sharedItems count="4">
        <s v="HR"/>
        <s v="Finance"/>
        <s v="IT"/>
        <s v="Operations"/>
      </sharedItems>
    </cacheField>
    <cacheField name="Salary" numFmtId="0">
      <sharedItems containsSemiMixedTypes="0" containsString="0" containsNumber="1" containsInteger="1" minValue="-5000" maxValue="120000"/>
    </cacheField>
    <cacheField name="Joining Date" numFmtId="14">
      <sharedItems containsSemiMixedTypes="0" containsNonDate="0" containsDate="1" containsString="0" minDate="2009-12-09T00:00:00" maxDate="2024-01-02T00:00:00"/>
    </cacheField>
    <cacheField name="Remarks" numFmtId="0">
      <sharedItems/>
    </cacheField>
    <cacheField name="Bonus Column" numFmtId="164">
      <sharedItems containsSemiMixedTypes="0" containsString="0" containsNumber="1" containsInteger="1" minValue="-500" maxValue="12000"/>
    </cacheField>
    <cacheField name="First Name " numFmtId="0">
      <sharedItems/>
    </cacheField>
    <cacheField name="Last Name" numFmtId="0">
      <sharedItems/>
    </cacheField>
    <cacheField name="Email Addresses" numFmtId="0">
      <sharedItems/>
    </cacheField>
    <cacheField name="Salary&gt;50k" numFmtId="0">
      <sharedItems/>
    </cacheField>
    <cacheField name="Finance check (yes/no)" numFmtId="0">
      <sharedItems/>
    </cacheField>
    <cacheField name="Salary Category" numFmtId="0">
      <sharedItems/>
    </cacheField>
    <cacheField name="Excellent HR Check" numFmtId="0">
      <sharedItems/>
    </cacheField>
    <cacheField name=" IT Check" numFmtId="0">
      <sharedItems/>
    </cacheField>
    <cacheField name="Cleaned Names" numFmtId="0">
      <sharedItems/>
    </cacheField>
    <cacheField name="Proper Case Remarks" numFmtId="0">
      <sharedItems/>
    </cacheField>
    <cacheField name="Text length" numFmtId="0">
      <sharedItems containsSemiMixedTypes="0" containsString="0" containsNumber="1" containsInteger="1" minValue="3" maxValue="24"/>
    </cacheField>
    <cacheField name="Unique Identifier" numFmtId="0">
      <sharedItems/>
    </cacheField>
    <cacheField name="Joining Year" numFmtId="0">
      <sharedItems containsSemiMixedTypes="0" containsString="0" containsNumber="1" containsInteger="1" minValue="2009" maxValue="2024"/>
    </cacheField>
    <cacheField name="Todays Date" numFmtId="14">
      <sharedItems containsSemiMixedTypes="0" containsNonDate="0" containsDate="1" containsString="0" minDate="2025-01-23T00:00:00" maxDate="2025-01-24T00:00:00"/>
    </cacheField>
    <cacheField name="Date and Time" numFmtId="22">
      <sharedItems containsSemiMixedTypes="0" containsNonDate="0" containsDate="1" containsString="0" minDate="2025-01-23T11:21:55" maxDate="2025-01-23T11:21:55"/>
    </cacheField>
    <cacheField name="Working Days" numFmtId="0">
      <sharedItems containsSemiMixedTypes="0" containsString="0" containsNumber="1" containsInteger="1" minValue="279" maxValue="3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50000"/>
  </r>
  <r>
    <x v="1"/>
    <x v="1"/>
    <n v="60000"/>
  </r>
  <r>
    <x v="2"/>
    <x v="2"/>
    <n v="70000"/>
  </r>
  <r>
    <x v="3"/>
    <x v="0"/>
    <n v="45000"/>
  </r>
  <r>
    <x v="4"/>
    <x v="1"/>
    <n v="55000"/>
  </r>
  <r>
    <x v="5"/>
    <x v="2"/>
    <n v="85000"/>
  </r>
  <r>
    <x v="6"/>
    <x v="3"/>
    <n v="40000"/>
  </r>
  <r>
    <x v="7"/>
    <x v="1"/>
    <n v="49000"/>
  </r>
  <r>
    <x v="8"/>
    <x v="1"/>
    <n v="48000"/>
  </r>
  <r>
    <x v="9"/>
    <x v="2"/>
    <n v="95000"/>
  </r>
  <r>
    <x v="10"/>
    <x v="0"/>
    <n v="62000"/>
  </r>
  <r>
    <x v="11"/>
    <x v="1"/>
    <n v="58500"/>
  </r>
  <r>
    <x v="12"/>
    <x v="2"/>
    <n v="77000"/>
  </r>
  <r>
    <x v="13"/>
    <x v="0"/>
    <n v="54000"/>
  </r>
  <r>
    <x v="14"/>
    <x v="3"/>
    <n v="65500"/>
  </r>
  <r>
    <x v="15"/>
    <x v="0"/>
    <n v="52500"/>
  </r>
  <r>
    <x v="16"/>
    <x v="2"/>
    <n v="81000"/>
  </r>
  <r>
    <x v="17"/>
    <x v="0"/>
    <n v="47500"/>
  </r>
  <r>
    <x v="18"/>
    <x v="3"/>
    <n v="60000"/>
  </r>
  <r>
    <x v="19"/>
    <x v="1"/>
    <n v="56000"/>
  </r>
  <r>
    <x v="20"/>
    <x v="2"/>
    <n v="110000"/>
  </r>
  <r>
    <x v="21"/>
    <x v="0"/>
    <n v="39500"/>
  </r>
  <r>
    <x v="22"/>
    <x v="3"/>
    <n v="-5000"/>
  </r>
  <r>
    <x v="23"/>
    <x v="1"/>
    <n v="72500"/>
  </r>
  <r>
    <x v="24"/>
    <x v="2"/>
    <n v="0"/>
  </r>
  <r>
    <x v="25"/>
    <x v="0"/>
    <n v="25000"/>
  </r>
  <r>
    <x v="26"/>
    <x v="1"/>
    <n v="61000"/>
  </r>
  <r>
    <x v="27"/>
    <x v="2"/>
    <n v="42000"/>
  </r>
  <r>
    <x v="28"/>
    <x v="3"/>
    <n v="30000"/>
  </r>
  <r>
    <x v="29"/>
    <x v="0"/>
    <n v="47200"/>
  </r>
  <r>
    <x v="30"/>
    <x v="1"/>
    <n v="53600"/>
  </r>
  <r>
    <x v="31"/>
    <x v="2"/>
    <n v="79000"/>
  </r>
  <r>
    <x v="32"/>
    <x v="0"/>
    <n v="58000"/>
  </r>
  <r>
    <x v="33"/>
    <x v="3"/>
    <n v="90000"/>
  </r>
  <r>
    <x v="34"/>
    <x v="1"/>
    <n v="50500"/>
  </r>
  <r>
    <x v="35"/>
    <x v="2"/>
    <n v="32000"/>
  </r>
  <r>
    <x v="36"/>
    <x v="0"/>
    <n v="70000"/>
  </r>
  <r>
    <x v="37"/>
    <x v="1"/>
    <n v="64200"/>
  </r>
  <r>
    <x v="38"/>
    <x v="3"/>
    <n v="52000"/>
  </r>
  <r>
    <x v="39"/>
    <x v="2"/>
    <n v="120000"/>
  </r>
  <r>
    <x v="40"/>
    <x v="0"/>
    <n v="41000"/>
  </r>
  <r>
    <x v="41"/>
    <x v="1"/>
    <n v="76500"/>
  </r>
  <r>
    <x v="42"/>
    <x v="2"/>
    <n v="105000"/>
  </r>
  <r>
    <x v="43"/>
    <x v="3"/>
    <n v="45500"/>
  </r>
  <r>
    <x v="44"/>
    <x v="0"/>
    <n v="55500"/>
  </r>
  <r>
    <x v="45"/>
    <x v="1"/>
    <n v="82000"/>
  </r>
  <r>
    <x v="46"/>
    <x v="2"/>
    <n v="89000"/>
  </r>
  <r>
    <x v="47"/>
    <x v="3"/>
    <n v="38000"/>
  </r>
  <r>
    <x v="48"/>
    <x v="0"/>
    <n v="66000"/>
  </r>
  <r>
    <x v="49"/>
    <x v="1"/>
    <n v="95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50000"/>
    <d v="2021-02-01T00:00:00"/>
    <s v="Excellent"/>
    <n v="5000"/>
    <s v="John"/>
    <s v="Smith"/>
    <s v="johnsmith@company.com"/>
    <s v="No"/>
    <s v="No"/>
    <s v="Medium"/>
    <s v="Yes"/>
    <s v="No"/>
    <s v="John Smith"/>
    <s v="Excellent"/>
    <n v="9"/>
    <s v="JohnHR"/>
    <n v="2021"/>
    <d v="2025-01-23T00:00:00"/>
    <d v="2025-01-23T11:21:55"/>
    <n v="1039"/>
  </r>
  <r>
    <x v="1"/>
    <x v="1"/>
    <x v="1"/>
    <n v="60000"/>
    <d v="2020-03-12T00:00:00"/>
    <s v="Good Worker"/>
    <n v="6000"/>
    <s v="Anna"/>
    <s v="White"/>
    <s v="annawhite@company.com"/>
    <s v="Yes"/>
    <s v="Yes"/>
    <s v="Medium"/>
    <s v="No"/>
    <s v="No"/>
    <s v="Anna White"/>
    <s v="Good Worker"/>
    <n v="11"/>
    <s v="AnnaFinance"/>
    <n v="2020"/>
    <d v="2025-01-23T00:00:00"/>
    <d v="2025-01-23T11:21:55"/>
    <n v="1271"/>
  </r>
  <r>
    <x v="2"/>
    <x v="2"/>
    <x v="2"/>
    <n v="70000"/>
    <d v="2022-07-25T00:00:00"/>
    <s v="Reliable"/>
    <n v="7000"/>
    <s v="Mike"/>
    <s v="Brown"/>
    <s v="mikebrown@company.com"/>
    <s v="Yes"/>
    <s v="No"/>
    <s v="High"/>
    <s v="No"/>
    <s v="Yes"/>
    <s v="Mike Brown"/>
    <s v="Reliable"/>
    <n v="8"/>
    <s v="MikeIT"/>
    <n v="2022"/>
    <d v="2025-01-23T00:00:00"/>
    <d v="2025-01-23T11:21:55"/>
    <n v="654"/>
  </r>
  <r>
    <x v="3"/>
    <x v="3"/>
    <x v="0"/>
    <n v="45000"/>
    <d v="2019-09-15T00:00:00"/>
    <s v="No Remarks"/>
    <n v="4500"/>
    <s v="Emily"/>
    <s v="Clark"/>
    <s v="emilyclark@company.com"/>
    <s v="No"/>
    <s v="No"/>
    <s v="Low"/>
    <s v="No"/>
    <s v="No"/>
    <s v="Emily Clark"/>
    <s v="No Remarks"/>
    <n v="10"/>
    <s v="EmilyHR"/>
    <n v="2019"/>
    <d v="2025-01-23T00:00:00"/>
    <d v="2025-01-23T11:21:55"/>
    <n v="1399"/>
  </r>
  <r>
    <x v="4"/>
    <x v="4"/>
    <x v="1"/>
    <n v="55000"/>
    <d v="2021-05-04T00:00:00"/>
    <s v="Team Player"/>
    <n v="5500"/>
    <s v="Rajesh"/>
    <s v="Kumar"/>
    <s v="rajeshkumar@company.com"/>
    <s v="Yes"/>
    <s v="Yes"/>
    <s v="Medium"/>
    <s v="No"/>
    <s v="No"/>
    <s v="Rajesh Kumar"/>
    <s v="Team Player"/>
    <n v="11"/>
    <s v="RajeshFinance"/>
    <n v="2021"/>
    <d v="2025-01-23T00:00:00"/>
    <d v="2025-01-23T11:21:55"/>
    <n v="973"/>
  </r>
  <r>
    <x v="5"/>
    <x v="5"/>
    <x v="2"/>
    <n v="85000"/>
    <d v="2018-11-19T00:00:00"/>
    <s v="No Remarks"/>
    <n v="8500"/>
    <s v="Priya"/>
    <s v="Sharma"/>
    <s v="priyasharma@company.com"/>
    <s v="Yes"/>
    <s v="No"/>
    <s v="High"/>
    <s v="No"/>
    <s v="Yes"/>
    <s v="Priya Sharma"/>
    <s v="No Remarks"/>
    <n v="10"/>
    <s v="PriyaIT"/>
    <n v="2018"/>
    <d v="2025-01-23T00:00:00"/>
    <d v="2025-01-23T11:21:55"/>
    <n v="1614"/>
  </r>
  <r>
    <x v="6"/>
    <x v="6"/>
    <x v="3"/>
    <n v="40000"/>
    <d v="2020-02-28T00:00:00"/>
    <s v="hardworking"/>
    <n v="4000"/>
    <s v="David"/>
    <s v="Miller"/>
    <s v="davidmiller@company.com"/>
    <s v="No"/>
    <s v="No"/>
    <s v="Low"/>
    <s v="No"/>
    <s v="No"/>
    <s v="David Miller"/>
    <s v="Hardworking"/>
    <n v="11"/>
    <s v="DavidOperations"/>
    <n v="2020"/>
    <d v="2025-01-23T00:00:00"/>
    <d v="2025-01-23T11:21:55"/>
    <n v="1280"/>
  </r>
  <r>
    <x v="7"/>
    <x v="7"/>
    <x v="1"/>
    <n v="49000"/>
    <d v="2019-04-02T00:00:00"/>
    <s v="Reliable"/>
    <n v="4900"/>
    <s v="Chris"/>
    <s v="Evans"/>
    <s v="chrisevans@company.com"/>
    <s v="No"/>
    <s v="Yes"/>
    <s v="Low"/>
    <s v="No"/>
    <s v="No"/>
    <s v="Chris Evans"/>
    <s v="Reliable"/>
    <n v="8"/>
    <s v="ChrisFinance"/>
    <n v="2019"/>
    <d v="2025-01-23T00:00:00"/>
    <d v="2025-01-23T11:21:55"/>
    <n v="1518"/>
  </r>
  <r>
    <x v="8"/>
    <x v="8"/>
    <x v="1"/>
    <n v="48000"/>
    <d v="2022-08-07T00:00:00"/>
    <s v="No Remarks"/>
    <n v="4800"/>
    <s v="Carlos"/>
    <s v="Garcia"/>
    <s v="carlosgarcia@company.com"/>
    <s v="No"/>
    <s v="Yes"/>
    <s v="Low"/>
    <s v="No"/>
    <s v="No"/>
    <s v="Carlos Garcia"/>
    <s v="No Remarks"/>
    <n v="10"/>
    <s v="CarlosFinance"/>
    <n v="2022"/>
    <d v="2025-01-23T00:00:00"/>
    <d v="2025-01-23T11:21:55"/>
    <n v="644"/>
  </r>
  <r>
    <x v="9"/>
    <x v="9"/>
    <x v="2"/>
    <n v="95000"/>
    <d v="2017-12-11T00:00:00"/>
    <s v="Key Contributor"/>
    <n v="9500"/>
    <s v="Akira"/>
    <s v="Tanaka"/>
    <s v="akiratanaka@company.com"/>
    <s v="Yes"/>
    <s v="No"/>
    <s v="High"/>
    <s v="No"/>
    <s v="Yes"/>
    <s v="Akira Tanaka"/>
    <s v="Key Contributor"/>
    <n v="15"/>
    <s v="AkiraIT"/>
    <n v="2017"/>
    <d v="2025-01-23T00:00:00"/>
    <d v="2025-01-23T11:21:55"/>
    <n v="1859"/>
  </r>
  <r>
    <x v="10"/>
    <x v="10"/>
    <x v="0"/>
    <n v="62000"/>
    <d v="2023-01-22T00:00:00"/>
    <s v="No Remarks"/>
    <n v="6200"/>
    <s v="Fatima"/>
    <s v="Ahmed"/>
    <s v="fatimaahmed@company.com"/>
    <s v="Yes"/>
    <s v="No"/>
    <s v="Medium"/>
    <s v="No"/>
    <s v="No"/>
    <s v="Fatima Ahmed"/>
    <s v="No Remarks"/>
    <n v="10"/>
    <s v="FatimaHR"/>
    <n v="2023"/>
    <d v="2025-01-23T00:00:00"/>
    <d v="2025-01-23T11:21:55"/>
    <n v="524"/>
  </r>
  <r>
    <x v="11"/>
    <x v="11"/>
    <x v="1"/>
    <n v="58500"/>
    <d v="2020-10-05T00:00:00"/>
    <s v="dependable"/>
    <n v="5850"/>
    <s v="Tom"/>
    <s v="Lee"/>
    <s v="tomlee@company.com"/>
    <s v="Yes"/>
    <s v="Yes"/>
    <s v="Medium"/>
    <s v="No"/>
    <s v="No"/>
    <s v="Tom Lee"/>
    <s v="Dependable"/>
    <n v="10"/>
    <s v="TomFinance"/>
    <n v="2020"/>
    <d v="2025-01-23T00:00:00"/>
    <d v="2025-01-23T11:21:55"/>
    <n v="1124"/>
  </r>
  <r>
    <x v="12"/>
    <x v="12"/>
    <x v="2"/>
    <n v="77000"/>
    <d v="2021-07-14T00:00:00"/>
    <s v="Creative Problem Solver"/>
    <n v="7700"/>
    <s v="Zara"/>
    <s v="Khan"/>
    <s v="zarakhan@company.com"/>
    <s v="Yes"/>
    <s v="No"/>
    <s v="High"/>
    <s v="No"/>
    <s v="Yes"/>
    <s v="Zara Khan"/>
    <s v="Creative Problem Solver"/>
    <n v="23"/>
    <s v="ZaraIT"/>
    <n v="2021"/>
    <d v="2025-01-23T00:00:00"/>
    <d v="2025-01-23T11:21:55"/>
    <n v="922"/>
  </r>
  <r>
    <x v="13"/>
    <x v="13"/>
    <x v="0"/>
    <n v="54000"/>
    <d v="2018-03-18T00:00:00"/>
    <s v="No Remarks"/>
    <n v="5400"/>
    <s v="Samuel"/>
    <s v="Johnson"/>
    <s v="samueljohnson@company.com"/>
    <s v="Yes"/>
    <s v="No"/>
    <s v="Medium"/>
    <s v="No"/>
    <s v="No"/>
    <s v="Samuel Johnson"/>
    <s v="No Remarks"/>
    <n v="10"/>
    <s v="SamuelHR"/>
    <n v="2018"/>
    <d v="2025-01-23T00:00:00"/>
    <d v="2025-01-23T11:21:55"/>
    <n v="1789"/>
  </r>
  <r>
    <x v="14"/>
    <x v="14"/>
    <x v="3"/>
    <n v="65500"/>
    <d v="2022-09-09T00:00:00"/>
    <s v="exceptional"/>
    <n v="6550"/>
    <s v="Aisha"/>
    <s v="Yusuf"/>
    <s v="aishayusuf@company.com"/>
    <s v="Yes"/>
    <s v="No"/>
    <s v="Medium"/>
    <s v="No"/>
    <s v="No"/>
    <s v="Aisha Yusuf"/>
    <s v="Exceptional"/>
    <n v="11"/>
    <s v="AishaOperations"/>
    <n v="2022"/>
    <d v="2025-01-23T00:00:00"/>
    <d v="2025-01-23T11:21:55"/>
    <n v="620"/>
  </r>
  <r>
    <x v="15"/>
    <x v="15"/>
    <x v="0"/>
    <n v="52500"/>
    <d v="2021-06-30T00:00:00"/>
    <s v="No Remarks"/>
    <n v="5250"/>
    <s v="Sneha"/>
    <s v="Patel"/>
    <s v="snehapatel@company.com"/>
    <s v="Yes"/>
    <s v="No"/>
    <s v="Medium"/>
    <s v="No"/>
    <s v="No"/>
    <s v="Sneha Patel"/>
    <s v="No Remarks"/>
    <n v="10"/>
    <s v="SnehaHR"/>
    <n v="2021"/>
    <d v="2025-01-23T00:00:00"/>
    <d v="2025-01-23T11:21:55"/>
    <n v="932"/>
  </r>
  <r>
    <x v="16"/>
    <x v="16"/>
    <x v="2"/>
    <n v="81000"/>
    <d v="2021-11-16T00:00:00"/>
    <s v="Versatile"/>
    <n v="8100"/>
    <s v="Mei"/>
    <s v="Ling"/>
    <s v="meiling@company.com"/>
    <s v="Yes"/>
    <s v="No"/>
    <s v="High"/>
    <s v="No"/>
    <s v="Yes"/>
    <s v="Mei Ling"/>
    <s v="Versatile"/>
    <n v="9"/>
    <s v="MeiIT"/>
    <n v="2021"/>
    <d v="2025-01-23T00:00:00"/>
    <d v="2025-01-23T11:21:55"/>
    <n v="833"/>
  </r>
  <r>
    <x v="17"/>
    <x v="17"/>
    <x v="0"/>
    <n v="47500"/>
    <d v="2022-05-03T00:00:00"/>
    <s v="No Remarks"/>
    <n v="4750"/>
    <s v="Ahmed"/>
    <s v="Hassan"/>
    <s v="ahmedhassan@company.com"/>
    <s v="No"/>
    <s v="No"/>
    <s v="Low"/>
    <s v="No"/>
    <s v="No"/>
    <s v="Ahmed Hassan"/>
    <s v="No Remarks"/>
    <n v="10"/>
    <s v="AhmedHR"/>
    <n v="2022"/>
    <d v="2025-01-23T00:00:00"/>
    <d v="2025-01-23T11:21:55"/>
    <n v="713"/>
  </r>
  <r>
    <x v="18"/>
    <x v="18"/>
    <x v="3"/>
    <n v="60000"/>
    <d v="2020-06-23T00:00:00"/>
    <s v="dedicated"/>
    <n v="6000"/>
    <s v="Olivia"/>
    <s v="Taylor"/>
    <s v="oliviataylor@company.com"/>
    <s v="Yes"/>
    <s v="No"/>
    <s v="Medium"/>
    <s v="No"/>
    <s v="No"/>
    <s v="Olivia Taylor"/>
    <s v="Dedicated"/>
    <n v="9"/>
    <s v="OliviaOperations"/>
    <n v="2020"/>
    <d v="2025-01-23T00:00:00"/>
    <d v="2025-01-23T11:21:55"/>
    <n v="1198"/>
  </r>
  <r>
    <x v="19"/>
    <x v="19"/>
    <x v="1"/>
    <n v="56000"/>
    <d v="2018-12-08T00:00:00"/>
    <s v="Team Player"/>
    <n v="5600"/>
    <s v="Juan"/>
    <s v="Martinez"/>
    <s v="juanmartinez@company.com"/>
    <s v="Yes"/>
    <s v="Yes"/>
    <s v="Medium"/>
    <s v="No"/>
    <s v="No"/>
    <s v="Juan Martinez"/>
    <s v="Team Player"/>
    <n v="11"/>
    <s v="JuanFinance"/>
    <n v="2018"/>
    <d v="2025-01-23T00:00:00"/>
    <d v="2025-01-23T11:21:55"/>
    <n v="1599"/>
  </r>
  <r>
    <x v="20"/>
    <x v="20"/>
    <x v="2"/>
    <n v="110000"/>
    <d v="2016-01-01T00:00:00"/>
    <s v="Excellent Leader"/>
    <n v="11000"/>
    <s v="Rahul"/>
    <s v="Sharma"/>
    <s v="rahulsharma@company.com"/>
    <s v="Yes"/>
    <s v="No"/>
    <s v="High"/>
    <s v="No"/>
    <s v="Yes"/>
    <s v="Rahul Sharma"/>
    <s v="Excellent Leader"/>
    <n v="16"/>
    <s v="RahulIT"/>
    <n v="2016"/>
    <d v="2025-01-23T00:00:00"/>
    <d v="2025-01-23T11:21:55"/>
    <n v="2365"/>
  </r>
  <r>
    <x v="21"/>
    <x v="21"/>
    <x v="0"/>
    <n v="39500"/>
    <d v="2022-04-17T00:00:00"/>
    <s v="Needs Training"/>
    <n v="3950"/>
    <s v="Sophia"/>
    <s v="Brown"/>
    <s v="sophiabrown@company.com"/>
    <s v="No"/>
    <s v="No"/>
    <s v="Low"/>
    <s v="No"/>
    <s v="No"/>
    <s v="Sophia Brown"/>
    <s v="Needs Training"/>
    <n v="14"/>
    <s v="SophiaHR"/>
    <n v="2022"/>
    <d v="2025-01-23T00:00:00"/>
    <d v="2025-01-23T11:21:55"/>
    <n v="724"/>
  </r>
  <r>
    <x v="22"/>
    <x v="22"/>
    <x v="3"/>
    <n v="-5000"/>
    <d v="2019-07-09T00:00:00"/>
    <s v="Data Entry Error"/>
    <n v="-500"/>
    <s v="Liam"/>
    <s v="Wilson"/>
    <s v="liamwilson@company.com"/>
    <s v="No"/>
    <s v="No"/>
    <s v="Invalid"/>
    <s v="No"/>
    <s v="No"/>
    <s v="Liam Wilson"/>
    <s v="Data Entry Error"/>
    <n v="16"/>
    <s v="LiamOperations"/>
    <n v="2019"/>
    <d v="2025-01-23T00:00:00"/>
    <d v="2025-01-23T11:21:55"/>
    <n v="1448"/>
  </r>
  <r>
    <x v="23"/>
    <x v="23"/>
    <x v="1"/>
    <n v="72500"/>
    <d v="2015-02-06T00:00:00"/>
    <s v="Long Service Employee"/>
    <n v="7250"/>
    <s v="Isabella"/>
    <s v="Lopez"/>
    <s v="isabellalopez@company.com"/>
    <s v="Yes"/>
    <s v="Yes"/>
    <s v="High"/>
    <s v="No"/>
    <s v="No"/>
    <s v="Isabella Lopez"/>
    <s v="Long Service Employee"/>
    <n v="21"/>
    <s v="IsabellaFinance"/>
    <n v="2015"/>
    <d v="2025-01-23T00:00:00"/>
    <d v="2025-01-23T11:21:55"/>
    <n v="2600"/>
  </r>
  <r>
    <x v="24"/>
    <x v="24"/>
    <x v="2"/>
    <n v="0"/>
    <d v="2024-01-01T00:00:00"/>
    <s v="New Hire"/>
    <n v="0"/>
    <s v="Ethan"/>
    <s v="James"/>
    <s v="ethanjames@company.com"/>
    <s v="No"/>
    <s v="No"/>
    <s v="Invalid"/>
    <s v="No"/>
    <s v="Yes"/>
    <s v="Ethan James"/>
    <s v="New Hire"/>
    <n v="8"/>
    <s v="EthanIT"/>
    <n v="2024"/>
    <d v="2025-01-23T00:00:00"/>
    <d v="2025-01-23T11:21:55"/>
    <n v="279"/>
  </r>
  <r>
    <x v="25"/>
    <x v="25"/>
    <x v="0"/>
    <n v="25000"/>
    <d v="2010-09-21T00:00:00"/>
    <s v="Senior Executive"/>
    <n v="2500"/>
    <s v="Ava"/>
    <s v="Thompson"/>
    <s v="avathompson@company.com"/>
    <s v="No"/>
    <s v="No"/>
    <s v="Low"/>
    <s v="No"/>
    <s v="No"/>
    <s v="Ava Thompson"/>
    <s v="Senior Executive"/>
    <n v="16"/>
    <s v="AvaHR"/>
    <n v="2010"/>
    <d v="2025-01-23T00:00:00"/>
    <d v="2025-01-23T11:21:55"/>
    <n v="3743"/>
  </r>
  <r>
    <x v="26"/>
    <x v="26"/>
    <x v="1"/>
    <n v="61000"/>
    <d v="2017-03-29T00:00:00"/>
    <s v="Good Performer"/>
    <n v="6100"/>
    <s v="Mason"/>
    <s v="White"/>
    <s v="masonwhite@company.com"/>
    <s v="Yes"/>
    <s v="Yes"/>
    <s v="Medium"/>
    <s v="No"/>
    <s v="No"/>
    <s v="Mason White"/>
    <s v="Good Performer"/>
    <n v="14"/>
    <s v="MasonFinance"/>
    <n v="2017"/>
    <d v="2025-01-23T00:00:00"/>
    <d v="2025-01-23T11:21:55"/>
    <n v="2042"/>
  </r>
  <r>
    <x v="27"/>
    <x v="27"/>
    <x v="2"/>
    <n v="42000"/>
    <d v="2023-08-14T00:00:00"/>
    <s v="Intern"/>
    <n v="4200"/>
    <s v="Amelia"/>
    <s v="Carter"/>
    <s v="ameliacarter@company.com"/>
    <s v="No"/>
    <s v="No"/>
    <s v="Low"/>
    <s v="No"/>
    <s v="Yes"/>
    <s v="Amelia Carter"/>
    <s v="Intern"/>
    <n v="6"/>
    <s v="AmeliaIT"/>
    <n v="2023"/>
    <d v="2025-01-23T00:00:00"/>
    <d v="2025-01-23T11:21:55"/>
    <n v="379"/>
  </r>
  <r>
    <x v="28"/>
    <x v="28"/>
    <x v="3"/>
    <n v="30000"/>
    <d v="2018-10-31T00:00:00"/>
    <s v="Part-time Worker"/>
    <n v="3000"/>
    <s v="Oliver"/>
    <s v="Wright"/>
    <s v="oliverwright@company.com"/>
    <s v="No"/>
    <s v="No"/>
    <s v="Low"/>
    <s v="No"/>
    <s v="No"/>
    <s v="Oliver Wright"/>
    <s v="Part-Time Worker"/>
    <n v="16"/>
    <s v="OliverOperations"/>
    <n v="2018"/>
    <d v="2025-01-23T00:00:00"/>
    <d v="2025-01-23T11:21:55"/>
    <n v="1627"/>
  </r>
  <r>
    <x v="29"/>
    <x v="29"/>
    <x v="0"/>
    <n v="47200"/>
    <d v="2021-12-02T00:00:00"/>
    <s v="No Remarks"/>
    <n v="4720"/>
    <s v="Mia"/>
    <s v="Hernandez"/>
    <s v="miahernandez@company.com"/>
    <s v="No"/>
    <s v="No"/>
    <s v="Low"/>
    <s v="No"/>
    <s v="No"/>
    <s v="Mia Hernandez"/>
    <s v="No Remarks"/>
    <n v="10"/>
    <s v="MiaHR"/>
    <n v="2021"/>
    <d v="2025-01-23T00:00:00"/>
    <d v="2025-01-23T11:21:55"/>
    <n v="821"/>
  </r>
  <r>
    <x v="30"/>
    <x v="30"/>
    <x v="1"/>
    <n v="53600"/>
    <d v="2022-06-15T00:00:00"/>
    <s v="Needs Improvement"/>
    <n v="5360"/>
    <s v="Henry"/>
    <s v="Foster"/>
    <s v="henryfoster@company.com"/>
    <s v="Yes"/>
    <s v="Yes"/>
    <s v="Medium"/>
    <s v="No"/>
    <s v="No"/>
    <s v="Henry Foster"/>
    <s v="Needs Improvement"/>
    <n v="17"/>
    <s v="HenryFinance"/>
    <n v="2022"/>
    <d v="2025-01-23T00:00:00"/>
    <d v="2025-01-23T11:21:55"/>
    <n v="682"/>
  </r>
  <r>
    <x v="31"/>
    <x v="31"/>
    <x v="2"/>
    <n v="79000"/>
    <d v="2014-05-05T00:00:00"/>
    <s v="Specialist"/>
    <n v="7900"/>
    <s v="Logan"/>
    <s v="Bennett"/>
    <s v="loganbennett@company.com"/>
    <s v="Yes"/>
    <s v="No"/>
    <s v="High"/>
    <s v="No"/>
    <s v="Yes"/>
    <s v="Logan Bennett"/>
    <s v="Specialist"/>
    <n v="10"/>
    <s v="LoganIT"/>
    <n v="2014"/>
    <d v="2025-01-23T00:00:00"/>
    <d v="2025-01-23T11:21:55"/>
    <n v="2799"/>
  </r>
  <r>
    <x v="32"/>
    <x v="32"/>
    <x v="0"/>
    <n v="58000"/>
    <d v="2019-11-22T00:00:00"/>
    <s v="No Remarks"/>
    <n v="5800"/>
    <s v="Charlotte"/>
    <s v="Ramirez"/>
    <s v="charlotteramirez@company.com"/>
    <s v="Yes"/>
    <s v="No"/>
    <s v="Medium"/>
    <s v="No"/>
    <s v="No"/>
    <s v="Charlotte Ramirez"/>
    <s v="No Remarks"/>
    <n v="10"/>
    <s v="CharlotteHR"/>
    <n v="2019"/>
    <d v="2025-01-23T00:00:00"/>
    <d v="2025-01-23T11:21:55"/>
    <n v="1350"/>
  </r>
  <r>
    <x v="33"/>
    <x v="33"/>
    <x v="3"/>
    <n v="90000"/>
    <d v="2011-07-10T00:00:00"/>
    <s v="Team Leader"/>
    <n v="9000"/>
    <s v="Jack"/>
    <s v="Nelson"/>
    <s v="jacknelson@company.com"/>
    <s v="Yes"/>
    <s v="No"/>
    <s v="High"/>
    <s v="No"/>
    <s v="No"/>
    <s v="Jack Nelson"/>
    <s v="Team Leader"/>
    <n v="11"/>
    <s v="JackOperations"/>
    <n v="2011"/>
    <d v="2025-01-23T00:00:00"/>
    <d v="2025-01-23T11:21:55"/>
    <n v="3534"/>
  </r>
  <r>
    <x v="34"/>
    <x v="34"/>
    <x v="1"/>
    <n v="50500"/>
    <d v="2016-03-18T00:00:00"/>
    <s v="Analyst"/>
    <n v="5050"/>
    <s v="Harper"/>
    <s v="Gonzalez"/>
    <s v="harpergonzalez@company.com"/>
    <s v="Yes"/>
    <s v="Yes"/>
    <s v="Medium"/>
    <s v="No"/>
    <s v="No"/>
    <s v="Harper Gonzalez"/>
    <s v="Analyst"/>
    <n v="7"/>
    <s v="HarperFinance"/>
    <n v="2016"/>
    <d v="2025-01-23T00:00:00"/>
    <d v="2025-01-23T11:21:55"/>
    <n v="2310"/>
  </r>
  <r>
    <x v="35"/>
    <x v="35"/>
    <x v="2"/>
    <n v="32000"/>
    <d v="2020-01-07T00:00:00"/>
    <s v="Entry-Level Employee"/>
    <n v="3200"/>
    <s v="Elijah"/>
    <s v="Cooper"/>
    <s v="elijahcooper@company.com"/>
    <s v="No"/>
    <s v="No"/>
    <s v="Low"/>
    <s v="No"/>
    <s v="Yes"/>
    <s v="Elijah Cooper"/>
    <s v="Entry-Level Employee"/>
    <n v="20"/>
    <s v="ElijahIT"/>
    <n v="2020"/>
    <d v="2025-01-23T00:00:00"/>
    <d v="2025-01-23T11:21:55"/>
    <n v="1318"/>
  </r>
  <r>
    <x v="36"/>
    <x v="36"/>
    <x v="0"/>
    <n v="70000"/>
    <d v="2018-09-25T00:00:00"/>
    <s v="No Remarks"/>
    <n v="7000"/>
    <s v="Aria"/>
    <s v="Morgan"/>
    <s v="ariamorgan@company.com"/>
    <s v="Yes"/>
    <s v="No"/>
    <s v="High"/>
    <s v="No"/>
    <s v="No"/>
    <s v="Aria Morgan"/>
    <s v="No Remarks"/>
    <n v="10"/>
    <s v="AriaHR"/>
    <n v="2018"/>
    <d v="2025-01-23T00:00:00"/>
    <d v="2025-01-23T11:21:55"/>
    <n v="1653"/>
  </r>
  <r>
    <x v="37"/>
    <x v="37"/>
    <x v="1"/>
    <n v="64200"/>
    <d v="2021-02-11T00:00:00"/>
    <s v="Business Strategist"/>
    <n v="6420"/>
    <s v="Noah"/>
    <s v="Murphy"/>
    <s v="noahmurphy@company.com"/>
    <s v="Yes"/>
    <s v="Yes"/>
    <s v="Medium"/>
    <s v="No"/>
    <s v="No"/>
    <s v="Noah Murphy"/>
    <s v="Business Strategist"/>
    <n v="19"/>
    <s v="NoahFinance"/>
    <n v="2021"/>
    <d v="2025-01-23T00:00:00"/>
    <d v="2025-01-23T11:21:55"/>
    <n v="1031"/>
  </r>
  <r>
    <x v="38"/>
    <x v="38"/>
    <x v="3"/>
    <n v="52000"/>
    <d v="2013-07-23T00:00:00"/>
    <s v="No Remarks"/>
    <n v="5200"/>
    <s v="Abigail"/>
    <s v="Reed"/>
    <s v="abigailreed@company.com"/>
    <s v="Yes"/>
    <s v="No"/>
    <s v="Medium"/>
    <s v="No"/>
    <s v="No"/>
    <s v="Abigail Reed"/>
    <s v="No Remarks"/>
    <n v="10"/>
    <s v="AbigailOperations"/>
    <n v="2013"/>
    <d v="2025-01-23T00:00:00"/>
    <d v="2025-01-23T11:21:55"/>
    <n v="3003"/>
  </r>
  <r>
    <x v="39"/>
    <x v="39"/>
    <x v="2"/>
    <n v="120000"/>
    <d v="2009-12-09T00:00:00"/>
    <s v="Chief Technology Officer"/>
    <n v="12000"/>
    <s v="William"/>
    <s v="Parker"/>
    <s v="williamparker@company.com"/>
    <s v="Yes"/>
    <s v="No"/>
    <s v="High"/>
    <s v="No"/>
    <s v="Yes"/>
    <s v="William Parker"/>
    <s v="Chief Technology Officer"/>
    <n v="24"/>
    <s v="WilliamIT"/>
    <n v="2009"/>
    <d v="2025-01-23T00:00:00"/>
    <d v="2025-01-23T11:21:55"/>
    <n v="3947"/>
  </r>
  <r>
    <x v="40"/>
    <x v="40"/>
    <x v="0"/>
    <n v="41000"/>
    <d v="2020-06-07T00:00:00"/>
    <s v="Training Required"/>
    <n v="4100"/>
    <s v="Grace"/>
    <s v="Peterson"/>
    <s v="gracepeterson@company.com"/>
    <s v="No"/>
    <s v="No"/>
    <s v="Low"/>
    <s v="No"/>
    <s v="No"/>
    <s v="Grace Peterson"/>
    <s v="Training Required"/>
    <n v="17"/>
    <s v="GraceHR"/>
    <n v="2020"/>
    <d v="2025-01-23T00:00:00"/>
    <d v="2025-01-23T11:21:55"/>
    <n v="1209"/>
  </r>
  <r>
    <x v="41"/>
    <x v="41"/>
    <x v="1"/>
    <n v="76500"/>
    <d v="2017-03-13T00:00:00"/>
    <s v="Senior Financial Analyst"/>
    <n v="7650"/>
    <s v="Dylan"/>
    <s v="Scott"/>
    <s v="dylanscott@company.com"/>
    <s v="Yes"/>
    <s v="Yes"/>
    <s v="High"/>
    <s v="No"/>
    <s v="No"/>
    <s v="Dylan Scott"/>
    <s v="Senior Financial Analyst"/>
    <n v="24"/>
    <s v="DylanFinance"/>
    <n v="2017"/>
    <d v="2025-01-23T00:00:00"/>
    <d v="2025-01-23T11:21:55"/>
    <n v="2054"/>
  </r>
  <r>
    <x v="42"/>
    <x v="42"/>
    <x v="2"/>
    <n v="105000"/>
    <d v="2015-04-27T00:00:00"/>
    <s v="Software Architect"/>
    <n v="10500"/>
    <s v="Isabella"/>
    <s v="Kim"/>
    <s v="isabellakim@company.com"/>
    <s v="Yes"/>
    <s v="No"/>
    <s v="High"/>
    <s v="No"/>
    <s v="Yes"/>
    <s v="Isabella Kim"/>
    <s v="Software Architect"/>
    <n v="18"/>
    <s v="IsabellaIT"/>
    <n v="2015"/>
    <d v="2025-01-23T00:00:00"/>
    <d v="2025-01-23T11:21:55"/>
    <n v="2544"/>
  </r>
  <r>
    <x v="43"/>
    <x v="43"/>
    <x v="3"/>
    <n v="45500"/>
    <d v="2021-10-03T00:00:00"/>
    <s v="Inventory Manager"/>
    <n v="4550"/>
    <s v="Lucas"/>
    <s v="Adams"/>
    <s v="lucasadams@company.com"/>
    <s v="No"/>
    <s v="No"/>
    <s v="Low"/>
    <s v="No"/>
    <s v="No"/>
    <s v="Lucas Adams"/>
    <s v="Inventory Manager"/>
    <n v="17"/>
    <s v="LucasOperations"/>
    <n v="2021"/>
    <d v="2025-01-23T00:00:00"/>
    <d v="2025-01-23T11:21:55"/>
    <n v="864"/>
  </r>
  <r>
    <x v="44"/>
    <x v="44"/>
    <x v="0"/>
    <n v="55500"/>
    <d v="2016-07-18T00:00:00"/>
    <s v="Human Capital Strategist"/>
    <n v="5550"/>
    <s v="Charlotte"/>
    <s v="Davis"/>
    <s v="charlottedavis@company.com"/>
    <s v="Yes"/>
    <s v="No"/>
    <s v="Medium"/>
    <s v="No"/>
    <s v="No"/>
    <s v="Charlotte Davis"/>
    <s v="Human Capital Strategist"/>
    <n v="24"/>
    <s v="CharlotteHR"/>
    <n v="2016"/>
    <d v="2025-01-23T00:00:00"/>
    <d v="2025-01-23T11:21:55"/>
    <n v="2224"/>
  </r>
  <r>
    <x v="45"/>
    <x v="45"/>
    <x v="1"/>
    <n v="82000"/>
    <d v="2014-05-22T00:00:00"/>
    <s v="Investment Specialist"/>
    <n v="8200"/>
    <s v="Elijah"/>
    <s v="Brooks"/>
    <s v="elijahbrooks@company.com"/>
    <s v="Yes"/>
    <s v="Yes"/>
    <s v="High"/>
    <s v="No"/>
    <s v="No"/>
    <s v="Elijah Brooks"/>
    <s v="Investment Specialist"/>
    <n v="21"/>
    <s v="ElijahFinance"/>
    <n v="2014"/>
    <d v="2025-01-23T00:00:00"/>
    <d v="2025-01-23T11:21:55"/>
    <n v="2786"/>
  </r>
  <r>
    <x v="46"/>
    <x v="46"/>
    <x v="2"/>
    <n v="89000"/>
    <d v="2013-08-09T00:00:00"/>
    <s v="Cloud Engineer"/>
    <n v="8900"/>
    <s v="Natalie"/>
    <s v="Foster"/>
    <s v="nataliefoster@company.com"/>
    <s v="Yes"/>
    <s v="No"/>
    <s v="High"/>
    <s v="No"/>
    <s v="Yes"/>
    <s v="Natalie Foster"/>
    <s v="Cloud Engineer"/>
    <n v="14"/>
    <s v="NatalieIT"/>
    <n v="2013"/>
    <d v="2025-01-23T00:00:00"/>
    <d v="2025-01-23T11:21:55"/>
    <n v="2990"/>
  </r>
  <r>
    <x v="47"/>
    <x v="47"/>
    <x v="3"/>
    <n v="38000"/>
    <d v="2022-09-15T00:00:00"/>
    <s v="Production Supervisor"/>
    <n v="3800"/>
    <s v="Ethan"/>
    <s v="Robinson"/>
    <s v="ethanrobinson@company.com"/>
    <s v="No"/>
    <s v="No"/>
    <s v="Low"/>
    <s v="No"/>
    <s v="No"/>
    <s v="Ethan Robinson"/>
    <s v="Production Supervisor"/>
    <n v="21"/>
    <s v="EthanOperations"/>
    <n v="2022"/>
    <d v="2025-01-23T00:00:00"/>
    <d v="2025-01-23T11:21:55"/>
    <n v="616"/>
  </r>
  <r>
    <x v="48"/>
    <x v="48"/>
    <x v="0"/>
    <n v="66000"/>
    <d v="2011-01-26T00:00:00"/>
    <s v="HR Generalist"/>
    <n v="6600"/>
    <s v="Victoria"/>
    <s v="Hall"/>
    <s v="victoriahall@company.com"/>
    <s v="Yes"/>
    <s v="No"/>
    <s v="Medium"/>
    <s v="No"/>
    <s v="No"/>
    <s v="Victoria Hall"/>
    <s v="Hr Generalist"/>
    <n v="13"/>
    <s v="VictoriaHR"/>
    <n v="2011"/>
    <d v="2025-01-23T00:00:00"/>
    <d v="2025-01-23T11:21:55"/>
    <n v="3652"/>
  </r>
  <r>
    <x v="49"/>
    <x v="49"/>
    <x v="1"/>
    <n v="95500"/>
    <d v="2012-11-05T00:00:00"/>
    <s v="CFO"/>
    <n v="9550"/>
    <s v="Benjamin"/>
    <s v="Carter"/>
    <s v="benjamincarter@company.com"/>
    <s v="Yes"/>
    <s v="Yes"/>
    <s v="High"/>
    <s v="No"/>
    <s v="No"/>
    <s v="Benjamin Carter"/>
    <s v="Cfo"/>
    <n v="3"/>
    <s v="BenjaminFinance"/>
    <n v="2012"/>
    <d v="2025-01-23T00:00:00"/>
    <d v="2025-01-23T11:21:55"/>
    <n v="31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79C32-D6F0-42A8-BD92-C28A4AB99F5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" firstHeaderRow="1" firstDataRow="1" firstDataCol="1"/>
  <pivotFields count="23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numFmtId="14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68CDB-9A64-411D-9D37-AC4DD88899C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4" firstHeaderRow="1" firstDataRow="1" firstDataCol="1"/>
  <pivotFields count="23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38"/>
        <item x="17"/>
        <item x="14"/>
        <item x="9"/>
        <item x="27"/>
        <item x="1"/>
        <item x="36"/>
        <item x="25"/>
        <item x="49"/>
        <item x="8"/>
        <item x="44"/>
        <item x="32"/>
        <item x="7"/>
        <item x="6"/>
        <item x="41"/>
        <item x="45"/>
        <item x="35"/>
        <item x="3"/>
        <item x="24"/>
        <item x="47"/>
        <item x="10"/>
        <item x="40"/>
        <item x="34"/>
        <item x="30"/>
        <item x="42"/>
        <item x="23"/>
        <item x="33"/>
        <item x="0"/>
        <item x="19"/>
        <item x="22"/>
        <item x="31"/>
        <item x="43"/>
        <item x="26"/>
        <item x="16"/>
        <item x="29"/>
        <item x="2"/>
        <item x="46"/>
        <item x="37"/>
        <item x="28"/>
        <item x="18"/>
        <item x="5"/>
        <item x="20"/>
        <item x="4"/>
        <item x="13"/>
        <item x="15"/>
        <item x="21"/>
        <item x="11"/>
        <item x="48"/>
        <item x="39"/>
        <item x="12"/>
        <item t="default"/>
      </items>
    </pivotField>
    <pivotField showAll="0"/>
    <pivotField dataField="1" showAll="0"/>
    <pivotField numFmtId="14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2"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Salary" fld="3" baseField="1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E3A5F-4649-4F39-9A34-8C40A3314D1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8" firstHeaderRow="1" firstDataRow="1" firstDataCol="1"/>
  <pivotFields count="3">
    <pivotField showAll="0">
      <items count="51">
        <item x="38"/>
        <item x="17"/>
        <item x="14"/>
        <item x="9"/>
        <item x="27"/>
        <item x="1"/>
        <item x="36"/>
        <item x="25"/>
        <item x="49"/>
        <item x="8"/>
        <item x="44"/>
        <item x="32"/>
        <item x="7"/>
        <item x="6"/>
        <item x="41"/>
        <item x="45"/>
        <item x="35"/>
        <item x="3"/>
        <item x="24"/>
        <item x="47"/>
        <item x="10"/>
        <item x="40"/>
        <item x="34"/>
        <item x="30"/>
        <item x="42"/>
        <item x="23"/>
        <item x="33"/>
        <item x="0"/>
        <item x="19"/>
        <item x="22"/>
        <item x="31"/>
        <item x="43"/>
        <item x="26"/>
        <item x="16"/>
        <item x="29"/>
        <item x="2"/>
        <item x="46"/>
        <item x="37"/>
        <item x="28"/>
        <item x="18"/>
        <item x="5"/>
        <item x="20"/>
        <item x="4"/>
        <item x="13"/>
        <item x="15"/>
        <item x="21"/>
        <item x="11"/>
        <item x="48"/>
        <item x="39"/>
        <item x="1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2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2A68B-4D4F-458B-BD17-C37516F769EB}" name="Table1" displayName="Table1" ref="C4:D8" totalsRowShown="0" headerRowDxfId="12">
  <tableColumns count="2">
    <tableColumn id="1" xr3:uid="{1B1BA254-26E1-4B70-B5A7-F19B94FC64C2}" name="Department" dataDxfId="11"/>
    <tableColumn id="2" xr3:uid="{A4A25FDE-0BF0-42CD-9833-C111FB37FA2A}" name="Count">
      <calculatedColumnFormula>COUNTIF(C11:C60,C11)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E68133D-A35B-4F6A-95EF-1A3C5E2ADE11}" name="Table16" displayName="Table16" ref="O3:O4" totalsRowShown="0">
  <autoFilter ref="O3:O4" xr:uid="{FF7E2DAD-BEE7-4E09-A2F4-E1BB71568C54}"/>
  <tableColumns count="1">
    <tableColumn id="1" xr3:uid="{1BE5DA98-1948-4886-B0D1-DA0E6FE678FE}" name="Question 46">
      <calculatedColumnFormula>INDEX(Table12[Name], MATCH(MIN(Table12[Joining Date]), Table12[Joining Date], 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726576-12A5-4A9A-BF5F-849D264DE3F5}" name="Table17" displayName="Table17" ref="Q3:Q4" totalsRowShown="0">
  <autoFilter ref="Q3:Q4" xr:uid="{BEEBF38A-3CAD-458E-B461-527E8EBC73E3}"/>
  <tableColumns count="1">
    <tableColumn id="1" xr3:uid="{AF148D36-A16A-42F1-B033-895C06279725}" name="Question 47">
      <calculatedColumnFormula>INDEX(Table12[Name], MATCH(MAX(Table12[Joining Date]), Table12[Joining Date], 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F686E8-EAE2-431C-8E64-4EBE2D5C638B}" name="Table6" displayName="Table6" ref="I6:I7" totalsRowShown="0">
  <autoFilter ref="I6:I7" xr:uid="{61C58B16-E452-436D-8B11-35AEE8BB427E}"/>
  <tableColumns count="1">
    <tableColumn id="1" xr3:uid="{979D3268-CC5A-4980-B078-16FC71B8A6C4}" name="Question 26">
      <calculatedColumnFormula>VLOOKUP(A11,A10:C60,3,FALSE)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515385-1EF9-4977-9BCF-B60E1053902D}" name="Table7" displayName="Table7" ref="K6:K7" totalsRowShown="0">
  <autoFilter ref="K6:K7" xr:uid="{55C9DF39-FCFF-43B4-A13C-3844EC2A8163}"/>
  <tableColumns count="1">
    <tableColumn id="1" xr3:uid="{853542B7-D5DD-49A0-91A5-AB6D44DA4D28}" name="Question 27">
      <calculatedColumnFormula>VLOOKUP(B11,B11:D60,3,FALSE)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B760D-AB26-4926-8623-37010526D983}" name="Table8" displayName="Table8" ref="M6:M7" totalsRowShown="0">
  <autoFilter ref="M6:M7" xr:uid="{C5BCF64F-334E-477D-8569-9AAE17C9CD01}"/>
  <tableColumns count="1">
    <tableColumn id="1" xr3:uid="{0159D69C-A6FE-45BB-A2FD-F7ABBEB93924}" name="Question 28">
      <calculatedColumnFormula>VLOOKUP(A12,A10:F60,6,FALSE)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6F5F5-3875-4844-9448-605496F87C9E}" name="Table10" displayName="Table10" ref="O6:O7" totalsRowShown="0">
  <autoFilter ref="O6:O7" xr:uid="{CCE3CF90-362E-498D-ABF3-C01B879B138F}"/>
  <tableColumns count="1">
    <tableColumn id="1" xr3:uid="{DD2C28AD-1205-4B21-9F7B-A5FBFB519568}" name="Question 30" dataDxfId="10">
      <calculatedColumnFormula>VLOOKUP(A11,A10:E60,5,FALSE)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2AB0E3-9430-4B45-B740-1E80F3C4AEFC}" name="Table12" displayName="Table12" ref="A10:W60" totalsRowShown="0" headerRowDxfId="9">
  <autoFilter ref="A10:W60" xr:uid="{D424B7BA-4353-426D-8890-ACB27DF3F208}"/>
  <tableColumns count="23">
    <tableColumn id="1" xr3:uid="{872EABF3-9BE6-4BBE-A2D7-813EA5D15550}" name="Employee ID" dataDxfId="8"/>
    <tableColumn id="2" xr3:uid="{B385B3F7-560B-4A22-8AFA-478B7EE98053}" name="Name" dataDxfId="7"/>
    <tableColumn id="3" xr3:uid="{3C3B64EF-B2F1-4AAC-8CD2-1585D731A88A}" name="Department" dataDxfId="6"/>
    <tableColumn id="4" xr3:uid="{EA09913D-A26A-47F8-91A7-DE9E314A617D}" name="Salary" dataDxfId="5"/>
    <tableColumn id="5" xr3:uid="{2A947A08-4A63-4714-869C-C2D6749B80CF}" name="Joining Date" dataDxfId="4"/>
    <tableColumn id="6" xr3:uid="{4990DBE6-D996-4687-BEA8-23F535D5D3C0}" name="Remarks" dataDxfId="3"/>
    <tableColumn id="7" xr3:uid="{2F45A60C-16C7-409B-B378-C326295E133F}" name="Bonus Column" dataDxfId="2">
      <calculatedColumnFormula>10%*D11</calculatedColumnFormula>
    </tableColumn>
    <tableColumn id="8" xr3:uid="{4B0D4B9A-8156-4F02-972F-AFBB62ACF801}" name="First Name "/>
    <tableColumn id="9" xr3:uid="{CA763EB4-7580-4D9C-B5B0-9E408BC572BA}" name="Last Name"/>
    <tableColumn id="10" xr3:uid="{29C09EA7-764D-4FDE-BCFB-D71744EBF539}" name="Email Addresses" dataCellStyle="Hyperlink"/>
    <tableColumn id="11" xr3:uid="{C0C7769F-2C0B-4533-A025-5DFB1285884D}" name="Salary&gt;50k">
      <calculatedColumnFormula>IF(D11&gt;50000,"Yes","No")</calculatedColumnFormula>
    </tableColumn>
    <tableColumn id="12" xr3:uid="{083BBB5E-3A8B-4380-A712-C16927337712}" name="Finance check (yes/no)">
      <calculatedColumnFormula>IF(C11="Finance","Yes","No")</calculatedColumnFormula>
    </tableColumn>
    <tableColumn id="13" xr3:uid="{3C83AE81-F8E1-4987-A7E9-B596602622B9}" name="Salary Category">
      <calculatedColumnFormula>IF(AND(D11&gt;0,D11&lt;50000),"Low",IF(AND(D11&gt;=50000,D11&lt;70000),"Medium",IF(D11&gt;=70000,"High","Invalid")))</calculatedColumnFormula>
    </tableColumn>
    <tableColumn id="14" xr3:uid="{A0B65BC9-C17F-4E63-9714-0AEA80DD97C0}" name="Excellent HR Check">
      <calculatedColumnFormula>IF(AND(F11="Excellent",C11="HR"),"Yes","No")</calculatedColumnFormula>
    </tableColumn>
    <tableColumn id="15" xr3:uid="{FE6209D0-1823-439E-BC3F-4DCBBD3F4F05}" name=" IT Check">
      <calculatedColumnFormula>IF(C11="IT","Yes","No")</calculatedColumnFormula>
    </tableColumn>
    <tableColumn id="16" xr3:uid="{C816D4DF-82F1-467F-996D-FFE2CBD66E95}" name="Cleaned Names">
      <calculatedColumnFormula>TRIM(B11)</calculatedColumnFormula>
    </tableColumn>
    <tableColumn id="17" xr3:uid="{13CF0A94-7BAE-4968-BB55-99EF14172E69}" name="Proper Case Remarks">
      <calculatedColumnFormula>PROPER(F11)</calculatedColumnFormula>
    </tableColumn>
    <tableColumn id="18" xr3:uid="{CCFFF9B3-2EA1-4187-8E3F-0E51AB51C372}" name="Text length">
      <calculatedColumnFormula>LEN(Q11)</calculatedColumnFormula>
    </tableColumn>
    <tableColumn id="19" xr3:uid="{B76C2613-69C0-482D-A570-4E2A5A455260}" name="Unique Identifier"/>
    <tableColumn id="20" xr3:uid="{8B2C92E5-DD7B-4DE0-90E7-6BFCE7553294}" name="Joining Year">
      <calculatedColumnFormula>YEAR(E11)</calculatedColumnFormula>
    </tableColumn>
    <tableColumn id="21" xr3:uid="{52A0D2B9-3FCD-4298-9234-1ADAD5B6ADB8}" name="Todays Date" dataDxfId="1">
      <calculatedColumnFormula>TODAY()</calculatedColumnFormula>
    </tableColumn>
    <tableColumn id="22" xr3:uid="{4458327B-41A6-4A03-9AE3-715DA751E3BF}" name="Date and Time" dataDxfId="0">
      <calculatedColumnFormula>NOW()</calculatedColumnFormula>
    </tableColumn>
    <tableColumn id="23" xr3:uid="{D07F63DA-ABC2-4D19-9384-893A3924446D}" name="Working Days">
      <calculatedColumnFormula>NETWORKDAYS(E11,U11)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E19C143-9395-4C66-B8AB-96872E727AB7}" name="Table13" displayName="Table13" ref="I3:I4" totalsRowShown="0">
  <autoFilter ref="I3:I4" xr:uid="{13100283-3371-42D6-8C6F-99A9C72557EC}"/>
  <tableColumns count="1">
    <tableColumn id="1" xr3:uid="{5987185A-66A7-40D6-9BDE-34AE558B59C2}" name="Question 43">
      <calculatedColumnFormula>MAX(Table12[Salary])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B433E2-50ED-48AD-8D2C-3000F43DAC3A}" name="Table14" displayName="Table14" ref="K3:K4" totalsRowShown="0">
  <autoFilter ref="K3:K4" xr:uid="{86D40523-99F7-455F-8013-D073CD2E4C1E}"/>
  <tableColumns count="1">
    <tableColumn id="1" xr3:uid="{CC63F337-A7F0-45AF-8759-3FB2F684C336}" name="Question 44">
      <calculatedColumnFormula>MIN(Table12[Salary])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DAFA822-DD5F-4126-A334-CB232A0CD0F7}" name="Table15" displayName="Table15" ref="M3:M4" totalsRowShown="0">
  <autoFilter ref="M3:M4" xr:uid="{D6BBFD14-BE93-4501-9E79-115906349312}"/>
  <tableColumns count="1">
    <tableColumn id="1" xr3:uid="{469CC450-C58F-4407-A8A8-7816E24FF0E2}" name="Question 45">
      <calculatedColumnFormula>AVERAGE(Table12[Salary])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ethanjames@company.com" TargetMode="External"/><Relationship Id="rId21" Type="http://schemas.openxmlformats.org/officeDocument/2006/relationships/hyperlink" Target="mailto:juanmartinez@company.com" TargetMode="External"/><Relationship Id="rId34" Type="http://schemas.openxmlformats.org/officeDocument/2006/relationships/hyperlink" Target="mailto:charlotteramirez@company.com" TargetMode="External"/><Relationship Id="rId42" Type="http://schemas.openxmlformats.org/officeDocument/2006/relationships/hyperlink" Target="mailto:gracepeterson@company.com" TargetMode="External"/><Relationship Id="rId47" Type="http://schemas.openxmlformats.org/officeDocument/2006/relationships/hyperlink" Target="mailto:elijahbrooks@company.com" TargetMode="External"/><Relationship Id="rId50" Type="http://schemas.openxmlformats.org/officeDocument/2006/relationships/hyperlink" Target="mailto:victoriahall@company.com" TargetMode="External"/><Relationship Id="rId55" Type="http://schemas.openxmlformats.org/officeDocument/2006/relationships/table" Target="../tables/table1.xml"/><Relationship Id="rId63" Type="http://schemas.openxmlformats.org/officeDocument/2006/relationships/table" Target="../tables/table9.xml"/><Relationship Id="rId7" Type="http://schemas.openxmlformats.org/officeDocument/2006/relationships/hyperlink" Target="mailto:priyasharma@company.com" TargetMode="External"/><Relationship Id="rId2" Type="http://schemas.openxmlformats.org/officeDocument/2006/relationships/hyperlink" Target="mailto:johnsmith@company.com" TargetMode="External"/><Relationship Id="rId16" Type="http://schemas.openxmlformats.org/officeDocument/2006/relationships/hyperlink" Target="mailto:aishayusuf@company.com" TargetMode="External"/><Relationship Id="rId29" Type="http://schemas.openxmlformats.org/officeDocument/2006/relationships/hyperlink" Target="mailto:ameliacarter@company.com" TargetMode="External"/><Relationship Id="rId11" Type="http://schemas.openxmlformats.org/officeDocument/2006/relationships/hyperlink" Target="mailto:akiratanaka@company.com" TargetMode="External"/><Relationship Id="rId24" Type="http://schemas.openxmlformats.org/officeDocument/2006/relationships/hyperlink" Target="mailto:liamwilson@company.com" TargetMode="External"/><Relationship Id="rId32" Type="http://schemas.openxmlformats.org/officeDocument/2006/relationships/hyperlink" Target="mailto:henryfoster@company.com" TargetMode="External"/><Relationship Id="rId37" Type="http://schemas.openxmlformats.org/officeDocument/2006/relationships/hyperlink" Target="mailto:elijahcooper@company.com" TargetMode="External"/><Relationship Id="rId40" Type="http://schemas.openxmlformats.org/officeDocument/2006/relationships/hyperlink" Target="mailto:abigailreed@company.com" TargetMode="External"/><Relationship Id="rId45" Type="http://schemas.openxmlformats.org/officeDocument/2006/relationships/hyperlink" Target="mailto:lucasadams@company.com" TargetMode="External"/><Relationship Id="rId53" Type="http://schemas.openxmlformats.org/officeDocument/2006/relationships/printerSettings" Target="../printerSettings/printerSettings3.bin"/><Relationship Id="rId58" Type="http://schemas.openxmlformats.org/officeDocument/2006/relationships/table" Target="../tables/table4.xml"/><Relationship Id="rId66" Type="http://schemas.openxmlformats.org/officeDocument/2006/relationships/comments" Target="../comments1.xml"/><Relationship Id="rId5" Type="http://schemas.openxmlformats.org/officeDocument/2006/relationships/hyperlink" Target="mailto:emilyclark@company.com" TargetMode="External"/><Relationship Id="rId61" Type="http://schemas.openxmlformats.org/officeDocument/2006/relationships/table" Target="../tables/table7.xml"/><Relationship Id="rId19" Type="http://schemas.openxmlformats.org/officeDocument/2006/relationships/hyperlink" Target="mailto:ahmedhassan@company.com" TargetMode="External"/><Relationship Id="rId14" Type="http://schemas.openxmlformats.org/officeDocument/2006/relationships/hyperlink" Target="mailto:zarakhan@company.com" TargetMode="External"/><Relationship Id="rId22" Type="http://schemas.openxmlformats.org/officeDocument/2006/relationships/hyperlink" Target="mailto:rahulsharma@company.com" TargetMode="External"/><Relationship Id="rId27" Type="http://schemas.openxmlformats.org/officeDocument/2006/relationships/hyperlink" Target="mailto:avathompson@company.com" TargetMode="External"/><Relationship Id="rId30" Type="http://schemas.openxmlformats.org/officeDocument/2006/relationships/hyperlink" Target="mailto:oliverwright@company.com" TargetMode="External"/><Relationship Id="rId35" Type="http://schemas.openxmlformats.org/officeDocument/2006/relationships/hyperlink" Target="mailto:jacknelson@company.com" TargetMode="External"/><Relationship Id="rId43" Type="http://schemas.openxmlformats.org/officeDocument/2006/relationships/hyperlink" Target="mailto:dylanscott@company.com" TargetMode="External"/><Relationship Id="rId48" Type="http://schemas.openxmlformats.org/officeDocument/2006/relationships/hyperlink" Target="mailto:nataliefoster@company.com" TargetMode="External"/><Relationship Id="rId56" Type="http://schemas.openxmlformats.org/officeDocument/2006/relationships/table" Target="../tables/table2.xml"/><Relationship Id="rId64" Type="http://schemas.openxmlformats.org/officeDocument/2006/relationships/table" Target="../tables/table10.xml"/><Relationship Id="rId8" Type="http://schemas.openxmlformats.org/officeDocument/2006/relationships/hyperlink" Target="mailto:davidmiller@company.com" TargetMode="External"/><Relationship Id="rId51" Type="http://schemas.openxmlformats.org/officeDocument/2006/relationships/hyperlink" Target="mailto:benjamincarter@company.com" TargetMode="External"/><Relationship Id="rId3" Type="http://schemas.openxmlformats.org/officeDocument/2006/relationships/hyperlink" Target="mailto:annawhite@company.com" TargetMode="External"/><Relationship Id="rId12" Type="http://schemas.openxmlformats.org/officeDocument/2006/relationships/hyperlink" Target="mailto:fatimaahmed@company.com" TargetMode="External"/><Relationship Id="rId17" Type="http://schemas.openxmlformats.org/officeDocument/2006/relationships/hyperlink" Target="mailto:snehapatel@company.com" TargetMode="External"/><Relationship Id="rId25" Type="http://schemas.openxmlformats.org/officeDocument/2006/relationships/hyperlink" Target="mailto:isabellalopez@company.com" TargetMode="External"/><Relationship Id="rId33" Type="http://schemas.openxmlformats.org/officeDocument/2006/relationships/hyperlink" Target="mailto:loganbennett@company.com" TargetMode="External"/><Relationship Id="rId38" Type="http://schemas.openxmlformats.org/officeDocument/2006/relationships/hyperlink" Target="mailto:ariamorgan@company.com" TargetMode="External"/><Relationship Id="rId46" Type="http://schemas.openxmlformats.org/officeDocument/2006/relationships/hyperlink" Target="mailto:charlottedavis@company.com" TargetMode="External"/><Relationship Id="rId59" Type="http://schemas.openxmlformats.org/officeDocument/2006/relationships/table" Target="../tables/table5.xml"/><Relationship Id="rId20" Type="http://schemas.openxmlformats.org/officeDocument/2006/relationships/hyperlink" Target="mailto:oliviataylor@company.com" TargetMode="External"/><Relationship Id="rId41" Type="http://schemas.openxmlformats.org/officeDocument/2006/relationships/hyperlink" Target="mailto:williamparker@company.com" TargetMode="External"/><Relationship Id="rId54" Type="http://schemas.openxmlformats.org/officeDocument/2006/relationships/vmlDrawing" Target="../drawings/vmlDrawing1.vml"/><Relationship Id="rId62" Type="http://schemas.openxmlformats.org/officeDocument/2006/relationships/table" Target="../tables/table8.xml"/><Relationship Id="rId1" Type="http://schemas.openxmlformats.org/officeDocument/2006/relationships/pivotTable" Target="../pivotTables/pivotTable3.xml"/><Relationship Id="rId6" Type="http://schemas.openxmlformats.org/officeDocument/2006/relationships/hyperlink" Target="mailto:rajeshkumar@company.com" TargetMode="External"/><Relationship Id="rId15" Type="http://schemas.openxmlformats.org/officeDocument/2006/relationships/hyperlink" Target="mailto:samueljohnson@company.com" TargetMode="External"/><Relationship Id="rId23" Type="http://schemas.openxmlformats.org/officeDocument/2006/relationships/hyperlink" Target="mailto:sophiabrown@company.com" TargetMode="External"/><Relationship Id="rId28" Type="http://schemas.openxmlformats.org/officeDocument/2006/relationships/hyperlink" Target="mailto:masonwhite@company.com" TargetMode="External"/><Relationship Id="rId36" Type="http://schemas.openxmlformats.org/officeDocument/2006/relationships/hyperlink" Target="mailto:harpergonzalez@company.com" TargetMode="External"/><Relationship Id="rId49" Type="http://schemas.openxmlformats.org/officeDocument/2006/relationships/hyperlink" Target="mailto:ethanrobinson@company.com" TargetMode="External"/><Relationship Id="rId57" Type="http://schemas.openxmlformats.org/officeDocument/2006/relationships/table" Target="../tables/table3.xml"/><Relationship Id="rId10" Type="http://schemas.openxmlformats.org/officeDocument/2006/relationships/hyperlink" Target="mailto:carlosgarcia@company.com" TargetMode="External"/><Relationship Id="rId31" Type="http://schemas.openxmlformats.org/officeDocument/2006/relationships/hyperlink" Target="mailto:miahernandez@company.com" TargetMode="External"/><Relationship Id="rId44" Type="http://schemas.openxmlformats.org/officeDocument/2006/relationships/hyperlink" Target="mailto:isabellakim@company.com" TargetMode="External"/><Relationship Id="rId52" Type="http://schemas.openxmlformats.org/officeDocument/2006/relationships/hyperlink" Target="http://www.abhishekanair.odoo.com/" TargetMode="External"/><Relationship Id="rId60" Type="http://schemas.openxmlformats.org/officeDocument/2006/relationships/table" Target="../tables/table6.xml"/><Relationship Id="rId65" Type="http://schemas.openxmlformats.org/officeDocument/2006/relationships/table" Target="../tables/table11.xml"/><Relationship Id="rId4" Type="http://schemas.openxmlformats.org/officeDocument/2006/relationships/hyperlink" Target="mailto:mikebrown@company.com" TargetMode="External"/><Relationship Id="rId9" Type="http://schemas.openxmlformats.org/officeDocument/2006/relationships/hyperlink" Target="mailto:chrisevans@company.com" TargetMode="External"/><Relationship Id="rId13" Type="http://schemas.openxmlformats.org/officeDocument/2006/relationships/hyperlink" Target="mailto:tomlee@company.com" TargetMode="External"/><Relationship Id="rId18" Type="http://schemas.openxmlformats.org/officeDocument/2006/relationships/hyperlink" Target="mailto:meiling@company.com" TargetMode="External"/><Relationship Id="rId39" Type="http://schemas.openxmlformats.org/officeDocument/2006/relationships/hyperlink" Target="mailto:noahmurphy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4912-A3BF-4F27-81F9-B4E4B972C293}">
  <dimension ref="A1:I53"/>
  <sheetViews>
    <sheetView tabSelected="1" topLeftCell="E33" zoomScale="88" workbookViewId="0">
      <selection activeCell="H54" sqref="H54"/>
    </sheetView>
  </sheetViews>
  <sheetFormatPr defaultRowHeight="14.4" x14ac:dyDescent="0.3"/>
  <cols>
    <col min="1" max="1" width="11.5546875" bestFit="1" customWidth="1"/>
    <col min="2" max="2" width="17" customWidth="1"/>
    <col min="3" max="3" width="11.88671875" bestFit="1" customWidth="1"/>
    <col min="4" max="4" width="8.77734375" bestFit="1" customWidth="1"/>
    <col min="5" max="5" width="11.88671875" bestFit="1" customWidth="1"/>
    <col min="6" max="6" width="22.77734375" bestFit="1" customWidth="1"/>
    <col min="7" max="7" width="7.88671875" bestFit="1" customWidth="1"/>
    <col min="8" max="8" width="186.88671875" bestFit="1" customWidth="1"/>
    <col min="9" max="9" width="9" customWidth="1"/>
    <col min="10" max="10" width="8.88671875" customWidth="1"/>
  </cols>
  <sheetData>
    <row r="1" spans="1:9" ht="28.8" x14ac:dyDescent="0.55000000000000004">
      <c r="A1" s="7" t="s">
        <v>0</v>
      </c>
      <c r="B1" s="8"/>
      <c r="C1" s="8"/>
      <c r="D1" s="8"/>
      <c r="E1" s="8"/>
    </row>
    <row r="3" spans="1:9" x14ac:dyDescent="0.3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4" t="s">
        <v>63</v>
      </c>
      <c r="H3" s="14" t="s">
        <v>64</v>
      </c>
      <c r="I3" s="6"/>
    </row>
    <row r="4" spans="1:9" x14ac:dyDescent="0.3">
      <c r="A4" s="1" t="s">
        <v>7</v>
      </c>
      <c r="B4" s="1" t="s">
        <v>8</v>
      </c>
      <c r="C4" s="1" t="s">
        <v>9</v>
      </c>
      <c r="D4" s="2">
        <v>50000</v>
      </c>
      <c r="E4" s="3">
        <v>44228</v>
      </c>
      <c r="F4" s="1" t="s">
        <v>10</v>
      </c>
      <c r="G4" s="4">
        <v>1</v>
      </c>
      <c r="H4" s="4" t="s">
        <v>226</v>
      </c>
    </row>
    <row r="5" spans="1:9" x14ac:dyDescent="0.3">
      <c r="A5" s="1" t="s">
        <v>11</v>
      </c>
      <c r="B5" s="1" t="s">
        <v>12</v>
      </c>
      <c r="C5" s="1" t="s">
        <v>13</v>
      </c>
      <c r="D5" s="2">
        <v>60000</v>
      </c>
      <c r="E5" s="3">
        <v>43902</v>
      </c>
      <c r="F5" s="1" t="s">
        <v>14</v>
      </c>
      <c r="G5" s="4">
        <v>2</v>
      </c>
      <c r="H5" s="4" t="s">
        <v>227</v>
      </c>
    </row>
    <row r="6" spans="1:9" x14ac:dyDescent="0.3">
      <c r="A6" s="1" t="s">
        <v>15</v>
      </c>
      <c r="B6" s="1" t="s">
        <v>16</v>
      </c>
      <c r="C6" s="1" t="s">
        <v>17</v>
      </c>
      <c r="D6" s="2">
        <v>70000</v>
      </c>
      <c r="E6" s="3">
        <v>44767</v>
      </c>
      <c r="F6" s="1" t="s">
        <v>18</v>
      </c>
      <c r="G6" s="4">
        <v>3</v>
      </c>
      <c r="H6" s="4" t="s">
        <v>228</v>
      </c>
    </row>
    <row r="7" spans="1:9" x14ac:dyDescent="0.3">
      <c r="A7" s="1" t="s">
        <v>19</v>
      </c>
      <c r="B7" s="1" t="s">
        <v>20</v>
      </c>
      <c r="C7" s="1" t="s">
        <v>9</v>
      </c>
      <c r="D7" s="2">
        <v>45000</v>
      </c>
      <c r="E7" s="3">
        <v>43723</v>
      </c>
      <c r="F7" s="1" t="s">
        <v>135</v>
      </c>
      <c r="G7" s="4">
        <v>4</v>
      </c>
      <c r="H7" s="4" t="s">
        <v>229</v>
      </c>
    </row>
    <row r="8" spans="1:9" x14ac:dyDescent="0.3">
      <c r="A8" s="1" t="s">
        <v>21</v>
      </c>
      <c r="B8" s="1" t="s">
        <v>22</v>
      </c>
      <c r="C8" s="1" t="s">
        <v>13</v>
      </c>
      <c r="D8" s="2">
        <v>55000</v>
      </c>
      <c r="E8" s="3">
        <v>44320</v>
      </c>
      <c r="F8" s="1" t="s">
        <v>23</v>
      </c>
      <c r="G8" s="4">
        <v>5</v>
      </c>
      <c r="H8" s="4" t="s">
        <v>193</v>
      </c>
    </row>
    <row r="9" spans="1:9" x14ac:dyDescent="0.3">
      <c r="A9" s="1" t="s">
        <v>24</v>
      </c>
      <c r="B9" s="1" t="s">
        <v>25</v>
      </c>
      <c r="C9" s="1" t="s">
        <v>17</v>
      </c>
      <c r="D9" s="2">
        <v>85000</v>
      </c>
      <c r="E9" s="3">
        <v>43423</v>
      </c>
      <c r="F9" s="1" t="s">
        <v>26</v>
      </c>
      <c r="G9" s="4">
        <v>6</v>
      </c>
      <c r="H9" s="4" t="s">
        <v>194</v>
      </c>
    </row>
    <row r="10" spans="1:9" x14ac:dyDescent="0.3">
      <c r="A10" s="1" t="s">
        <v>27</v>
      </c>
      <c r="B10" s="1" t="s">
        <v>28</v>
      </c>
      <c r="C10" s="1" t="s">
        <v>29</v>
      </c>
      <c r="D10" s="2">
        <v>40000</v>
      </c>
      <c r="E10" s="3">
        <v>43889</v>
      </c>
      <c r="F10" s="1" t="s">
        <v>30</v>
      </c>
      <c r="G10" s="4">
        <v>7</v>
      </c>
      <c r="H10" s="4" t="s">
        <v>195</v>
      </c>
    </row>
    <row r="11" spans="1:9" x14ac:dyDescent="0.3">
      <c r="A11" s="1" t="s">
        <v>31</v>
      </c>
      <c r="B11" s="1" t="s">
        <v>32</v>
      </c>
      <c r="C11" s="1" t="s">
        <v>9</v>
      </c>
      <c r="D11" s="2">
        <v>52500</v>
      </c>
      <c r="E11" s="3">
        <v>44377</v>
      </c>
      <c r="F11" s="1" t="s">
        <v>135</v>
      </c>
      <c r="G11" s="4">
        <v>8</v>
      </c>
      <c r="H11" s="4" t="s">
        <v>196</v>
      </c>
    </row>
    <row r="12" spans="1:9" x14ac:dyDescent="0.3">
      <c r="A12" s="1" t="s">
        <v>33</v>
      </c>
      <c r="B12" s="1" t="s">
        <v>34</v>
      </c>
      <c r="C12" s="1" t="s">
        <v>13</v>
      </c>
      <c r="D12" s="2">
        <v>48000</v>
      </c>
      <c r="E12" s="3">
        <v>44780</v>
      </c>
      <c r="F12" s="1" t="s">
        <v>135</v>
      </c>
      <c r="G12" s="4">
        <v>9</v>
      </c>
      <c r="H12" s="4" t="s">
        <v>197</v>
      </c>
    </row>
    <row r="13" spans="1:9" x14ac:dyDescent="0.3">
      <c r="A13" s="1" t="s">
        <v>35</v>
      </c>
      <c r="B13" s="1" t="s">
        <v>36</v>
      </c>
      <c r="C13" s="1" t="s">
        <v>17</v>
      </c>
      <c r="D13" s="2">
        <v>95000</v>
      </c>
      <c r="E13" s="3">
        <v>43080</v>
      </c>
      <c r="F13" s="1" t="s">
        <v>37</v>
      </c>
      <c r="G13" s="4">
        <v>10</v>
      </c>
      <c r="H13" s="4" t="s">
        <v>198</v>
      </c>
    </row>
    <row r="14" spans="1:9" x14ac:dyDescent="0.3">
      <c r="A14" s="1" t="s">
        <v>38</v>
      </c>
      <c r="B14" s="1" t="s">
        <v>39</v>
      </c>
      <c r="C14" s="1" t="s">
        <v>9</v>
      </c>
      <c r="D14" s="2">
        <v>62000</v>
      </c>
      <c r="E14" s="3">
        <v>44948</v>
      </c>
      <c r="F14" s="1" t="s">
        <v>135</v>
      </c>
      <c r="G14" s="4">
        <v>11</v>
      </c>
      <c r="H14" s="4" t="s">
        <v>199</v>
      </c>
    </row>
    <row r="15" spans="1:9" x14ac:dyDescent="0.3">
      <c r="A15" s="1" t="s">
        <v>40</v>
      </c>
      <c r="B15" s="1" t="s">
        <v>41</v>
      </c>
      <c r="C15" s="1" t="s">
        <v>13</v>
      </c>
      <c r="D15" s="2">
        <v>58500</v>
      </c>
      <c r="E15" s="3">
        <v>44109</v>
      </c>
      <c r="F15" s="1" t="s">
        <v>42</v>
      </c>
      <c r="G15" s="4">
        <v>12</v>
      </c>
      <c r="H15" s="4" t="s">
        <v>200</v>
      </c>
    </row>
    <row r="16" spans="1:9" x14ac:dyDescent="0.3">
      <c r="A16" s="1" t="s">
        <v>43</v>
      </c>
      <c r="B16" s="1" t="s">
        <v>44</v>
      </c>
      <c r="C16" s="1" t="s">
        <v>17</v>
      </c>
      <c r="D16" s="2">
        <v>77000</v>
      </c>
      <c r="E16" s="3">
        <v>44391</v>
      </c>
      <c r="F16" s="1" t="s">
        <v>45</v>
      </c>
      <c r="G16" s="4">
        <v>13</v>
      </c>
      <c r="H16" s="4" t="s">
        <v>338</v>
      </c>
    </row>
    <row r="17" spans="1:8" x14ac:dyDescent="0.3">
      <c r="A17" s="1" t="s">
        <v>46</v>
      </c>
      <c r="B17" s="1" t="s">
        <v>47</v>
      </c>
      <c r="C17" s="1" t="s">
        <v>9</v>
      </c>
      <c r="D17" s="2">
        <v>54000</v>
      </c>
      <c r="E17" s="3">
        <v>43177</v>
      </c>
      <c r="F17" s="1" t="s">
        <v>135</v>
      </c>
      <c r="G17" s="4">
        <v>14</v>
      </c>
      <c r="H17" s="4" t="s">
        <v>339</v>
      </c>
    </row>
    <row r="18" spans="1:8" x14ac:dyDescent="0.3">
      <c r="A18" s="1" t="s">
        <v>48</v>
      </c>
      <c r="B18" s="1" t="s">
        <v>49</v>
      </c>
      <c r="C18" s="1" t="s">
        <v>29</v>
      </c>
      <c r="D18" s="2">
        <v>65500</v>
      </c>
      <c r="E18" s="3">
        <v>44813</v>
      </c>
      <c r="F18" s="1" t="s">
        <v>50</v>
      </c>
      <c r="G18" s="4">
        <v>15</v>
      </c>
      <c r="H18" s="4" t="s">
        <v>201</v>
      </c>
    </row>
    <row r="19" spans="1:8" x14ac:dyDescent="0.3">
      <c r="A19" s="1" t="s">
        <v>51</v>
      </c>
      <c r="B19" s="1" t="s">
        <v>52</v>
      </c>
      <c r="C19" s="1" t="s">
        <v>13</v>
      </c>
      <c r="D19" s="2">
        <v>49000</v>
      </c>
      <c r="E19" s="3">
        <v>43557</v>
      </c>
      <c r="F19" s="1" t="s">
        <v>18</v>
      </c>
      <c r="G19" s="4">
        <v>16</v>
      </c>
      <c r="H19" s="4" t="s">
        <v>202</v>
      </c>
    </row>
    <row r="20" spans="1:8" x14ac:dyDescent="0.3">
      <c r="A20" s="1" t="s">
        <v>53</v>
      </c>
      <c r="B20" s="1" t="s">
        <v>54</v>
      </c>
      <c r="C20" s="1" t="s">
        <v>17</v>
      </c>
      <c r="D20" s="2">
        <v>81000</v>
      </c>
      <c r="E20" s="3">
        <v>44516</v>
      </c>
      <c r="F20" s="1" t="s">
        <v>55</v>
      </c>
      <c r="G20" s="4">
        <v>17</v>
      </c>
      <c r="H20" s="4" t="s">
        <v>203</v>
      </c>
    </row>
    <row r="21" spans="1:8" x14ac:dyDescent="0.3">
      <c r="A21" s="1" t="s">
        <v>56</v>
      </c>
      <c r="B21" s="1" t="s">
        <v>57</v>
      </c>
      <c r="C21" s="1" t="s">
        <v>9</v>
      </c>
      <c r="D21" s="2">
        <v>47500</v>
      </c>
      <c r="E21" s="3">
        <v>44684</v>
      </c>
      <c r="F21" s="1" t="s">
        <v>135</v>
      </c>
      <c r="G21" s="4">
        <v>18</v>
      </c>
      <c r="H21" s="4" t="s">
        <v>204</v>
      </c>
    </row>
    <row r="22" spans="1:8" x14ac:dyDescent="0.3">
      <c r="A22" s="1" t="s">
        <v>58</v>
      </c>
      <c r="B22" s="1" t="s">
        <v>59</v>
      </c>
      <c r="C22" s="1" t="s">
        <v>29</v>
      </c>
      <c r="D22" s="2">
        <v>60000</v>
      </c>
      <c r="E22" s="3">
        <v>44005</v>
      </c>
      <c r="F22" s="1" t="s">
        <v>60</v>
      </c>
      <c r="G22" s="4">
        <v>19</v>
      </c>
      <c r="H22" s="4" t="s">
        <v>205</v>
      </c>
    </row>
    <row r="23" spans="1:8" x14ac:dyDescent="0.3">
      <c r="A23" s="1" t="s">
        <v>61</v>
      </c>
      <c r="B23" s="1" t="s">
        <v>62</v>
      </c>
      <c r="C23" s="1" t="s">
        <v>13</v>
      </c>
      <c r="D23" s="2">
        <v>56000</v>
      </c>
      <c r="E23" s="3">
        <v>43442</v>
      </c>
      <c r="F23" s="1" t="s">
        <v>23</v>
      </c>
      <c r="G23" s="4">
        <v>20</v>
      </c>
      <c r="H23" s="4" t="s">
        <v>206</v>
      </c>
    </row>
    <row r="24" spans="1:8" x14ac:dyDescent="0.3">
      <c r="A24" s="1" t="s">
        <v>106</v>
      </c>
      <c r="B24" s="1" t="s">
        <v>107</v>
      </c>
      <c r="C24" s="1" t="s">
        <v>17</v>
      </c>
      <c r="D24" s="2">
        <v>110000</v>
      </c>
      <c r="E24" s="3">
        <v>42370</v>
      </c>
      <c r="F24" s="1" t="s">
        <v>108</v>
      </c>
      <c r="G24" s="4">
        <v>21</v>
      </c>
      <c r="H24" s="4" t="s">
        <v>207</v>
      </c>
    </row>
    <row r="25" spans="1:8" x14ac:dyDescent="0.3">
      <c r="A25" s="1" t="s">
        <v>109</v>
      </c>
      <c r="B25" s="1" t="s">
        <v>110</v>
      </c>
      <c r="C25" s="1" t="s">
        <v>9</v>
      </c>
      <c r="D25" s="2">
        <v>39500</v>
      </c>
      <c r="E25" s="3">
        <v>44668</v>
      </c>
      <c r="F25" s="1" t="s">
        <v>111</v>
      </c>
      <c r="G25" s="4">
        <v>22</v>
      </c>
      <c r="H25" s="4" t="s">
        <v>208</v>
      </c>
    </row>
    <row r="26" spans="1:8" x14ac:dyDescent="0.3">
      <c r="A26" s="1" t="s">
        <v>112</v>
      </c>
      <c r="B26" s="1" t="s">
        <v>113</v>
      </c>
      <c r="C26" s="1" t="s">
        <v>29</v>
      </c>
      <c r="D26" s="2">
        <v>-5000</v>
      </c>
      <c r="E26" s="3">
        <v>43655</v>
      </c>
      <c r="F26" s="1" t="s">
        <v>114</v>
      </c>
      <c r="G26" s="4">
        <v>23</v>
      </c>
      <c r="H26" s="4" t="s">
        <v>408</v>
      </c>
    </row>
    <row r="27" spans="1:8" x14ac:dyDescent="0.3">
      <c r="A27" s="1" t="s">
        <v>115</v>
      </c>
      <c r="B27" s="1" t="s">
        <v>116</v>
      </c>
      <c r="C27" s="1" t="s">
        <v>13</v>
      </c>
      <c r="D27" s="2">
        <v>72500</v>
      </c>
      <c r="E27" s="3">
        <v>42041</v>
      </c>
      <c r="F27" s="1" t="s">
        <v>117</v>
      </c>
      <c r="G27" s="4">
        <v>24</v>
      </c>
      <c r="H27" s="4" t="s">
        <v>209</v>
      </c>
    </row>
    <row r="28" spans="1:8" x14ac:dyDescent="0.3">
      <c r="A28" s="1" t="s">
        <v>118</v>
      </c>
      <c r="B28" s="1" t="s">
        <v>119</v>
      </c>
      <c r="C28" s="1" t="s">
        <v>17</v>
      </c>
      <c r="D28" s="1">
        <v>0</v>
      </c>
      <c r="E28" s="3">
        <v>45292</v>
      </c>
      <c r="F28" s="1" t="s">
        <v>120</v>
      </c>
      <c r="G28" s="4">
        <v>25</v>
      </c>
      <c r="H28" s="4" t="s">
        <v>210</v>
      </c>
    </row>
    <row r="29" spans="1:8" x14ac:dyDescent="0.3">
      <c r="A29" s="1" t="s">
        <v>121</v>
      </c>
      <c r="B29" s="1" t="s">
        <v>122</v>
      </c>
      <c r="C29" s="1" t="s">
        <v>9</v>
      </c>
      <c r="D29" s="2">
        <v>250000</v>
      </c>
      <c r="E29" s="3">
        <v>40442</v>
      </c>
      <c r="F29" s="1" t="s">
        <v>123</v>
      </c>
      <c r="G29" s="4">
        <v>26</v>
      </c>
      <c r="H29" s="4" t="s">
        <v>211</v>
      </c>
    </row>
    <row r="30" spans="1:8" x14ac:dyDescent="0.3">
      <c r="A30" s="1" t="s">
        <v>124</v>
      </c>
      <c r="B30" s="1" t="s">
        <v>125</v>
      </c>
      <c r="C30" s="1" t="s">
        <v>13</v>
      </c>
      <c r="D30" s="2">
        <v>61000</v>
      </c>
      <c r="E30" s="3">
        <v>42823</v>
      </c>
      <c r="F30" s="1" t="s">
        <v>126</v>
      </c>
      <c r="G30" s="4">
        <v>27</v>
      </c>
      <c r="H30" s="4" t="s">
        <v>212</v>
      </c>
    </row>
    <row r="31" spans="1:8" x14ac:dyDescent="0.3">
      <c r="A31" s="1" t="s">
        <v>127</v>
      </c>
      <c r="B31" s="1" t="s">
        <v>128</v>
      </c>
      <c r="C31" s="1" t="s">
        <v>17</v>
      </c>
      <c r="D31" s="2">
        <v>42000</v>
      </c>
      <c r="E31" s="3">
        <v>45152</v>
      </c>
      <c r="F31" s="1" t="s">
        <v>129</v>
      </c>
      <c r="G31" s="4">
        <v>28</v>
      </c>
      <c r="H31" s="4" t="s">
        <v>213</v>
      </c>
    </row>
    <row r="32" spans="1:8" x14ac:dyDescent="0.3">
      <c r="A32" s="1" t="s">
        <v>130</v>
      </c>
      <c r="B32" s="1" t="s">
        <v>131</v>
      </c>
      <c r="C32" s="1" t="s">
        <v>29</v>
      </c>
      <c r="D32" s="2">
        <v>30000</v>
      </c>
      <c r="E32" s="3">
        <v>43404</v>
      </c>
      <c r="F32" s="1" t="s">
        <v>132</v>
      </c>
      <c r="G32" s="4">
        <v>29</v>
      </c>
      <c r="H32" s="4" t="s">
        <v>214</v>
      </c>
    </row>
    <row r="33" spans="1:8" x14ac:dyDescent="0.3">
      <c r="A33" s="1" t="s">
        <v>133</v>
      </c>
      <c r="B33" s="1" t="s">
        <v>134</v>
      </c>
      <c r="C33" s="1" t="s">
        <v>9</v>
      </c>
      <c r="D33" s="2">
        <v>47200</v>
      </c>
      <c r="E33" s="3">
        <v>44532</v>
      </c>
      <c r="F33" s="1" t="s">
        <v>135</v>
      </c>
      <c r="G33" s="4">
        <v>30</v>
      </c>
      <c r="H33" s="4" t="s">
        <v>215</v>
      </c>
    </row>
    <row r="34" spans="1:8" x14ac:dyDescent="0.3">
      <c r="A34" s="1" t="s">
        <v>136</v>
      </c>
      <c r="B34" s="1" t="s">
        <v>137</v>
      </c>
      <c r="C34" s="1" t="s">
        <v>13</v>
      </c>
      <c r="D34" s="2">
        <v>53600</v>
      </c>
      <c r="E34" s="3">
        <v>44727</v>
      </c>
      <c r="F34" s="1" t="s">
        <v>138</v>
      </c>
      <c r="G34" s="4">
        <v>31</v>
      </c>
      <c r="H34" s="4" t="s">
        <v>417</v>
      </c>
    </row>
    <row r="35" spans="1:8" x14ac:dyDescent="0.3">
      <c r="A35" s="1" t="s">
        <v>139</v>
      </c>
      <c r="B35" s="1" t="s">
        <v>140</v>
      </c>
      <c r="C35" s="1" t="s">
        <v>17</v>
      </c>
      <c r="D35" s="2">
        <v>79000</v>
      </c>
      <c r="E35" s="3">
        <v>41764</v>
      </c>
      <c r="F35" s="1" t="s">
        <v>141</v>
      </c>
      <c r="G35" s="4">
        <v>32</v>
      </c>
      <c r="H35" s="4" t="s">
        <v>216</v>
      </c>
    </row>
    <row r="36" spans="1:8" x14ac:dyDescent="0.3">
      <c r="A36" s="1" t="s">
        <v>142</v>
      </c>
      <c r="B36" s="1" t="s">
        <v>143</v>
      </c>
      <c r="C36" s="1" t="s">
        <v>9</v>
      </c>
      <c r="D36" s="2">
        <v>58000</v>
      </c>
      <c r="E36" s="3">
        <v>43791</v>
      </c>
      <c r="F36" s="1" t="s">
        <v>135</v>
      </c>
      <c r="G36" s="4">
        <v>33</v>
      </c>
      <c r="H36" s="4" t="s">
        <v>217</v>
      </c>
    </row>
    <row r="37" spans="1:8" x14ac:dyDescent="0.3">
      <c r="A37" s="1" t="s">
        <v>144</v>
      </c>
      <c r="B37" s="1" t="s">
        <v>145</v>
      </c>
      <c r="C37" s="1" t="s">
        <v>29</v>
      </c>
      <c r="D37" s="2">
        <v>90000</v>
      </c>
      <c r="E37" s="3">
        <v>40734</v>
      </c>
      <c r="F37" s="1" t="s">
        <v>146</v>
      </c>
      <c r="G37" s="4">
        <v>34</v>
      </c>
      <c r="H37" s="4" t="s">
        <v>218</v>
      </c>
    </row>
    <row r="38" spans="1:8" x14ac:dyDescent="0.3">
      <c r="A38" s="1" t="s">
        <v>147</v>
      </c>
      <c r="B38" s="1" t="s">
        <v>148</v>
      </c>
      <c r="C38" s="1" t="s">
        <v>13</v>
      </c>
      <c r="D38" s="2">
        <v>50500</v>
      </c>
      <c r="E38" s="3">
        <v>42447</v>
      </c>
      <c r="F38" s="1" t="s">
        <v>149</v>
      </c>
      <c r="G38" s="4">
        <v>35</v>
      </c>
      <c r="H38" s="4" t="s">
        <v>219</v>
      </c>
    </row>
    <row r="39" spans="1:8" x14ac:dyDescent="0.3">
      <c r="A39" s="1" t="s">
        <v>150</v>
      </c>
      <c r="B39" s="1" t="s">
        <v>151</v>
      </c>
      <c r="C39" s="1" t="s">
        <v>17</v>
      </c>
      <c r="D39" s="2">
        <v>32000</v>
      </c>
      <c r="E39" s="3">
        <v>43837</v>
      </c>
      <c r="F39" s="1" t="s">
        <v>152</v>
      </c>
      <c r="G39" s="4">
        <v>36</v>
      </c>
      <c r="H39" s="4" t="s">
        <v>220</v>
      </c>
    </row>
    <row r="40" spans="1:8" x14ac:dyDescent="0.3">
      <c r="A40" s="1" t="s">
        <v>153</v>
      </c>
      <c r="B40" s="1" t="s">
        <v>154</v>
      </c>
      <c r="C40" s="1" t="s">
        <v>9</v>
      </c>
      <c r="D40" s="2">
        <v>70000</v>
      </c>
      <c r="E40" s="3">
        <v>43368</v>
      </c>
      <c r="F40" s="1" t="s">
        <v>135</v>
      </c>
      <c r="G40" s="4">
        <v>37</v>
      </c>
      <c r="H40" s="4" t="s">
        <v>221</v>
      </c>
    </row>
    <row r="41" spans="1:8" x14ac:dyDescent="0.3">
      <c r="A41" s="1" t="s">
        <v>155</v>
      </c>
      <c r="B41" s="1" t="s">
        <v>156</v>
      </c>
      <c r="C41" s="1" t="s">
        <v>13</v>
      </c>
      <c r="D41" s="2">
        <v>64200</v>
      </c>
      <c r="E41" s="3">
        <v>44238</v>
      </c>
      <c r="F41" s="1" t="s">
        <v>157</v>
      </c>
      <c r="G41" s="4">
        <v>38</v>
      </c>
      <c r="H41" s="4" t="s">
        <v>222</v>
      </c>
    </row>
    <row r="42" spans="1:8" x14ac:dyDescent="0.3">
      <c r="A42" s="1" t="s">
        <v>158</v>
      </c>
      <c r="B42" s="1" t="s">
        <v>159</v>
      </c>
      <c r="C42" s="1" t="s">
        <v>29</v>
      </c>
      <c r="D42" s="2">
        <v>52000</v>
      </c>
      <c r="E42" s="3">
        <v>41478</v>
      </c>
      <c r="F42" s="1" t="s">
        <v>135</v>
      </c>
      <c r="G42" s="4">
        <v>39</v>
      </c>
      <c r="H42" s="4" t="s">
        <v>223</v>
      </c>
    </row>
    <row r="43" spans="1:8" x14ac:dyDescent="0.3">
      <c r="A43" s="1" t="s">
        <v>160</v>
      </c>
      <c r="B43" s="1" t="s">
        <v>161</v>
      </c>
      <c r="C43" s="1" t="s">
        <v>17</v>
      </c>
      <c r="D43" s="2">
        <v>120000</v>
      </c>
      <c r="E43" s="3">
        <v>40156</v>
      </c>
      <c r="F43" s="1" t="s">
        <v>162</v>
      </c>
      <c r="G43" s="4">
        <v>40</v>
      </c>
      <c r="H43" s="4" t="s">
        <v>224</v>
      </c>
    </row>
    <row r="44" spans="1:8" x14ac:dyDescent="0.3">
      <c r="A44" s="1" t="s">
        <v>163</v>
      </c>
      <c r="B44" s="1" t="s">
        <v>164</v>
      </c>
      <c r="C44" s="1" t="s">
        <v>9</v>
      </c>
      <c r="D44" s="2">
        <v>41000</v>
      </c>
      <c r="E44" s="3">
        <v>43989</v>
      </c>
      <c r="F44" s="1" t="s">
        <v>165</v>
      </c>
      <c r="G44" s="4">
        <v>41</v>
      </c>
      <c r="H44" s="4" t="s">
        <v>225</v>
      </c>
    </row>
    <row r="45" spans="1:8" x14ac:dyDescent="0.3">
      <c r="A45" s="1" t="s">
        <v>166</v>
      </c>
      <c r="B45" s="1" t="s">
        <v>167</v>
      </c>
      <c r="C45" s="1" t="s">
        <v>13</v>
      </c>
      <c r="D45" s="2">
        <v>76500</v>
      </c>
      <c r="E45" s="3">
        <v>42807</v>
      </c>
      <c r="F45" s="1" t="s">
        <v>168</v>
      </c>
      <c r="G45" s="4"/>
      <c r="H45" s="4"/>
    </row>
    <row r="46" spans="1:8" x14ac:dyDescent="0.3">
      <c r="A46" s="1" t="s">
        <v>169</v>
      </c>
      <c r="B46" s="1" t="s">
        <v>170</v>
      </c>
      <c r="C46" s="1" t="s">
        <v>17</v>
      </c>
      <c r="D46" s="2">
        <v>105000</v>
      </c>
      <c r="E46" s="3">
        <v>42121</v>
      </c>
      <c r="F46" s="1" t="s">
        <v>171</v>
      </c>
      <c r="G46" s="4"/>
      <c r="H46" s="4"/>
    </row>
    <row r="47" spans="1:8" x14ac:dyDescent="0.3">
      <c r="A47" s="1" t="s">
        <v>172</v>
      </c>
      <c r="B47" s="1" t="s">
        <v>173</v>
      </c>
      <c r="C47" s="1" t="s">
        <v>29</v>
      </c>
      <c r="D47" s="2">
        <v>45500</v>
      </c>
      <c r="E47" s="3">
        <v>44472</v>
      </c>
      <c r="F47" s="1" t="s">
        <v>174</v>
      </c>
      <c r="G47" s="4"/>
      <c r="H47" s="4"/>
    </row>
    <row r="48" spans="1:8" x14ac:dyDescent="0.3">
      <c r="A48" s="1" t="s">
        <v>175</v>
      </c>
      <c r="B48" s="1" t="s">
        <v>176</v>
      </c>
      <c r="C48" s="1" t="s">
        <v>9</v>
      </c>
      <c r="D48" s="2">
        <v>55500</v>
      </c>
      <c r="E48" s="3">
        <v>42569</v>
      </c>
      <c r="F48" s="1" t="s">
        <v>177</v>
      </c>
    </row>
    <row r="49" spans="1:6" x14ac:dyDescent="0.3">
      <c r="A49" s="1" t="s">
        <v>178</v>
      </c>
      <c r="B49" s="1" t="s">
        <v>179</v>
      </c>
      <c r="C49" s="1" t="s">
        <v>13</v>
      </c>
      <c r="D49" s="2">
        <v>82000</v>
      </c>
      <c r="E49" s="3">
        <v>41781</v>
      </c>
      <c r="F49" s="1" t="s">
        <v>180</v>
      </c>
    </row>
    <row r="50" spans="1:6" x14ac:dyDescent="0.3">
      <c r="A50" s="1" t="s">
        <v>181</v>
      </c>
      <c r="B50" s="1" t="s">
        <v>182</v>
      </c>
      <c r="C50" s="1" t="s">
        <v>17</v>
      </c>
      <c r="D50" s="2">
        <v>89000</v>
      </c>
      <c r="E50" s="3">
        <v>41495</v>
      </c>
      <c r="F50" s="1" t="s">
        <v>183</v>
      </c>
    </row>
    <row r="51" spans="1:6" x14ac:dyDescent="0.3">
      <c r="A51" s="1" t="s">
        <v>184</v>
      </c>
      <c r="B51" s="1" t="s">
        <v>185</v>
      </c>
      <c r="C51" s="1" t="s">
        <v>29</v>
      </c>
      <c r="D51" s="2">
        <v>38000</v>
      </c>
      <c r="E51" s="3">
        <v>44819</v>
      </c>
      <c r="F51" s="1" t="s">
        <v>186</v>
      </c>
    </row>
    <row r="52" spans="1:6" x14ac:dyDescent="0.3">
      <c r="A52" s="1" t="s">
        <v>187</v>
      </c>
      <c r="B52" s="1" t="s">
        <v>188</v>
      </c>
      <c r="C52" s="1" t="s">
        <v>9</v>
      </c>
      <c r="D52" s="2">
        <v>66000</v>
      </c>
      <c r="E52" s="3">
        <v>40569</v>
      </c>
      <c r="F52" s="1" t="s">
        <v>189</v>
      </c>
    </row>
    <row r="53" spans="1:6" x14ac:dyDescent="0.3">
      <c r="A53" s="1" t="s">
        <v>190</v>
      </c>
      <c r="B53" s="1" t="s">
        <v>191</v>
      </c>
      <c r="C53" s="1" t="s">
        <v>13</v>
      </c>
      <c r="D53" s="2">
        <v>95500</v>
      </c>
      <c r="E53" s="3">
        <v>41218</v>
      </c>
      <c r="F53" s="1" t="s">
        <v>192</v>
      </c>
    </row>
  </sheetData>
  <customSheetViews>
    <customSheetView guid="{1A4920B7-5088-49CD-B509-7D2D9C2E003F}" topLeftCell="D1">
      <selection activeCell="J25" sqref="J2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7484-420F-4F36-B70F-F37F4A1D6A1E}">
  <dimension ref="A3:E54"/>
  <sheetViews>
    <sheetView workbookViewId="0">
      <selection activeCell="G7" sqref="G7"/>
    </sheetView>
  </sheetViews>
  <sheetFormatPr defaultRowHeight="14.4" x14ac:dyDescent="0.3"/>
  <cols>
    <col min="1" max="1" width="15.77734375" bestFit="1" customWidth="1"/>
    <col min="2" max="2" width="12.5546875" bestFit="1" customWidth="1"/>
    <col min="3" max="8" width="15.5546875" bestFit="1" customWidth="1"/>
    <col min="9" max="10" width="12.5546875" bestFit="1" customWidth="1"/>
    <col min="11" max="50" width="15.5546875" bestFit="1" customWidth="1"/>
    <col min="51" max="51" width="10.77734375" bestFit="1" customWidth="1"/>
  </cols>
  <sheetData>
    <row r="3" spans="1:5" x14ac:dyDescent="0.3">
      <c r="A3" s="23" t="s">
        <v>410</v>
      </c>
      <c r="B3" t="s">
        <v>411</v>
      </c>
      <c r="D3" s="23" t="s">
        <v>410</v>
      </c>
      <c r="E3" t="s">
        <v>411</v>
      </c>
    </row>
    <row r="4" spans="1:5" x14ac:dyDescent="0.3">
      <c r="A4" s="24" t="s">
        <v>159</v>
      </c>
      <c r="B4">
        <v>52000</v>
      </c>
      <c r="D4" s="24" t="s">
        <v>13</v>
      </c>
      <c r="E4">
        <v>882300</v>
      </c>
    </row>
    <row r="5" spans="1:5" x14ac:dyDescent="0.3">
      <c r="A5" s="24" t="s">
        <v>57</v>
      </c>
      <c r="B5">
        <v>47500</v>
      </c>
      <c r="D5" s="24" t="s">
        <v>9</v>
      </c>
      <c r="E5">
        <v>713200</v>
      </c>
    </row>
    <row r="6" spans="1:5" x14ac:dyDescent="0.3">
      <c r="A6" s="24" t="s">
        <v>49</v>
      </c>
      <c r="B6">
        <v>65500</v>
      </c>
      <c r="D6" s="24" t="s">
        <v>17</v>
      </c>
      <c r="E6">
        <v>985000</v>
      </c>
    </row>
    <row r="7" spans="1:5" x14ac:dyDescent="0.3">
      <c r="A7" s="24" t="s">
        <v>36</v>
      </c>
      <c r="B7">
        <v>95000</v>
      </c>
      <c r="D7" s="24" t="s">
        <v>29</v>
      </c>
      <c r="E7">
        <v>416000</v>
      </c>
    </row>
    <row r="8" spans="1:5" x14ac:dyDescent="0.3">
      <c r="A8" s="24" t="s">
        <v>128</v>
      </c>
      <c r="B8">
        <v>42000</v>
      </c>
      <c r="D8" s="24" t="s">
        <v>409</v>
      </c>
      <c r="E8">
        <v>2996500</v>
      </c>
    </row>
    <row r="9" spans="1:5" x14ac:dyDescent="0.3">
      <c r="A9" s="24" t="s">
        <v>12</v>
      </c>
      <c r="B9">
        <v>60000</v>
      </c>
    </row>
    <row r="10" spans="1:5" x14ac:dyDescent="0.3">
      <c r="A10" s="24" t="s">
        <v>154</v>
      </c>
      <c r="B10">
        <v>70000</v>
      </c>
    </row>
    <row r="11" spans="1:5" x14ac:dyDescent="0.3">
      <c r="A11" s="24" t="s">
        <v>122</v>
      </c>
      <c r="B11">
        <v>25000</v>
      </c>
    </row>
    <row r="12" spans="1:5" x14ac:dyDescent="0.3">
      <c r="A12" s="24" t="s">
        <v>343</v>
      </c>
      <c r="B12">
        <v>95500</v>
      </c>
    </row>
    <row r="13" spans="1:5" x14ac:dyDescent="0.3">
      <c r="A13" s="24" t="s">
        <v>34</v>
      </c>
      <c r="B13">
        <v>48000</v>
      </c>
    </row>
    <row r="14" spans="1:5" x14ac:dyDescent="0.3">
      <c r="A14" s="24" t="s">
        <v>176</v>
      </c>
      <c r="B14">
        <v>55500</v>
      </c>
    </row>
    <row r="15" spans="1:5" x14ac:dyDescent="0.3">
      <c r="A15" s="24" t="s">
        <v>143</v>
      </c>
      <c r="B15">
        <v>58000</v>
      </c>
    </row>
    <row r="16" spans="1:5" x14ac:dyDescent="0.3">
      <c r="A16" s="24" t="s">
        <v>341</v>
      </c>
      <c r="B16">
        <v>49000</v>
      </c>
    </row>
    <row r="17" spans="1:2" x14ac:dyDescent="0.3">
      <c r="A17" s="24" t="s">
        <v>28</v>
      </c>
      <c r="B17">
        <v>40000</v>
      </c>
    </row>
    <row r="18" spans="1:2" x14ac:dyDescent="0.3">
      <c r="A18" s="24" t="s">
        <v>167</v>
      </c>
      <c r="B18">
        <v>76500</v>
      </c>
    </row>
    <row r="19" spans="1:2" x14ac:dyDescent="0.3">
      <c r="A19" s="24" t="s">
        <v>179</v>
      </c>
      <c r="B19">
        <v>82000</v>
      </c>
    </row>
    <row r="20" spans="1:2" x14ac:dyDescent="0.3">
      <c r="A20" s="24" t="s">
        <v>151</v>
      </c>
      <c r="B20">
        <v>32000</v>
      </c>
    </row>
    <row r="21" spans="1:2" x14ac:dyDescent="0.3">
      <c r="A21" s="24" t="s">
        <v>340</v>
      </c>
      <c r="B21">
        <v>45000</v>
      </c>
    </row>
    <row r="22" spans="1:2" x14ac:dyDescent="0.3">
      <c r="A22" s="24" t="s">
        <v>119</v>
      </c>
      <c r="B22">
        <v>0</v>
      </c>
    </row>
    <row r="23" spans="1:2" x14ac:dyDescent="0.3">
      <c r="A23" s="24" t="s">
        <v>185</v>
      </c>
      <c r="B23">
        <v>38000</v>
      </c>
    </row>
    <row r="24" spans="1:2" x14ac:dyDescent="0.3">
      <c r="A24" s="24" t="s">
        <v>39</v>
      </c>
      <c r="B24">
        <v>62000</v>
      </c>
    </row>
    <row r="25" spans="1:2" x14ac:dyDescent="0.3">
      <c r="A25" s="24" t="s">
        <v>164</v>
      </c>
      <c r="B25">
        <v>41000</v>
      </c>
    </row>
    <row r="26" spans="1:2" x14ac:dyDescent="0.3">
      <c r="A26" s="24" t="s">
        <v>148</v>
      </c>
      <c r="B26">
        <v>50500</v>
      </c>
    </row>
    <row r="27" spans="1:2" x14ac:dyDescent="0.3">
      <c r="A27" s="24" t="s">
        <v>137</v>
      </c>
      <c r="B27">
        <v>53600</v>
      </c>
    </row>
    <row r="28" spans="1:2" x14ac:dyDescent="0.3">
      <c r="A28" s="24" t="s">
        <v>170</v>
      </c>
      <c r="B28">
        <v>105000</v>
      </c>
    </row>
    <row r="29" spans="1:2" x14ac:dyDescent="0.3">
      <c r="A29" s="24" t="s">
        <v>116</v>
      </c>
      <c r="B29">
        <v>72500</v>
      </c>
    </row>
    <row r="30" spans="1:2" x14ac:dyDescent="0.3">
      <c r="A30" s="24" t="s">
        <v>145</v>
      </c>
      <c r="B30">
        <v>90000</v>
      </c>
    </row>
    <row r="31" spans="1:2" x14ac:dyDescent="0.3">
      <c r="A31" s="24" t="s">
        <v>8</v>
      </c>
      <c r="B31">
        <v>50000</v>
      </c>
    </row>
    <row r="32" spans="1:2" x14ac:dyDescent="0.3">
      <c r="A32" s="24" t="s">
        <v>62</v>
      </c>
      <c r="B32">
        <v>56000</v>
      </c>
    </row>
    <row r="33" spans="1:2" x14ac:dyDescent="0.3">
      <c r="A33" s="24" t="s">
        <v>113</v>
      </c>
      <c r="B33">
        <v>-5000</v>
      </c>
    </row>
    <row r="34" spans="1:2" x14ac:dyDescent="0.3">
      <c r="A34" s="24" t="s">
        <v>140</v>
      </c>
      <c r="B34">
        <v>79000</v>
      </c>
    </row>
    <row r="35" spans="1:2" x14ac:dyDescent="0.3">
      <c r="A35" s="24" t="s">
        <v>173</v>
      </c>
      <c r="B35">
        <v>45500</v>
      </c>
    </row>
    <row r="36" spans="1:2" x14ac:dyDescent="0.3">
      <c r="A36" s="24" t="s">
        <v>125</v>
      </c>
      <c r="B36">
        <v>61000</v>
      </c>
    </row>
    <row r="37" spans="1:2" x14ac:dyDescent="0.3">
      <c r="A37" s="24" t="s">
        <v>54</v>
      </c>
      <c r="B37">
        <v>81000</v>
      </c>
    </row>
    <row r="38" spans="1:2" x14ac:dyDescent="0.3">
      <c r="A38" s="24" t="s">
        <v>134</v>
      </c>
      <c r="B38">
        <v>47200</v>
      </c>
    </row>
    <row r="39" spans="1:2" x14ac:dyDescent="0.3">
      <c r="A39" s="24" t="s">
        <v>16</v>
      </c>
      <c r="B39">
        <v>70000</v>
      </c>
    </row>
    <row r="40" spans="1:2" x14ac:dyDescent="0.3">
      <c r="A40" s="24" t="s">
        <v>182</v>
      </c>
      <c r="B40">
        <v>89000</v>
      </c>
    </row>
    <row r="41" spans="1:2" x14ac:dyDescent="0.3">
      <c r="A41" s="24" t="s">
        <v>156</v>
      </c>
      <c r="B41">
        <v>64200</v>
      </c>
    </row>
    <row r="42" spans="1:2" x14ac:dyDescent="0.3">
      <c r="A42" s="24" t="s">
        <v>131</v>
      </c>
      <c r="B42">
        <v>30000</v>
      </c>
    </row>
    <row r="43" spans="1:2" x14ac:dyDescent="0.3">
      <c r="A43" s="24" t="s">
        <v>59</v>
      </c>
      <c r="B43">
        <v>60000</v>
      </c>
    </row>
    <row r="44" spans="1:2" x14ac:dyDescent="0.3">
      <c r="A44" s="24" t="s">
        <v>25</v>
      </c>
      <c r="B44">
        <v>85000</v>
      </c>
    </row>
    <row r="45" spans="1:2" x14ac:dyDescent="0.3">
      <c r="A45" s="24" t="s">
        <v>107</v>
      </c>
      <c r="B45">
        <v>110000</v>
      </c>
    </row>
    <row r="46" spans="1:2" x14ac:dyDescent="0.3">
      <c r="A46" s="24" t="s">
        <v>22</v>
      </c>
      <c r="B46">
        <v>55000</v>
      </c>
    </row>
    <row r="47" spans="1:2" x14ac:dyDescent="0.3">
      <c r="A47" s="24" t="s">
        <v>47</v>
      </c>
      <c r="B47">
        <v>54000</v>
      </c>
    </row>
    <row r="48" spans="1:2" x14ac:dyDescent="0.3">
      <c r="A48" s="24" t="s">
        <v>32</v>
      </c>
      <c r="B48">
        <v>52500</v>
      </c>
    </row>
    <row r="49" spans="1:2" x14ac:dyDescent="0.3">
      <c r="A49" s="24" t="s">
        <v>342</v>
      </c>
      <c r="B49">
        <v>39500</v>
      </c>
    </row>
    <row r="50" spans="1:2" x14ac:dyDescent="0.3">
      <c r="A50" s="24" t="s">
        <v>41</v>
      </c>
      <c r="B50">
        <v>58500</v>
      </c>
    </row>
    <row r="51" spans="1:2" x14ac:dyDescent="0.3">
      <c r="A51" s="24" t="s">
        <v>188</v>
      </c>
      <c r="B51">
        <v>66000</v>
      </c>
    </row>
    <row r="52" spans="1:2" x14ac:dyDescent="0.3">
      <c r="A52" s="24" t="s">
        <v>161</v>
      </c>
      <c r="B52">
        <v>120000</v>
      </c>
    </row>
    <row r="53" spans="1:2" x14ac:dyDescent="0.3">
      <c r="A53" s="24" t="s">
        <v>44</v>
      </c>
      <c r="B53">
        <v>77000</v>
      </c>
    </row>
    <row r="54" spans="1:2" x14ac:dyDescent="0.3">
      <c r="A54" s="24" t="s">
        <v>409</v>
      </c>
      <c r="B54">
        <v>2996500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DF0-BC70-4F1C-873C-A8AE3EB5A3C3}">
  <dimension ref="A1:Y61"/>
  <sheetViews>
    <sheetView topLeftCell="H1" zoomScale="105" zoomScaleNormal="83" workbookViewId="0">
      <selection activeCell="P7" sqref="P7"/>
    </sheetView>
  </sheetViews>
  <sheetFormatPr defaultRowHeight="14.4" x14ac:dyDescent="0.3"/>
  <cols>
    <col min="1" max="1" width="13.33203125" customWidth="1"/>
    <col min="2" max="2" width="15.77734375" bestFit="1" customWidth="1"/>
    <col min="3" max="3" width="15.6640625" bestFit="1" customWidth="1"/>
    <col min="4" max="4" width="12.21875" bestFit="1" customWidth="1"/>
    <col min="5" max="5" width="13.5546875" customWidth="1"/>
    <col min="6" max="6" width="24.5546875" bestFit="1" customWidth="1"/>
    <col min="7" max="7" width="15.109375" customWidth="1"/>
    <col min="8" max="8" width="15.44140625" bestFit="1" customWidth="1"/>
    <col min="9" max="9" width="15" bestFit="1" customWidth="1"/>
    <col min="10" max="10" width="28.33203125" bestFit="1" customWidth="1"/>
    <col min="11" max="11" width="12.21875" customWidth="1"/>
    <col min="12" max="12" width="25.44140625" bestFit="1" customWidth="1"/>
    <col min="13" max="13" width="16.33203125" customWidth="1"/>
    <col min="14" max="14" width="18.44140625" customWidth="1"/>
    <col min="15" max="15" width="13.44140625" bestFit="1" customWidth="1"/>
    <col min="16" max="16" width="16.109375" customWidth="1"/>
    <col min="17" max="17" width="24.5546875" bestFit="1" customWidth="1"/>
    <col min="18" max="18" width="15.5546875" bestFit="1" customWidth="1"/>
    <col min="19" max="19" width="19.109375" bestFit="1" customWidth="1"/>
    <col min="20" max="21" width="13.33203125" customWidth="1"/>
    <col min="22" max="22" width="20.33203125" bestFit="1" customWidth="1"/>
    <col min="23" max="23" width="14.88671875" customWidth="1"/>
    <col min="24" max="25" width="12.5546875" bestFit="1" customWidth="1"/>
    <col min="26" max="73" width="16" bestFit="1" customWidth="1"/>
    <col min="74" max="74" width="10.77734375" bestFit="1" customWidth="1"/>
  </cols>
  <sheetData>
    <row r="1" spans="1:25" x14ac:dyDescent="0.3">
      <c r="F1" s="25" t="s">
        <v>416</v>
      </c>
      <c r="X1" s="5"/>
      <c r="Y1" s="18"/>
    </row>
    <row r="2" spans="1:25" x14ac:dyDescent="0.3">
      <c r="X2" s="5"/>
      <c r="Y2" s="18"/>
    </row>
    <row r="3" spans="1:25" x14ac:dyDescent="0.3">
      <c r="F3" s="23" t="s">
        <v>410</v>
      </c>
      <c r="G3" t="s">
        <v>411</v>
      </c>
      <c r="I3" t="s">
        <v>418</v>
      </c>
      <c r="K3" t="s">
        <v>419</v>
      </c>
      <c r="M3" t="s">
        <v>420</v>
      </c>
      <c r="O3" t="s">
        <v>421</v>
      </c>
      <c r="Q3" t="s">
        <v>422</v>
      </c>
      <c r="X3" s="5"/>
      <c r="Y3" s="18"/>
    </row>
    <row r="4" spans="1:25" x14ac:dyDescent="0.3">
      <c r="C4" s="20" t="s">
        <v>3</v>
      </c>
      <c r="D4" s="20" t="s">
        <v>407</v>
      </c>
      <c r="F4" s="24" t="s">
        <v>13</v>
      </c>
      <c r="G4">
        <v>882300</v>
      </c>
      <c r="I4">
        <f>MAX(Table12[Salary])</f>
        <v>120000</v>
      </c>
      <c r="K4">
        <f>MIN(Table12[Salary])</f>
        <v>-5000</v>
      </c>
      <c r="M4">
        <f>AVERAGE(Table12[Salary])</f>
        <v>59930</v>
      </c>
      <c r="O4" t="str">
        <f>INDEX(Table12[Name], MATCH(MIN(Table12[Joining Date]), Table12[Joining Date], 0))</f>
        <v>William Parker</v>
      </c>
      <c r="Q4" t="str">
        <f>INDEX(Table12[Name], MATCH(MAX(Table12[Joining Date]), Table12[Joining Date], 0))</f>
        <v>Ethan James</v>
      </c>
      <c r="X4" s="5"/>
      <c r="Y4" s="18"/>
    </row>
    <row r="5" spans="1:25" x14ac:dyDescent="0.3">
      <c r="C5" t="s">
        <v>9</v>
      </c>
      <c r="D5">
        <f>COUNTIF(C11:C60,C11)</f>
        <v>14</v>
      </c>
      <c r="F5" s="24" t="s">
        <v>9</v>
      </c>
      <c r="G5">
        <v>713200</v>
      </c>
      <c r="X5" s="5"/>
      <c r="Y5" s="18"/>
    </row>
    <row r="6" spans="1:25" x14ac:dyDescent="0.3">
      <c r="C6" s="4" t="s">
        <v>13</v>
      </c>
      <c r="D6">
        <f>COUNTIF(C12:C61,C12)</f>
        <v>14</v>
      </c>
      <c r="F6" s="24" t="s">
        <v>17</v>
      </c>
      <c r="G6">
        <v>985000</v>
      </c>
      <c r="I6" t="s">
        <v>412</v>
      </c>
      <c r="K6" t="s">
        <v>413</v>
      </c>
      <c r="M6" t="s">
        <v>414</v>
      </c>
      <c r="O6" t="s">
        <v>415</v>
      </c>
      <c r="X6" s="5"/>
      <c r="Y6" s="18"/>
    </row>
    <row r="7" spans="1:25" x14ac:dyDescent="0.3">
      <c r="C7" s="4" t="s">
        <v>17</v>
      </c>
      <c r="D7">
        <f>COUNTIF(C13:C62,C13)</f>
        <v>13</v>
      </c>
      <c r="F7" s="24" t="s">
        <v>29</v>
      </c>
      <c r="G7">
        <v>416000</v>
      </c>
      <c r="I7" t="str">
        <f>VLOOKUP(A11,A10:C60,3,FALSE)</f>
        <v>HR</v>
      </c>
      <c r="K7">
        <f>VLOOKUP(B11,B11:D60,3,FALSE)</f>
        <v>50000</v>
      </c>
      <c r="M7" t="str">
        <f>VLOOKUP(A12,A10:F60,6,FALSE)</f>
        <v>Good Worker</v>
      </c>
      <c r="O7" s="18">
        <f>VLOOKUP(A11,A10:E60,5,FALSE)</f>
        <v>44228</v>
      </c>
      <c r="X7" s="5"/>
      <c r="Y7" s="18"/>
    </row>
    <row r="8" spans="1:25" x14ac:dyDescent="0.3">
      <c r="C8" s="4" t="s">
        <v>29</v>
      </c>
      <c r="D8">
        <f>COUNTIF(C14:C63,C14)</f>
        <v>13</v>
      </c>
      <c r="F8" s="24" t="s">
        <v>409</v>
      </c>
      <c r="G8">
        <v>2996500</v>
      </c>
      <c r="X8" s="5"/>
      <c r="Y8" s="18"/>
    </row>
    <row r="10" spans="1:25" x14ac:dyDescent="0.3">
      <c r="A10" s="10" t="s">
        <v>1</v>
      </c>
      <c r="B10" s="10" t="s">
        <v>2</v>
      </c>
      <c r="C10" s="10" t="s">
        <v>3</v>
      </c>
      <c r="D10" s="11" t="s">
        <v>4</v>
      </c>
      <c r="E10" s="10" t="s">
        <v>5</v>
      </c>
      <c r="F10" s="10" t="s">
        <v>6</v>
      </c>
      <c r="G10" s="15" t="s">
        <v>230</v>
      </c>
      <c r="H10" s="15" t="s">
        <v>231</v>
      </c>
      <c r="I10" s="15" t="s">
        <v>65</v>
      </c>
      <c r="J10" s="15" t="s">
        <v>283</v>
      </c>
      <c r="K10" s="15" t="s">
        <v>334</v>
      </c>
      <c r="L10" s="15" t="s">
        <v>335</v>
      </c>
      <c r="M10" s="15" t="s">
        <v>336</v>
      </c>
      <c r="N10" s="15" t="s">
        <v>105</v>
      </c>
      <c r="O10" s="15" t="s">
        <v>337</v>
      </c>
      <c r="P10" s="15" t="s">
        <v>344</v>
      </c>
      <c r="Q10" s="15" t="s">
        <v>351</v>
      </c>
      <c r="R10" s="15" t="s">
        <v>352</v>
      </c>
      <c r="S10" s="15" t="s">
        <v>353</v>
      </c>
      <c r="T10" s="15" t="s">
        <v>403</v>
      </c>
      <c r="U10" s="15" t="s">
        <v>404</v>
      </c>
      <c r="V10" s="15" t="s">
        <v>405</v>
      </c>
      <c r="W10" s="15" t="s">
        <v>406</v>
      </c>
    </row>
    <row r="11" spans="1:25" x14ac:dyDescent="0.3">
      <c r="A11" s="4" t="s">
        <v>7</v>
      </c>
      <c r="B11" s="4" t="s">
        <v>8</v>
      </c>
      <c r="C11" s="9" t="s">
        <v>9</v>
      </c>
      <c r="D11" s="22">
        <v>50000</v>
      </c>
      <c r="E11" s="5">
        <v>44228</v>
      </c>
      <c r="F11" s="4" t="s">
        <v>10</v>
      </c>
      <c r="G11" s="16">
        <f t="shared" ref="G11:G42" si="0">10%*D11</f>
        <v>5000</v>
      </c>
      <c r="H11" t="s">
        <v>66</v>
      </c>
      <c r="I11" t="s">
        <v>67</v>
      </c>
      <c r="J11" s="17" t="s">
        <v>284</v>
      </c>
      <c r="K11" t="str">
        <f t="shared" ref="K11:K42" si="1">IF(D11&gt;50000,"Yes","No")</f>
        <v>No</v>
      </c>
      <c r="L11" t="str">
        <f t="shared" ref="L11:L42" si="2">IF(C11="Finance","Yes","No")</f>
        <v>No</v>
      </c>
      <c r="M11" t="str">
        <f t="shared" ref="M11:M42" si="3">IF(AND(D11&gt;0,D11&lt;50000),"Low",IF(AND(D11&gt;=50000,D11&lt;70000),"Medium",IF(D11&gt;=70000,"High","Invalid")))</f>
        <v>Medium</v>
      </c>
      <c r="N11" t="str">
        <f t="shared" ref="N11:N42" si="4">IF(AND(F11="Excellent",C11="HR"),"Yes","No")</f>
        <v>Yes</v>
      </c>
      <c r="O11" t="str">
        <f t="shared" ref="O11:O42" si="5">IF(C11="IT","Yes","No")</f>
        <v>No</v>
      </c>
      <c r="P11" t="str">
        <f t="shared" ref="P11:P42" si="6">TRIM(B11)</f>
        <v>John Smith</v>
      </c>
      <c r="Q11" t="str">
        <f t="shared" ref="Q11:Q42" si="7">PROPER(F11)</f>
        <v>Excellent</v>
      </c>
      <c r="R11">
        <f t="shared" ref="R11:R42" si="8">LEN(Q11)</f>
        <v>9</v>
      </c>
      <c r="S11" t="s">
        <v>372</v>
      </c>
      <c r="T11">
        <f t="shared" ref="T11:T42" si="9">YEAR(E11)</f>
        <v>2021</v>
      </c>
      <c r="U11" s="18">
        <f t="shared" ref="U11:U42" ca="1" si="10">TODAY()</f>
        <v>45680</v>
      </c>
      <c r="V11" s="19">
        <f t="shared" ref="V11:V42" ca="1" si="11">NOW()</f>
        <v>45680.883720254627</v>
      </c>
      <c r="W11">
        <f t="shared" ref="W11:W42" ca="1" si="12">NETWORKDAYS(E11,U11)</f>
        <v>1039</v>
      </c>
    </row>
    <row r="12" spans="1:25" x14ac:dyDescent="0.3">
      <c r="A12" s="4" t="s">
        <v>11</v>
      </c>
      <c r="B12" s="4" t="s">
        <v>12</v>
      </c>
      <c r="C12" s="4" t="s">
        <v>13</v>
      </c>
      <c r="D12" s="12">
        <v>60000</v>
      </c>
      <c r="E12" s="5">
        <v>43902</v>
      </c>
      <c r="F12" s="4" t="s">
        <v>14</v>
      </c>
      <c r="G12" s="16">
        <f t="shared" si="0"/>
        <v>6000</v>
      </c>
      <c r="H12" t="s">
        <v>68</v>
      </c>
      <c r="I12" t="s">
        <v>69</v>
      </c>
      <c r="J12" s="17" t="s">
        <v>285</v>
      </c>
      <c r="K12" t="str">
        <f t="shared" si="1"/>
        <v>Yes</v>
      </c>
      <c r="L12" t="str">
        <f t="shared" si="2"/>
        <v>Yes</v>
      </c>
      <c r="M12" t="str">
        <f t="shared" si="3"/>
        <v>Medium</v>
      </c>
      <c r="N12" t="str">
        <f t="shared" si="4"/>
        <v>No</v>
      </c>
      <c r="O12" t="str">
        <f t="shared" si="5"/>
        <v>No</v>
      </c>
      <c r="P12" t="str">
        <f t="shared" si="6"/>
        <v>Anna White</v>
      </c>
      <c r="Q12" t="str">
        <f t="shared" si="7"/>
        <v>Good Worker</v>
      </c>
      <c r="R12">
        <f t="shared" si="8"/>
        <v>11</v>
      </c>
      <c r="S12" t="s">
        <v>354</v>
      </c>
      <c r="T12">
        <f t="shared" si="9"/>
        <v>2020</v>
      </c>
      <c r="U12" s="18">
        <f t="shared" ca="1" si="10"/>
        <v>45680</v>
      </c>
      <c r="V12" s="19">
        <f t="shared" ca="1" si="11"/>
        <v>45680.883720254627</v>
      </c>
      <c r="W12">
        <f t="shared" ca="1" si="12"/>
        <v>1271</v>
      </c>
    </row>
    <row r="13" spans="1:25" x14ac:dyDescent="0.3">
      <c r="A13" s="4" t="s">
        <v>15</v>
      </c>
      <c r="B13" s="4" t="s">
        <v>16</v>
      </c>
      <c r="C13" s="4" t="s">
        <v>17</v>
      </c>
      <c r="D13" s="12">
        <v>70000</v>
      </c>
      <c r="E13" s="5">
        <v>44767</v>
      </c>
      <c r="F13" s="4" t="s">
        <v>18</v>
      </c>
      <c r="G13" s="16">
        <f t="shared" si="0"/>
        <v>7000</v>
      </c>
      <c r="H13" t="s">
        <v>70</v>
      </c>
      <c r="I13" t="s">
        <v>71</v>
      </c>
      <c r="J13" s="17" t="s">
        <v>286</v>
      </c>
      <c r="K13" t="str">
        <f t="shared" si="1"/>
        <v>Yes</v>
      </c>
      <c r="L13" t="str">
        <f t="shared" si="2"/>
        <v>No</v>
      </c>
      <c r="M13" t="str">
        <f t="shared" si="3"/>
        <v>High</v>
      </c>
      <c r="N13" t="str">
        <f t="shared" si="4"/>
        <v>No</v>
      </c>
      <c r="O13" t="str">
        <f t="shared" si="5"/>
        <v>Yes</v>
      </c>
      <c r="P13" t="str">
        <f t="shared" si="6"/>
        <v>Mike Brown</v>
      </c>
      <c r="Q13" t="str">
        <f t="shared" si="7"/>
        <v>Reliable</v>
      </c>
      <c r="R13">
        <f t="shared" si="8"/>
        <v>8</v>
      </c>
      <c r="S13" t="s">
        <v>355</v>
      </c>
      <c r="T13">
        <f t="shared" si="9"/>
        <v>2022</v>
      </c>
      <c r="U13" s="18">
        <f t="shared" ca="1" si="10"/>
        <v>45680</v>
      </c>
      <c r="V13" s="19">
        <f t="shared" ca="1" si="11"/>
        <v>45680.883720254627</v>
      </c>
      <c r="W13">
        <f t="shared" ca="1" si="12"/>
        <v>654</v>
      </c>
    </row>
    <row r="14" spans="1:25" x14ac:dyDescent="0.3">
      <c r="A14" s="4" t="s">
        <v>19</v>
      </c>
      <c r="B14" s="4" t="s">
        <v>340</v>
      </c>
      <c r="C14" s="9" t="s">
        <v>9</v>
      </c>
      <c r="D14" s="22">
        <v>45000</v>
      </c>
      <c r="E14" s="5">
        <v>43723</v>
      </c>
      <c r="F14" s="4" t="s">
        <v>26</v>
      </c>
      <c r="G14" s="16">
        <f t="shared" si="0"/>
        <v>4500</v>
      </c>
      <c r="H14" t="s">
        <v>72</v>
      </c>
      <c r="I14" t="s">
        <v>73</v>
      </c>
      <c r="J14" s="17" t="s">
        <v>287</v>
      </c>
      <c r="K14" t="str">
        <f t="shared" si="1"/>
        <v>No</v>
      </c>
      <c r="L14" t="str">
        <f t="shared" si="2"/>
        <v>No</v>
      </c>
      <c r="M14" t="str">
        <f t="shared" si="3"/>
        <v>Low</v>
      </c>
      <c r="N14" t="str">
        <f t="shared" si="4"/>
        <v>No</v>
      </c>
      <c r="O14" t="str">
        <f t="shared" si="5"/>
        <v>No</v>
      </c>
      <c r="P14" t="str">
        <f t="shared" si="6"/>
        <v>Emily Clark</v>
      </c>
      <c r="Q14" t="str">
        <f t="shared" si="7"/>
        <v>No Remarks</v>
      </c>
      <c r="R14">
        <f t="shared" si="8"/>
        <v>10</v>
      </c>
      <c r="S14" t="s">
        <v>373</v>
      </c>
      <c r="T14">
        <f t="shared" si="9"/>
        <v>2019</v>
      </c>
      <c r="U14" s="18">
        <f t="shared" ca="1" si="10"/>
        <v>45680</v>
      </c>
      <c r="V14" s="19">
        <f t="shared" ca="1" si="11"/>
        <v>45680.883720254627</v>
      </c>
      <c r="W14">
        <f t="shared" ca="1" si="12"/>
        <v>1399</v>
      </c>
    </row>
    <row r="15" spans="1:25" x14ac:dyDescent="0.3">
      <c r="A15" s="4" t="s">
        <v>21</v>
      </c>
      <c r="B15" s="4" t="s">
        <v>22</v>
      </c>
      <c r="C15" s="4" t="s">
        <v>13</v>
      </c>
      <c r="D15" s="12">
        <v>55000</v>
      </c>
      <c r="E15" s="5">
        <v>44320</v>
      </c>
      <c r="F15" s="4" t="s">
        <v>23</v>
      </c>
      <c r="G15" s="16">
        <f t="shared" si="0"/>
        <v>5500</v>
      </c>
      <c r="H15" t="s">
        <v>74</v>
      </c>
      <c r="I15" t="s">
        <v>75</v>
      </c>
      <c r="J15" s="17" t="s">
        <v>288</v>
      </c>
      <c r="K15" t="str">
        <f t="shared" si="1"/>
        <v>Yes</v>
      </c>
      <c r="L15" t="str">
        <f t="shared" si="2"/>
        <v>Yes</v>
      </c>
      <c r="M15" t="str">
        <f t="shared" si="3"/>
        <v>Medium</v>
      </c>
      <c r="N15" t="str">
        <f t="shared" si="4"/>
        <v>No</v>
      </c>
      <c r="O15" t="str">
        <f t="shared" si="5"/>
        <v>No</v>
      </c>
      <c r="P15" t="str">
        <f t="shared" si="6"/>
        <v>Rajesh Kumar</v>
      </c>
      <c r="Q15" t="str">
        <f t="shared" si="7"/>
        <v>Team Player</v>
      </c>
      <c r="R15">
        <f t="shared" si="8"/>
        <v>11</v>
      </c>
      <c r="S15" t="s">
        <v>356</v>
      </c>
      <c r="T15">
        <f t="shared" si="9"/>
        <v>2021</v>
      </c>
      <c r="U15" s="18">
        <f t="shared" ca="1" si="10"/>
        <v>45680</v>
      </c>
      <c r="V15" s="19">
        <f t="shared" ca="1" si="11"/>
        <v>45680.883720254627</v>
      </c>
      <c r="W15">
        <f t="shared" ca="1" si="12"/>
        <v>973</v>
      </c>
    </row>
    <row r="16" spans="1:25" x14ac:dyDescent="0.3">
      <c r="A16" s="4" t="s">
        <v>24</v>
      </c>
      <c r="B16" s="4" t="s">
        <v>25</v>
      </c>
      <c r="C16" s="4" t="s">
        <v>17</v>
      </c>
      <c r="D16" s="12">
        <v>85000</v>
      </c>
      <c r="E16" s="5">
        <v>43423</v>
      </c>
      <c r="F16" s="4" t="s">
        <v>26</v>
      </c>
      <c r="G16" s="16">
        <f t="shared" si="0"/>
        <v>8500</v>
      </c>
      <c r="H16" t="s">
        <v>76</v>
      </c>
      <c r="I16" t="s">
        <v>77</v>
      </c>
      <c r="J16" s="17" t="s">
        <v>289</v>
      </c>
      <c r="K16" t="str">
        <f t="shared" si="1"/>
        <v>Yes</v>
      </c>
      <c r="L16" t="str">
        <f t="shared" si="2"/>
        <v>No</v>
      </c>
      <c r="M16" t="str">
        <f t="shared" si="3"/>
        <v>High</v>
      </c>
      <c r="N16" t="str">
        <f t="shared" si="4"/>
        <v>No</v>
      </c>
      <c r="O16" t="str">
        <f t="shared" si="5"/>
        <v>Yes</v>
      </c>
      <c r="P16" t="str">
        <f t="shared" si="6"/>
        <v>Priya Sharma</v>
      </c>
      <c r="Q16" t="str">
        <f t="shared" si="7"/>
        <v>No Remarks</v>
      </c>
      <c r="R16">
        <f t="shared" si="8"/>
        <v>10</v>
      </c>
      <c r="S16" t="s">
        <v>357</v>
      </c>
      <c r="T16">
        <f t="shared" si="9"/>
        <v>2018</v>
      </c>
      <c r="U16" s="18">
        <f t="shared" ca="1" si="10"/>
        <v>45680</v>
      </c>
      <c r="V16" s="19">
        <f t="shared" ca="1" si="11"/>
        <v>45680.883720254627</v>
      </c>
      <c r="W16">
        <f t="shared" ca="1" si="12"/>
        <v>1614</v>
      </c>
    </row>
    <row r="17" spans="1:23" x14ac:dyDescent="0.3">
      <c r="A17" s="4" t="s">
        <v>27</v>
      </c>
      <c r="B17" s="4" t="s">
        <v>28</v>
      </c>
      <c r="C17" s="4" t="s">
        <v>29</v>
      </c>
      <c r="D17" s="12">
        <v>40000</v>
      </c>
      <c r="E17" s="5">
        <v>43889</v>
      </c>
      <c r="F17" s="4" t="s">
        <v>350</v>
      </c>
      <c r="G17" s="16">
        <f t="shared" si="0"/>
        <v>4000</v>
      </c>
      <c r="H17" t="s">
        <v>78</v>
      </c>
      <c r="I17" t="s">
        <v>79</v>
      </c>
      <c r="J17" s="17" t="s">
        <v>290</v>
      </c>
      <c r="K17" t="str">
        <f t="shared" si="1"/>
        <v>No</v>
      </c>
      <c r="L17" t="str">
        <f t="shared" si="2"/>
        <v>No</v>
      </c>
      <c r="M17" t="str">
        <f t="shared" si="3"/>
        <v>Low</v>
      </c>
      <c r="N17" t="str">
        <f t="shared" si="4"/>
        <v>No</v>
      </c>
      <c r="O17" t="str">
        <f t="shared" si="5"/>
        <v>No</v>
      </c>
      <c r="P17" t="str">
        <f t="shared" si="6"/>
        <v>David Miller</v>
      </c>
      <c r="Q17" t="str">
        <f t="shared" si="7"/>
        <v>Hardworking</v>
      </c>
      <c r="R17">
        <f t="shared" si="8"/>
        <v>11</v>
      </c>
      <c r="S17" t="s">
        <v>358</v>
      </c>
      <c r="T17">
        <f t="shared" si="9"/>
        <v>2020</v>
      </c>
      <c r="U17" s="18">
        <f t="shared" ca="1" si="10"/>
        <v>45680</v>
      </c>
      <c r="V17" s="19">
        <f t="shared" ca="1" si="11"/>
        <v>45680.883720254627</v>
      </c>
      <c r="W17">
        <f t="shared" ca="1" si="12"/>
        <v>1280</v>
      </c>
    </row>
    <row r="18" spans="1:23" x14ac:dyDescent="0.3">
      <c r="A18" s="4" t="s">
        <v>31</v>
      </c>
      <c r="B18" s="4" t="s">
        <v>341</v>
      </c>
      <c r="C18" s="4" t="s">
        <v>13</v>
      </c>
      <c r="D18" s="12">
        <v>49000</v>
      </c>
      <c r="E18" s="5">
        <v>43557</v>
      </c>
      <c r="F18" s="4" t="s">
        <v>18</v>
      </c>
      <c r="G18" s="16">
        <f t="shared" si="0"/>
        <v>4900</v>
      </c>
      <c r="H18" t="s">
        <v>96</v>
      </c>
      <c r="I18" t="s">
        <v>97</v>
      </c>
      <c r="J18" s="17" t="s">
        <v>291</v>
      </c>
      <c r="K18" t="str">
        <f t="shared" si="1"/>
        <v>No</v>
      </c>
      <c r="L18" t="str">
        <f t="shared" si="2"/>
        <v>Yes</v>
      </c>
      <c r="M18" t="str">
        <f t="shared" si="3"/>
        <v>Low</v>
      </c>
      <c r="N18" t="str">
        <f t="shared" si="4"/>
        <v>No</v>
      </c>
      <c r="O18" t="str">
        <f t="shared" si="5"/>
        <v>No</v>
      </c>
      <c r="P18" t="str">
        <f t="shared" si="6"/>
        <v>Chris Evans</v>
      </c>
      <c r="Q18" t="str">
        <f t="shared" si="7"/>
        <v>Reliable</v>
      </c>
      <c r="R18">
        <f t="shared" si="8"/>
        <v>8</v>
      </c>
      <c r="S18" t="s">
        <v>359</v>
      </c>
      <c r="T18">
        <f t="shared" si="9"/>
        <v>2019</v>
      </c>
      <c r="U18" s="18">
        <f t="shared" ca="1" si="10"/>
        <v>45680</v>
      </c>
      <c r="V18" s="19">
        <f t="shared" ca="1" si="11"/>
        <v>45680.883720254627</v>
      </c>
      <c r="W18">
        <f t="shared" ca="1" si="12"/>
        <v>1518</v>
      </c>
    </row>
    <row r="19" spans="1:23" x14ac:dyDescent="0.3">
      <c r="A19" s="4" t="s">
        <v>33</v>
      </c>
      <c r="B19" s="4" t="s">
        <v>34</v>
      </c>
      <c r="C19" s="4" t="s">
        <v>13</v>
      </c>
      <c r="D19" s="12">
        <v>48000</v>
      </c>
      <c r="E19" s="5">
        <v>44780</v>
      </c>
      <c r="F19" s="4" t="s">
        <v>345</v>
      </c>
      <c r="G19" s="16">
        <f t="shared" si="0"/>
        <v>4800</v>
      </c>
      <c r="H19" t="s">
        <v>82</v>
      </c>
      <c r="I19" t="s">
        <v>83</v>
      </c>
      <c r="J19" s="17" t="s">
        <v>292</v>
      </c>
      <c r="K19" t="str">
        <f t="shared" si="1"/>
        <v>No</v>
      </c>
      <c r="L19" t="str">
        <f t="shared" si="2"/>
        <v>Yes</v>
      </c>
      <c r="M19" t="str">
        <f t="shared" si="3"/>
        <v>Low</v>
      </c>
      <c r="N19" t="str">
        <f t="shared" si="4"/>
        <v>No</v>
      </c>
      <c r="O19" t="str">
        <f t="shared" si="5"/>
        <v>No</v>
      </c>
      <c r="P19" t="str">
        <f t="shared" si="6"/>
        <v>Carlos Garcia</v>
      </c>
      <c r="Q19" t="str">
        <f t="shared" si="7"/>
        <v>No Remarks</v>
      </c>
      <c r="R19">
        <f t="shared" si="8"/>
        <v>10</v>
      </c>
      <c r="S19" t="s">
        <v>360</v>
      </c>
      <c r="T19">
        <f t="shared" si="9"/>
        <v>2022</v>
      </c>
      <c r="U19" s="18">
        <f t="shared" ca="1" si="10"/>
        <v>45680</v>
      </c>
      <c r="V19" s="19">
        <f t="shared" ca="1" si="11"/>
        <v>45680.883720254627</v>
      </c>
      <c r="W19">
        <f t="shared" ca="1" si="12"/>
        <v>644</v>
      </c>
    </row>
    <row r="20" spans="1:23" x14ac:dyDescent="0.3">
      <c r="A20" s="4" t="s">
        <v>35</v>
      </c>
      <c r="B20" s="4" t="s">
        <v>36</v>
      </c>
      <c r="C20" s="4" t="s">
        <v>17</v>
      </c>
      <c r="D20" s="12">
        <v>95000</v>
      </c>
      <c r="E20" s="5">
        <v>43080</v>
      </c>
      <c r="F20" s="4" t="s">
        <v>37</v>
      </c>
      <c r="G20" s="16">
        <f t="shared" si="0"/>
        <v>9500</v>
      </c>
      <c r="H20" t="s">
        <v>84</v>
      </c>
      <c r="I20" t="s">
        <v>85</v>
      </c>
      <c r="J20" s="17" t="s">
        <v>293</v>
      </c>
      <c r="K20" t="str">
        <f t="shared" si="1"/>
        <v>Yes</v>
      </c>
      <c r="L20" t="str">
        <f t="shared" si="2"/>
        <v>No</v>
      </c>
      <c r="M20" t="str">
        <f t="shared" si="3"/>
        <v>High</v>
      </c>
      <c r="N20" t="str">
        <f t="shared" si="4"/>
        <v>No</v>
      </c>
      <c r="O20" t="str">
        <f t="shared" si="5"/>
        <v>Yes</v>
      </c>
      <c r="P20" t="str">
        <f t="shared" si="6"/>
        <v>Akira Tanaka</v>
      </c>
      <c r="Q20" t="str">
        <f t="shared" si="7"/>
        <v>Key Contributor</v>
      </c>
      <c r="R20">
        <f t="shared" si="8"/>
        <v>15</v>
      </c>
      <c r="S20" t="s">
        <v>361</v>
      </c>
      <c r="T20">
        <f t="shared" si="9"/>
        <v>2017</v>
      </c>
      <c r="U20" s="18">
        <f t="shared" ca="1" si="10"/>
        <v>45680</v>
      </c>
      <c r="V20" s="19">
        <f t="shared" ca="1" si="11"/>
        <v>45680.883720254627</v>
      </c>
      <c r="W20">
        <f t="shared" ca="1" si="12"/>
        <v>1859</v>
      </c>
    </row>
    <row r="21" spans="1:23" x14ac:dyDescent="0.3">
      <c r="A21" s="4" t="s">
        <v>38</v>
      </c>
      <c r="B21" s="4" t="s">
        <v>39</v>
      </c>
      <c r="C21" s="9" t="s">
        <v>9</v>
      </c>
      <c r="D21" s="22">
        <v>62000</v>
      </c>
      <c r="E21" s="5">
        <v>44948</v>
      </c>
      <c r="F21" s="4" t="s">
        <v>26</v>
      </c>
      <c r="G21" s="16">
        <f t="shared" si="0"/>
        <v>6200</v>
      </c>
      <c r="H21" t="s">
        <v>86</v>
      </c>
      <c r="I21" t="s">
        <v>87</v>
      </c>
      <c r="J21" s="17" t="s">
        <v>294</v>
      </c>
      <c r="K21" t="str">
        <f t="shared" si="1"/>
        <v>Yes</v>
      </c>
      <c r="L21" t="str">
        <f t="shared" si="2"/>
        <v>No</v>
      </c>
      <c r="M21" t="str">
        <f t="shared" si="3"/>
        <v>Medium</v>
      </c>
      <c r="N21" t="str">
        <f t="shared" si="4"/>
        <v>No</v>
      </c>
      <c r="O21" t="str">
        <f t="shared" si="5"/>
        <v>No</v>
      </c>
      <c r="P21" t="str">
        <f t="shared" si="6"/>
        <v>Fatima Ahmed</v>
      </c>
      <c r="Q21" t="str">
        <f t="shared" si="7"/>
        <v>No Remarks</v>
      </c>
      <c r="R21">
        <f t="shared" si="8"/>
        <v>10</v>
      </c>
      <c r="S21" t="s">
        <v>374</v>
      </c>
      <c r="T21">
        <f t="shared" si="9"/>
        <v>2023</v>
      </c>
      <c r="U21" s="18">
        <f t="shared" ca="1" si="10"/>
        <v>45680</v>
      </c>
      <c r="V21" s="19">
        <f t="shared" ca="1" si="11"/>
        <v>45680.883720254627</v>
      </c>
      <c r="W21">
        <f t="shared" ca="1" si="12"/>
        <v>524</v>
      </c>
    </row>
    <row r="22" spans="1:23" x14ac:dyDescent="0.3">
      <c r="A22" s="4" t="s">
        <v>40</v>
      </c>
      <c r="B22" s="4" t="s">
        <v>41</v>
      </c>
      <c r="C22" s="4" t="s">
        <v>13</v>
      </c>
      <c r="D22" s="12">
        <v>58500</v>
      </c>
      <c r="E22" s="5">
        <v>44109</v>
      </c>
      <c r="F22" s="4" t="s">
        <v>346</v>
      </c>
      <c r="G22" s="16">
        <f t="shared" si="0"/>
        <v>5850</v>
      </c>
      <c r="H22" t="s">
        <v>88</v>
      </c>
      <c r="I22" t="s">
        <v>89</v>
      </c>
      <c r="J22" s="17" t="s">
        <v>295</v>
      </c>
      <c r="K22" t="str">
        <f t="shared" si="1"/>
        <v>Yes</v>
      </c>
      <c r="L22" t="str">
        <f t="shared" si="2"/>
        <v>Yes</v>
      </c>
      <c r="M22" t="str">
        <f t="shared" si="3"/>
        <v>Medium</v>
      </c>
      <c r="N22" t="str">
        <f t="shared" si="4"/>
        <v>No</v>
      </c>
      <c r="O22" t="str">
        <f t="shared" si="5"/>
        <v>No</v>
      </c>
      <c r="P22" t="str">
        <f t="shared" si="6"/>
        <v>Tom Lee</v>
      </c>
      <c r="Q22" t="str">
        <f t="shared" si="7"/>
        <v>Dependable</v>
      </c>
      <c r="R22">
        <f t="shared" si="8"/>
        <v>10</v>
      </c>
      <c r="S22" t="s">
        <v>362</v>
      </c>
      <c r="T22">
        <f t="shared" si="9"/>
        <v>2020</v>
      </c>
      <c r="U22" s="18">
        <f t="shared" ca="1" si="10"/>
        <v>45680</v>
      </c>
      <c r="V22" s="19">
        <f t="shared" ca="1" si="11"/>
        <v>45680.883720254627</v>
      </c>
      <c r="W22">
        <f t="shared" ca="1" si="12"/>
        <v>1124</v>
      </c>
    </row>
    <row r="23" spans="1:23" x14ac:dyDescent="0.3">
      <c r="A23" s="4" t="s">
        <v>43</v>
      </c>
      <c r="B23" s="4" t="s">
        <v>44</v>
      </c>
      <c r="C23" s="4" t="s">
        <v>17</v>
      </c>
      <c r="D23" s="12">
        <v>77000</v>
      </c>
      <c r="E23" s="5">
        <v>44391</v>
      </c>
      <c r="F23" s="4" t="s">
        <v>45</v>
      </c>
      <c r="G23" s="16">
        <f t="shared" si="0"/>
        <v>7700</v>
      </c>
      <c r="H23" t="s">
        <v>90</v>
      </c>
      <c r="I23" t="s">
        <v>91</v>
      </c>
      <c r="J23" s="17" t="s">
        <v>296</v>
      </c>
      <c r="K23" t="str">
        <f t="shared" si="1"/>
        <v>Yes</v>
      </c>
      <c r="L23" t="str">
        <f t="shared" si="2"/>
        <v>No</v>
      </c>
      <c r="M23" t="str">
        <f t="shared" si="3"/>
        <v>High</v>
      </c>
      <c r="N23" t="str">
        <f t="shared" si="4"/>
        <v>No</v>
      </c>
      <c r="O23" t="str">
        <f t="shared" si="5"/>
        <v>Yes</v>
      </c>
      <c r="P23" t="str">
        <f t="shared" si="6"/>
        <v>Zara Khan</v>
      </c>
      <c r="Q23" t="str">
        <f t="shared" si="7"/>
        <v>Creative Problem Solver</v>
      </c>
      <c r="R23">
        <f t="shared" si="8"/>
        <v>23</v>
      </c>
      <c r="S23" t="s">
        <v>363</v>
      </c>
      <c r="T23">
        <f t="shared" si="9"/>
        <v>2021</v>
      </c>
      <c r="U23" s="18">
        <f t="shared" ca="1" si="10"/>
        <v>45680</v>
      </c>
      <c r="V23" s="19">
        <f t="shared" ca="1" si="11"/>
        <v>45680.883720254627</v>
      </c>
      <c r="W23">
        <f t="shared" ca="1" si="12"/>
        <v>922</v>
      </c>
    </row>
    <row r="24" spans="1:23" x14ac:dyDescent="0.3">
      <c r="A24" s="4" t="s">
        <v>46</v>
      </c>
      <c r="B24" s="4" t="s">
        <v>47</v>
      </c>
      <c r="C24" s="9" t="s">
        <v>9</v>
      </c>
      <c r="D24" s="22">
        <v>54000</v>
      </c>
      <c r="E24" s="5">
        <v>43177</v>
      </c>
      <c r="F24" s="4" t="s">
        <v>26</v>
      </c>
      <c r="G24" s="16">
        <f t="shared" si="0"/>
        <v>5400</v>
      </c>
      <c r="H24" t="s">
        <v>92</v>
      </c>
      <c r="I24" t="s">
        <v>93</v>
      </c>
      <c r="J24" s="17" t="s">
        <v>297</v>
      </c>
      <c r="K24" t="str">
        <f t="shared" si="1"/>
        <v>Yes</v>
      </c>
      <c r="L24" t="str">
        <f t="shared" si="2"/>
        <v>No</v>
      </c>
      <c r="M24" t="str">
        <f t="shared" si="3"/>
        <v>Medium</v>
      </c>
      <c r="N24" t="str">
        <f t="shared" si="4"/>
        <v>No</v>
      </c>
      <c r="O24" t="str">
        <f t="shared" si="5"/>
        <v>No</v>
      </c>
      <c r="P24" t="str">
        <f t="shared" si="6"/>
        <v>Samuel Johnson</v>
      </c>
      <c r="Q24" t="str">
        <f t="shared" si="7"/>
        <v>No Remarks</v>
      </c>
      <c r="R24">
        <f t="shared" si="8"/>
        <v>10</v>
      </c>
      <c r="S24" t="s">
        <v>375</v>
      </c>
      <c r="T24">
        <f t="shared" si="9"/>
        <v>2018</v>
      </c>
      <c r="U24" s="18">
        <f t="shared" ca="1" si="10"/>
        <v>45680</v>
      </c>
      <c r="V24" s="19">
        <f t="shared" ca="1" si="11"/>
        <v>45680.883720254627</v>
      </c>
      <c r="W24">
        <f t="shared" ca="1" si="12"/>
        <v>1789</v>
      </c>
    </row>
    <row r="25" spans="1:23" x14ac:dyDescent="0.3">
      <c r="A25" s="4" t="s">
        <v>48</v>
      </c>
      <c r="B25" s="4" t="s">
        <v>49</v>
      </c>
      <c r="C25" s="4" t="s">
        <v>29</v>
      </c>
      <c r="D25" s="12">
        <v>65500</v>
      </c>
      <c r="E25" s="5">
        <v>44813</v>
      </c>
      <c r="F25" s="4" t="s">
        <v>347</v>
      </c>
      <c r="G25" s="16">
        <f t="shared" si="0"/>
        <v>6550</v>
      </c>
      <c r="H25" t="s">
        <v>94</v>
      </c>
      <c r="I25" t="s">
        <v>95</v>
      </c>
      <c r="J25" s="17" t="s">
        <v>298</v>
      </c>
      <c r="K25" t="str">
        <f t="shared" si="1"/>
        <v>Yes</v>
      </c>
      <c r="L25" t="str">
        <f t="shared" si="2"/>
        <v>No</v>
      </c>
      <c r="M25" t="str">
        <f t="shared" si="3"/>
        <v>Medium</v>
      </c>
      <c r="N25" t="str">
        <f t="shared" si="4"/>
        <v>No</v>
      </c>
      <c r="O25" t="str">
        <f t="shared" si="5"/>
        <v>No</v>
      </c>
      <c r="P25" t="str">
        <f t="shared" si="6"/>
        <v>Aisha Yusuf</v>
      </c>
      <c r="Q25" t="str">
        <f t="shared" si="7"/>
        <v>Exceptional</v>
      </c>
      <c r="R25">
        <f t="shared" si="8"/>
        <v>11</v>
      </c>
      <c r="S25" t="s">
        <v>364</v>
      </c>
      <c r="T25">
        <f t="shared" si="9"/>
        <v>2022</v>
      </c>
      <c r="U25" s="18">
        <f t="shared" ca="1" si="10"/>
        <v>45680</v>
      </c>
      <c r="V25" s="19">
        <f t="shared" ca="1" si="11"/>
        <v>45680.883720254627</v>
      </c>
      <c r="W25">
        <f t="shared" ca="1" si="12"/>
        <v>620</v>
      </c>
    </row>
    <row r="26" spans="1:23" x14ac:dyDescent="0.3">
      <c r="A26" s="4" t="s">
        <v>51</v>
      </c>
      <c r="B26" s="4" t="s">
        <v>32</v>
      </c>
      <c r="C26" s="9" t="s">
        <v>9</v>
      </c>
      <c r="D26" s="22">
        <v>52500</v>
      </c>
      <c r="E26" s="5">
        <v>44377</v>
      </c>
      <c r="F26" s="4" t="s">
        <v>26</v>
      </c>
      <c r="G26" s="16">
        <f t="shared" si="0"/>
        <v>5250</v>
      </c>
      <c r="H26" t="s">
        <v>80</v>
      </c>
      <c r="I26" t="s">
        <v>81</v>
      </c>
      <c r="J26" s="17" t="s">
        <v>299</v>
      </c>
      <c r="K26" t="str">
        <f t="shared" si="1"/>
        <v>Yes</v>
      </c>
      <c r="L26" t="str">
        <f t="shared" si="2"/>
        <v>No</v>
      </c>
      <c r="M26" t="str">
        <f t="shared" si="3"/>
        <v>Medium</v>
      </c>
      <c r="N26" t="str">
        <f t="shared" si="4"/>
        <v>No</v>
      </c>
      <c r="O26" t="str">
        <f t="shared" si="5"/>
        <v>No</v>
      </c>
      <c r="P26" t="str">
        <f t="shared" si="6"/>
        <v>Sneha Patel</v>
      </c>
      <c r="Q26" t="str">
        <f t="shared" si="7"/>
        <v>No Remarks</v>
      </c>
      <c r="R26">
        <f t="shared" si="8"/>
        <v>10</v>
      </c>
      <c r="S26" t="s">
        <v>376</v>
      </c>
      <c r="T26">
        <f t="shared" si="9"/>
        <v>2021</v>
      </c>
      <c r="U26" s="18">
        <f t="shared" ca="1" si="10"/>
        <v>45680</v>
      </c>
      <c r="V26" s="19">
        <f t="shared" ca="1" si="11"/>
        <v>45680.883720254627</v>
      </c>
      <c r="W26">
        <f t="shared" ca="1" si="12"/>
        <v>932</v>
      </c>
    </row>
    <row r="27" spans="1:23" x14ac:dyDescent="0.3">
      <c r="A27" s="4" t="s">
        <v>53</v>
      </c>
      <c r="B27" s="4" t="s">
        <v>54</v>
      </c>
      <c r="C27" s="4" t="s">
        <v>17</v>
      </c>
      <c r="D27" s="12">
        <v>81000</v>
      </c>
      <c r="E27" s="5">
        <v>44516</v>
      </c>
      <c r="F27" s="4" t="s">
        <v>55</v>
      </c>
      <c r="G27" s="16">
        <f t="shared" si="0"/>
        <v>8100</v>
      </c>
      <c r="H27" t="s">
        <v>98</v>
      </c>
      <c r="I27" t="s">
        <v>99</v>
      </c>
      <c r="J27" s="17" t="s">
        <v>300</v>
      </c>
      <c r="K27" t="str">
        <f t="shared" si="1"/>
        <v>Yes</v>
      </c>
      <c r="L27" t="str">
        <f t="shared" si="2"/>
        <v>No</v>
      </c>
      <c r="M27" t="str">
        <f t="shared" si="3"/>
        <v>High</v>
      </c>
      <c r="N27" t="str">
        <f t="shared" si="4"/>
        <v>No</v>
      </c>
      <c r="O27" t="str">
        <f t="shared" si="5"/>
        <v>Yes</v>
      </c>
      <c r="P27" t="str">
        <f t="shared" si="6"/>
        <v>Mei Ling</v>
      </c>
      <c r="Q27" t="str">
        <f t="shared" si="7"/>
        <v>Versatile</v>
      </c>
      <c r="R27">
        <f t="shared" si="8"/>
        <v>9</v>
      </c>
      <c r="S27" t="s">
        <v>365</v>
      </c>
      <c r="T27">
        <f t="shared" si="9"/>
        <v>2021</v>
      </c>
      <c r="U27" s="18">
        <f t="shared" ca="1" si="10"/>
        <v>45680</v>
      </c>
      <c r="V27" s="19">
        <f t="shared" ca="1" si="11"/>
        <v>45680.883720254627</v>
      </c>
      <c r="W27">
        <f t="shared" ca="1" si="12"/>
        <v>833</v>
      </c>
    </row>
    <row r="28" spans="1:23" x14ac:dyDescent="0.3">
      <c r="A28" s="4" t="s">
        <v>56</v>
      </c>
      <c r="B28" s="4" t="s">
        <v>57</v>
      </c>
      <c r="C28" s="9" t="s">
        <v>9</v>
      </c>
      <c r="D28" s="22">
        <v>47500</v>
      </c>
      <c r="E28" s="5">
        <v>44684</v>
      </c>
      <c r="F28" s="4" t="s">
        <v>26</v>
      </c>
      <c r="G28" s="16">
        <f t="shared" si="0"/>
        <v>4750</v>
      </c>
      <c r="H28" t="s">
        <v>87</v>
      </c>
      <c r="I28" t="s">
        <v>100</v>
      </c>
      <c r="J28" s="17" t="s">
        <v>301</v>
      </c>
      <c r="K28" t="str">
        <f t="shared" si="1"/>
        <v>No</v>
      </c>
      <c r="L28" t="str">
        <f t="shared" si="2"/>
        <v>No</v>
      </c>
      <c r="M28" t="str">
        <f t="shared" si="3"/>
        <v>Low</v>
      </c>
      <c r="N28" t="str">
        <f t="shared" si="4"/>
        <v>No</v>
      </c>
      <c r="O28" t="str">
        <f t="shared" si="5"/>
        <v>No</v>
      </c>
      <c r="P28" t="str">
        <f t="shared" si="6"/>
        <v>Ahmed Hassan</v>
      </c>
      <c r="Q28" t="str">
        <f t="shared" si="7"/>
        <v>No Remarks</v>
      </c>
      <c r="R28">
        <f t="shared" si="8"/>
        <v>10</v>
      </c>
      <c r="S28" t="s">
        <v>377</v>
      </c>
      <c r="T28">
        <f t="shared" si="9"/>
        <v>2022</v>
      </c>
      <c r="U28" s="18">
        <f t="shared" ca="1" si="10"/>
        <v>45680</v>
      </c>
      <c r="V28" s="19">
        <f t="shared" ca="1" si="11"/>
        <v>45680.883720254627</v>
      </c>
      <c r="W28">
        <f t="shared" ca="1" si="12"/>
        <v>713</v>
      </c>
    </row>
    <row r="29" spans="1:23" x14ac:dyDescent="0.3">
      <c r="A29" s="4" t="s">
        <v>58</v>
      </c>
      <c r="B29" s="4" t="s">
        <v>59</v>
      </c>
      <c r="C29" s="4" t="s">
        <v>29</v>
      </c>
      <c r="D29" s="12">
        <v>60000</v>
      </c>
      <c r="E29" s="5">
        <v>44005</v>
      </c>
      <c r="F29" s="4" t="s">
        <v>348</v>
      </c>
      <c r="G29" s="16">
        <f t="shared" si="0"/>
        <v>6000</v>
      </c>
      <c r="H29" t="s">
        <v>101</v>
      </c>
      <c r="I29" t="s">
        <v>102</v>
      </c>
      <c r="J29" s="17" t="s">
        <v>302</v>
      </c>
      <c r="K29" t="str">
        <f t="shared" si="1"/>
        <v>Yes</v>
      </c>
      <c r="L29" t="str">
        <f t="shared" si="2"/>
        <v>No</v>
      </c>
      <c r="M29" t="str">
        <f t="shared" si="3"/>
        <v>Medium</v>
      </c>
      <c r="N29" t="str">
        <f t="shared" si="4"/>
        <v>No</v>
      </c>
      <c r="O29" t="str">
        <f t="shared" si="5"/>
        <v>No</v>
      </c>
      <c r="P29" t="str">
        <f t="shared" si="6"/>
        <v>Olivia Taylor</v>
      </c>
      <c r="Q29" t="str">
        <f t="shared" si="7"/>
        <v>Dedicated</v>
      </c>
      <c r="R29">
        <f t="shared" si="8"/>
        <v>9</v>
      </c>
      <c r="S29" t="s">
        <v>366</v>
      </c>
      <c r="T29">
        <f t="shared" si="9"/>
        <v>2020</v>
      </c>
      <c r="U29" s="18">
        <f t="shared" ca="1" si="10"/>
        <v>45680</v>
      </c>
      <c r="V29" s="19">
        <f t="shared" ca="1" si="11"/>
        <v>45680.883720254627</v>
      </c>
      <c r="W29">
        <f t="shared" ca="1" si="12"/>
        <v>1198</v>
      </c>
    </row>
    <row r="30" spans="1:23" x14ac:dyDescent="0.3">
      <c r="A30" s="4" t="s">
        <v>61</v>
      </c>
      <c r="B30" s="4" t="s">
        <v>62</v>
      </c>
      <c r="C30" s="4" t="s">
        <v>13</v>
      </c>
      <c r="D30" s="12">
        <v>56000</v>
      </c>
      <c r="E30" s="5">
        <v>43442</v>
      </c>
      <c r="F30" s="4" t="s">
        <v>349</v>
      </c>
      <c r="G30" s="16">
        <f t="shared" si="0"/>
        <v>5600</v>
      </c>
      <c r="H30" t="s">
        <v>103</v>
      </c>
      <c r="I30" t="s">
        <v>104</v>
      </c>
      <c r="J30" s="17" t="s">
        <v>303</v>
      </c>
      <c r="K30" t="str">
        <f t="shared" si="1"/>
        <v>Yes</v>
      </c>
      <c r="L30" t="str">
        <f t="shared" si="2"/>
        <v>Yes</v>
      </c>
      <c r="M30" t="str">
        <f t="shared" si="3"/>
        <v>Medium</v>
      </c>
      <c r="N30" t="str">
        <f t="shared" si="4"/>
        <v>No</v>
      </c>
      <c r="O30" t="str">
        <f t="shared" si="5"/>
        <v>No</v>
      </c>
      <c r="P30" t="str">
        <f t="shared" si="6"/>
        <v>Juan Martinez</v>
      </c>
      <c r="Q30" t="str">
        <f t="shared" si="7"/>
        <v>Team Player</v>
      </c>
      <c r="R30">
        <f t="shared" si="8"/>
        <v>11</v>
      </c>
      <c r="S30" t="s">
        <v>367</v>
      </c>
      <c r="T30">
        <f t="shared" si="9"/>
        <v>2018</v>
      </c>
      <c r="U30" s="18">
        <f t="shared" ca="1" si="10"/>
        <v>45680</v>
      </c>
      <c r="V30" s="19">
        <f t="shared" ca="1" si="11"/>
        <v>45680.883720254627</v>
      </c>
      <c r="W30">
        <f t="shared" ca="1" si="12"/>
        <v>1599</v>
      </c>
    </row>
    <row r="31" spans="1:23" x14ac:dyDescent="0.3">
      <c r="A31" s="4" t="s">
        <v>106</v>
      </c>
      <c r="B31" s="4" t="s">
        <v>107</v>
      </c>
      <c r="C31" s="4" t="s">
        <v>17</v>
      </c>
      <c r="D31" s="12">
        <v>110000</v>
      </c>
      <c r="E31" s="5">
        <v>42370</v>
      </c>
      <c r="F31" s="4" t="s">
        <v>108</v>
      </c>
      <c r="G31" s="16">
        <f t="shared" si="0"/>
        <v>11000</v>
      </c>
      <c r="H31" t="s">
        <v>232</v>
      </c>
      <c r="I31" t="s">
        <v>77</v>
      </c>
      <c r="J31" s="17" t="s">
        <v>304</v>
      </c>
      <c r="K31" t="str">
        <f t="shared" si="1"/>
        <v>Yes</v>
      </c>
      <c r="L31" t="str">
        <f t="shared" si="2"/>
        <v>No</v>
      </c>
      <c r="M31" t="str">
        <f t="shared" si="3"/>
        <v>High</v>
      </c>
      <c r="N31" t="str">
        <f t="shared" si="4"/>
        <v>No</v>
      </c>
      <c r="O31" t="str">
        <f t="shared" si="5"/>
        <v>Yes</v>
      </c>
      <c r="P31" t="str">
        <f t="shared" si="6"/>
        <v>Rahul Sharma</v>
      </c>
      <c r="Q31" t="str">
        <f t="shared" si="7"/>
        <v>Excellent Leader</v>
      </c>
      <c r="R31">
        <f t="shared" si="8"/>
        <v>16</v>
      </c>
      <c r="S31" t="s">
        <v>368</v>
      </c>
      <c r="T31">
        <f t="shared" si="9"/>
        <v>2016</v>
      </c>
      <c r="U31" s="18">
        <f t="shared" ca="1" si="10"/>
        <v>45680</v>
      </c>
      <c r="V31" s="19">
        <f t="shared" ca="1" si="11"/>
        <v>45680.883720254627</v>
      </c>
      <c r="W31">
        <f t="shared" ca="1" si="12"/>
        <v>2365</v>
      </c>
    </row>
    <row r="32" spans="1:23" x14ac:dyDescent="0.3">
      <c r="A32" s="4" t="s">
        <v>109</v>
      </c>
      <c r="B32" s="4" t="s">
        <v>342</v>
      </c>
      <c r="C32" s="9" t="s">
        <v>9</v>
      </c>
      <c r="D32" s="22">
        <v>39500</v>
      </c>
      <c r="E32" s="5">
        <v>44668</v>
      </c>
      <c r="F32" s="4" t="s">
        <v>111</v>
      </c>
      <c r="G32" s="16">
        <f t="shared" si="0"/>
        <v>3950</v>
      </c>
      <c r="H32" t="s">
        <v>233</v>
      </c>
      <c r="I32" t="s">
        <v>71</v>
      </c>
      <c r="J32" s="17" t="s">
        <v>305</v>
      </c>
      <c r="K32" t="str">
        <f t="shared" si="1"/>
        <v>No</v>
      </c>
      <c r="L32" t="str">
        <f t="shared" si="2"/>
        <v>No</v>
      </c>
      <c r="M32" t="str">
        <f t="shared" si="3"/>
        <v>Low</v>
      </c>
      <c r="N32" t="str">
        <f t="shared" si="4"/>
        <v>No</v>
      </c>
      <c r="O32" t="str">
        <f t="shared" si="5"/>
        <v>No</v>
      </c>
      <c r="P32" t="str">
        <f t="shared" si="6"/>
        <v>Sophia Brown</v>
      </c>
      <c r="Q32" t="str">
        <f t="shared" si="7"/>
        <v>Needs Training</v>
      </c>
      <c r="R32">
        <f t="shared" si="8"/>
        <v>14</v>
      </c>
      <c r="S32" t="s">
        <v>378</v>
      </c>
      <c r="T32">
        <f t="shared" si="9"/>
        <v>2022</v>
      </c>
      <c r="U32" s="18">
        <f t="shared" ca="1" si="10"/>
        <v>45680</v>
      </c>
      <c r="V32" s="19">
        <f t="shared" ca="1" si="11"/>
        <v>45680.883720254627</v>
      </c>
      <c r="W32">
        <f t="shared" ca="1" si="12"/>
        <v>724</v>
      </c>
    </row>
    <row r="33" spans="1:23" x14ac:dyDescent="0.3">
      <c r="A33" s="4" t="s">
        <v>112</v>
      </c>
      <c r="B33" s="4" t="s">
        <v>113</v>
      </c>
      <c r="C33" s="4" t="s">
        <v>29</v>
      </c>
      <c r="D33" s="12">
        <v>-5000</v>
      </c>
      <c r="E33" s="5">
        <v>43655</v>
      </c>
      <c r="F33" s="4" t="s">
        <v>114</v>
      </c>
      <c r="G33" s="16">
        <f t="shared" si="0"/>
        <v>-500</v>
      </c>
      <c r="H33" t="s">
        <v>234</v>
      </c>
      <c r="I33" t="s">
        <v>235</v>
      </c>
      <c r="J33" s="17" t="s">
        <v>306</v>
      </c>
      <c r="K33" t="str">
        <f t="shared" si="1"/>
        <v>No</v>
      </c>
      <c r="L33" t="str">
        <f t="shared" si="2"/>
        <v>No</v>
      </c>
      <c r="M33" t="str">
        <f t="shared" si="3"/>
        <v>Invalid</v>
      </c>
      <c r="N33" t="str">
        <f t="shared" si="4"/>
        <v>No</v>
      </c>
      <c r="O33" t="str">
        <f t="shared" si="5"/>
        <v>No</v>
      </c>
      <c r="P33" t="str">
        <f t="shared" si="6"/>
        <v>Liam Wilson</v>
      </c>
      <c r="Q33" t="str">
        <f t="shared" si="7"/>
        <v>Data Entry Error</v>
      </c>
      <c r="R33">
        <f t="shared" si="8"/>
        <v>16</v>
      </c>
      <c r="S33" t="s">
        <v>369</v>
      </c>
      <c r="T33">
        <f t="shared" si="9"/>
        <v>2019</v>
      </c>
      <c r="U33" s="18">
        <f t="shared" ca="1" si="10"/>
        <v>45680</v>
      </c>
      <c r="V33" s="19">
        <f t="shared" ca="1" si="11"/>
        <v>45680.883720254627</v>
      </c>
      <c r="W33">
        <f t="shared" ca="1" si="12"/>
        <v>1448</v>
      </c>
    </row>
    <row r="34" spans="1:23" x14ac:dyDescent="0.3">
      <c r="A34" s="4" t="s">
        <v>115</v>
      </c>
      <c r="B34" s="4" t="s">
        <v>116</v>
      </c>
      <c r="C34" s="4" t="s">
        <v>13</v>
      </c>
      <c r="D34" s="12">
        <v>72500</v>
      </c>
      <c r="E34" s="5">
        <v>42041</v>
      </c>
      <c r="F34" s="4" t="s">
        <v>117</v>
      </c>
      <c r="G34" s="16">
        <f t="shared" si="0"/>
        <v>7250</v>
      </c>
      <c r="H34" t="s">
        <v>236</v>
      </c>
      <c r="I34" t="s">
        <v>237</v>
      </c>
      <c r="J34" s="17" t="s">
        <v>307</v>
      </c>
      <c r="K34" t="str">
        <f t="shared" si="1"/>
        <v>Yes</v>
      </c>
      <c r="L34" t="str">
        <f t="shared" si="2"/>
        <v>Yes</v>
      </c>
      <c r="M34" t="str">
        <f t="shared" si="3"/>
        <v>High</v>
      </c>
      <c r="N34" t="str">
        <f t="shared" si="4"/>
        <v>No</v>
      </c>
      <c r="O34" t="str">
        <f t="shared" si="5"/>
        <v>No</v>
      </c>
      <c r="P34" t="str">
        <f t="shared" si="6"/>
        <v>Isabella Lopez</v>
      </c>
      <c r="Q34" t="str">
        <f t="shared" si="7"/>
        <v>Long Service Employee</v>
      </c>
      <c r="R34">
        <f t="shared" si="8"/>
        <v>21</v>
      </c>
      <c r="S34" t="s">
        <v>370</v>
      </c>
      <c r="T34">
        <f t="shared" si="9"/>
        <v>2015</v>
      </c>
      <c r="U34" s="18">
        <f t="shared" ca="1" si="10"/>
        <v>45680</v>
      </c>
      <c r="V34" s="19">
        <f t="shared" ca="1" si="11"/>
        <v>45680.883720254627</v>
      </c>
      <c r="W34">
        <f t="shared" ca="1" si="12"/>
        <v>2600</v>
      </c>
    </row>
    <row r="35" spans="1:23" x14ac:dyDescent="0.3">
      <c r="A35" s="4" t="s">
        <v>118</v>
      </c>
      <c r="B35" s="4" t="s">
        <v>119</v>
      </c>
      <c r="C35" s="4" t="s">
        <v>17</v>
      </c>
      <c r="D35" s="12">
        <v>0</v>
      </c>
      <c r="E35" s="5">
        <v>45292</v>
      </c>
      <c r="F35" s="4" t="s">
        <v>120</v>
      </c>
      <c r="G35" s="16">
        <f t="shared" si="0"/>
        <v>0</v>
      </c>
      <c r="H35" t="s">
        <v>238</v>
      </c>
      <c r="I35" t="s">
        <v>239</v>
      </c>
      <c r="J35" s="17" t="s">
        <v>308</v>
      </c>
      <c r="K35" t="str">
        <f t="shared" si="1"/>
        <v>No</v>
      </c>
      <c r="L35" t="str">
        <f t="shared" si="2"/>
        <v>No</v>
      </c>
      <c r="M35" t="str">
        <f t="shared" si="3"/>
        <v>Invalid</v>
      </c>
      <c r="N35" t="str">
        <f t="shared" si="4"/>
        <v>No</v>
      </c>
      <c r="O35" t="str">
        <f t="shared" si="5"/>
        <v>Yes</v>
      </c>
      <c r="P35" t="str">
        <f t="shared" si="6"/>
        <v>Ethan James</v>
      </c>
      <c r="Q35" t="str">
        <f t="shared" si="7"/>
        <v>New Hire</v>
      </c>
      <c r="R35">
        <f t="shared" si="8"/>
        <v>8</v>
      </c>
      <c r="S35" t="s">
        <v>371</v>
      </c>
      <c r="T35">
        <f t="shared" si="9"/>
        <v>2024</v>
      </c>
      <c r="U35" s="18">
        <f t="shared" ca="1" si="10"/>
        <v>45680</v>
      </c>
      <c r="V35" s="19">
        <f t="shared" ca="1" si="11"/>
        <v>45680.883720254627</v>
      </c>
      <c r="W35">
        <f t="shared" ca="1" si="12"/>
        <v>279</v>
      </c>
    </row>
    <row r="36" spans="1:23" x14ac:dyDescent="0.3">
      <c r="A36" s="4" t="s">
        <v>121</v>
      </c>
      <c r="B36" s="4" t="s">
        <v>122</v>
      </c>
      <c r="C36" s="9" t="s">
        <v>9</v>
      </c>
      <c r="D36" s="22">
        <v>25000</v>
      </c>
      <c r="E36" s="5">
        <v>40442</v>
      </c>
      <c r="F36" s="4" t="s">
        <v>123</v>
      </c>
      <c r="G36" s="16">
        <f t="shared" si="0"/>
        <v>2500</v>
      </c>
      <c r="H36" t="s">
        <v>240</v>
      </c>
      <c r="I36" t="s">
        <v>241</v>
      </c>
      <c r="J36" s="17" t="s">
        <v>309</v>
      </c>
      <c r="K36" t="str">
        <f t="shared" si="1"/>
        <v>No</v>
      </c>
      <c r="L36" t="str">
        <f t="shared" si="2"/>
        <v>No</v>
      </c>
      <c r="M36" t="str">
        <f t="shared" si="3"/>
        <v>Low</v>
      </c>
      <c r="N36" t="str">
        <f t="shared" si="4"/>
        <v>No</v>
      </c>
      <c r="O36" t="str">
        <f t="shared" si="5"/>
        <v>No</v>
      </c>
      <c r="P36" t="str">
        <f t="shared" si="6"/>
        <v>Ava Thompson</v>
      </c>
      <c r="Q36" t="str">
        <f t="shared" si="7"/>
        <v>Senior Executive</v>
      </c>
      <c r="R36">
        <f t="shared" si="8"/>
        <v>16</v>
      </c>
      <c r="S36" t="s">
        <v>379</v>
      </c>
      <c r="T36">
        <f t="shared" si="9"/>
        <v>2010</v>
      </c>
      <c r="U36" s="18">
        <f t="shared" ca="1" si="10"/>
        <v>45680</v>
      </c>
      <c r="V36" s="19">
        <f t="shared" ca="1" si="11"/>
        <v>45680.883720254627</v>
      </c>
      <c r="W36">
        <f t="shared" ca="1" si="12"/>
        <v>3743</v>
      </c>
    </row>
    <row r="37" spans="1:23" x14ac:dyDescent="0.3">
      <c r="A37" s="4" t="s">
        <v>124</v>
      </c>
      <c r="B37" s="4" t="s">
        <v>125</v>
      </c>
      <c r="C37" s="4" t="s">
        <v>13</v>
      </c>
      <c r="D37" s="12">
        <v>61000</v>
      </c>
      <c r="E37" s="5">
        <v>42823</v>
      </c>
      <c r="F37" s="4" t="s">
        <v>126</v>
      </c>
      <c r="G37" s="16">
        <f t="shared" si="0"/>
        <v>6100</v>
      </c>
      <c r="H37" t="s">
        <v>242</v>
      </c>
      <c r="I37" t="s">
        <v>69</v>
      </c>
      <c r="J37" s="17" t="s">
        <v>310</v>
      </c>
      <c r="K37" t="str">
        <f t="shared" si="1"/>
        <v>Yes</v>
      </c>
      <c r="L37" t="str">
        <f t="shared" si="2"/>
        <v>Yes</v>
      </c>
      <c r="M37" t="str">
        <f t="shared" si="3"/>
        <v>Medium</v>
      </c>
      <c r="N37" t="str">
        <f t="shared" si="4"/>
        <v>No</v>
      </c>
      <c r="O37" t="str">
        <f t="shared" si="5"/>
        <v>No</v>
      </c>
      <c r="P37" t="str">
        <f t="shared" si="6"/>
        <v>Mason White</v>
      </c>
      <c r="Q37" t="str">
        <f t="shared" si="7"/>
        <v>Good Performer</v>
      </c>
      <c r="R37">
        <f t="shared" si="8"/>
        <v>14</v>
      </c>
      <c r="S37" t="s">
        <v>380</v>
      </c>
      <c r="T37">
        <f t="shared" si="9"/>
        <v>2017</v>
      </c>
      <c r="U37" s="18">
        <f t="shared" ca="1" si="10"/>
        <v>45680</v>
      </c>
      <c r="V37" s="19">
        <f t="shared" ca="1" si="11"/>
        <v>45680.883720254627</v>
      </c>
      <c r="W37">
        <f t="shared" ca="1" si="12"/>
        <v>2042</v>
      </c>
    </row>
    <row r="38" spans="1:23" x14ac:dyDescent="0.3">
      <c r="A38" s="4" t="s">
        <v>127</v>
      </c>
      <c r="B38" s="4" t="s">
        <v>128</v>
      </c>
      <c r="C38" s="4" t="s">
        <v>17</v>
      </c>
      <c r="D38" s="12">
        <v>42000</v>
      </c>
      <c r="E38" s="5">
        <v>45152</v>
      </c>
      <c r="F38" s="4" t="s">
        <v>129</v>
      </c>
      <c r="G38" s="16">
        <f t="shared" si="0"/>
        <v>4200</v>
      </c>
      <c r="H38" t="s">
        <v>243</v>
      </c>
      <c r="I38" t="s">
        <v>244</v>
      </c>
      <c r="J38" s="17" t="s">
        <v>311</v>
      </c>
      <c r="K38" t="str">
        <f t="shared" si="1"/>
        <v>No</v>
      </c>
      <c r="L38" t="str">
        <f t="shared" si="2"/>
        <v>No</v>
      </c>
      <c r="M38" t="str">
        <f t="shared" si="3"/>
        <v>Low</v>
      </c>
      <c r="N38" t="str">
        <f t="shared" si="4"/>
        <v>No</v>
      </c>
      <c r="O38" t="str">
        <f t="shared" si="5"/>
        <v>Yes</v>
      </c>
      <c r="P38" t="str">
        <f t="shared" si="6"/>
        <v>Amelia Carter</v>
      </c>
      <c r="Q38" t="str">
        <f t="shared" si="7"/>
        <v>Intern</v>
      </c>
      <c r="R38">
        <f t="shared" si="8"/>
        <v>6</v>
      </c>
      <c r="S38" t="s">
        <v>381</v>
      </c>
      <c r="T38">
        <f t="shared" si="9"/>
        <v>2023</v>
      </c>
      <c r="U38" s="18">
        <f t="shared" ca="1" si="10"/>
        <v>45680</v>
      </c>
      <c r="V38" s="19">
        <f t="shared" ca="1" si="11"/>
        <v>45680.883720254627</v>
      </c>
      <c r="W38">
        <f t="shared" ca="1" si="12"/>
        <v>379</v>
      </c>
    </row>
    <row r="39" spans="1:23" x14ac:dyDescent="0.3">
      <c r="A39" s="4" t="s">
        <v>130</v>
      </c>
      <c r="B39" s="4" t="s">
        <v>131</v>
      </c>
      <c r="C39" s="4" t="s">
        <v>29</v>
      </c>
      <c r="D39" s="12">
        <v>30000</v>
      </c>
      <c r="E39" s="5">
        <v>43404</v>
      </c>
      <c r="F39" s="4" t="s">
        <v>132</v>
      </c>
      <c r="G39" s="16">
        <f t="shared" si="0"/>
        <v>3000</v>
      </c>
      <c r="H39" t="s">
        <v>245</v>
      </c>
      <c r="I39" t="s">
        <v>246</v>
      </c>
      <c r="J39" s="17" t="s">
        <v>312</v>
      </c>
      <c r="K39" t="str">
        <f t="shared" si="1"/>
        <v>No</v>
      </c>
      <c r="L39" t="str">
        <f t="shared" si="2"/>
        <v>No</v>
      </c>
      <c r="M39" t="str">
        <f t="shared" si="3"/>
        <v>Low</v>
      </c>
      <c r="N39" t="str">
        <f t="shared" si="4"/>
        <v>No</v>
      </c>
      <c r="O39" t="str">
        <f t="shared" si="5"/>
        <v>No</v>
      </c>
      <c r="P39" t="str">
        <f t="shared" si="6"/>
        <v>Oliver Wright</v>
      </c>
      <c r="Q39" t="str">
        <f t="shared" si="7"/>
        <v>Part-Time Worker</v>
      </c>
      <c r="R39">
        <f t="shared" si="8"/>
        <v>16</v>
      </c>
      <c r="S39" t="s">
        <v>382</v>
      </c>
      <c r="T39">
        <f t="shared" si="9"/>
        <v>2018</v>
      </c>
      <c r="U39" s="18">
        <f t="shared" ca="1" si="10"/>
        <v>45680</v>
      </c>
      <c r="V39" s="19">
        <f t="shared" ca="1" si="11"/>
        <v>45680.883720254627</v>
      </c>
      <c r="W39">
        <f t="shared" ca="1" si="12"/>
        <v>1627</v>
      </c>
    </row>
    <row r="40" spans="1:23" x14ac:dyDescent="0.3">
      <c r="A40" s="4" t="s">
        <v>133</v>
      </c>
      <c r="B40" s="4" t="s">
        <v>134</v>
      </c>
      <c r="C40" s="9" t="s">
        <v>9</v>
      </c>
      <c r="D40" s="22">
        <v>47200</v>
      </c>
      <c r="E40" s="5">
        <v>44532</v>
      </c>
      <c r="F40" s="4" t="s">
        <v>26</v>
      </c>
      <c r="G40" s="16">
        <f t="shared" si="0"/>
        <v>4720</v>
      </c>
      <c r="H40" t="s">
        <v>247</v>
      </c>
      <c r="I40" t="s">
        <v>248</v>
      </c>
      <c r="J40" s="17" t="s">
        <v>313</v>
      </c>
      <c r="K40" t="str">
        <f t="shared" si="1"/>
        <v>No</v>
      </c>
      <c r="L40" t="str">
        <f t="shared" si="2"/>
        <v>No</v>
      </c>
      <c r="M40" t="str">
        <f t="shared" si="3"/>
        <v>Low</v>
      </c>
      <c r="N40" t="str">
        <f t="shared" si="4"/>
        <v>No</v>
      </c>
      <c r="O40" t="str">
        <f t="shared" si="5"/>
        <v>No</v>
      </c>
      <c r="P40" t="str">
        <f t="shared" si="6"/>
        <v>Mia Hernandez</v>
      </c>
      <c r="Q40" t="str">
        <f t="shared" si="7"/>
        <v>No Remarks</v>
      </c>
      <c r="R40">
        <f t="shared" si="8"/>
        <v>10</v>
      </c>
      <c r="S40" t="s">
        <v>383</v>
      </c>
      <c r="T40">
        <f t="shared" si="9"/>
        <v>2021</v>
      </c>
      <c r="U40" s="18">
        <f t="shared" ca="1" si="10"/>
        <v>45680</v>
      </c>
      <c r="V40" s="19">
        <f t="shared" ca="1" si="11"/>
        <v>45680.883720254627</v>
      </c>
      <c r="W40">
        <f t="shared" ca="1" si="12"/>
        <v>821</v>
      </c>
    </row>
    <row r="41" spans="1:23" x14ac:dyDescent="0.3">
      <c r="A41" s="4" t="s">
        <v>136</v>
      </c>
      <c r="B41" s="4" t="s">
        <v>137</v>
      </c>
      <c r="C41" s="4" t="s">
        <v>13</v>
      </c>
      <c r="D41" s="12">
        <v>53600</v>
      </c>
      <c r="E41" s="5">
        <v>44727</v>
      </c>
      <c r="F41" s="4" t="s">
        <v>138</v>
      </c>
      <c r="G41" s="16">
        <f t="shared" si="0"/>
        <v>5360</v>
      </c>
      <c r="H41" t="s">
        <v>249</v>
      </c>
      <c r="I41" t="s">
        <v>250</v>
      </c>
      <c r="J41" s="17" t="s">
        <v>314</v>
      </c>
      <c r="K41" t="str">
        <f t="shared" si="1"/>
        <v>Yes</v>
      </c>
      <c r="L41" t="str">
        <f t="shared" si="2"/>
        <v>Yes</v>
      </c>
      <c r="M41" t="str">
        <f t="shared" si="3"/>
        <v>Medium</v>
      </c>
      <c r="N41" t="str">
        <f t="shared" si="4"/>
        <v>No</v>
      </c>
      <c r="O41" t="str">
        <f t="shared" si="5"/>
        <v>No</v>
      </c>
      <c r="P41" t="str">
        <f t="shared" si="6"/>
        <v>Henry Foster</v>
      </c>
      <c r="Q41" t="str">
        <f t="shared" si="7"/>
        <v>Needs Improvement</v>
      </c>
      <c r="R41">
        <f t="shared" si="8"/>
        <v>17</v>
      </c>
      <c r="S41" t="s">
        <v>384</v>
      </c>
      <c r="T41">
        <f t="shared" si="9"/>
        <v>2022</v>
      </c>
      <c r="U41" s="18">
        <f t="shared" ca="1" si="10"/>
        <v>45680</v>
      </c>
      <c r="V41" s="19">
        <f t="shared" ca="1" si="11"/>
        <v>45680.883720254627</v>
      </c>
      <c r="W41">
        <f t="shared" ca="1" si="12"/>
        <v>682</v>
      </c>
    </row>
    <row r="42" spans="1:23" x14ac:dyDescent="0.3">
      <c r="A42" s="4" t="s">
        <v>139</v>
      </c>
      <c r="B42" s="4" t="s">
        <v>140</v>
      </c>
      <c r="C42" s="4" t="s">
        <v>17</v>
      </c>
      <c r="D42" s="12">
        <v>79000</v>
      </c>
      <c r="E42" s="5">
        <v>41764</v>
      </c>
      <c r="F42" s="4" t="s">
        <v>141</v>
      </c>
      <c r="G42" s="16">
        <f t="shared" si="0"/>
        <v>7900</v>
      </c>
      <c r="H42" t="s">
        <v>251</v>
      </c>
      <c r="I42" t="s">
        <v>252</v>
      </c>
      <c r="J42" s="17" t="s">
        <v>315</v>
      </c>
      <c r="K42" t="str">
        <f t="shared" si="1"/>
        <v>Yes</v>
      </c>
      <c r="L42" t="str">
        <f t="shared" si="2"/>
        <v>No</v>
      </c>
      <c r="M42" t="str">
        <f t="shared" si="3"/>
        <v>High</v>
      </c>
      <c r="N42" t="str">
        <f t="shared" si="4"/>
        <v>No</v>
      </c>
      <c r="O42" t="str">
        <f t="shared" si="5"/>
        <v>Yes</v>
      </c>
      <c r="P42" t="str">
        <f t="shared" si="6"/>
        <v>Logan Bennett</v>
      </c>
      <c r="Q42" t="str">
        <f t="shared" si="7"/>
        <v>Specialist</v>
      </c>
      <c r="R42">
        <f t="shared" si="8"/>
        <v>10</v>
      </c>
      <c r="S42" t="s">
        <v>385</v>
      </c>
      <c r="T42">
        <f t="shared" si="9"/>
        <v>2014</v>
      </c>
      <c r="U42" s="18">
        <f t="shared" ca="1" si="10"/>
        <v>45680</v>
      </c>
      <c r="V42" s="19">
        <f t="shared" ca="1" si="11"/>
        <v>45680.883720254627</v>
      </c>
      <c r="W42">
        <f t="shared" ca="1" si="12"/>
        <v>2799</v>
      </c>
    </row>
    <row r="43" spans="1:23" x14ac:dyDescent="0.3">
      <c r="A43" s="4" t="s">
        <v>142</v>
      </c>
      <c r="B43" s="4" t="s">
        <v>143</v>
      </c>
      <c r="C43" s="9" t="s">
        <v>9</v>
      </c>
      <c r="D43" s="22">
        <v>58000</v>
      </c>
      <c r="E43" s="5">
        <v>43791</v>
      </c>
      <c r="F43" s="4" t="s">
        <v>26</v>
      </c>
      <c r="G43" s="16">
        <f t="shared" ref="G43:G60" si="13">10%*D43</f>
        <v>5800</v>
      </c>
      <c r="H43" t="s">
        <v>253</v>
      </c>
      <c r="I43" t="s">
        <v>254</v>
      </c>
      <c r="J43" s="17" t="s">
        <v>316</v>
      </c>
      <c r="K43" t="str">
        <f t="shared" ref="K43:K60" si="14">IF(D43&gt;50000,"Yes","No")</f>
        <v>Yes</v>
      </c>
      <c r="L43" t="str">
        <f t="shared" ref="L43:L60" si="15">IF(C43="Finance","Yes","No")</f>
        <v>No</v>
      </c>
      <c r="M43" t="str">
        <f t="shared" ref="M43:M60" si="16">IF(AND(D43&gt;0,D43&lt;50000),"Low",IF(AND(D43&gt;=50000,D43&lt;70000),"Medium",IF(D43&gt;=70000,"High","Invalid")))</f>
        <v>Medium</v>
      </c>
      <c r="N43" t="str">
        <f t="shared" ref="N43:N60" si="17">IF(AND(F43="Excellent",C43="HR"),"Yes","No")</f>
        <v>No</v>
      </c>
      <c r="O43" t="str">
        <f t="shared" ref="O43:O60" si="18">IF(C43="IT","Yes","No")</f>
        <v>No</v>
      </c>
      <c r="P43" t="str">
        <f t="shared" ref="P43:P60" si="19">TRIM(B43)</f>
        <v>Charlotte Ramirez</v>
      </c>
      <c r="Q43" t="str">
        <f t="shared" ref="Q43:Q60" si="20">PROPER(F43)</f>
        <v>No Remarks</v>
      </c>
      <c r="R43">
        <f t="shared" ref="R43:R74" si="21">LEN(Q43)</f>
        <v>10</v>
      </c>
      <c r="S43" t="s">
        <v>386</v>
      </c>
      <c r="T43">
        <f t="shared" ref="T43:T60" si="22">YEAR(E43)</f>
        <v>2019</v>
      </c>
      <c r="U43" s="18">
        <f t="shared" ref="U43:U60" ca="1" si="23">TODAY()</f>
        <v>45680</v>
      </c>
      <c r="V43" s="19">
        <f t="shared" ref="V43:V60" ca="1" si="24">NOW()</f>
        <v>45680.883720254627</v>
      </c>
      <c r="W43">
        <f t="shared" ref="W43:W60" ca="1" si="25">NETWORKDAYS(E43,U43)</f>
        <v>1350</v>
      </c>
    </row>
    <row r="44" spans="1:23" x14ac:dyDescent="0.3">
      <c r="A44" s="4" t="s">
        <v>144</v>
      </c>
      <c r="B44" s="4" t="s">
        <v>145</v>
      </c>
      <c r="C44" s="4" t="s">
        <v>29</v>
      </c>
      <c r="D44" s="12">
        <v>90000</v>
      </c>
      <c r="E44" s="5">
        <v>40734</v>
      </c>
      <c r="F44" s="4" t="s">
        <v>146</v>
      </c>
      <c r="G44" s="16">
        <f t="shared" si="13"/>
        <v>9000</v>
      </c>
      <c r="H44" t="s">
        <v>255</v>
      </c>
      <c r="I44" t="s">
        <v>256</v>
      </c>
      <c r="J44" s="17" t="s">
        <v>317</v>
      </c>
      <c r="K44" t="str">
        <f t="shared" si="14"/>
        <v>Yes</v>
      </c>
      <c r="L44" t="str">
        <f t="shared" si="15"/>
        <v>No</v>
      </c>
      <c r="M44" t="str">
        <f t="shared" si="16"/>
        <v>High</v>
      </c>
      <c r="N44" t="str">
        <f t="shared" si="17"/>
        <v>No</v>
      </c>
      <c r="O44" t="str">
        <f t="shared" si="18"/>
        <v>No</v>
      </c>
      <c r="P44" t="str">
        <f t="shared" si="19"/>
        <v>Jack Nelson</v>
      </c>
      <c r="Q44" t="str">
        <f t="shared" si="20"/>
        <v>Team Leader</v>
      </c>
      <c r="R44">
        <f t="shared" si="21"/>
        <v>11</v>
      </c>
      <c r="S44" t="s">
        <v>387</v>
      </c>
      <c r="T44">
        <f t="shared" si="22"/>
        <v>2011</v>
      </c>
      <c r="U44" s="18">
        <f t="shared" ca="1" si="23"/>
        <v>45680</v>
      </c>
      <c r="V44" s="19">
        <f t="shared" ca="1" si="24"/>
        <v>45680.883720254627</v>
      </c>
      <c r="W44">
        <f t="shared" ca="1" si="25"/>
        <v>3534</v>
      </c>
    </row>
    <row r="45" spans="1:23" x14ac:dyDescent="0.3">
      <c r="A45" s="4" t="s">
        <v>147</v>
      </c>
      <c r="B45" s="4" t="s">
        <v>148</v>
      </c>
      <c r="C45" s="4" t="s">
        <v>13</v>
      </c>
      <c r="D45" s="12">
        <v>50500</v>
      </c>
      <c r="E45" s="5">
        <v>42447</v>
      </c>
      <c r="F45" s="4" t="s">
        <v>149</v>
      </c>
      <c r="G45" s="16">
        <f t="shared" si="13"/>
        <v>5050</v>
      </c>
      <c r="H45" t="s">
        <v>257</v>
      </c>
      <c r="I45" t="s">
        <v>258</v>
      </c>
      <c r="J45" s="17" t="s">
        <v>318</v>
      </c>
      <c r="K45" t="str">
        <f t="shared" si="14"/>
        <v>Yes</v>
      </c>
      <c r="L45" t="str">
        <f t="shared" si="15"/>
        <v>Yes</v>
      </c>
      <c r="M45" t="str">
        <f t="shared" si="16"/>
        <v>Medium</v>
      </c>
      <c r="N45" t="str">
        <f t="shared" si="17"/>
        <v>No</v>
      </c>
      <c r="O45" t="str">
        <f t="shared" si="18"/>
        <v>No</v>
      </c>
      <c r="P45" t="str">
        <f t="shared" si="19"/>
        <v>Harper Gonzalez</v>
      </c>
      <c r="Q45" t="str">
        <f t="shared" si="20"/>
        <v>Analyst</v>
      </c>
      <c r="R45">
        <f t="shared" si="21"/>
        <v>7</v>
      </c>
      <c r="S45" t="s">
        <v>388</v>
      </c>
      <c r="T45">
        <f t="shared" si="22"/>
        <v>2016</v>
      </c>
      <c r="U45" s="18">
        <f t="shared" ca="1" si="23"/>
        <v>45680</v>
      </c>
      <c r="V45" s="19">
        <f t="shared" ca="1" si="24"/>
        <v>45680.883720254627</v>
      </c>
      <c r="W45">
        <f t="shared" ca="1" si="25"/>
        <v>2310</v>
      </c>
    </row>
    <row r="46" spans="1:23" x14ac:dyDescent="0.3">
      <c r="A46" s="4" t="s">
        <v>150</v>
      </c>
      <c r="B46" s="4" t="s">
        <v>151</v>
      </c>
      <c r="C46" s="4" t="s">
        <v>17</v>
      </c>
      <c r="D46" s="12">
        <v>32000</v>
      </c>
      <c r="E46" s="5">
        <v>43837</v>
      </c>
      <c r="F46" s="4" t="s">
        <v>152</v>
      </c>
      <c r="G46" s="16">
        <f t="shared" si="13"/>
        <v>3200</v>
      </c>
      <c r="H46" t="s">
        <v>259</v>
      </c>
      <c r="I46" t="s">
        <v>260</v>
      </c>
      <c r="J46" s="17" t="s">
        <v>319</v>
      </c>
      <c r="K46" t="str">
        <f t="shared" si="14"/>
        <v>No</v>
      </c>
      <c r="L46" t="str">
        <f t="shared" si="15"/>
        <v>No</v>
      </c>
      <c r="M46" t="str">
        <f t="shared" si="16"/>
        <v>Low</v>
      </c>
      <c r="N46" t="str">
        <f t="shared" si="17"/>
        <v>No</v>
      </c>
      <c r="O46" t="str">
        <f t="shared" si="18"/>
        <v>Yes</v>
      </c>
      <c r="P46" t="str">
        <f t="shared" si="19"/>
        <v>Elijah Cooper</v>
      </c>
      <c r="Q46" t="str">
        <f t="shared" si="20"/>
        <v>Entry-Level Employee</v>
      </c>
      <c r="R46">
        <f t="shared" si="21"/>
        <v>20</v>
      </c>
      <c r="S46" t="s">
        <v>389</v>
      </c>
      <c r="T46">
        <f t="shared" si="22"/>
        <v>2020</v>
      </c>
      <c r="U46" s="18">
        <f t="shared" ca="1" si="23"/>
        <v>45680</v>
      </c>
      <c r="V46" s="19">
        <f t="shared" ca="1" si="24"/>
        <v>45680.883720254627</v>
      </c>
      <c r="W46">
        <f t="shared" ca="1" si="25"/>
        <v>1318</v>
      </c>
    </row>
    <row r="47" spans="1:23" x14ac:dyDescent="0.3">
      <c r="A47" s="4" t="s">
        <v>153</v>
      </c>
      <c r="B47" s="4" t="s">
        <v>154</v>
      </c>
      <c r="C47" s="9" t="s">
        <v>9</v>
      </c>
      <c r="D47" s="22">
        <v>70000</v>
      </c>
      <c r="E47" s="5">
        <v>43368</v>
      </c>
      <c r="F47" s="4" t="s">
        <v>26</v>
      </c>
      <c r="G47" s="16">
        <f t="shared" si="13"/>
        <v>7000</v>
      </c>
      <c r="H47" t="s">
        <v>261</v>
      </c>
      <c r="I47" t="s">
        <v>262</v>
      </c>
      <c r="J47" s="17" t="s">
        <v>320</v>
      </c>
      <c r="K47" t="str">
        <f t="shared" si="14"/>
        <v>Yes</v>
      </c>
      <c r="L47" t="str">
        <f t="shared" si="15"/>
        <v>No</v>
      </c>
      <c r="M47" t="str">
        <f t="shared" si="16"/>
        <v>High</v>
      </c>
      <c r="N47" t="str">
        <f t="shared" si="17"/>
        <v>No</v>
      </c>
      <c r="O47" t="str">
        <f t="shared" si="18"/>
        <v>No</v>
      </c>
      <c r="P47" t="str">
        <f t="shared" si="19"/>
        <v>Aria Morgan</v>
      </c>
      <c r="Q47" t="str">
        <f t="shared" si="20"/>
        <v>No Remarks</v>
      </c>
      <c r="R47">
        <f t="shared" si="21"/>
        <v>10</v>
      </c>
      <c r="S47" t="s">
        <v>390</v>
      </c>
      <c r="T47">
        <f t="shared" si="22"/>
        <v>2018</v>
      </c>
      <c r="U47" s="18">
        <f t="shared" ca="1" si="23"/>
        <v>45680</v>
      </c>
      <c r="V47" s="19">
        <f t="shared" ca="1" si="24"/>
        <v>45680.883720254627</v>
      </c>
      <c r="W47">
        <f t="shared" ca="1" si="25"/>
        <v>1653</v>
      </c>
    </row>
    <row r="48" spans="1:23" x14ac:dyDescent="0.3">
      <c r="A48" s="4" t="s">
        <v>155</v>
      </c>
      <c r="B48" s="4" t="s">
        <v>156</v>
      </c>
      <c r="C48" s="4" t="s">
        <v>13</v>
      </c>
      <c r="D48" s="12">
        <v>64200</v>
      </c>
      <c r="E48" s="5">
        <v>44238</v>
      </c>
      <c r="F48" s="4" t="s">
        <v>157</v>
      </c>
      <c r="G48" s="16">
        <f t="shared" si="13"/>
        <v>6420</v>
      </c>
      <c r="H48" t="s">
        <v>263</v>
      </c>
      <c r="I48" t="s">
        <v>264</v>
      </c>
      <c r="J48" s="17" t="s">
        <v>321</v>
      </c>
      <c r="K48" t="str">
        <f t="shared" si="14"/>
        <v>Yes</v>
      </c>
      <c r="L48" t="str">
        <f t="shared" si="15"/>
        <v>Yes</v>
      </c>
      <c r="M48" t="str">
        <f t="shared" si="16"/>
        <v>Medium</v>
      </c>
      <c r="N48" t="str">
        <f t="shared" si="17"/>
        <v>No</v>
      </c>
      <c r="O48" t="str">
        <f t="shared" si="18"/>
        <v>No</v>
      </c>
      <c r="P48" t="str">
        <f t="shared" si="19"/>
        <v>Noah Murphy</v>
      </c>
      <c r="Q48" t="str">
        <f t="shared" si="20"/>
        <v>Business Strategist</v>
      </c>
      <c r="R48">
        <f t="shared" si="21"/>
        <v>19</v>
      </c>
      <c r="S48" t="s">
        <v>391</v>
      </c>
      <c r="T48">
        <f t="shared" si="22"/>
        <v>2021</v>
      </c>
      <c r="U48" s="18">
        <f t="shared" ca="1" si="23"/>
        <v>45680</v>
      </c>
      <c r="V48" s="19">
        <f t="shared" ca="1" si="24"/>
        <v>45680.883720254627</v>
      </c>
      <c r="W48">
        <f t="shared" ca="1" si="25"/>
        <v>1031</v>
      </c>
    </row>
    <row r="49" spans="1:23" x14ac:dyDescent="0.3">
      <c r="A49" s="4" t="s">
        <v>158</v>
      </c>
      <c r="B49" s="4" t="s">
        <v>159</v>
      </c>
      <c r="C49" s="4" t="s">
        <v>29</v>
      </c>
      <c r="D49" s="12">
        <v>52000</v>
      </c>
      <c r="E49" s="5">
        <v>41478</v>
      </c>
      <c r="F49" s="4" t="s">
        <v>26</v>
      </c>
      <c r="G49" s="16">
        <f t="shared" si="13"/>
        <v>5200</v>
      </c>
      <c r="H49" t="s">
        <v>265</v>
      </c>
      <c r="I49" t="s">
        <v>266</v>
      </c>
      <c r="J49" s="17" t="s">
        <v>322</v>
      </c>
      <c r="K49" t="str">
        <f t="shared" si="14"/>
        <v>Yes</v>
      </c>
      <c r="L49" t="str">
        <f t="shared" si="15"/>
        <v>No</v>
      </c>
      <c r="M49" t="str">
        <f t="shared" si="16"/>
        <v>Medium</v>
      </c>
      <c r="N49" t="str">
        <f t="shared" si="17"/>
        <v>No</v>
      </c>
      <c r="O49" t="str">
        <f t="shared" si="18"/>
        <v>No</v>
      </c>
      <c r="P49" t="str">
        <f t="shared" si="19"/>
        <v>Abigail Reed</v>
      </c>
      <c r="Q49" t="str">
        <f t="shared" si="20"/>
        <v>No Remarks</v>
      </c>
      <c r="R49">
        <f t="shared" si="21"/>
        <v>10</v>
      </c>
      <c r="S49" t="s">
        <v>392</v>
      </c>
      <c r="T49">
        <f t="shared" si="22"/>
        <v>2013</v>
      </c>
      <c r="U49" s="18">
        <f t="shared" ca="1" si="23"/>
        <v>45680</v>
      </c>
      <c r="V49" s="19">
        <f t="shared" ca="1" si="24"/>
        <v>45680.883720254627</v>
      </c>
      <c r="W49">
        <f t="shared" ca="1" si="25"/>
        <v>3003</v>
      </c>
    </row>
    <row r="50" spans="1:23" x14ac:dyDescent="0.3">
      <c r="A50" s="4" t="s">
        <v>160</v>
      </c>
      <c r="B50" s="4" t="s">
        <v>161</v>
      </c>
      <c r="C50" s="4" t="s">
        <v>17</v>
      </c>
      <c r="D50" s="12">
        <v>120000</v>
      </c>
      <c r="E50" s="5">
        <v>40156</v>
      </c>
      <c r="F50" s="4" t="s">
        <v>162</v>
      </c>
      <c r="G50" s="16">
        <f t="shared" si="13"/>
        <v>12000</v>
      </c>
      <c r="H50" t="s">
        <v>267</v>
      </c>
      <c r="I50" t="s">
        <v>268</v>
      </c>
      <c r="J50" s="17" t="s">
        <v>323</v>
      </c>
      <c r="K50" t="str">
        <f t="shared" si="14"/>
        <v>Yes</v>
      </c>
      <c r="L50" t="str">
        <f t="shared" si="15"/>
        <v>No</v>
      </c>
      <c r="M50" t="str">
        <f t="shared" si="16"/>
        <v>High</v>
      </c>
      <c r="N50" t="str">
        <f t="shared" si="17"/>
        <v>No</v>
      </c>
      <c r="O50" t="str">
        <f t="shared" si="18"/>
        <v>Yes</v>
      </c>
      <c r="P50" t="str">
        <f t="shared" si="19"/>
        <v>William Parker</v>
      </c>
      <c r="Q50" t="str">
        <f t="shared" si="20"/>
        <v>Chief Technology Officer</v>
      </c>
      <c r="R50">
        <f t="shared" si="21"/>
        <v>24</v>
      </c>
      <c r="S50" t="s">
        <v>393</v>
      </c>
      <c r="T50">
        <f t="shared" si="22"/>
        <v>2009</v>
      </c>
      <c r="U50" s="18">
        <f t="shared" ca="1" si="23"/>
        <v>45680</v>
      </c>
      <c r="V50" s="19">
        <f t="shared" ca="1" si="24"/>
        <v>45680.883720254627</v>
      </c>
      <c r="W50">
        <f t="shared" ca="1" si="25"/>
        <v>3947</v>
      </c>
    </row>
    <row r="51" spans="1:23" x14ac:dyDescent="0.3">
      <c r="A51" s="4" t="s">
        <v>163</v>
      </c>
      <c r="B51" s="4" t="s">
        <v>164</v>
      </c>
      <c r="C51" s="9" t="s">
        <v>9</v>
      </c>
      <c r="D51" s="22">
        <v>41000</v>
      </c>
      <c r="E51" s="5">
        <v>43989</v>
      </c>
      <c r="F51" s="4" t="s">
        <v>165</v>
      </c>
      <c r="G51" s="16">
        <f t="shared" si="13"/>
        <v>4100</v>
      </c>
      <c r="H51" t="s">
        <v>269</v>
      </c>
      <c r="I51" t="s">
        <v>270</v>
      </c>
      <c r="J51" s="17" t="s">
        <v>324</v>
      </c>
      <c r="K51" t="str">
        <f t="shared" si="14"/>
        <v>No</v>
      </c>
      <c r="L51" t="str">
        <f t="shared" si="15"/>
        <v>No</v>
      </c>
      <c r="M51" t="str">
        <f t="shared" si="16"/>
        <v>Low</v>
      </c>
      <c r="N51" t="str">
        <f t="shared" si="17"/>
        <v>No</v>
      </c>
      <c r="O51" t="str">
        <f t="shared" si="18"/>
        <v>No</v>
      </c>
      <c r="P51" t="str">
        <f t="shared" si="19"/>
        <v>Grace Peterson</v>
      </c>
      <c r="Q51" t="str">
        <f t="shared" si="20"/>
        <v>Training Required</v>
      </c>
      <c r="R51">
        <f t="shared" si="21"/>
        <v>17</v>
      </c>
      <c r="S51" t="s">
        <v>394</v>
      </c>
      <c r="T51">
        <f t="shared" si="22"/>
        <v>2020</v>
      </c>
      <c r="U51" s="18">
        <f t="shared" ca="1" si="23"/>
        <v>45680</v>
      </c>
      <c r="V51" s="19">
        <f t="shared" ca="1" si="24"/>
        <v>45680.883720254627</v>
      </c>
      <c r="W51">
        <f t="shared" ca="1" si="25"/>
        <v>1209</v>
      </c>
    </row>
    <row r="52" spans="1:23" x14ac:dyDescent="0.3">
      <c r="A52" s="4" t="s">
        <v>166</v>
      </c>
      <c r="B52" s="4" t="s">
        <v>167</v>
      </c>
      <c r="C52" s="4" t="s">
        <v>13</v>
      </c>
      <c r="D52" s="12">
        <v>76500</v>
      </c>
      <c r="E52" s="5">
        <v>42807</v>
      </c>
      <c r="F52" s="4" t="s">
        <v>168</v>
      </c>
      <c r="G52" s="16">
        <f t="shared" si="13"/>
        <v>7650</v>
      </c>
      <c r="H52" t="s">
        <v>271</v>
      </c>
      <c r="I52" t="s">
        <v>272</v>
      </c>
      <c r="J52" s="17" t="s">
        <v>325</v>
      </c>
      <c r="K52" t="str">
        <f t="shared" si="14"/>
        <v>Yes</v>
      </c>
      <c r="L52" t="str">
        <f t="shared" si="15"/>
        <v>Yes</v>
      </c>
      <c r="M52" t="str">
        <f t="shared" si="16"/>
        <v>High</v>
      </c>
      <c r="N52" t="str">
        <f t="shared" si="17"/>
        <v>No</v>
      </c>
      <c r="O52" t="str">
        <f t="shared" si="18"/>
        <v>No</v>
      </c>
      <c r="P52" t="str">
        <f t="shared" si="19"/>
        <v>Dylan Scott</v>
      </c>
      <c r="Q52" t="str">
        <f t="shared" si="20"/>
        <v>Senior Financial Analyst</v>
      </c>
      <c r="R52">
        <f t="shared" si="21"/>
        <v>24</v>
      </c>
      <c r="S52" t="s">
        <v>395</v>
      </c>
      <c r="T52">
        <f t="shared" si="22"/>
        <v>2017</v>
      </c>
      <c r="U52" s="18">
        <f t="shared" ca="1" si="23"/>
        <v>45680</v>
      </c>
      <c r="V52" s="19">
        <f t="shared" ca="1" si="24"/>
        <v>45680.883720254627</v>
      </c>
      <c r="W52">
        <f t="shared" ca="1" si="25"/>
        <v>2054</v>
      </c>
    </row>
    <row r="53" spans="1:23" x14ac:dyDescent="0.3">
      <c r="A53" s="4" t="s">
        <v>169</v>
      </c>
      <c r="B53" s="4" t="s">
        <v>170</v>
      </c>
      <c r="C53" s="4" t="s">
        <v>17</v>
      </c>
      <c r="D53" s="12">
        <v>105000</v>
      </c>
      <c r="E53" s="5">
        <v>42121</v>
      </c>
      <c r="F53" s="4" t="s">
        <v>171</v>
      </c>
      <c r="G53" s="16">
        <f t="shared" si="13"/>
        <v>10500</v>
      </c>
      <c r="H53" t="s">
        <v>236</v>
      </c>
      <c r="I53" t="s">
        <v>273</v>
      </c>
      <c r="J53" s="17" t="s">
        <v>326</v>
      </c>
      <c r="K53" t="str">
        <f t="shared" si="14"/>
        <v>Yes</v>
      </c>
      <c r="L53" t="str">
        <f t="shared" si="15"/>
        <v>No</v>
      </c>
      <c r="M53" t="str">
        <f t="shared" si="16"/>
        <v>High</v>
      </c>
      <c r="N53" t="str">
        <f t="shared" si="17"/>
        <v>No</v>
      </c>
      <c r="O53" t="str">
        <f t="shared" si="18"/>
        <v>Yes</v>
      </c>
      <c r="P53" t="str">
        <f t="shared" si="19"/>
        <v>Isabella Kim</v>
      </c>
      <c r="Q53" t="str">
        <f t="shared" si="20"/>
        <v>Software Architect</v>
      </c>
      <c r="R53">
        <f t="shared" si="21"/>
        <v>18</v>
      </c>
      <c r="S53" t="s">
        <v>396</v>
      </c>
      <c r="T53">
        <f t="shared" si="22"/>
        <v>2015</v>
      </c>
      <c r="U53" s="18">
        <f t="shared" ca="1" si="23"/>
        <v>45680</v>
      </c>
      <c r="V53" s="19">
        <f t="shared" ca="1" si="24"/>
        <v>45680.883720254627</v>
      </c>
      <c r="W53">
        <f t="shared" ca="1" si="25"/>
        <v>2544</v>
      </c>
    </row>
    <row r="54" spans="1:23" x14ac:dyDescent="0.3">
      <c r="A54" s="4" t="s">
        <v>172</v>
      </c>
      <c r="B54" s="4" t="s">
        <v>173</v>
      </c>
      <c r="C54" s="4" t="s">
        <v>29</v>
      </c>
      <c r="D54" s="12">
        <v>45500</v>
      </c>
      <c r="E54" s="5">
        <v>44472</v>
      </c>
      <c r="F54" s="4" t="s">
        <v>174</v>
      </c>
      <c r="G54" s="16">
        <f t="shared" si="13"/>
        <v>4550</v>
      </c>
      <c r="H54" t="s">
        <v>274</v>
      </c>
      <c r="I54" t="s">
        <v>275</v>
      </c>
      <c r="J54" s="17" t="s">
        <v>327</v>
      </c>
      <c r="K54" t="str">
        <f t="shared" si="14"/>
        <v>No</v>
      </c>
      <c r="L54" t="str">
        <f t="shared" si="15"/>
        <v>No</v>
      </c>
      <c r="M54" t="str">
        <f t="shared" si="16"/>
        <v>Low</v>
      </c>
      <c r="N54" t="str">
        <f t="shared" si="17"/>
        <v>No</v>
      </c>
      <c r="O54" t="str">
        <f t="shared" si="18"/>
        <v>No</v>
      </c>
      <c r="P54" t="str">
        <f t="shared" si="19"/>
        <v>Lucas Adams</v>
      </c>
      <c r="Q54" t="str">
        <f t="shared" si="20"/>
        <v>Inventory Manager</v>
      </c>
      <c r="R54">
        <f t="shared" si="21"/>
        <v>17</v>
      </c>
      <c r="S54" t="s">
        <v>397</v>
      </c>
      <c r="T54">
        <f t="shared" si="22"/>
        <v>2021</v>
      </c>
      <c r="U54" s="18">
        <f t="shared" ca="1" si="23"/>
        <v>45680</v>
      </c>
      <c r="V54" s="19">
        <f t="shared" ca="1" si="24"/>
        <v>45680.883720254627</v>
      </c>
      <c r="W54">
        <f t="shared" ca="1" si="25"/>
        <v>864</v>
      </c>
    </row>
    <row r="55" spans="1:23" x14ac:dyDescent="0.3">
      <c r="A55" s="4" t="s">
        <v>175</v>
      </c>
      <c r="B55" s="4" t="s">
        <v>176</v>
      </c>
      <c r="C55" s="9" t="s">
        <v>9</v>
      </c>
      <c r="D55" s="22">
        <v>55500</v>
      </c>
      <c r="E55" s="5">
        <v>42569</v>
      </c>
      <c r="F55" s="4" t="s">
        <v>177</v>
      </c>
      <c r="G55" s="16">
        <f t="shared" si="13"/>
        <v>5550</v>
      </c>
      <c r="H55" t="s">
        <v>253</v>
      </c>
      <c r="I55" t="s">
        <v>276</v>
      </c>
      <c r="J55" s="17" t="s">
        <v>328</v>
      </c>
      <c r="K55" t="str">
        <f t="shared" si="14"/>
        <v>Yes</v>
      </c>
      <c r="L55" t="str">
        <f t="shared" si="15"/>
        <v>No</v>
      </c>
      <c r="M55" t="str">
        <f t="shared" si="16"/>
        <v>Medium</v>
      </c>
      <c r="N55" t="str">
        <f t="shared" si="17"/>
        <v>No</v>
      </c>
      <c r="O55" t="str">
        <f t="shared" si="18"/>
        <v>No</v>
      </c>
      <c r="P55" t="str">
        <f t="shared" si="19"/>
        <v>Charlotte Davis</v>
      </c>
      <c r="Q55" t="str">
        <f t="shared" si="20"/>
        <v>Human Capital Strategist</v>
      </c>
      <c r="R55">
        <f t="shared" si="21"/>
        <v>24</v>
      </c>
      <c r="S55" t="s">
        <v>386</v>
      </c>
      <c r="T55">
        <f t="shared" si="22"/>
        <v>2016</v>
      </c>
      <c r="U55" s="18">
        <f t="shared" ca="1" si="23"/>
        <v>45680</v>
      </c>
      <c r="V55" s="19">
        <f t="shared" ca="1" si="24"/>
        <v>45680.883720254627</v>
      </c>
      <c r="W55">
        <f t="shared" ca="1" si="25"/>
        <v>2224</v>
      </c>
    </row>
    <row r="56" spans="1:23" x14ac:dyDescent="0.3">
      <c r="A56" s="4" t="s">
        <v>178</v>
      </c>
      <c r="B56" s="4" t="s">
        <v>179</v>
      </c>
      <c r="C56" s="4" t="s">
        <v>13</v>
      </c>
      <c r="D56" s="12">
        <v>82000</v>
      </c>
      <c r="E56" s="5">
        <v>41781</v>
      </c>
      <c r="F56" s="4" t="s">
        <v>180</v>
      </c>
      <c r="G56" s="16">
        <f t="shared" si="13"/>
        <v>8200</v>
      </c>
      <c r="H56" t="s">
        <v>259</v>
      </c>
      <c r="I56" t="s">
        <v>277</v>
      </c>
      <c r="J56" s="17" t="s">
        <v>329</v>
      </c>
      <c r="K56" t="str">
        <f t="shared" si="14"/>
        <v>Yes</v>
      </c>
      <c r="L56" t="str">
        <f t="shared" si="15"/>
        <v>Yes</v>
      </c>
      <c r="M56" t="str">
        <f t="shared" si="16"/>
        <v>High</v>
      </c>
      <c r="N56" t="str">
        <f t="shared" si="17"/>
        <v>No</v>
      </c>
      <c r="O56" t="str">
        <f t="shared" si="18"/>
        <v>No</v>
      </c>
      <c r="P56" t="str">
        <f t="shared" si="19"/>
        <v>Elijah Brooks</v>
      </c>
      <c r="Q56" t="str">
        <f t="shared" si="20"/>
        <v>Investment Specialist</v>
      </c>
      <c r="R56">
        <f t="shared" si="21"/>
        <v>21</v>
      </c>
      <c r="S56" t="s">
        <v>398</v>
      </c>
      <c r="T56">
        <f t="shared" si="22"/>
        <v>2014</v>
      </c>
      <c r="U56" s="18">
        <f t="shared" ca="1" si="23"/>
        <v>45680</v>
      </c>
      <c r="V56" s="19">
        <f t="shared" ca="1" si="24"/>
        <v>45680.883720254627</v>
      </c>
      <c r="W56">
        <f t="shared" ca="1" si="25"/>
        <v>2786</v>
      </c>
    </row>
    <row r="57" spans="1:23" x14ac:dyDescent="0.3">
      <c r="A57" s="4" t="s">
        <v>181</v>
      </c>
      <c r="B57" s="4" t="s">
        <v>182</v>
      </c>
      <c r="C57" s="4" t="s">
        <v>17</v>
      </c>
      <c r="D57" s="12">
        <v>89000</v>
      </c>
      <c r="E57" s="5">
        <v>41495</v>
      </c>
      <c r="F57" s="4" t="s">
        <v>183</v>
      </c>
      <c r="G57" s="16">
        <f t="shared" si="13"/>
        <v>8900</v>
      </c>
      <c r="H57" t="s">
        <v>278</v>
      </c>
      <c r="I57" t="s">
        <v>250</v>
      </c>
      <c r="J57" s="17" t="s">
        <v>330</v>
      </c>
      <c r="K57" t="str">
        <f t="shared" si="14"/>
        <v>Yes</v>
      </c>
      <c r="L57" t="str">
        <f t="shared" si="15"/>
        <v>No</v>
      </c>
      <c r="M57" t="str">
        <f t="shared" si="16"/>
        <v>High</v>
      </c>
      <c r="N57" t="str">
        <f t="shared" si="17"/>
        <v>No</v>
      </c>
      <c r="O57" t="str">
        <f t="shared" si="18"/>
        <v>Yes</v>
      </c>
      <c r="P57" t="str">
        <f t="shared" si="19"/>
        <v>Natalie Foster</v>
      </c>
      <c r="Q57" t="str">
        <f t="shared" si="20"/>
        <v>Cloud Engineer</v>
      </c>
      <c r="R57">
        <f t="shared" si="21"/>
        <v>14</v>
      </c>
      <c r="S57" t="s">
        <v>399</v>
      </c>
      <c r="T57">
        <f t="shared" si="22"/>
        <v>2013</v>
      </c>
      <c r="U57" s="18">
        <f t="shared" ca="1" si="23"/>
        <v>45680</v>
      </c>
      <c r="V57" s="19">
        <f t="shared" ca="1" si="24"/>
        <v>45680.883720254627</v>
      </c>
      <c r="W57">
        <f t="shared" ca="1" si="25"/>
        <v>2990</v>
      </c>
    </row>
    <row r="58" spans="1:23" x14ac:dyDescent="0.3">
      <c r="A58" s="4" t="s">
        <v>184</v>
      </c>
      <c r="B58" s="4" t="s">
        <v>185</v>
      </c>
      <c r="C58" s="4" t="s">
        <v>29</v>
      </c>
      <c r="D58" s="12">
        <v>38000</v>
      </c>
      <c r="E58" s="5">
        <v>44819</v>
      </c>
      <c r="F58" s="4" t="s">
        <v>186</v>
      </c>
      <c r="G58" s="16">
        <f t="shared" si="13"/>
        <v>3800</v>
      </c>
      <c r="H58" t="s">
        <v>238</v>
      </c>
      <c r="I58" t="s">
        <v>279</v>
      </c>
      <c r="J58" s="17" t="s">
        <v>331</v>
      </c>
      <c r="K58" t="str">
        <f t="shared" si="14"/>
        <v>No</v>
      </c>
      <c r="L58" t="str">
        <f t="shared" si="15"/>
        <v>No</v>
      </c>
      <c r="M58" t="str">
        <f t="shared" si="16"/>
        <v>Low</v>
      </c>
      <c r="N58" t="str">
        <f t="shared" si="17"/>
        <v>No</v>
      </c>
      <c r="O58" t="str">
        <f t="shared" si="18"/>
        <v>No</v>
      </c>
      <c r="P58" t="str">
        <f t="shared" si="19"/>
        <v>Ethan Robinson</v>
      </c>
      <c r="Q58" t="str">
        <f t="shared" si="20"/>
        <v>Production Supervisor</v>
      </c>
      <c r="R58">
        <f t="shared" si="21"/>
        <v>21</v>
      </c>
      <c r="S58" t="s">
        <v>400</v>
      </c>
      <c r="T58">
        <f t="shared" si="22"/>
        <v>2022</v>
      </c>
      <c r="U58" s="18">
        <f t="shared" ca="1" si="23"/>
        <v>45680</v>
      </c>
      <c r="V58" s="19">
        <f t="shared" ca="1" si="24"/>
        <v>45680.883720254627</v>
      </c>
      <c r="W58">
        <f t="shared" ca="1" si="25"/>
        <v>616</v>
      </c>
    </row>
    <row r="59" spans="1:23" x14ac:dyDescent="0.3">
      <c r="A59" s="4" t="s">
        <v>187</v>
      </c>
      <c r="B59" s="4" t="s">
        <v>188</v>
      </c>
      <c r="C59" s="9" t="s">
        <v>9</v>
      </c>
      <c r="D59" s="22">
        <v>66000</v>
      </c>
      <c r="E59" s="5">
        <v>40569</v>
      </c>
      <c r="F59" s="9" t="s">
        <v>189</v>
      </c>
      <c r="G59" s="16">
        <f t="shared" si="13"/>
        <v>6600</v>
      </c>
      <c r="H59" t="s">
        <v>280</v>
      </c>
      <c r="I59" t="s">
        <v>281</v>
      </c>
      <c r="J59" s="17" t="s">
        <v>332</v>
      </c>
      <c r="K59" t="str">
        <f t="shared" si="14"/>
        <v>Yes</v>
      </c>
      <c r="L59" t="str">
        <f t="shared" si="15"/>
        <v>No</v>
      </c>
      <c r="M59" t="str">
        <f t="shared" si="16"/>
        <v>Medium</v>
      </c>
      <c r="N59" t="str">
        <f t="shared" si="17"/>
        <v>No</v>
      </c>
      <c r="O59" t="str">
        <f t="shared" si="18"/>
        <v>No</v>
      </c>
      <c r="P59" t="str">
        <f t="shared" si="19"/>
        <v>Victoria Hall</v>
      </c>
      <c r="Q59" t="str">
        <f t="shared" si="20"/>
        <v>Hr Generalist</v>
      </c>
      <c r="R59">
        <f t="shared" si="21"/>
        <v>13</v>
      </c>
      <c r="S59" t="s">
        <v>401</v>
      </c>
      <c r="T59">
        <f t="shared" si="22"/>
        <v>2011</v>
      </c>
      <c r="U59" s="18">
        <f t="shared" ca="1" si="23"/>
        <v>45680</v>
      </c>
      <c r="V59" s="19">
        <f t="shared" ca="1" si="24"/>
        <v>45680.883720254627</v>
      </c>
      <c r="W59">
        <f t="shared" ca="1" si="25"/>
        <v>3652</v>
      </c>
    </row>
    <row r="60" spans="1:23" x14ac:dyDescent="0.3">
      <c r="A60" s="4" t="s">
        <v>190</v>
      </c>
      <c r="B60" s="4" t="s">
        <v>343</v>
      </c>
      <c r="C60" s="4" t="s">
        <v>13</v>
      </c>
      <c r="D60" s="12">
        <v>95500</v>
      </c>
      <c r="E60" s="5">
        <v>41218</v>
      </c>
      <c r="F60" s="4" t="s">
        <v>192</v>
      </c>
      <c r="G60" s="16">
        <f t="shared" si="13"/>
        <v>9550</v>
      </c>
      <c r="H60" t="s">
        <v>282</v>
      </c>
      <c r="I60" t="s">
        <v>244</v>
      </c>
      <c r="J60" s="17" t="s">
        <v>333</v>
      </c>
      <c r="K60" t="str">
        <f t="shared" si="14"/>
        <v>Yes</v>
      </c>
      <c r="L60" t="str">
        <f t="shared" si="15"/>
        <v>Yes</v>
      </c>
      <c r="M60" t="str">
        <f t="shared" si="16"/>
        <v>High</v>
      </c>
      <c r="N60" t="str">
        <f t="shared" si="17"/>
        <v>No</v>
      </c>
      <c r="O60" t="str">
        <f t="shared" si="18"/>
        <v>No</v>
      </c>
      <c r="P60" t="str">
        <f t="shared" si="19"/>
        <v>Benjamin Carter</v>
      </c>
      <c r="Q60" t="str">
        <f t="shared" si="20"/>
        <v>Cfo</v>
      </c>
      <c r="R60">
        <f t="shared" si="21"/>
        <v>3</v>
      </c>
      <c r="S60" t="s">
        <v>402</v>
      </c>
      <c r="T60">
        <f t="shared" si="22"/>
        <v>2012</v>
      </c>
      <c r="U60" s="18">
        <f t="shared" ca="1" si="23"/>
        <v>45680</v>
      </c>
      <c r="V60" s="19">
        <f t="shared" ca="1" si="24"/>
        <v>45680.883720254627</v>
      </c>
      <c r="W60">
        <f t="shared" ca="1" si="25"/>
        <v>3189</v>
      </c>
    </row>
    <row r="61" spans="1:23" x14ac:dyDescent="0.3">
      <c r="D61" s="21"/>
    </row>
  </sheetData>
  <phoneticPr fontId="9" type="noConversion"/>
  <conditionalFormatting sqref="F10:F60">
    <cfRule type="containsBlanks" dxfId="16" priority="7">
      <formula>LEN(TRIM(F10))=0</formula>
    </cfRule>
    <cfRule type="containsBlanks" priority="8">
      <formula>LEN(TRIM(F10))=0</formula>
    </cfRule>
  </conditionalFormatting>
  <conditionalFormatting sqref="L11:L60">
    <cfRule type="cellIs" dxfId="15" priority="6" operator="equal">
      <formula>"Yes"</formula>
    </cfRule>
  </conditionalFormatting>
  <conditionalFormatting sqref="M1:M1048576 N10:X10">
    <cfRule type="cellIs" dxfId="14" priority="5" operator="equal">
      <formula>"Invalid"</formula>
    </cfRule>
  </conditionalFormatting>
  <conditionalFormatting sqref="O11:O60">
    <cfRule type="cellIs" dxfId="13" priority="4" operator="equal">
      <formula>"Yes"</formula>
    </cfRule>
  </conditionalFormatting>
  <hyperlinks>
    <hyperlink ref="J11" r:id="rId2" xr:uid="{33882994-00A9-4517-8075-54E12276F7AE}"/>
    <hyperlink ref="J12" r:id="rId3" xr:uid="{3A3CCFBF-65F2-46FF-83F8-433AEEC3B2AA}"/>
    <hyperlink ref="J13" r:id="rId4" xr:uid="{A7BD3423-D308-4CDA-9016-A10637EF683C}"/>
    <hyperlink ref="J14" r:id="rId5" xr:uid="{534C92DE-EA1D-4E69-869E-1083E175E8AB}"/>
    <hyperlink ref="J15" r:id="rId6" xr:uid="{6C255A27-3FB4-4E22-8180-137EC7B8943B}"/>
    <hyperlink ref="J16" r:id="rId7" xr:uid="{8DF12B65-08F8-4003-A536-14DB9958D3CD}"/>
    <hyperlink ref="J17" r:id="rId8" xr:uid="{EFAB6A73-E4A2-4EE2-B3A2-F55ECBFD9209}"/>
    <hyperlink ref="J18" r:id="rId9" xr:uid="{31AE1D99-5DD5-4AF5-86A4-C636656E7E10}"/>
    <hyperlink ref="J19" r:id="rId10" xr:uid="{08260CDF-5DFA-4655-8712-CEC7ED4D38CC}"/>
    <hyperlink ref="J20" r:id="rId11" xr:uid="{2177508A-BA57-4259-994B-302E7D9B0A83}"/>
    <hyperlink ref="J21" r:id="rId12" xr:uid="{1D5B8EE7-F8E5-4F87-9A8B-5FEB8FE6417D}"/>
    <hyperlink ref="J22" r:id="rId13" xr:uid="{4EF1E2B5-5A26-41F5-9A2F-E721826996E6}"/>
    <hyperlink ref="J23" r:id="rId14" xr:uid="{9AD90AE5-4BFE-4C21-9F64-D1809B6FD78C}"/>
    <hyperlink ref="J24" r:id="rId15" xr:uid="{BFA67F39-5E49-4E20-855F-91AE3AC42937}"/>
    <hyperlink ref="J25" r:id="rId16" xr:uid="{E34C492C-E0C2-42D4-818A-9955076048C9}"/>
    <hyperlink ref="J26" r:id="rId17" xr:uid="{9A804D5F-A9F9-44F9-B4FD-0ACE4C626AD4}"/>
    <hyperlink ref="J27" r:id="rId18" xr:uid="{5672C586-7537-41E1-BEC2-262CAFE74579}"/>
    <hyperlink ref="J28" r:id="rId19" xr:uid="{5800E431-6430-4D50-BE93-8FC542569E1F}"/>
    <hyperlink ref="J29" r:id="rId20" xr:uid="{AEE98FC2-7DDF-47F2-A840-30E93760AE16}"/>
    <hyperlink ref="J30" r:id="rId21" xr:uid="{F04D586F-980C-439B-AF07-FB1D6C8918A7}"/>
    <hyperlink ref="J31" r:id="rId22" xr:uid="{F586DC9B-2CDB-4A23-B3F1-AD674A4F6556}"/>
    <hyperlink ref="J32" r:id="rId23" xr:uid="{34A9AFD7-EAD7-4EB1-8143-98D24DF7BD45}"/>
    <hyperlink ref="J33" r:id="rId24" xr:uid="{96E4D283-62CE-44F4-AACA-608BE26F3B92}"/>
    <hyperlink ref="J34" r:id="rId25" xr:uid="{72D193E7-5366-46AE-BBF9-C5AA61138CA7}"/>
    <hyperlink ref="J35" r:id="rId26" xr:uid="{261C8115-75FC-48EB-8CA2-6C3F45900B2D}"/>
    <hyperlink ref="J36" r:id="rId27" xr:uid="{6AC65FDF-9CE4-4ACE-83CA-796DCF0B5506}"/>
    <hyperlink ref="J37" r:id="rId28" xr:uid="{8CFB2507-8DAC-4DFA-BB62-1AD051B31235}"/>
    <hyperlink ref="J38" r:id="rId29" xr:uid="{38DDC700-37D7-4F90-8E81-661A3CA12BBF}"/>
    <hyperlink ref="J39" r:id="rId30" xr:uid="{99749034-7345-434B-BF4E-0B518AAF4771}"/>
    <hyperlink ref="J40" r:id="rId31" xr:uid="{B66F0220-4C02-4F35-BFAD-9FEE8C9A1AF5}"/>
    <hyperlink ref="J41" r:id="rId32" xr:uid="{DD826E02-E566-477B-B20E-4A15663D9680}"/>
    <hyperlink ref="J42" r:id="rId33" xr:uid="{3BCC04AC-5908-4CEA-8F8C-4F285D6F7BEC}"/>
    <hyperlink ref="J43" r:id="rId34" xr:uid="{D45464B9-53D3-4E43-940D-2F61050CAE83}"/>
    <hyperlink ref="J44" r:id="rId35" xr:uid="{B3059C1F-5D78-4B08-B308-D50F0A7829EA}"/>
    <hyperlink ref="J45" r:id="rId36" xr:uid="{0F37C318-EF6F-498F-A827-24EA02569B28}"/>
    <hyperlink ref="J46" r:id="rId37" xr:uid="{130EB9E4-3004-4BC9-9507-D5874547F075}"/>
    <hyperlink ref="J47" r:id="rId38" xr:uid="{5D7B025B-9F21-4420-AEEA-7E5ACADC6A6B}"/>
    <hyperlink ref="J48" r:id="rId39" xr:uid="{ADAE7217-311E-4710-A7CC-213095849F35}"/>
    <hyperlink ref="J49" r:id="rId40" xr:uid="{742799B0-A508-41B8-921B-FBBC3796DCC6}"/>
    <hyperlink ref="J50" r:id="rId41" xr:uid="{C606957D-620C-4F16-94A2-3DA9A1BE10DE}"/>
    <hyperlink ref="J51" r:id="rId42" xr:uid="{DEF13C11-C9B5-4E88-9B4D-E97FFA9E66C7}"/>
    <hyperlink ref="J52" r:id="rId43" xr:uid="{863CD10E-312C-4E49-8CC3-E34E3257B5BF}"/>
    <hyperlink ref="J53" r:id="rId44" xr:uid="{62D58BC6-89AF-4C99-B650-AD1040F070D5}"/>
    <hyperlink ref="J54" r:id="rId45" xr:uid="{CFB0BB2D-DB5C-483F-BBD8-99A9138A2D5C}"/>
    <hyperlink ref="J55" r:id="rId46" xr:uid="{4F8AFC10-02E7-4B48-B52D-3DC981D81624}"/>
    <hyperlink ref="J56" r:id="rId47" xr:uid="{3D10B21C-6430-4855-AD65-D138E48D8C9B}"/>
    <hyperlink ref="J57" r:id="rId48" xr:uid="{BDE6129A-04FB-4EA5-9EA5-DA0761B81B27}"/>
    <hyperlink ref="J58" r:id="rId49" xr:uid="{0A3513F0-3B56-4831-8047-309F128034E9}"/>
    <hyperlink ref="J59" r:id="rId50" xr:uid="{07DA4702-CC4B-4F7A-8988-60397F1125C0}"/>
    <hyperlink ref="J60" r:id="rId51" xr:uid="{99C3684A-0CF7-4CF0-88D8-E35E520EBFC6}"/>
    <hyperlink ref="F1" r:id="rId52" xr:uid="{230ED524-8487-43BF-9F19-9A26D8FEEFA7}"/>
  </hyperlinks>
  <pageMargins left="0.7" right="0.7" top="0.75" bottom="0.75" header="0.3" footer="0.3"/>
  <pageSetup orientation="portrait" r:id="rId53"/>
  <legacyDrawing r:id="rId54"/>
  <tableParts count="11"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Questions</vt:lpstr>
      <vt:lpstr>Salary Chart</vt:lpstr>
      <vt:lpstr>Answers</vt:lpstr>
      <vt:lpstr>Department Sheet</vt:lpstr>
      <vt:lpstr>Answers!Criteria</vt:lpstr>
      <vt:lpstr>Answers!Extract</vt:lpstr>
      <vt:lpstr>HR_Salary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2025-01-11T12:40:02Z</dcterms:created>
  <dcterms:modified xsi:type="dcterms:W3CDTF">2025-01-23T15:42:35Z</dcterms:modified>
</cp:coreProperties>
</file>