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quantumhub-my.sharepoint.com/personal/aurora_aubert_quantum_com/Documents/Documents/Quantum/NA-ESG 6/Quotes/Forrest/"/>
    </mc:Choice>
  </mc:AlternateContent>
  <xr:revisionPtr revIDLastSave="0" documentId="8_{065BB065-EB3E-4F3A-9F6B-636B360CD76A}" xr6:coauthVersionLast="47" xr6:coauthVersionMax="47" xr10:uidLastSave="{00000000-0000-0000-0000-000000000000}"/>
  <bookViews>
    <workbookView xWindow="-110" yWindow="-110" windowWidth="19420" windowHeight="11500" tabRatio="738" firstSheet="2" activeTab="2" xr2:uid="{00000000-000D-0000-FFFF-FFFF00000000}"/>
  </bookViews>
  <sheets>
    <sheet name="Instructions" sheetId="8" state="hidden" r:id="rId1"/>
    <sheet name="Quote Options" sheetId="46" state="hidden" r:id="rId2"/>
    <sheet name="Cover" sheetId="7" r:id="rId3"/>
    <sheet name="Quote" sheetId="9" state="hidden" r:id="rId4"/>
    <sheet name="Active Scale" sheetId="47" r:id="rId5"/>
    <sheet name="Scalar i7" sheetId="48" r:id="rId6"/>
    <sheet name="Site Charge and Tariff" sheetId="49" r:id="rId7"/>
    <sheet name="Summary" sheetId="50" r:id="rId8"/>
    <sheet name="Settings" sheetId="13" state="hidden" r:id="rId9"/>
    <sheet name="Temp" sheetId="14" state="hidden" r:id="rId10"/>
  </sheets>
  <definedNames>
    <definedName name="_xlnm._FilterDatabase" localSheetId="4" hidden="1">'Active Scale'!$B$1:$B$75</definedName>
    <definedName name="_xlnm._FilterDatabase" localSheetId="3" hidden="1">Quote!$B$1:$B$125</definedName>
    <definedName name="_xlnm._FilterDatabase" localSheetId="5" hidden="1">'Scalar i7'!$B$1:$B$49</definedName>
    <definedName name="_xlnm._FilterDatabase" localSheetId="6" hidden="1">'Site Charge and Tariff'!$B$1:$B$16</definedName>
    <definedName name="Acceptance">Cover!$F$18</definedName>
    <definedName name="Address1">Cover!$C$25</definedName>
    <definedName name="Address2">Cover!$C$26</definedName>
    <definedName name="Address3">Cover!$C$27</definedName>
    <definedName name="CartQuoteName">Cover!$C$14</definedName>
    <definedName name="CityStateZip">Cover!$C$28</definedName>
    <definedName name="Company">Cover!$C$24</definedName>
    <definedName name="Config1Subtotal" localSheetId="4">'Active Scale'!$Q$72</definedName>
    <definedName name="Config1Subtotal" localSheetId="5">'Scalar i7'!#REF!</definedName>
    <definedName name="Config1Subtotal" localSheetId="6">'Site Charge and Tariff'!#REF!</definedName>
    <definedName name="Config1Subtotal">Quote!$Q$72</definedName>
    <definedName name="Config2Subtotal" localSheetId="4">'Active Scale'!#REF!</definedName>
    <definedName name="Config2Subtotal" localSheetId="5">'Scalar i7'!$Q$46</definedName>
    <definedName name="Config2Subtotal" localSheetId="6">'Site Charge and Tariff'!#REF!</definedName>
    <definedName name="Config2Subtotal">Quote!$Q$111</definedName>
    <definedName name="ContactName">Cover!$C$23</definedName>
    <definedName name="Country">Cover!$C$29</definedName>
    <definedName name="CoverFooter1">Cover!$B$36</definedName>
    <definedName name="CoverFooter2">Cover!$B$37</definedName>
    <definedName name="CoverFooter3">Cover!$B$38</definedName>
    <definedName name="Currency">Cover!$C$19</definedName>
    <definedName name="DataFrameworksEULARow">Cover!$39:$39</definedName>
    <definedName name="Description" localSheetId="4">'Active Scale'!$C:$C</definedName>
    <definedName name="Description" localSheetId="5">'Scalar i7'!$C:$C</definedName>
    <definedName name="Description" localSheetId="6">'Site Charge and Tariff'!$C:$C</definedName>
    <definedName name="Description">Quote!$C:$C</definedName>
    <definedName name="Disclaimer">Cover!$B$41</definedName>
    <definedName name="DisclaimerText">Settings!$C$29</definedName>
    <definedName name="Discount" localSheetId="4">'Active Scale'!$J:$J</definedName>
    <definedName name="Discount" localSheetId="5">'Scalar i7'!$J:$J</definedName>
    <definedName name="Discount" localSheetId="6">'Site Charge and Tariff'!$J:$J</definedName>
    <definedName name="Discount">Quote!$J:$J</definedName>
    <definedName name="Email">Cover!$C$31</definedName>
    <definedName name="EstimatedDelivery">Cover!$F$16</definedName>
    <definedName name="ExtendedPrice" localSheetId="4">'Active Scale'!$P:$P</definedName>
    <definedName name="ExtendedPrice" localSheetId="5">'Scalar i7'!$P:$P</definedName>
    <definedName name="ExtendedPrice" localSheetId="6">'Site Charge and Tariff'!$P:$P</definedName>
    <definedName name="ExtendedPrice">Quote!$P:$P</definedName>
    <definedName name="Freight" localSheetId="4">'Active Scale'!$M:$M</definedName>
    <definedName name="Freight" localSheetId="5">'Scalar i7'!$M:$M</definedName>
    <definedName name="Freight" localSheetId="6">'Site Charge and Tariff'!$M:$M</definedName>
    <definedName name="Freight">Quote!$M:$M</definedName>
    <definedName name="LeadTime" localSheetId="4">'Active Scale'!$L:$L</definedName>
    <definedName name="LeadTime" localSheetId="5">'Scalar i7'!$L:$L</definedName>
    <definedName name="LeadTime" localSheetId="6">'Site Charge and Tariff'!$L:$L</definedName>
    <definedName name="LeadTime">Quote!$L:$L</definedName>
    <definedName name="ListPrice" localSheetId="4">'Active Scale'!$E:$E</definedName>
    <definedName name="ListPrice" localSheetId="5">'Scalar i7'!$E:$E</definedName>
    <definedName name="ListPrice" localSheetId="6">'Site Charge and Tariff'!$E:$E</definedName>
    <definedName name="ListPrice">Quote!$E:$E</definedName>
    <definedName name="MediaWithinConfigurationChoices">Settings!$D$8:$D$9</definedName>
    <definedName name="ModelNumber" localSheetId="4">'Active Scale'!$B:$B</definedName>
    <definedName name="ModelNumber" localSheetId="5">'Scalar i7'!$B:$B</definedName>
    <definedName name="ModelNumber" localSheetId="6">'Site Charge and Tariff'!$B:$B</definedName>
    <definedName name="ModelNumber">Quote!$B:$B</definedName>
    <definedName name="NetPrice" localSheetId="4">'Active Scale'!$O:$O</definedName>
    <definedName name="NetPrice" localSheetId="5">'Scalar i7'!$O:$O</definedName>
    <definedName name="NetPrice" localSheetId="6">'Site Charge and Tariff'!$O:$O</definedName>
    <definedName name="NetPrice">Quote!$O:$O</definedName>
    <definedName name="Notes">Cover!$F$19</definedName>
    <definedName name="NumberOfTermsPages">Settings!$C$26</definedName>
    <definedName name="OpportunityNumber">Cover!$C$13</definedName>
    <definedName name="OrderPlacement">Cover!$F$17</definedName>
    <definedName name="OtherItemsSubtotal" localSheetId="4">'Active Scale'!#REF!</definedName>
    <definedName name="OtherItemsSubtotal" localSheetId="5">'Scalar i7'!#REF!</definedName>
    <definedName name="OtherItemsSubtotal" localSheetId="6">'Site Charge and Tariff'!$Q$13</definedName>
    <definedName name="OtherItemsSubtotal">Quote!$Q$117</definedName>
    <definedName name="Phone">Cover!$C$30</definedName>
    <definedName name="PriceColumnChoices">Settings!$B$8:$B$23</definedName>
    <definedName name="_xlnm.Print_Area" localSheetId="4">'Active Scale'!$4:$76</definedName>
    <definedName name="_xlnm.Print_Area" localSheetId="3">Quote!$4:$126</definedName>
    <definedName name="_xlnm.Print_Area" localSheetId="5">'Scalar i7'!$4:$50</definedName>
    <definedName name="_xlnm.Print_Area" localSheetId="6">'Site Charge and Tariff'!$4:$17</definedName>
    <definedName name="_xlnm.Print_Titles" localSheetId="4">'Active Scale'!$7:$7</definedName>
    <definedName name="_xlnm.Print_Titles" localSheetId="3">Quote!$7:$7</definedName>
    <definedName name="_xlnm.Print_Titles" localSheetId="5">'Scalar i7'!$7:$7</definedName>
    <definedName name="_xlnm.Print_Titles" localSheetId="6">'Site Charge and Tariff'!$7:$7</definedName>
    <definedName name="ProductGroup" localSheetId="4">'Active Scale'!#REF!</definedName>
    <definedName name="ProductGroup" localSheetId="5">'Scalar i7'!#REF!</definedName>
    <definedName name="ProductGroup" localSheetId="6">'Site Charge and Tariff'!#REF!</definedName>
    <definedName name="ProductGroup">Quote!#REF!</definedName>
    <definedName name="QAddr1" localSheetId="4">'Active Scale'!#REF!</definedName>
    <definedName name="QAddr1" localSheetId="5">'Scalar i7'!#REF!</definedName>
    <definedName name="QAddr1" localSheetId="6">'Site Charge and Tariff'!#REF!</definedName>
    <definedName name="QAddr1">Quote!#REF!</definedName>
    <definedName name="QAddr2" localSheetId="4">'Active Scale'!#REF!</definedName>
    <definedName name="QAddr2" localSheetId="5">'Scalar i7'!#REF!</definedName>
    <definedName name="QAddr2" localSheetId="6">'Site Charge and Tariff'!#REF!</definedName>
    <definedName name="QAddr2">Quote!#REF!</definedName>
    <definedName name="QAddr3" localSheetId="4">'Active Scale'!#REF!</definedName>
    <definedName name="QAddr3" localSheetId="5">'Scalar i7'!#REF!</definedName>
    <definedName name="QAddr3" localSheetId="6">'Site Charge and Tariff'!#REF!</definedName>
    <definedName name="QAddr3">Quote!#REF!</definedName>
    <definedName name="QCity" localSheetId="4">'Active Scale'!#REF!</definedName>
    <definedName name="QCity" localSheetId="5">'Scalar i7'!#REF!</definedName>
    <definedName name="QCity" localSheetId="6">'Site Charge and Tariff'!#REF!</definedName>
    <definedName name="QCity">Quote!#REF!</definedName>
    <definedName name="QCountry" localSheetId="4">'Active Scale'!#REF!</definedName>
    <definedName name="QCountry" localSheetId="5">'Scalar i7'!#REF!</definedName>
    <definedName name="QCountry" localSheetId="6">'Site Charge and Tariff'!#REF!</definedName>
    <definedName name="QCountry">Quote!#REF!</definedName>
    <definedName name="QCurrency" localSheetId="4">'Active Scale'!#REF!</definedName>
    <definedName name="QCurrency" localSheetId="5">'Scalar i7'!#REF!</definedName>
    <definedName name="QCurrency" localSheetId="6">'Site Charge and Tariff'!#REF!</definedName>
    <definedName name="QCurrency">Quote!#REF!</definedName>
    <definedName name="QDRNumber">Cover!$B$11</definedName>
    <definedName name="QID" localSheetId="4">'Active Scale'!#REF!</definedName>
    <definedName name="QID" localSheetId="5">'Scalar i7'!#REF!</definedName>
    <definedName name="QID" localSheetId="6">'Site Charge and Tariff'!#REF!</definedName>
    <definedName name="QID">Quote!#REF!</definedName>
    <definedName name="QName" localSheetId="4">'Active Scale'!#REF!</definedName>
    <definedName name="QName" localSheetId="5">'Scalar i7'!#REF!</definedName>
    <definedName name="QName" localSheetId="6">'Site Charge and Tariff'!#REF!</definedName>
    <definedName name="QName">Quote!#REF!</definedName>
    <definedName name="QOIP" localSheetId="4">'Active Scale'!#REF!</definedName>
    <definedName name="QOIP" localSheetId="5">'Scalar i7'!#REF!</definedName>
    <definedName name="QOIP" localSheetId="6">'Site Charge and Tariff'!#REF!</definedName>
    <definedName name="QOIP">Quote!#REF!</definedName>
    <definedName name="QOppyNum" localSheetId="4">'Active Scale'!#REF!</definedName>
    <definedName name="QOppyNum" localSheetId="5">'Scalar i7'!#REF!</definedName>
    <definedName name="QOppyNum" localSheetId="6">'Site Charge and Tariff'!#REF!</definedName>
    <definedName name="QOppyNum">Quote!#REF!</definedName>
    <definedName name="QPartner" localSheetId="4">'Active Scale'!#REF!</definedName>
    <definedName name="QPartner" localSheetId="5">'Scalar i7'!#REF!</definedName>
    <definedName name="QPartner" localSheetId="6">'Site Charge and Tariff'!#REF!</definedName>
    <definedName name="QPartner">Quote!#REF!</definedName>
    <definedName name="QPartnerType" localSheetId="4">'Active Scale'!#REF!</definedName>
    <definedName name="QPartnerType" localSheetId="5">'Scalar i7'!#REF!</definedName>
    <definedName name="QPartnerType" localSheetId="6">'Site Charge and Tariff'!#REF!</definedName>
    <definedName name="QPartnerType">Quote!#REF!</definedName>
    <definedName name="QQSREmail" localSheetId="4">'Active Scale'!#REF!</definedName>
    <definedName name="QQSREmail" localSheetId="5">'Scalar i7'!#REF!</definedName>
    <definedName name="QQSREmail" localSheetId="6">'Site Charge and Tariff'!#REF!</definedName>
    <definedName name="QQSREmail">Quote!#REF!</definedName>
    <definedName name="QQSRName" localSheetId="4">'Active Scale'!#REF!</definedName>
    <definedName name="QQSRName" localSheetId="5">'Scalar i7'!#REF!</definedName>
    <definedName name="QQSRName" localSheetId="6">'Site Charge and Tariff'!#REF!</definedName>
    <definedName name="QQSRName">Quote!#REF!</definedName>
    <definedName name="QQSRPhone" localSheetId="4">'Active Scale'!#REF!</definedName>
    <definedName name="QQSRPhone" localSheetId="5">'Scalar i7'!#REF!</definedName>
    <definedName name="QQSRPhone" localSheetId="6">'Site Charge and Tariff'!#REF!</definedName>
    <definedName name="QQSRPhone">Quote!#REF!</definedName>
    <definedName name="QRegion" localSheetId="4">'Active Scale'!#REF!</definedName>
    <definedName name="QRegion" localSheetId="5">'Scalar i7'!#REF!</definedName>
    <definedName name="QRegion" localSheetId="6">'Site Charge and Tariff'!#REF!</definedName>
    <definedName name="QRegion">Quote!#REF!</definedName>
    <definedName name="QSREmail">Cover!$F$12</definedName>
    <definedName name="QSRPhone">Cover!$F$11</definedName>
    <definedName name="QState" localSheetId="4">'Active Scale'!#REF!</definedName>
    <definedName name="QState" localSheetId="5">'Scalar i7'!#REF!</definedName>
    <definedName name="QState" localSheetId="6">'Site Charge and Tariff'!#REF!</definedName>
    <definedName name="QState">Quote!#REF!</definedName>
    <definedName name="QStatus" localSheetId="4">'Active Scale'!#REF!</definedName>
    <definedName name="QStatus" localSheetId="5">'Scalar i7'!#REF!</definedName>
    <definedName name="QStatus" localSheetId="6">'Site Charge and Tariff'!#REF!</definedName>
    <definedName name="QStatus">Quote!#REF!</definedName>
    <definedName name="Qty" localSheetId="4">'Active Scale'!$N:$N</definedName>
    <definedName name="Qty" localSheetId="5">'Scalar i7'!$N:$N</definedName>
    <definedName name="Qty" localSheetId="6">'Site Charge and Tariff'!$N:$N</definedName>
    <definedName name="Qty">Quote!$N:$N</definedName>
    <definedName name="QuoteDate">Cover!$C$15</definedName>
    <definedName name="QuoteFormatChoices">Settings!$C$8:$C$9</definedName>
    <definedName name="QuoteNumber">Cover!$C$10</definedName>
    <definedName name="QuoteOptions_DiscountSourceColumn">'Quote Options'!$B$13</definedName>
    <definedName name="QuoteOptions_InstallationLocation">'Quote Options'!$B$6</definedName>
    <definedName name="QuoteOptions_ItemNotes">'Quote Options'!$B$11</definedName>
    <definedName name="QuoteOptions_LeadTime">'Quote Options'!$B$7</definedName>
    <definedName name="QuoteOptions_MediaBanner">'Quote Options'!$B$15</definedName>
    <definedName name="QuoteOptions_MediaWithinConfigs">'Quote Options'!$B$14</definedName>
    <definedName name="QuoteOptions_MediaWithinConfigurations">'Quote Options'!$B$14</definedName>
    <definedName name="QuoteOptions_QuoteFormat">'Quote Options'!$B$5</definedName>
    <definedName name="QuoteOptions_ServiceContractDates">'Quote Options'!$B$10</definedName>
    <definedName name="QuoteOptions_ServiceLevel">'Quote Options'!$B$8</definedName>
    <definedName name="QuoteOptions_ServiceZone">'Quote Options'!$B$9</definedName>
    <definedName name="QuoteOptions_UnitPriceSourceColumn">'Quote Options'!$B$12</definedName>
    <definedName name="QuoteStatus">Cover!$C$17</definedName>
    <definedName name="QuoteSummaryTotal">Summary!$6:$6</definedName>
    <definedName name="QuoteWorksheetAdditionalText">Settings!$C$28</definedName>
    <definedName name="QUserEmail" localSheetId="4">'Active Scale'!#REF!</definedName>
    <definedName name="QUserEmail" localSheetId="5">'Scalar i7'!#REF!</definedName>
    <definedName name="QUserEmail" localSheetId="6">'Site Charge and Tariff'!#REF!</definedName>
    <definedName name="QUserEmail">Quote!#REF!</definedName>
    <definedName name="QUserName" localSheetId="4">'Active Scale'!#REF!</definedName>
    <definedName name="QUserName" localSheetId="5">'Scalar i7'!#REF!</definedName>
    <definedName name="QUserName" localSheetId="6">'Site Charge and Tariff'!#REF!</definedName>
    <definedName name="QUserName">Quote!#REF!</definedName>
    <definedName name="QUserPhone" localSheetId="4">'Active Scale'!#REF!</definedName>
    <definedName name="QUserPhone" localSheetId="5">'Scalar i7'!#REF!</definedName>
    <definedName name="QUserPhone" localSheetId="6">'Site Charge and Tariff'!#REF!</definedName>
    <definedName name="QUserPhone">Quote!#REF!</definedName>
    <definedName name="QZip" localSheetId="4">'Active Scale'!#REF!</definedName>
    <definedName name="QZip" localSheetId="5">'Scalar i7'!#REF!</definedName>
    <definedName name="QZip" localSheetId="6">'Site Charge and Tariff'!#REF!</definedName>
    <definedName name="QZip">Quote!#REF!</definedName>
    <definedName name="QZone" localSheetId="4">'Active Scale'!#REF!</definedName>
    <definedName name="QZone" localSheetId="5">'Scalar i7'!#REF!</definedName>
    <definedName name="QZone" localSheetId="6">'Site Charge and Tariff'!#REF!</definedName>
    <definedName name="QZone">Quote!#REF!</definedName>
    <definedName name="Region">Cover!$C$20</definedName>
    <definedName name="SPRNumber">Cover!$C$12</definedName>
    <definedName name="Supplier">"C11"</definedName>
    <definedName name="TandC">Cover!$F$15</definedName>
    <definedName name="TemplateVersion">Instructions!$A$2</definedName>
    <definedName name="Test">#REF!</definedName>
    <definedName name="Total" localSheetId="4">'Active Scale'!$Q:$Q</definedName>
    <definedName name="Total" localSheetId="5">'Scalar i7'!$Q:$Q</definedName>
    <definedName name="Total" localSheetId="6">'Site Charge and Tariff'!$Q:$Q</definedName>
    <definedName name="Total">Quote!$Q:$Q</definedName>
    <definedName name="UnitPrice" localSheetId="4">'Active Scale'!$E:$E</definedName>
    <definedName name="UnitPrice" localSheetId="5">'Scalar i7'!$E:$E</definedName>
    <definedName name="UnitPrice" localSheetId="6">'Site Charge and Tariff'!$E:$E</definedName>
    <definedName name="UnitPrice">Quote!$E:$E</definedName>
    <definedName name="UnitPriceColumnChoices">Settings!$B$8:$B$23</definedName>
    <definedName name="ValidDate">Cover!$C$16</definedName>
    <definedName name="Zone">Cover!$C$18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0" l="1"/>
  <c r="O11" i="49"/>
  <c r="P11" i="49" s="1"/>
  <c r="O9" i="49"/>
  <c r="P9" i="49" s="1"/>
  <c r="A5" i="49"/>
  <c r="O42" i="48"/>
  <c r="P42" i="48" s="1"/>
  <c r="O40" i="48"/>
  <c r="P40" i="48" s="1"/>
  <c r="Q44" i="48" s="1"/>
  <c r="O37" i="48"/>
  <c r="P37" i="48" s="1"/>
  <c r="Q39" i="48" s="1"/>
  <c r="O34" i="48"/>
  <c r="P34" i="48" s="1"/>
  <c r="O32" i="48"/>
  <c r="P32" i="48" s="1"/>
  <c r="O30" i="48"/>
  <c r="P30" i="48" s="1"/>
  <c r="O27" i="48"/>
  <c r="P27" i="48" s="1"/>
  <c r="O25" i="48"/>
  <c r="P25" i="48" s="1"/>
  <c r="O22" i="48"/>
  <c r="P22" i="48" s="1"/>
  <c r="O20" i="48"/>
  <c r="P20" i="48" s="1"/>
  <c r="O17" i="48"/>
  <c r="P17" i="48" s="1"/>
  <c r="O15" i="48"/>
  <c r="P15" i="48" s="1"/>
  <c r="Q19" i="48" s="1"/>
  <c r="O8" i="48"/>
  <c r="P8" i="48" s="1"/>
  <c r="Q8" i="48" s="1"/>
  <c r="A5" i="48"/>
  <c r="O68" i="47"/>
  <c r="P68" i="47" s="1"/>
  <c r="O66" i="47"/>
  <c r="P66" i="47" s="1"/>
  <c r="O64" i="47"/>
  <c r="P64" i="47" s="1"/>
  <c r="O62" i="47"/>
  <c r="P62" i="47" s="1"/>
  <c r="O60" i="47"/>
  <c r="P60" i="47" s="1"/>
  <c r="O58" i="47"/>
  <c r="P58" i="47" s="1"/>
  <c r="O56" i="47"/>
  <c r="P56" i="47" s="1"/>
  <c r="O54" i="47"/>
  <c r="P54" i="47" s="1"/>
  <c r="O52" i="47"/>
  <c r="P52" i="47" s="1"/>
  <c r="O50" i="47"/>
  <c r="P50" i="47" s="1"/>
  <c r="O47" i="47"/>
  <c r="P47" i="47" s="1"/>
  <c r="O45" i="47"/>
  <c r="P45" i="47" s="1"/>
  <c r="O43" i="47"/>
  <c r="P43" i="47" s="1"/>
  <c r="O41" i="47"/>
  <c r="P41" i="47" s="1"/>
  <c r="O38" i="47"/>
  <c r="P38" i="47" s="1"/>
  <c r="O36" i="47"/>
  <c r="P36" i="47" s="1"/>
  <c r="O34" i="47"/>
  <c r="P34" i="47" s="1"/>
  <c r="O31" i="47"/>
  <c r="P31" i="47" s="1"/>
  <c r="O29" i="47"/>
  <c r="P29" i="47" s="1"/>
  <c r="O27" i="47"/>
  <c r="P27" i="47" s="1"/>
  <c r="O25" i="47"/>
  <c r="P25" i="47" s="1"/>
  <c r="O23" i="47"/>
  <c r="P23" i="47" s="1"/>
  <c r="O21" i="47"/>
  <c r="P21" i="47" s="1"/>
  <c r="O19" i="47"/>
  <c r="P19" i="47" s="1"/>
  <c r="O17" i="47"/>
  <c r="P17" i="47" s="1"/>
  <c r="O15" i="47"/>
  <c r="P15" i="47" s="1"/>
  <c r="O8" i="47"/>
  <c r="P8" i="47" s="1"/>
  <c r="A5" i="47"/>
  <c r="O115" i="9"/>
  <c r="P115" i="9" s="1"/>
  <c r="O113" i="9"/>
  <c r="P113" i="9" s="1"/>
  <c r="O107" i="9"/>
  <c r="P107" i="9" s="1"/>
  <c r="O105" i="9"/>
  <c r="P105" i="9" s="1"/>
  <c r="Q109" i="9" s="1"/>
  <c r="O102" i="9"/>
  <c r="P102" i="9" s="1"/>
  <c r="Q104" i="9" s="1"/>
  <c r="O99" i="9"/>
  <c r="P99" i="9" s="1"/>
  <c r="O97" i="9"/>
  <c r="P97" i="9" s="1"/>
  <c r="O95" i="9"/>
  <c r="P95" i="9" s="1"/>
  <c r="O92" i="9"/>
  <c r="P92" i="9" s="1"/>
  <c r="O90" i="9"/>
  <c r="P90" i="9" s="1"/>
  <c r="Q94" i="9" s="1"/>
  <c r="O87" i="9"/>
  <c r="P87" i="9" s="1"/>
  <c r="O85" i="9"/>
  <c r="P85" i="9" s="1"/>
  <c r="O82" i="9"/>
  <c r="P82" i="9" s="1"/>
  <c r="O80" i="9"/>
  <c r="P80" i="9" s="1"/>
  <c r="O73" i="9"/>
  <c r="P73" i="9" s="1"/>
  <c r="Q73" i="9" s="1"/>
  <c r="O68" i="9"/>
  <c r="P68" i="9" s="1"/>
  <c r="O66" i="9"/>
  <c r="P66" i="9" s="1"/>
  <c r="O64" i="9"/>
  <c r="P64" i="9" s="1"/>
  <c r="O62" i="9"/>
  <c r="P62" i="9" s="1"/>
  <c r="O60" i="9"/>
  <c r="P60" i="9" s="1"/>
  <c r="O58" i="9"/>
  <c r="P58" i="9" s="1"/>
  <c r="O56" i="9"/>
  <c r="P56" i="9" s="1"/>
  <c r="O54" i="9"/>
  <c r="P54" i="9" s="1"/>
  <c r="O52" i="9"/>
  <c r="P52" i="9" s="1"/>
  <c r="O50" i="9"/>
  <c r="P50" i="9" s="1"/>
  <c r="O47" i="9"/>
  <c r="P47" i="9" s="1"/>
  <c r="O45" i="9"/>
  <c r="P45" i="9" s="1"/>
  <c r="O43" i="9"/>
  <c r="P43" i="9" s="1"/>
  <c r="O41" i="9"/>
  <c r="P41" i="9" s="1"/>
  <c r="Q49" i="9" s="1"/>
  <c r="O38" i="9"/>
  <c r="P38" i="9" s="1"/>
  <c r="O36" i="9"/>
  <c r="P36" i="9" s="1"/>
  <c r="O34" i="9"/>
  <c r="P34" i="9" s="1"/>
  <c r="O31" i="9"/>
  <c r="P31" i="9" s="1"/>
  <c r="O29" i="9"/>
  <c r="P29" i="9" s="1"/>
  <c r="O27" i="9"/>
  <c r="P27" i="9" s="1"/>
  <c r="O25" i="9"/>
  <c r="P25" i="9" s="1"/>
  <c r="O23" i="9"/>
  <c r="P23" i="9" s="1"/>
  <c r="O21" i="9"/>
  <c r="P21" i="9" s="1"/>
  <c r="O19" i="9"/>
  <c r="P19" i="9" s="1"/>
  <c r="O17" i="9"/>
  <c r="P17" i="9" s="1"/>
  <c r="O15" i="9"/>
  <c r="P15" i="9" s="1"/>
  <c r="O8" i="9"/>
  <c r="P8" i="9" s="1"/>
  <c r="Q8" i="9" s="1"/>
  <c r="A5" i="9"/>
  <c r="Q13" i="49" l="1"/>
  <c r="Q29" i="48"/>
  <c r="Q84" i="9"/>
  <c r="Q117" i="9"/>
  <c r="Q36" i="48"/>
  <c r="Q33" i="47"/>
  <c r="Q24" i="48"/>
  <c r="Q49" i="47"/>
  <c r="Q70" i="47"/>
  <c r="Q8" i="47"/>
  <c r="Q40" i="47"/>
  <c r="Q120" i="9"/>
  <c r="Q40" i="9"/>
  <c r="Q101" i="9"/>
  <c r="Q33" i="9"/>
  <c r="Q70" i="9"/>
  <c r="Q89" i="9"/>
  <c r="E2" i="13"/>
  <c r="E3" i="13"/>
  <c r="E4" i="13"/>
  <c r="A6" i="8"/>
  <c r="A7" i="8" s="1"/>
  <c r="A8" i="8" s="1"/>
  <c r="A9" i="8" s="1"/>
  <c r="A10" i="8" s="1"/>
  <c r="A11" i="8" s="1"/>
  <c r="A12" i="8" s="1"/>
  <c r="A13" i="8" s="1"/>
  <c r="A14" i="8" s="1"/>
  <c r="A15" i="8" s="1"/>
  <c r="A16" i="8" s="1"/>
  <c r="A17" i="8" s="1"/>
  <c r="A18" i="8" s="1"/>
  <c r="A19" i="8" s="1"/>
  <c r="A20" i="8" s="1"/>
  <c r="A21" i="8" s="1"/>
  <c r="Q46" i="48" l="1"/>
  <c r="B4" i="50" s="1"/>
  <c r="Q72" i="9"/>
  <c r="Q72" i="47"/>
  <c r="B3" i="50" s="1"/>
  <c r="Q111" i="9"/>
  <c r="B6"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Gary Brenkman</author>
  </authors>
  <commentList>
    <comment ref="E1" authorId="0" shapeId="0" xr:uid="{00000000-0006-0000-0400-000001000000}">
      <text>
        <r>
          <rPr>
            <b/>
            <sz val="8"/>
            <color indexed="81"/>
            <rFont val="Tahoma"/>
            <family val="2"/>
          </rPr>
          <t>Gary Brenkman:</t>
        </r>
        <r>
          <rPr>
            <sz val="8"/>
            <color indexed="81"/>
            <rFont val="Tahoma"/>
            <family val="2"/>
          </rPr>
          <t xml:space="preserve">
The NAM column duplicates the info in the NA column. Need to have column labeled NA since that’s the value Comergent uses and one labeled NAM because that's what BigMachines uses.</t>
        </r>
      </text>
    </comment>
  </commentList>
</comments>
</file>

<file path=xl/sharedStrings.xml><?xml version="1.0" encoding="utf-8"?>
<sst xmlns="http://schemas.openxmlformats.org/spreadsheetml/2006/main" count="1481" uniqueCount="326">
  <si>
    <t>Quantum Marketplace Quote Template</t>
  </si>
  <si>
    <t>Worksheet should be protected, but workbook should be unprotected.</t>
  </si>
  <si>
    <t>Version 139 (02DEC21)</t>
  </si>
  <si>
    <t>General Use Instructions -- Print this page for future reference</t>
  </si>
  <si>
    <t>New in this version:</t>
  </si>
  <si>
    <r>
      <rPr>
        <b/>
        <sz val="9"/>
        <rFont val="Arial"/>
        <family val="2"/>
      </rPr>
      <t>EXCEL:</t>
    </r>
    <r>
      <rPr>
        <sz val="9"/>
        <rFont val="Arial"/>
        <family val="2"/>
      </rPr>
      <t xml:space="preserve"> If you've never used this template before, click the File menu tab, click Options at the left, click Trust Center on the left, click the Trust Center Settings button, click Macro Settings on the left, then select the 'Disable all macros with notification' option. Click OK twice. Then close this template. Excel will remember your settings. </t>
    </r>
  </si>
  <si>
    <t>Removed Surcharge note on Cover page.</t>
  </si>
  <si>
    <t>Create a quote in QuoteMachine that contains the configuration(s) and additional items selected from the Part Search or select an existing quote.</t>
  </si>
  <si>
    <t>Click the Proposals Options tab.</t>
  </si>
  <si>
    <t>Click the View Proposal Excel button.</t>
  </si>
  <si>
    <r>
      <t xml:space="preserve">A blank window may appear that you can ignore. Wait a few moments for the download to start and when prompted, select </t>
    </r>
    <r>
      <rPr>
        <b/>
        <sz val="9"/>
        <rFont val="Arial"/>
        <family val="2"/>
      </rPr>
      <t>Open.</t>
    </r>
  </si>
  <si>
    <r>
      <t xml:space="preserve">If you see a message noting that the file is in a different format, click </t>
    </r>
    <r>
      <rPr>
        <b/>
        <sz val="9"/>
        <rFont val="Arial"/>
        <family val="2"/>
      </rPr>
      <t>Yes.</t>
    </r>
  </si>
  <si>
    <t>Your unformatted cart/quote will open in Excel (if Excel is already running, you may have to click the Excel button at the bottom of your screen and select the 'print_dialog.jsp' file.</t>
  </si>
  <si>
    <r>
      <t xml:space="preserve">With cell A1 selected (the default) in the unformatted quote, press </t>
    </r>
    <r>
      <rPr>
        <b/>
        <sz val="9"/>
        <rFont val="Arial"/>
        <family val="2"/>
      </rPr>
      <t>Ctrl+A TWICE</t>
    </r>
    <r>
      <rPr>
        <sz val="9"/>
        <rFont val="Arial"/>
        <family val="2"/>
      </rPr>
      <t xml:space="preserve"> to select all the quote information.</t>
    </r>
  </si>
  <si>
    <r>
      <t xml:space="preserve">Press </t>
    </r>
    <r>
      <rPr>
        <b/>
        <sz val="9"/>
        <rFont val="Arial"/>
        <family val="2"/>
      </rPr>
      <t>Ctrl+C</t>
    </r>
    <r>
      <rPr>
        <sz val="9"/>
        <rFont val="Arial"/>
        <family val="2"/>
      </rPr>
      <t xml:space="preserve"> to copy the quote information.</t>
    </r>
  </si>
  <si>
    <t>Switch back to this quote template file.</t>
  </si>
  <si>
    <r>
      <t xml:space="preserve">WHENEVER YOU USE THIS TEMPLATE, IF YOU SEE A SECURITY WARNING BANNER AT THE TOP OF THE SCREEN, </t>
    </r>
    <r>
      <rPr>
        <b/>
        <sz val="9"/>
        <rFont val="Arial"/>
        <family val="2"/>
      </rPr>
      <t>CLICK THE "ENABLE EDITING" THEN THE "ENABLE CONTENT" BUTTONS.</t>
    </r>
  </si>
  <si>
    <t>To save as a PDF file: Use File &gt; Save As. Navigate to the appropriate folder, enter a file name, select PDF from the Save As Type drop-down list and click Save. DO NOT USE File &gt; Print to Adobe PDF.</t>
  </si>
  <si>
    <r>
      <t xml:space="preserve">Click the </t>
    </r>
    <r>
      <rPr>
        <b/>
        <sz val="9"/>
        <rFont val="Arial"/>
        <family val="2"/>
      </rPr>
      <t>Start</t>
    </r>
    <r>
      <rPr>
        <sz val="9"/>
        <rFont val="Arial"/>
        <family val="2"/>
      </rPr>
      <t xml:space="preserve"> button above. The copied quote will be reformatted. This may take a few moments.</t>
    </r>
  </si>
  <si>
    <t xml:space="preserve">If you did not see the security warning banner or clicking the Start button doesn't do anything, your PC may be set by your IT department to permanently disable macros that must be activated in order for this template to work. You should contact IT and discuss ways to allow downloading the template and allowing macros. Some users have had success by clicking the File menu tab, clicking Options at the left, clicking Trust Center on the left, clicking the Trust Center Settings button, clicking Macro Settings on the left, then select the 'Disable all macros except digitally signed macros' option. Click OK twice. Then close this template. Excel will remember your settings. </t>
  </si>
  <si>
    <t>Make additional changes, such as hiding pricing columns, as required.</t>
  </si>
  <si>
    <t>NOTE: The Extended Price is based on multiplying the item quantity by the price column that you select as the source in the drop-down list in cell B2 on the Quote worksheet tab.</t>
  </si>
  <si>
    <t>NOTE: It can be risky if you change the quantity of any item in a downloaded quote because you may create an illegal configuration. If you need to change quantities, go back to the quote in QuoteMachine and change it there. Click the Configure (gear) button in the quote to re-configure the system.</t>
  </si>
  <si>
    <t>NOTE: You can save a quote after it has been prepared, but do not save this template file (prior to using the Start button) on a local system. Use the Quote Template link on the Proposal Options tab in QuoteMachine each and every time you prepare a quote. The template is updated frequently and clicking the link ensures you are using the most recent version.</t>
  </si>
  <si>
    <t>NOTE: If you get an Error 1004, it means that you haven't copied the unformatted quote text. Click End, then repeat the instructions starting at step 7.</t>
  </si>
  <si>
    <t>NOTE: The template works correctly if you have only one instance of Excel running (perhaps with multiple files open in the single Excel program). This is the mode that most users will typically be using. However, the template will not work correctly if you have multiple instances of Excel running (multiple copies of the program running with separate set(s) of files open in each instance). Multiple instances are created if you hold down the Alt key when you start Excel while you already have Excel running or may be created when running dual monitors. Prior to using the template, please close down all instances except the one that includes the unformatted source worksheet.</t>
  </si>
  <si>
    <t>Quote Options</t>
  </si>
  <si>
    <t>Select quote format options below.</t>
  </si>
  <si>
    <t>Quote Format:</t>
  </si>
  <si>
    <t>Separate Tabs</t>
  </si>
  <si>
    <t>Installation Location:</t>
  </si>
  <si>
    <t>Hide</t>
  </si>
  <si>
    <t>System Lead Time:</t>
  </si>
  <si>
    <t>Show</t>
  </si>
  <si>
    <t>Service Level:</t>
  </si>
  <si>
    <t>Service Zone:</t>
  </si>
  <si>
    <t>Service Contract Dates:</t>
  </si>
  <si>
    <t>Item Notes:</t>
  </si>
  <si>
    <t>Unit Price Source Column:</t>
  </si>
  <si>
    <t>D</t>
  </si>
  <si>
    <t>Discount % Source Column:</t>
  </si>
  <si>
    <t>N</t>
  </si>
  <si>
    <t>Media Within Configurations:</t>
  </si>
  <si>
    <t>Combined</t>
  </si>
  <si>
    <t>NOTE: Once media is separated into separate OpEx sections, it cannot be reversed.</t>
  </si>
  <si>
    <t>Media Banner:</t>
  </si>
  <si>
    <t>Price Quote</t>
  </si>
  <si>
    <t>Quotation</t>
  </si>
  <si>
    <t xml:space="preserve"> Quantum</t>
  </si>
  <si>
    <t>Quotation #</t>
  </si>
  <si>
    <t>Quote By</t>
  </si>
  <si>
    <t>QDR #</t>
  </si>
  <si>
    <t>Phone Number</t>
  </si>
  <si>
    <t>SPR #</t>
  </si>
  <si>
    <t>E-mail</t>
  </si>
  <si>
    <t>Opportunity #</t>
  </si>
  <si>
    <t>Quote Name</t>
  </si>
  <si>
    <t>Comments</t>
  </si>
  <si>
    <t>Quotation Date</t>
  </si>
  <si>
    <t>Terms &amp; Conditions</t>
  </si>
  <si>
    <t>Valid Until</t>
  </si>
  <si>
    <t>Estimated Delivery</t>
  </si>
  <si>
    <t>Quote Status</t>
  </si>
  <si>
    <t>Order Placement</t>
  </si>
  <si>
    <t>Service Zone</t>
  </si>
  <si>
    <t>Acceptance</t>
  </si>
  <si>
    <t>Currency</t>
  </si>
  <si>
    <t>Notes</t>
  </si>
  <si>
    <t>Region</t>
  </si>
  <si>
    <t xml:space="preserve"> </t>
  </si>
  <si>
    <t>Customer</t>
  </si>
  <si>
    <t>Contact Name</t>
  </si>
  <si>
    <t>Company</t>
  </si>
  <si>
    <t>Address</t>
  </si>
  <si>
    <t>City, State ZIP</t>
  </si>
  <si>
    <t>Country</t>
  </si>
  <si>
    <t>DOUBLE-CLICK TO VIEW/PRINT TERMS &amp; CONDITIONS</t>
  </si>
  <si>
    <t xml:space="preserve">Requires Adobe Acrobat Reader or Reader DC. Get it here: </t>
  </si>
  <si>
    <t>https://get.adobe.com/reader/otherversions/</t>
  </si>
  <si>
    <t>Unless specifically included in this quote, Quantum is not providing equipment racks, Fibre Channel switches, Ethernet switches, interface cables or other items. Consult the "Quantum Price Book" for full descriptions of what is included with each product/service item model number.</t>
  </si>
  <si>
    <t>Service Descriptions for Quantum Operational Services Essentials</t>
  </si>
  <si>
    <t>DataFrameworks End-User License Agreement</t>
  </si>
  <si>
    <t>Unit Price is Column:</t>
  </si>
  <si>
    <t>E</t>
  </si>
  <si>
    <t>Discount is Column:</t>
  </si>
  <si>
    <t>J</t>
  </si>
  <si>
    <t>NA</t>
  </si>
  <si>
    <t>APAC</t>
  </si>
  <si>
    <t>EMEA</t>
  </si>
  <si>
    <t>NAM</t>
  </si>
  <si>
    <t>Footer1</t>
  </si>
  <si>
    <t>Remit to: Quantum Corporation • PO BOX 933085 • Cleveland, OH 44193</t>
  </si>
  <si>
    <t>Quantum Corporation c/o Quantum Storage Singapore Pte Ltd</t>
  </si>
  <si>
    <t>QUANTUM CORPORATION • c/o Quantum Storage GmbH • Max-Högger-Strasse 2 • 8048 Zürich • Switzerland</t>
  </si>
  <si>
    <t>Footer2</t>
  </si>
  <si>
    <t>Phone: (949) 856-7800  • Fax: (949) 856-7797</t>
  </si>
  <si>
    <t>Regus Vision Exchange, 2 Venture Drive, Level #24-01 - #24-32, Singapore 608526</t>
  </si>
  <si>
    <t>Phone: +41 44 276 15 15 • Fax: +49 899 430 35 55</t>
  </si>
  <si>
    <t>Footer3</t>
  </si>
  <si>
    <t>E-mail: sales-orders@quantum.com</t>
  </si>
  <si>
    <t>E-mail:  ApacSales.Admin@quantum.com; Fax: +65 6330-1132</t>
  </si>
  <si>
    <t>E-mail: emeaorders@quantum.com</t>
  </si>
  <si>
    <t>Price Column Choices</t>
  </si>
  <si>
    <t>Quote Format Choices</t>
  </si>
  <si>
    <t>Media Within Configuration Choices</t>
  </si>
  <si>
    <t>Single Tab</t>
  </si>
  <si>
    <t>Separate</t>
  </si>
  <si>
    <t>F</t>
  </si>
  <si>
    <t>G</t>
  </si>
  <si>
    <t>H</t>
  </si>
  <si>
    <t>I</t>
  </si>
  <si>
    <t>K</t>
  </si>
  <si>
    <t>L</t>
  </si>
  <si>
    <t>M</t>
  </si>
  <si>
    <t>O</t>
  </si>
  <si>
    <t>P</t>
  </si>
  <si>
    <t>Q</t>
  </si>
  <si>
    <t>R</t>
  </si>
  <si>
    <t>S</t>
  </si>
  <si>
    <t>Number of Terms Pages</t>
  </si>
  <si>
    <t>(terms PDF moved to Cover worksheet)</t>
  </si>
  <si>
    <t>Quote Worksheet Additional Text</t>
  </si>
  <si>
    <t>Quantum is committed to a superior customer experience. Customers who do not take advantage of our point of sale maintenance offers will have an opportunity to uplift or extend their agreements at a discounted rate.</t>
  </si>
  <si>
    <t>Disclaimer Text</t>
  </si>
  <si>
    <t>This quote includes non-binding prices for budgetary purposes only.</t>
  </si>
  <si>
    <t>PO Number:</t>
  </si>
  <si>
    <t/>
  </si>
  <si>
    <t>QDR #:</t>
  </si>
  <si>
    <t>D-56972099</t>
  </si>
  <si>
    <t>Display Type:</t>
  </si>
  <si>
    <t>sPR</t>
  </si>
  <si>
    <t>CART ID:</t>
  </si>
  <si>
    <t>2025-405037</t>
  </si>
  <si>
    <t>Number of Configurations:</t>
  </si>
  <si>
    <t>Cart Name:</t>
  </si>
  <si>
    <t>707858 ASCS Single site small</t>
  </si>
  <si>
    <t>Quote Type:</t>
  </si>
  <si>
    <t>multiSystemSyncToSFDC</t>
  </si>
  <si>
    <t>1</t>
  </si>
  <si>
    <t>Status:</t>
  </si>
  <si>
    <t>Pending</t>
  </si>
  <si>
    <t>Currency:</t>
  </si>
  <si>
    <t>USD</t>
  </si>
  <si>
    <t>Valid Until:</t>
  </si>
  <si>
    <t>2025-12-31 00:00:00</t>
  </si>
  <si>
    <t>Region:</t>
  </si>
  <si>
    <t>Budgetary:</t>
  </si>
  <si>
    <t>true</t>
  </si>
  <si>
    <t>Opportunity #:</t>
  </si>
  <si>
    <t>707858</t>
  </si>
  <si>
    <t>Freight Required:</t>
  </si>
  <si>
    <t>false</t>
  </si>
  <si>
    <t>Partner Type:</t>
  </si>
  <si>
    <t>Distributor</t>
  </si>
  <si>
    <t>Apply QDR Price:</t>
  </si>
  <si>
    <t>Partner Level:</t>
  </si>
  <si>
    <t>Partner:</t>
  </si>
  <si>
    <t>Fulcrum Autonomy</t>
  </si>
  <si>
    <t>Street:</t>
  </si>
  <si>
    <t>7200 Hawkins Creamery Road</t>
  </si>
  <si>
    <t>Serial Number:</t>
  </si>
  <si>
    <t>Address2:</t>
  </si>
  <si>
    <t>Address3-2.0:</t>
  </si>
  <si>
    <t>City/State/Postal/Country:</t>
  </si>
  <si>
    <t>Laytonsville</t>
  </si>
  <si>
    <t>Maryland</t>
  </si>
  <si>
    <t>20882</t>
  </si>
  <si>
    <t>United States</t>
  </si>
  <si>
    <t>Partner User:</t>
  </si>
  <si>
    <t>DataFrameworks:</t>
  </si>
  <si>
    <t>Phone:</t>
  </si>
  <si>
    <t>(443) 347-4043</t>
  </si>
  <si>
    <t>Email:</t>
  </si>
  <si>
    <t>psorrell@fulcrumautonomy.com</t>
  </si>
  <si>
    <t>QSR Name:</t>
  </si>
  <si>
    <t>Expected to be Ordered</t>
  </si>
  <si>
    <t>Model Number</t>
  </si>
  <si>
    <t>Description</t>
  </si>
  <si>
    <t>Product Group</t>
  </si>
  <si>
    <t>List Price(USD)</t>
  </si>
  <si>
    <t>Disti Discount</t>
  </si>
  <si>
    <t>Disti Price(USD)</t>
  </si>
  <si>
    <t>Disti Expert QDR Discount</t>
  </si>
  <si>
    <t>Disti Expert QDR Price(USD)</t>
  </si>
  <si>
    <t>Discount</t>
  </si>
  <si>
    <t>Supplier</t>
  </si>
  <si>
    <t>Lead Time</t>
  </si>
  <si>
    <t>Freight(USD)</t>
  </si>
  <si>
    <t>Qty</t>
  </si>
  <si>
    <t>Unit Price(USD)</t>
  </si>
  <si>
    <t>Extended Price(USD)</t>
  </si>
  <si>
    <t>Total</t>
  </si>
  <si>
    <t>Yes</t>
  </si>
  <si>
    <t>Active Scale</t>
  </si>
  <si>
    <t>Configured System</t>
  </si>
  <si>
    <t>Location</t>
  </si>
  <si>
    <t>Installation Location: Laytonsville, United States, 20882</t>
  </si>
  <si>
    <t>Zone</t>
  </si>
  <si>
    <t>Service Zone: zone 1</t>
  </si>
  <si>
    <t>Service Level</t>
  </si>
  <si>
    <t>Service Level: GOLD</t>
  </si>
  <si>
    <t xml:space="preserve">System Lead Time: </t>
  </si>
  <si>
    <t>Contract_End</t>
  </si>
  <si>
    <t xml:space="preserve">Service Contract End Date: </t>
  </si>
  <si>
    <t>FASHM-AOFF-001A</t>
  </si>
  <si>
    <t>Quantum ActiveScale P200 HDD Bundle, 192TB (12x16TB)</t>
  </si>
  <si>
    <t>Hardware</t>
  </si>
  <si>
    <t>Quantum</t>
  </si>
  <si>
    <t>FASHM-ASEE-001A</t>
  </si>
  <si>
    <t>Quantum ActiveScale P200 Server Expansion Node (1x1U12), Rackless, No HDDs, No Software, No Switches</t>
  </si>
  <si>
    <t>FASHM-BUNE-001A</t>
  </si>
  <si>
    <t>Quantum ActiveScale P200 Base System Node (1x1U12), Rackless, No HDDs, No Software, No Switches</t>
  </si>
  <si>
    <t>FASHW-ASCV-024A</t>
  </si>
  <si>
    <t>Quantum ActiveScale 1GbE IPMI Switch (24 ports)</t>
  </si>
  <si>
    <t>FASHW-ACBE-005A</t>
  </si>
  <si>
    <t>Quantum ActiveScale Ethernet Cable, 25G DAC cable, 1.6ft (0.5m)</t>
  </si>
  <si>
    <t>FASHM-ASCB-001A</t>
  </si>
  <si>
    <t>Quantum ActiveScale 10/25GbE Switch Bundle</t>
  </si>
  <si>
    <t>FASHR-ACBC-010A</t>
  </si>
  <si>
    <t>Quantum ActiveScale Cold Storage Tape Connector Cable Kit for 200 Series Systems, 10m</t>
  </si>
  <si>
    <t>FASHR-ACBE-010A</t>
  </si>
  <si>
    <t>Quantum ActiveScale Cold Storage 1GbE RJ45 Ethernet Cable for Cold Storage IPMI Switch Connectivity, 10m</t>
  </si>
  <si>
    <t>FASHR-ASCU-001A</t>
  </si>
  <si>
    <t>Quantum ActiveScale Cold Storage SAS Tape Connector</t>
  </si>
  <si>
    <t>Hardware Subtotal</t>
  </si>
  <si>
    <t>SASHM-NSE1-0001</t>
  </si>
  <si>
    <t>Quantum ActiveScale P200 Expansion Module, Single-Geo Installation, zone 1</t>
  </si>
  <si>
    <t>Installation</t>
  </si>
  <si>
    <t>SASHM-NSB1-0001</t>
  </si>
  <si>
    <t>Quantum ActiveScale P200 Base System, Single-Geo Installation, zone 1</t>
  </si>
  <si>
    <t>SASHR-NSC1-0001</t>
  </si>
  <si>
    <t>Quantum ActiveScale Cold Storage Tape Connector, Single-Geo Initial Installation, zone 1</t>
  </si>
  <si>
    <t>Installation Subtotal</t>
  </si>
  <si>
    <t>FASHV-AL1G-001A</t>
  </si>
  <si>
    <t>Quantum ActiveScale Single-Geo Configuration Software License (1EV0093)</t>
  </si>
  <si>
    <t>Software</t>
  </si>
  <si>
    <t>FASHV-ALDE-001A</t>
  </si>
  <si>
    <t>Quantum ActiveScale Data Encryption License, available as a FIPS-validated and non-FIPS-validated Option</t>
  </si>
  <si>
    <t>WASHV-ALTA-HG1A</t>
  </si>
  <si>
    <t>Quantum ActiveScale Capacity License, Active Tier (Disk and SSD); Annual Subscription, includes Gold (7x24TS) software support; per TB</t>
  </si>
  <si>
    <t>Use this to order the desired amount of usable capacity (minimum 100TB). This is a one-year subscription license. For use with ActiveScale appliances with user storage capacity or for ActiveScale software environments running ActiveScale 6 or greater. Consult the ActiveScale Compatibility Guide for the list of supported products and configurations. Gold (7x24TS) Service Level software maintenance is included as part of this license. Hardware maintenance is not included in this license.</t>
  </si>
  <si>
    <t>WASHV-ALTB-HG1A</t>
  </si>
  <si>
    <t>Quantum ActiveScale Cold Storage Capacity License, Cold Tier (Tape); Annual Subscription, Includes Gold (7x24TS) Software Support; per TB</t>
  </si>
  <si>
    <t>Software Subtotal</t>
  </si>
  <si>
    <t>SASHW-SSCV-CD11</t>
  </si>
  <si>
    <t>Quantum ActiveScale 1GbE IPMI Switch; Support Plan, NBD Gold (7x24xNBD CRU); annual, zone 1</t>
  </si>
  <si>
    <t>Hardware Support</t>
  </si>
  <si>
    <t>SASHW-VSCV-CD11</t>
  </si>
  <si>
    <t>Quantum ActiveScale 1GbE IPMI Switch, Quantum Onsite Installation of Customer Replaceable Units (CRUs); Support Plan, NBD Gold (7x24xNBD CRU); annual, zone 1</t>
  </si>
  <si>
    <t>SASHM-SSCB-CD11</t>
  </si>
  <si>
    <t>Quantum ActiveScale No Software, 25GbE Switch Bundle; Support Plan, NBD Gold (7x24xNBD CRU); annual, zone 1</t>
  </si>
  <si>
    <t>SASHM-VSCB-CD11</t>
  </si>
  <si>
    <t>Quantum ActiveScale No Software, 25GbE Switch Bundle, Quantum Onsite Installation of Customer Replaceable Units (CRUs); Support Plan, NBD Gold (7x24xNBD CRU); annual, zone 1</t>
  </si>
  <si>
    <t>SASHM-SSEE-CD11</t>
  </si>
  <si>
    <t>Quantum ActiveScale P200 Server Expansion Node (1x1U12); Support Plan, NBD Gold (7x24xNBD CRU); annual, zone 1</t>
  </si>
  <si>
    <t>SASHM-VUUC-CD11</t>
  </si>
  <si>
    <t>Quantum ActiveScale P200 No Software, Expansion Module, Quantum Onsite Installation of Customer Replaceable Units (CRUs); Support Plan, NBD Gold (7x24xNBD CRU); annual, zone 1</t>
  </si>
  <si>
    <t>SASHM-SUNE-CD11</t>
  </si>
  <si>
    <t>Quantum ActiveScale P200 Base System Node (1x1U12); Support Plan, NBD Gold (7x24xNBD CRU); annual, zone 1</t>
  </si>
  <si>
    <t>SASHM-VUBC-CD11</t>
  </si>
  <si>
    <t>Quantum ActiveScale P200 No Software, Base System, Quantum Onsite Installation of Customer Replaceable Units (CRUs); Support Plan, NBD Gold (7x24xNBD CRU); annual, zone 1</t>
  </si>
  <si>
    <t>SASHR-SSCT-CD11</t>
  </si>
  <si>
    <t>Quantum ActiveScale Cold Storage Tape Connector; Support Plan, NBD Gold (7x24xNBD CRU); annual, zone 1</t>
  </si>
  <si>
    <t>SASHR-VSCT-CD11</t>
  </si>
  <si>
    <t>Quantum ActiveScale Cold Storage Tape Connector, Onsite Installation of Customer Replaceable Units (CRUs); Support Plan, NBD Gold (7x24xNBD CRU); annual, zone 1</t>
  </si>
  <si>
    <t>Hardware Support Subtotal</t>
  </si>
  <si>
    <t>&lt;&lt;END&gt;&gt;</t>
  </si>
  <si>
    <t>Configuration Subtotal:</t>
  </si>
  <si>
    <t>Scalar i7</t>
  </si>
  <si>
    <t>Service Level: null</t>
  </si>
  <si>
    <t>LSC7R-B17X-001A</t>
  </si>
  <si>
    <t>Quantum Scalar i7 RAPTOR LTO Tape Library, no tape drives, 672 physical slots, 100 licensed slots</t>
  </si>
  <si>
    <t>LSC7R-AIAR-001A</t>
  </si>
  <si>
    <t>Quantum Scalar i7 RAPTOR IBM LTO-9 Tape Drive Module, Full Height, 12Gb SAS, Dual Port</t>
  </si>
  <si>
    <t>SSC7R-NHPU-NC01</t>
  </si>
  <si>
    <t>Quantum Scalar i7 RAPTOR Tape Drive, Single Drive, Single Location, Initial Onsite Configuration, zone 1</t>
  </si>
  <si>
    <t>SSC7R-NNDY-NC01</t>
  </si>
  <si>
    <t>Quantum Scalar i7 RAPTOR Library, Initial Onsite Installation and Configuration, zone 1</t>
  </si>
  <si>
    <t>LSC7R-AEYN-001A</t>
  </si>
  <si>
    <t>Quantum Scalar i7 RAPTOR, Advanced Reporting License</t>
  </si>
  <si>
    <t>LSC7R-A5OU-001A</t>
  </si>
  <si>
    <t>Quantum Scalar i7 RAPTOR Advanced Path Failover License, Control and Data Path, Single Drive</t>
  </si>
  <si>
    <t>SSC7R-S0XC-GN11</t>
  </si>
  <si>
    <t>Quantum Scalar i7 RAPTOR with up to six drives, Quantum Onsite Installation of Customer Replaceable Units (CRUs); Support Plan, NBD Gold (7x24xNBD); annual, zone 1</t>
  </si>
  <si>
    <t>SSC7R-SGGI-CD11</t>
  </si>
  <si>
    <t>Quantum Scalar i7 RAPTOR, Tape Drive Module, Full Height; Support Plan, NBD Gold (7x24xNBD CRU); annual, zone 1</t>
  </si>
  <si>
    <t>SSC7R-SZ2H-CD11</t>
  </si>
  <si>
    <t>Quantum Scalar i7 RAPTOR Library, 100 licensed slots, no tape drives; Support Plan, NBD Gold (7x24xNBD CRU); annual, zone 1</t>
  </si>
  <si>
    <t>SAABM-AUA1-PS10</t>
  </si>
  <si>
    <t>Quantum Professional Services Essential Value Pack for DXi and Scalar solutions; Support, Fee; annual, all zones</t>
  </si>
  <si>
    <t>Professional Services</t>
  </si>
  <si>
    <t>Professional Services Subtotal</t>
  </si>
  <si>
    <t>MR-L9LQN-BC</t>
  </si>
  <si>
    <t>Quantum data cartridge, LTO Ultrium 9 (LTO-9), pre-labeled, 20-pack, NON-CANCELABLE, NON-RETURNABLE, NON-REFUNDABLE</t>
  </si>
  <si>
    <t>Media</t>
  </si>
  <si>
    <t>MR-LUCQN-BC</t>
  </si>
  <si>
    <t>Quantum cleaning cartridge, LTO Ultrium Universal, pre-labeled. Must order in multiples of five. NON-CANCELABLE, NON-RETURNABLE, NON-REFUNDABLE</t>
  </si>
  <si>
    <t>For all LTO tape drives. Price is per pre-labeled, bar-coded cartridge, but must be ordered in multiples of five. The Customer Order Manager (COM) completes the order form with the help of sales and/or the customer for each bar-coded media order. Non-cancelable, non-returnable, non-refundable. UPC is the same as its non pre-label media counterpart, MR-LUCQN-01.</t>
  </si>
  <si>
    <t>Media Subtotal</t>
  </si>
  <si>
    <t>Optional Items</t>
  </si>
  <si>
    <t>SAABB-NSSE-0001</t>
  </si>
  <si>
    <t>Quantum Site Charge, Enterprise, zone 1</t>
  </si>
  <si>
    <t>TARIFF</t>
  </si>
  <si>
    <t>Tariff Surcharge</t>
  </si>
  <si>
    <t>Cart Total (Quantum sourced items only)</t>
  </si>
  <si>
    <t xml:space="preserve">Pricing in this quote is subject to change due to fluctuations in tariffs imposed by governmental authorities. We reserve the right to adjust prices accordingly and will notify the buyer of any changes. By accepting this quote, the buyer acknowledges this potential for price adjustments.Please note: Applicable shipping charges and sales tax will be applied to your order         </t>
  </si>
  <si>
    <t xml:space="preserve">Once the order is submitted please contact Sales Administration in your region to make any changes.         </t>
  </si>
  <si>
    <t xml:space="preserve">VAR prices (if shown) apply when purchasing applicable products directly from Quantum and are subject to credit worthiness and purchase terms approval from Quantum. Prices may vary when products are purchased from a Quantum-authorized Distributor.         </t>
  </si>
  <si>
    <t>Laytonsville, Maryland 20882</t>
  </si>
  <si>
    <t>Template Version: Version 139 (02DEC21)</t>
  </si>
  <si>
    <t>Quantum List Price(USD)</t>
  </si>
  <si>
    <t>Quote#</t>
  </si>
  <si>
    <t>Other Items</t>
  </si>
  <si>
    <t>Net Price (USD)</t>
  </si>
  <si>
    <t>Extended Price (USD)</t>
  </si>
  <si>
    <t>Discount %</t>
  </si>
  <si>
    <t>Subtotal</t>
  </si>
  <si>
    <t>Other Items Subtotal:</t>
  </si>
  <si>
    <t>QUOTE TOTAL</t>
  </si>
  <si>
    <t>Total (Quantum sourced items only)</t>
  </si>
  <si>
    <t>Quote 2025-405037 Summary</t>
  </si>
  <si>
    <t>Price(USD)</t>
  </si>
  <si>
    <t>Configuration 1: Active Scale Subtotal</t>
  </si>
  <si>
    <t>Configuration 2: Scalar i7 Subtotal</t>
  </si>
  <si>
    <t>Other Items Subtotal</t>
  </si>
  <si>
    <t>Pricing valid only with approved QDR\ SQR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</si>
</sst>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409]d\-mmm\-yy;@"/>
  </numFmts>
  <fonts count="38" x14ac:knownFonts="1">
    <font>
      <sz val="10"/>
      <name val="Arial"/>
    </font>
    <font>
      <sz val="10"/>
      <name val="Arial"/>
      <family val="2"/>
    </font>
    <font>
      <sz val="8"/>
      <name val="Arial"/>
      <family val="2"/>
    </font>
    <font>
      <b/>
      <sz val="8"/>
      <name val="Arial"/>
      <family val="2"/>
    </font>
    <font>
      <b/>
      <i/>
      <sz val="12"/>
      <name val="Arial"/>
      <family val="2"/>
    </font>
    <font>
      <u/>
      <sz val="10"/>
      <color indexed="12"/>
      <name val="Arial"/>
      <family val="2"/>
    </font>
    <font>
      <sz val="9"/>
      <name val="Arial"/>
      <family val="2"/>
    </font>
    <font>
      <b/>
      <sz val="10"/>
      <name val="Arial"/>
      <family val="2"/>
    </font>
    <font>
      <b/>
      <sz val="12"/>
      <color indexed="9"/>
      <name val="Arial"/>
      <family val="2"/>
    </font>
    <font>
      <b/>
      <sz val="9"/>
      <name val="Arial"/>
      <family val="2"/>
    </font>
    <font>
      <sz val="9"/>
      <name val="Arial"/>
      <family val="2"/>
    </font>
    <font>
      <b/>
      <i/>
      <sz val="9"/>
      <name val="Arial"/>
      <family val="2"/>
    </font>
    <font>
      <b/>
      <sz val="18"/>
      <color indexed="9"/>
      <name val="Arial"/>
      <family val="2"/>
    </font>
    <font>
      <b/>
      <sz val="12"/>
      <name val="Arial"/>
      <family val="2"/>
    </font>
    <font>
      <sz val="8"/>
      <name val="Arial"/>
      <family val="2"/>
    </font>
    <font>
      <sz val="9"/>
      <color indexed="9"/>
      <name val="Arial"/>
      <family val="2"/>
    </font>
    <font>
      <b/>
      <sz val="8"/>
      <color indexed="9"/>
      <name val="Arial"/>
      <family val="2"/>
    </font>
    <font>
      <sz val="7"/>
      <name val="Arial"/>
      <family val="2"/>
    </font>
    <font>
      <sz val="8"/>
      <color indexed="81"/>
      <name val="Tahoma"/>
      <family val="2"/>
    </font>
    <font>
      <b/>
      <sz val="8"/>
      <color indexed="81"/>
      <name val="Tahoma"/>
      <family val="2"/>
    </font>
    <font>
      <b/>
      <sz val="14"/>
      <name val="Arial"/>
      <family val="2"/>
    </font>
    <font>
      <i/>
      <sz val="10"/>
      <name val="Arial"/>
      <family val="2"/>
    </font>
    <font>
      <u/>
      <sz val="14"/>
      <color indexed="12"/>
      <name val="Arial"/>
      <family val="2"/>
    </font>
    <font>
      <b/>
      <sz val="12"/>
      <color theme="0"/>
      <name val="Arial"/>
      <family val="2"/>
    </font>
    <font>
      <b/>
      <sz val="10"/>
      <color rgb="FF0F73C3"/>
      <name val="Calibri"/>
      <family val="2"/>
      <scheme val="minor"/>
    </font>
    <font>
      <b/>
      <sz val="18"/>
      <color theme="0"/>
      <name val="Arial"/>
      <family val="2"/>
    </font>
    <font>
      <sz val="9"/>
      <color rgb="FFFF0000"/>
      <name val="Arial"/>
      <family val="2"/>
    </font>
    <font>
      <b/>
      <sz val="12"/>
      <color rgb="FFFF0000"/>
      <name val="Arial"/>
      <family val="2"/>
    </font>
    <font>
      <u/>
      <sz val="13"/>
      <color indexed="12"/>
      <name val="Arial"/>
      <family val="2"/>
    </font>
    <font>
      <b/>
      <u/>
      <sz val="10"/>
      <color theme="9" tint="-0.249977111117893"/>
      <name val="Arial"/>
      <family val="2"/>
    </font>
    <font>
      <b/>
      <sz val="9"/>
      <color theme="9" tint="-0.249977111117893"/>
      <name val="Calibri"/>
      <family val="2"/>
      <scheme val="minor"/>
    </font>
    <font>
      <sz val="10"/>
      <name val="Arial"/>
    </font>
    <font>
      <i/>
      <sz val="8"/>
      <name val="Arial"/>
      <family val="2"/>
    </font>
    <font>
      <i/>
      <sz val="7"/>
      <name val="Arial"/>
      <family val="2"/>
    </font>
    <font>
      <sz val="8"/>
      <color rgb="FFFFFFFF"/>
      <name val="Arial"/>
      <family val="2"/>
    </font>
    <font>
      <i/>
      <sz val="8"/>
      <color rgb="FF00B0F0"/>
      <name val="Arial"/>
      <family val="2"/>
    </font>
    <font>
      <b/>
      <sz val="7"/>
      <name val="Arial"/>
      <family val="2"/>
    </font>
    <font>
      <b/>
      <i/>
      <sz val="7"/>
      <color rgb="FFFF0000"/>
      <name val="Arial"/>
      <family val="2"/>
    </font>
  </fonts>
  <fills count="14">
    <fill>
      <patternFill patternType="none"/>
    </fill>
    <fill>
      <patternFill patternType="gray125"/>
    </fill>
    <fill>
      <patternFill patternType="solid">
        <fgColor indexed="38"/>
        <bgColor indexed="64"/>
      </patternFill>
    </fill>
    <fill>
      <patternFill patternType="solid">
        <fgColor indexed="43"/>
        <bgColor indexed="64"/>
      </patternFill>
    </fill>
    <fill>
      <patternFill patternType="solid">
        <fgColor indexed="42"/>
        <bgColor indexed="64"/>
      </patternFill>
    </fill>
    <fill>
      <patternFill patternType="solid">
        <fgColor indexed="51"/>
        <bgColor indexed="64"/>
      </patternFill>
    </fill>
    <fill>
      <patternFill patternType="solid">
        <fgColor rgb="FF00B6F1"/>
        <bgColor indexed="64"/>
      </patternFill>
    </fill>
    <fill>
      <patternFill patternType="solid">
        <fgColor theme="5" tint="0.59999389629810485"/>
        <bgColor indexed="64"/>
      </patternFill>
    </fill>
    <fill>
      <gradientFill degree="90">
        <stop position="0">
          <color rgb="FF682D86"/>
        </stop>
        <stop position="1">
          <color rgb="FF00B6F1"/>
        </stop>
      </gradientFill>
    </fill>
    <fill>
      <patternFill patternType="solid">
        <fgColor rgb="FF002878"/>
        <bgColor indexed="64"/>
      </patternFill>
    </fill>
    <fill>
      <patternFill patternType="solid">
        <fgColor rgb="FFC0C0C0"/>
        <bgColor indexed="64"/>
      </patternFill>
    </fill>
    <fill>
      <patternFill patternType="solid">
        <fgColor indexed="44"/>
        <bgColor indexed="64"/>
      </patternFill>
    </fill>
    <fill>
      <patternFill patternType="solid">
        <fgColor rgb="FFDDDDDD"/>
        <bgColor indexed="64"/>
      </patternFill>
    </fill>
    <fill>
      <patternFill patternType="solid">
        <fgColor theme="0" tint="-0.14996795556505021"/>
        <bgColor indexed="64"/>
      </patternFill>
    </fill>
  </fills>
  <borders count="20">
    <border>
      <left/>
      <right/>
      <top/>
      <bottom/>
      <diagonal/>
    </border>
    <border>
      <left style="thin">
        <color indexed="38"/>
      </left>
      <right style="thin">
        <color indexed="38"/>
      </right>
      <top style="thin">
        <color indexed="38"/>
      </top>
      <bottom style="thin">
        <color indexed="38"/>
      </bottom>
      <diagonal/>
    </border>
    <border>
      <left style="thin">
        <color indexed="38"/>
      </left>
      <right/>
      <top/>
      <bottom style="thin">
        <color indexed="38"/>
      </bottom>
      <diagonal/>
    </border>
    <border>
      <left style="thin">
        <color indexed="38"/>
      </left>
      <right/>
      <top style="thin">
        <color indexed="38"/>
      </top>
      <bottom style="thin">
        <color indexed="38"/>
      </bottom>
      <diagonal/>
    </border>
    <border>
      <left style="thin">
        <color indexed="39"/>
      </left>
      <right style="thin">
        <color indexed="39"/>
      </right>
      <top style="thin">
        <color indexed="39"/>
      </top>
      <bottom style="thin">
        <color indexed="39"/>
      </bottom>
      <diagonal/>
    </border>
    <border>
      <left style="thin">
        <color indexed="39"/>
      </left>
      <right style="thin">
        <color indexed="39"/>
      </right>
      <top/>
      <bottom style="thin">
        <color indexed="39"/>
      </bottom>
      <diagonal/>
    </border>
    <border>
      <left style="thin">
        <color indexed="39"/>
      </left>
      <right style="thin">
        <color indexed="39"/>
      </right>
      <top style="thin">
        <color indexed="39"/>
      </top>
      <bottom/>
      <diagonal/>
    </border>
    <border>
      <left style="thin">
        <color indexed="38"/>
      </left>
      <right/>
      <top style="thin">
        <color indexed="38"/>
      </top>
      <bottom/>
      <diagonal/>
    </border>
    <border>
      <left/>
      <right/>
      <top style="thin">
        <color indexed="38"/>
      </top>
      <bottom/>
      <diagonal/>
    </border>
    <border>
      <left style="thin">
        <color indexed="63"/>
      </left>
      <right/>
      <top style="thin">
        <color indexed="63"/>
      </top>
      <bottom style="thin">
        <color indexed="63"/>
      </bottom>
      <diagonal/>
    </border>
    <border>
      <left/>
      <right style="thin">
        <color indexed="63"/>
      </right>
      <top style="thin">
        <color indexed="63"/>
      </top>
      <bottom style="thin">
        <color indexed="63"/>
      </bottom>
      <diagonal/>
    </border>
    <border>
      <left style="thin">
        <color indexed="39"/>
      </left>
      <right style="thin">
        <color indexed="39"/>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ck">
        <color indexed="64"/>
      </top>
      <bottom/>
      <diagonal/>
    </border>
  </borders>
  <cellStyleXfs count="5">
    <xf numFmtId="0" fontId="0" fillId="0" borderId="0"/>
    <xf numFmtId="0" fontId="16" fillId="0" borderId="0" applyNumberFormat="0">
      <alignment horizontal="center" vertical="center" wrapText="1"/>
    </xf>
    <xf numFmtId="0" fontId="5" fillId="0" borderId="0" applyNumberFormat="0" applyFill="0" applyBorder="0" applyAlignment="0" applyProtection="0">
      <alignment vertical="top"/>
      <protection locked="0"/>
    </xf>
    <xf numFmtId="43" fontId="31" fillId="0" borderId="0" applyFont="0" applyFill="0" applyBorder="0" applyAlignment="0" applyProtection="0"/>
    <xf numFmtId="9" fontId="31" fillId="0" borderId="0" applyFont="0" applyFill="0" applyBorder="0" applyAlignment="0" applyProtection="0"/>
  </cellStyleXfs>
  <cellXfs count="164">
    <xf numFmtId="0" fontId="0" fillId="0" borderId="0" xfId="0"/>
    <xf numFmtId="0" fontId="2" fillId="0" borderId="0" xfId="0" applyFont="1" applyAlignment="1">
      <alignment vertical="top" wrapText="1"/>
    </xf>
    <xf numFmtId="0" fontId="0" fillId="0" borderId="0" xfId="0" applyAlignment="1">
      <alignment horizontal="left" vertical="top" indent="1"/>
    </xf>
    <xf numFmtId="0" fontId="9" fillId="0" borderId="0" xfId="0" applyFont="1" applyAlignment="1">
      <alignment vertical="top"/>
    </xf>
    <xf numFmtId="0" fontId="10" fillId="0" borderId="0" xfId="0" applyFont="1" applyAlignment="1">
      <alignment vertical="top" wrapText="1"/>
    </xf>
    <xf numFmtId="0" fontId="11" fillId="0" borderId="0" xfId="0" applyFont="1" applyAlignment="1">
      <alignment horizontal="left" vertical="top" wrapText="1"/>
    </xf>
    <xf numFmtId="0" fontId="6" fillId="0" borderId="0" xfId="0" applyFont="1" applyAlignment="1">
      <alignment vertical="top" wrapText="1"/>
    </xf>
    <xf numFmtId="0" fontId="9" fillId="0" borderId="0" xfId="0" applyFont="1" applyAlignment="1">
      <alignment vertical="top" wrapText="1"/>
    </xf>
    <xf numFmtId="0" fontId="2" fillId="0" borderId="0" xfId="0" applyFont="1" applyAlignment="1">
      <alignment horizontal="left" vertical="top" wrapText="1"/>
    </xf>
    <xf numFmtId="0" fontId="4" fillId="0" borderId="0" xfId="0" applyFont="1" applyAlignment="1">
      <alignment horizontal="left" vertical="center" wrapText="1"/>
    </xf>
    <xf numFmtId="0" fontId="4" fillId="0" borderId="0" xfId="0" applyFont="1" applyAlignment="1">
      <alignment horizontal="center" vertical="center" wrapText="1"/>
    </xf>
    <xf numFmtId="0" fontId="7" fillId="2" borderId="1" xfId="0" applyFont="1" applyFill="1" applyBorder="1" applyAlignment="1">
      <alignment vertical="center" wrapText="1"/>
    </xf>
    <xf numFmtId="0" fontId="7" fillId="0" borderId="4" xfId="0" applyFont="1" applyBorder="1" applyAlignment="1" applyProtection="1">
      <alignment horizontal="left" vertical="center" wrapText="1"/>
      <protection locked="0"/>
    </xf>
    <xf numFmtId="0" fontId="1" fillId="0" borderId="5" xfId="0"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0" fontId="1" fillId="0" borderId="6" xfId="0" applyFont="1" applyBorder="1" applyAlignment="1" applyProtection="1">
      <alignment horizontal="left" vertical="center" wrapText="1"/>
      <protection locked="0"/>
    </xf>
    <xf numFmtId="0" fontId="14" fillId="0" borderId="0" xfId="0" applyFont="1" applyAlignment="1">
      <alignment vertical="top" wrapText="1"/>
    </xf>
    <xf numFmtId="164" fontId="7" fillId="0" borderId="4" xfId="0" applyNumberFormat="1" applyFont="1" applyBorder="1" applyAlignment="1" applyProtection="1">
      <alignment horizontal="left" vertical="center" wrapText="1"/>
      <protection locked="0"/>
    </xf>
    <xf numFmtId="0" fontId="3" fillId="0" borderId="0" xfId="0" applyFont="1" applyAlignment="1">
      <alignment horizontal="left" vertical="top" wrapText="1"/>
    </xf>
    <xf numFmtId="0" fontId="2" fillId="0" borderId="0" xfId="0" applyFont="1"/>
    <xf numFmtId="0" fontId="7" fillId="0" borderId="4" xfId="0" applyFont="1" applyBorder="1" applyAlignment="1">
      <alignment horizontal="left" vertical="center" wrapText="1"/>
    </xf>
    <xf numFmtId="4" fontId="2" fillId="0" borderId="0" xfId="0" applyNumberFormat="1" applyFont="1" applyAlignment="1">
      <alignment horizontal="right" vertical="top" wrapText="1"/>
    </xf>
    <xf numFmtId="0" fontId="11" fillId="3" borderId="0" xfId="0" applyFont="1" applyFill="1" applyAlignment="1">
      <alignment vertical="top" wrapText="1"/>
    </xf>
    <xf numFmtId="0" fontId="3" fillId="0" borderId="0" xfId="0" applyFont="1"/>
    <xf numFmtId="0" fontId="15" fillId="0" borderId="0" xfId="0" applyFont="1" applyAlignment="1">
      <alignment vertical="top" wrapText="1"/>
    </xf>
    <xf numFmtId="10" fontId="3" fillId="0" borderId="0" xfId="0" applyNumberFormat="1" applyFont="1" applyAlignment="1">
      <alignment vertical="center" wrapText="1"/>
    </xf>
    <xf numFmtId="0" fontId="3" fillId="0" borderId="0" xfId="0" applyFont="1" applyAlignment="1">
      <alignment horizontal="center" vertical="center" wrapText="1"/>
    </xf>
    <xf numFmtId="10" fontId="3" fillId="4" borderId="0" xfId="0" applyNumberFormat="1" applyFont="1" applyFill="1" applyAlignment="1">
      <alignment horizontal="left" vertical="center" wrapText="1"/>
    </xf>
    <xf numFmtId="0" fontId="2" fillId="0" borderId="0" xfId="0" applyFont="1" applyAlignment="1">
      <alignment vertical="top"/>
    </xf>
    <xf numFmtId="0" fontId="3" fillId="0" borderId="0" xfId="2" applyFont="1" applyAlignment="1" applyProtection="1"/>
    <xf numFmtId="0" fontId="23" fillId="0" borderId="0" xfId="0" applyFont="1" applyAlignment="1">
      <alignment vertical="top" wrapText="1"/>
    </xf>
    <xf numFmtId="0" fontId="2" fillId="0" borderId="0" xfId="0" applyFont="1" applyAlignment="1">
      <alignment horizontal="left"/>
    </xf>
    <xf numFmtId="0" fontId="2" fillId="0" borderId="0" xfId="0" applyFont="1" applyAlignment="1">
      <alignment wrapText="1"/>
    </xf>
    <xf numFmtId="0" fontId="12" fillId="0" borderId="0" xfId="0" applyFont="1" applyAlignment="1">
      <alignment vertical="center"/>
    </xf>
    <xf numFmtId="0" fontId="12" fillId="0" borderId="0" xfId="0" applyFont="1" applyAlignment="1">
      <alignment horizontal="right" vertical="center"/>
    </xf>
    <xf numFmtId="0" fontId="9" fillId="5" borderId="0" xfId="0" applyFont="1" applyFill="1" applyAlignment="1">
      <alignment horizontal="left" vertical="center" wrapText="1"/>
    </xf>
    <xf numFmtId="0" fontId="3" fillId="0" borderId="0" xfId="0" applyFont="1" applyAlignment="1">
      <alignment vertical="top" wrapText="1"/>
    </xf>
    <xf numFmtId="4" fontId="3" fillId="0" borderId="0" xfId="0" applyNumberFormat="1" applyFont="1" applyAlignment="1">
      <alignment horizontal="right" vertical="top" wrapText="1"/>
    </xf>
    <xf numFmtId="0" fontId="2" fillId="6" borderId="0" xfId="0" applyFont="1" applyFill="1"/>
    <xf numFmtId="0" fontId="2" fillId="6" borderId="0" xfId="0" applyFont="1" applyFill="1" applyAlignment="1">
      <alignment horizontal="center"/>
    </xf>
    <xf numFmtId="0" fontId="0" fillId="6" borderId="0" xfId="0" applyFill="1"/>
    <xf numFmtId="0" fontId="7" fillId="0" borderId="0" xfId="0" applyFont="1"/>
    <xf numFmtId="0" fontId="20" fillId="0" borderId="0" xfId="0" applyFont="1"/>
    <xf numFmtId="0" fontId="21" fillId="0" borderId="0" xfId="0" applyFont="1"/>
    <xf numFmtId="0" fontId="6" fillId="0" borderId="0" xfId="0" quotePrefix="1" applyFont="1" applyAlignment="1">
      <alignment vertical="top" wrapText="1"/>
    </xf>
    <xf numFmtId="0" fontId="13" fillId="0" borderId="0" xfId="0" applyFont="1" applyAlignment="1" applyProtection="1">
      <alignment horizontal="left" vertical="top"/>
      <protection locked="0"/>
    </xf>
    <xf numFmtId="0" fontId="0" fillId="0" borderId="0" xfId="0" applyAlignment="1">
      <alignment vertical="top"/>
    </xf>
    <xf numFmtId="0" fontId="3" fillId="0" borderId="0" xfId="0" applyFont="1" applyAlignment="1" applyProtection="1">
      <alignment vertical="top"/>
      <protection locked="0"/>
    </xf>
    <xf numFmtId="0" fontId="3" fillId="0" borderId="0" xfId="0" applyFont="1" applyAlignment="1" applyProtection="1">
      <alignment vertical="top" wrapText="1"/>
      <protection locked="0"/>
    </xf>
    <xf numFmtId="0" fontId="1" fillId="0" borderId="0" xfId="0" applyFont="1" applyAlignment="1" applyProtection="1">
      <alignment horizontal="left" vertical="center" wrapText="1"/>
      <protection locked="0"/>
    </xf>
    <xf numFmtId="0" fontId="2" fillId="0" borderId="0" xfId="0" applyFont="1" applyAlignment="1">
      <alignment horizontal="right"/>
    </xf>
    <xf numFmtId="0" fontId="24" fillId="0" borderId="0" xfId="0" applyFont="1" applyAlignment="1">
      <alignment horizontal="right" vertical="center" wrapText="1"/>
    </xf>
    <xf numFmtId="0" fontId="0" fillId="0" borderId="0" xfId="0" applyAlignment="1">
      <alignment wrapText="1"/>
    </xf>
    <xf numFmtId="0" fontId="22" fillId="0" borderId="0" xfId="2" applyFont="1" applyAlignment="1" applyProtection="1">
      <alignment horizontal="left" vertical="top"/>
    </xf>
    <xf numFmtId="0" fontId="9" fillId="7" borderId="0" xfId="0" applyFont="1" applyFill="1" applyAlignment="1">
      <alignment horizontal="left" vertical="center" wrapText="1"/>
    </xf>
    <xf numFmtId="0" fontId="0" fillId="0" borderId="0" xfId="0" applyAlignment="1">
      <alignment horizontal="center" wrapText="1"/>
    </xf>
    <xf numFmtId="0" fontId="27" fillId="0" borderId="0" xfId="0" applyFont="1" applyAlignment="1" applyProtection="1">
      <alignment horizontal="left" vertical="top"/>
      <protection locked="0"/>
    </xf>
    <xf numFmtId="0" fontId="29" fillId="0" borderId="0" xfId="2" applyNumberFormat="1" applyFont="1" applyAlignment="1" applyProtection="1">
      <alignment horizontal="center" vertical="center" wrapText="1"/>
    </xf>
    <xf numFmtId="0" fontId="30" fillId="0" borderId="0" xfId="0" applyFont="1" applyAlignment="1">
      <alignment horizontal="center" vertical="center" wrapText="1"/>
    </xf>
    <xf numFmtId="0" fontId="8" fillId="9" borderId="9" xfId="0" applyFont="1" applyFill="1" applyBorder="1" applyAlignment="1">
      <alignment horizontal="left" vertical="center" wrapText="1"/>
    </xf>
    <xf numFmtId="0" fontId="8" fillId="9" borderId="10" xfId="0" applyFont="1" applyFill="1" applyBorder="1" applyAlignment="1">
      <alignment horizontal="left" vertical="center" wrapText="1"/>
    </xf>
    <xf numFmtId="0" fontId="1" fillId="2" borderId="3" xfId="0" applyFont="1" applyFill="1" applyBorder="1" applyAlignment="1">
      <alignment vertical="center" wrapText="1"/>
    </xf>
    <xf numFmtId="0" fontId="1" fillId="2" borderId="7" xfId="0" applyFont="1" applyFill="1" applyBorder="1" applyAlignment="1">
      <alignment vertical="center" wrapText="1"/>
    </xf>
    <xf numFmtId="0" fontId="1" fillId="0" borderId="0" xfId="0" applyFont="1" applyAlignment="1">
      <alignment vertical="center" wrapText="1"/>
    </xf>
    <xf numFmtId="0" fontId="1" fillId="2" borderId="8" xfId="0" applyFont="1" applyFill="1" applyBorder="1" applyAlignment="1">
      <alignment vertical="top" wrapText="1"/>
    </xf>
    <xf numFmtId="0" fontId="1" fillId="2" borderId="0" xfId="0" applyFont="1" applyFill="1" applyAlignment="1">
      <alignment vertical="top" wrapText="1"/>
    </xf>
    <xf numFmtId="0" fontId="1" fillId="2" borderId="2" xfId="0" applyFont="1" applyFill="1" applyBorder="1" applyAlignment="1">
      <alignment vertical="center" wrapText="1"/>
    </xf>
    <xf numFmtId="0" fontId="1" fillId="2" borderId="0" xfId="0" applyFont="1" applyFill="1" applyAlignment="1">
      <alignment vertical="center" wrapText="1"/>
    </xf>
    <xf numFmtId="0" fontId="26" fillId="3" borderId="0" xfId="0" quotePrefix="1" applyFont="1" applyFill="1" applyAlignment="1">
      <alignment horizontal="left" vertical="top" wrapText="1"/>
    </xf>
    <xf numFmtId="0" fontId="6" fillId="3" borderId="0" xfId="0" quotePrefix="1" applyFont="1" applyFill="1" applyAlignment="1">
      <alignment horizontal="left" vertical="top" wrapText="1"/>
    </xf>
    <xf numFmtId="0" fontId="27" fillId="0" borderId="0" xfId="0" applyFont="1" applyAlignment="1" applyProtection="1">
      <alignment horizontal="left" vertical="top"/>
      <protection locked="0"/>
    </xf>
    <xf numFmtId="0" fontId="25" fillId="8" borderId="0" xfId="0" applyFont="1" applyFill="1" applyAlignment="1">
      <alignment horizontal="right" vertical="center" wrapText="1" indent="2"/>
    </xf>
    <xf numFmtId="0" fontId="13" fillId="0" borderId="0" xfId="0" applyFont="1" applyAlignment="1" applyProtection="1">
      <alignment horizontal="left" vertical="top"/>
      <protection locked="0"/>
    </xf>
    <xf numFmtId="0" fontId="8" fillId="9" borderId="9" xfId="0" applyFont="1" applyFill="1" applyBorder="1" applyAlignment="1">
      <alignment vertical="center" wrapText="1"/>
    </xf>
    <xf numFmtId="0" fontId="1" fillId="9" borderId="10" xfId="0" applyFont="1" applyFill="1" applyBorder="1" applyAlignment="1">
      <alignment vertical="center" wrapText="1"/>
    </xf>
    <xf numFmtId="0" fontId="8" fillId="9" borderId="9" xfId="0" applyFont="1" applyFill="1" applyBorder="1" applyAlignment="1">
      <alignment horizontal="left" vertical="center" wrapText="1"/>
    </xf>
    <xf numFmtId="0" fontId="8" fillId="9" borderId="10" xfId="0" applyFont="1" applyFill="1" applyBorder="1" applyAlignment="1">
      <alignment horizontal="left" vertical="center" wrapText="1"/>
    </xf>
    <xf numFmtId="0" fontId="13" fillId="0" borderId="0" xfId="0" applyFont="1" applyAlignment="1" applyProtection="1">
      <alignment horizontal="left" vertical="top" wrapText="1"/>
      <protection locked="0"/>
    </xf>
    <xf numFmtId="0" fontId="7" fillId="0" borderId="6" xfId="0" applyFont="1" applyBorder="1" applyAlignment="1" applyProtection="1">
      <alignment horizontal="left" vertical="top" wrapText="1"/>
      <protection locked="0"/>
    </xf>
    <xf numFmtId="0" fontId="7" fillId="0" borderId="11" xfId="0" applyFont="1" applyBorder="1" applyAlignment="1" applyProtection="1">
      <alignment horizontal="left" vertical="top" wrapText="1"/>
      <protection locked="0"/>
    </xf>
    <xf numFmtId="0" fontId="7" fillId="0" borderId="5" xfId="0" applyFont="1" applyBorder="1" applyAlignment="1" applyProtection="1">
      <alignment horizontal="left" vertical="top" wrapText="1"/>
      <protection locked="0"/>
    </xf>
    <xf numFmtId="0" fontId="28" fillId="0" borderId="0" xfId="2" applyFont="1" applyAlignment="1" applyProtection="1">
      <alignment horizontal="center"/>
    </xf>
    <xf numFmtId="10" fontId="31" fillId="0" borderId="0" xfId="4" applyNumberFormat="1"/>
    <xf numFmtId="0" fontId="33" fillId="0" borderId="0" xfId="0" applyFont="1" applyAlignment="1">
      <alignment vertical="top" wrapText="1"/>
    </xf>
    <xf numFmtId="0" fontId="33" fillId="0" borderId="0" xfId="0" applyFont="1" applyAlignment="1">
      <alignment horizontal="left" vertical="top" wrapText="1"/>
    </xf>
    <xf numFmtId="0" fontId="2" fillId="0" borderId="0" xfId="0" applyFont="1" applyAlignment="1">
      <alignment vertical="top" wrapText="1"/>
    </xf>
    <xf numFmtId="0" fontId="0" fillId="0" borderId="0" xfId="0" applyAlignment="1">
      <alignment vertical="top" wrapText="1"/>
    </xf>
    <xf numFmtId="0" fontId="34" fillId="0" borderId="0" xfId="0" applyFont="1" applyAlignment="1">
      <alignment vertical="top" wrapText="1"/>
    </xf>
    <xf numFmtId="0" fontId="3" fillId="10" borderId="0" xfId="0" applyFont="1" applyFill="1" applyAlignment="1">
      <alignment vertical="top" wrapText="1"/>
    </xf>
    <xf numFmtId="0" fontId="2" fillId="0" borderId="0" xfId="0" applyNumberFormat="1" applyFont="1" applyAlignment="1">
      <alignment horizontal="center" vertical="top" wrapText="1"/>
    </xf>
    <xf numFmtId="0" fontId="3" fillId="11" borderId="0" xfId="0" applyFont="1" applyFill="1" applyAlignment="1">
      <alignment vertical="top" wrapText="1"/>
    </xf>
    <xf numFmtId="4" fontId="3" fillId="11" borderId="0" xfId="0" applyNumberFormat="1" applyFont="1" applyFill="1" applyAlignment="1">
      <alignment horizontal="right" vertical="top" wrapText="1"/>
    </xf>
    <xf numFmtId="0" fontId="3" fillId="11" borderId="0" xfId="0" applyNumberFormat="1" applyFont="1" applyFill="1" applyAlignment="1">
      <alignment horizontal="center" vertical="top" wrapText="1"/>
    </xf>
    <xf numFmtId="10" fontId="2" fillId="0" borderId="0" xfId="0" applyNumberFormat="1" applyFont="1" applyAlignment="1">
      <alignment horizontal="right" vertical="top" wrapText="1"/>
    </xf>
    <xf numFmtId="10" fontId="3" fillId="11" borderId="0" xfId="0" applyNumberFormat="1" applyFont="1" applyFill="1" applyAlignment="1">
      <alignment horizontal="right" vertical="top" wrapText="1"/>
    </xf>
    <xf numFmtId="4" fontId="3" fillId="12" borderId="0" xfId="0" applyNumberFormat="1" applyFont="1" applyFill="1" applyAlignment="1">
      <alignment horizontal="right" vertical="top" wrapText="1"/>
    </xf>
    <xf numFmtId="0" fontId="2" fillId="0" borderId="0" xfId="0" applyFont="1" applyBorder="1" applyAlignment="1">
      <alignment vertical="top" wrapText="1"/>
    </xf>
    <xf numFmtId="0" fontId="34" fillId="0" borderId="0" xfId="0" applyFont="1" applyBorder="1" applyAlignment="1">
      <alignment vertical="top" wrapText="1"/>
    </xf>
    <xf numFmtId="0" fontId="32" fillId="0" borderId="0" xfId="0" applyFont="1" applyBorder="1" applyAlignment="1">
      <alignment vertical="top" wrapText="1"/>
    </xf>
    <xf numFmtId="4" fontId="2" fillId="0" borderId="0" xfId="0" applyNumberFormat="1" applyFont="1" applyBorder="1" applyAlignment="1">
      <alignment horizontal="right" vertical="top" wrapText="1"/>
    </xf>
    <xf numFmtId="10" fontId="2" fillId="0" borderId="0" xfId="0" applyNumberFormat="1" applyFont="1" applyBorder="1" applyAlignment="1">
      <alignment horizontal="right" vertical="top" wrapText="1"/>
    </xf>
    <xf numFmtId="0" fontId="2" fillId="0" borderId="0" xfId="0" applyNumberFormat="1" applyFont="1" applyBorder="1" applyAlignment="1">
      <alignment horizontal="center" vertical="top" wrapText="1"/>
    </xf>
    <xf numFmtId="0" fontId="35" fillId="0" borderId="0" xfId="0" applyFont="1" applyBorder="1" applyAlignment="1">
      <alignment vertical="top" wrapText="1"/>
    </xf>
    <xf numFmtId="0" fontId="33" fillId="0" borderId="0" xfId="0" applyFont="1" applyBorder="1" applyAlignment="1">
      <alignment vertical="top" wrapText="1"/>
    </xf>
    <xf numFmtId="0" fontId="2" fillId="0" borderId="0" xfId="0" applyFont="1" applyBorder="1" applyAlignment="1">
      <alignment vertical="top"/>
    </xf>
    <xf numFmtId="0" fontId="2" fillId="0" borderId="12" xfId="0" applyFont="1" applyBorder="1" applyAlignment="1">
      <alignment vertical="top" wrapText="1"/>
    </xf>
    <xf numFmtId="0" fontId="2" fillId="0" borderId="13" xfId="0" applyFont="1" applyBorder="1" applyAlignment="1">
      <alignment vertical="top" wrapText="1"/>
    </xf>
    <xf numFmtId="0" fontId="34" fillId="0" borderId="14" xfId="0" applyFont="1" applyBorder="1" applyAlignment="1">
      <alignment vertical="top" wrapText="1"/>
    </xf>
    <xf numFmtId="0" fontId="32" fillId="0" borderId="14" xfId="0" applyFont="1" applyBorder="1" applyAlignment="1">
      <alignment vertical="top" wrapText="1"/>
    </xf>
    <xf numFmtId="4" fontId="2" fillId="0" borderId="14" xfId="0" applyNumberFormat="1" applyFont="1" applyBorder="1" applyAlignment="1">
      <alignment horizontal="right" vertical="top" wrapText="1"/>
    </xf>
    <xf numFmtId="10" fontId="2" fillId="0" borderId="14" xfId="0" applyNumberFormat="1" applyFont="1" applyBorder="1" applyAlignment="1">
      <alignment horizontal="right" vertical="top" wrapText="1"/>
    </xf>
    <xf numFmtId="0" fontId="2" fillId="0" borderId="14" xfId="0" applyNumberFormat="1" applyFont="1" applyBorder="1" applyAlignment="1">
      <alignment horizontal="center" vertical="top" wrapText="1"/>
    </xf>
    <xf numFmtId="4" fontId="2" fillId="0" borderId="16" xfId="0" applyNumberFormat="1" applyFont="1" applyBorder="1" applyAlignment="1">
      <alignment horizontal="right" vertical="top" wrapText="1"/>
    </xf>
    <xf numFmtId="4" fontId="2" fillId="0" borderId="17" xfId="0" applyNumberFormat="1" applyFont="1" applyBorder="1" applyAlignment="1">
      <alignment horizontal="right" vertical="top" wrapText="1"/>
    </xf>
    <xf numFmtId="0" fontId="2" fillId="0" borderId="14" xfId="0" applyFont="1" applyBorder="1" applyAlignment="1">
      <alignment vertical="top" wrapText="1"/>
    </xf>
    <xf numFmtId="0" fontId="36" fillId="12" borderId="14" xfId="0" applyFont="1" applyFill="1" applyBorder="1" applyAlignment="1">
      <alignment vertical="top" wrapText="1"/>
    </xf>
    <xf numFmtId="4" fontId="3" fillId="12" borderId="14" xfId="0" applyNumberFormat="1" applyFont="1" applyFill="1" applyBorder="1" applyAlignment="1">
      <alignment horizontal="right" vertical="top" wrapText="1"/>
    </xf>
    <xf numFmtId="10" fontId="3" fillId="12" borderId="14" xfId="0" applyNumberFormat="1" applyFont="1" applyFill="1" applyBorder="1" applyAlignment="1">
      <alignment horizontal="right" vertical="top" wrapText="1"/>
    </xf>
    <xf numFmtId="0" fontId="3" fillId="12" borderId="14" xfId="0" applyNumberFormat="1" applyFont="1" applyFill="1" applyBorder="1" applyAlignment="1">
      <alignment horizontal="center" vertical="top" wrapText="1"/>
    </xf>
    <xf numFmtId="0" fontId="3" fillId="12" borderId="14" xfId="0" applyFont="1" applyFill="1" applyBorder="1" applyAlignment="1">
      <alignment vertical="top" wrapText="1"/>
    </xf>
    <xf numFmtId="0" fontId="2" fillId="0" borderId="0" xfId="0" applyFont="1" applyFill="1" applyAlignment="1">
      <alignment vertical="top" wrapText="1"/>
    </xf>
    <xf numFmtId="0" fontId="33" fillId="0" borderId="0" xfId="0" applyFont="1" applyFill="1" applyAlignment="1">
      <alignment vertical="top" wrapText="1"/>
    </xf>
    <xf numFmtId="4" fontId="2" fillId="0" borderId="0" xfId="0" applyNumberFormat="1" applyFont="1" applyFill="1" applyAlignment="1">
      <alignment horizontal="right" vertical="top" wrapText="1"/>
    </xf>
    <xf numFmtId="10" fontId="2" fillId="0" borderId="0" xfId="0" applyNumberFormat="1" applyFont="1" applyFill="1" applyAlignment="1">
      <alignment horizontal="right" vertical="top" wrapText="1"/>
    </xf>
    <xf numFmtId="0" fontId="2" fillId="0" borderId="0" xfId="0" applyNumberFormat="1" applyFont="1" applyFill="1" applyAlignment="1">
      <alignment horizontal="center" vertical="top" wrapText="1"/>
    </xf>
    <xf numFmtId="0" fontId="34" fillId="0" borderId="0" xfId="0" applyFont="1" applyFill="1" applyAlignment="1">
      <alignment vertical="top" wrapText="1"/>
    </xf>
    <xf numFmtId="0" fontId="3" fillId="4" borderId="19" xfId="0" applyFont="1" applyFill="1" applyBorder="1" applyAlignment="1">
      <alignment vertical="top"/>
    </xf>
    <xf numFmtId="0" fontId="33" fillId="4" borderId="19" xfId="0" applyFont="1" applyFill="1" applyBorder="1" applyAlignment="1">
      <alignment vertical="top" wrapText="1"/>
    </xf>
    <xf numFmtId="4" fontId="2" fillId="4" borderId="19" xfId="0" applyNumberFormat="1" applyFont="1" applyFill="1" applyBorder="1" applyAlignment="1">
      <alignment horizontal="right" vertical="top" wrapText="1"/>
    </xf>
    <xf numFmtId="10" fontId="2" fillId="4" borderId="19" xfId="0" applyNumberFormat="1" applyFont="1" applyFill="1" applyBorder="1" applyAlignment="1">
      <alignment horizontal="right" vertical="top" wrapText="1"/>
    </xf>
    <xf numFmtId="0" fontId="2" fillId="4" borderId="19" xfId="0" applyNumberFormat="1" applyFont="1" applyFill="1" applyBorder="1" applyAlignment="1">
      <alignment horizontal="center" vertical="top" wrapText="1"/>
    </xf>
    <xf numFmtId="4" fontId="3" fillId="4" borderId="19" xfId="0" applyNumberFormat="1" applyFont="1" applyFill="1" applyBorder="1" applyAlignment="1">
      <alignment horizontal="right" vertical="top" wrapText="1"/>
    </xf>
    <xf numFmtId="10" fontId="17" fillId="0" borderId="0" xfId="0" applyNumberFormat="1" applyFont="1" applyAlignment="1">
      <alignment horizontal="right" vertical="top" wrapText="1"/>
    </xf>
    <xf numFmtId="0" fontId="13" fillId="0" borderId="0" xfId="0" applyFont="1"/>
    <xf numFmtId="43" fontId="0" fillId="0" borderId="0" xfId="3" applyFont="1"/>
    <xf numFmtId="43" fontId="7" fillId="0" borderId="0" xfId="3" applyFont="1" applyAlignment="1">
      <alignment horizontal="right"/>
    </xf>
    <xf numFmtId="0" fontId="0" fillId="0" borderId="12" xfId="0" applyBorder="1"/>
    <xf numFmtId="0" fontId="0" fillId="0" borderId="13" xfId="0" applyBorder="1"/>
    <xf numFmtId="0" fontId="0" fillId="0" borderId="15" xfId="0" applyBorder="1"/>
    <xf numFmtId="43" fontId="0" fillId="0" borderId="16" xfId="3" applyFont="1" applyBorder="1"/>
    <xf numFmtId="43" fontId="0" fillId="0" borderId="17" xfId="3" applyFont="1" applyBorder="1"/>
    <xf numFmtId="43" fontId="0" fillId="0" borderId="18" xfId="3" applyFont="1" applyBorder="1"/>
    <xf numFmtId="0" fontId="7" fillId="13" borderId="0" xfId="0" applyFont="1" applyFill="1"/>
    <xf numFmtId="43" fontId="7" fillId="13" borderId="0" xfId="3" applyFont="1" applyFill="1"/>
    <xf numFmtId="10" fontId="3" fillId="4" borderId="0" xfId="0" applyNumberFormat="1" applyFont="1" applyFill="1" applyAlignment="1">
      <alignment horizontal="center" vertical="center" wrapText="1"/>
    </xf>
    <xf numFmtId="0" fontId="2" fillId="0" borderId="0" xfId="0" applyFont="1" applyAlignment="1">
      <alignment horizontal="center" vertical="top" wrapText="1"/>
    </xf>
    <xf numFmtId="0" fontId="3" fillId="11" borderId="0" xfId="0" applyFont="1" applyFill="1" applyAlignment="1">
      <alignment horizontal="center" vertical="top" wrapText="1"/>
    </xf>
    <xf numFmtId="0" fontId="34" fillId="0" borderId="0" xfId="0" applyFont="1" applyAlignment="1">
      <alignment horizontal="center" vertical="top" wrapText="1"/>
    </xf>
    <xf numFmtId="0" fontId="2" fillId="0" borderId="14" xfId="0" applyFont="1" applyBorder="1" applyAlignment="1">
      <alignment horizontal="center" vertical="top" wrapText="1"/>
    </xf>
    <xf numFmtId="0" fontId="2" fillId="0" borderId="0" xfId="0" applyFont="1" applyBorder="1" applyAlignment="1">
      <alignment horizontal="center" vertical="top" wrapText="1"/>
    </xf>
    <xf numFmtId="0" fontId="34" fillId="0" borderId="14" xfId="0" applyFont="1" applyBorder="1" applyAlignment="1">
      <alignment horizontal="center" vertical="top" wrapText="1"/>
    </xf>
    <xf numFmtId="9" fontId="2" fillId="0" borderId="0" xfId="4" applyFont="1" applyAlignment="1">
      <alignment horizontal="right" vertical="top" wrapText="1"/>
    </xf>
    <xf numFmtId="9" fontId="3" fillId="11" borderId="0" xfId="4" applyFont="1" applyFill="1" applyAlignment="1">
      <alignment horizontal="right" vertical="top" wrapText="1"/>
    </xf>
    <xf numFmtId="9" fontId="2" fillId="0" borderId="14" xfId="4" applyFont="1" applyBorder="1" applyAlignment="1">
      <alignment horizontal="right" vertical="top" wrapText="1"/>
    </xf>
    <xf numFmtId="9" fontId="2" fillId="0" borderId="0" xfId="4" applyFont="1" applyBorder="1" applyAlignment="1">
      <alignment horizontal="right" vertical="top" wrapText="1"/>
    </xf>
    <xf numFmtId="9" fontId="3" fillId="12" borderId="14" xfId="4" applyFont="1" applyFill="1" applyBorder="1" applyAlignment="1">
      <alignment horizontal="right" vertical="top" wrapText="1"/>
    </xf>
    <xf numFmtId="0" fontId="34" fillId="0" borderId="0" xfId="0" applyFont="1" applyBorder="1" applyAlignment="1">
      <alignment horizontal="center" vertical="top" wrapText="1"/>
    </xf>
    <xf numFmtId="4" fontId="3" fillId="11" borderId="0" xfId="0" applyNumberFormat="1" applyFont="1" applyFill="1" applyAlignment="1">
      <alignment horizontal="center" vertical="top" wrapText="1"/>
    </xf>
    <xf numFmtId="10" fontId="3" fillId="11" borderId="0" xfId="0" applyNumberFormat="1" applyFont="1" applyFill="1" applyAlignment="1">
      <alignment horizontal="center" vertical="top" wrapText="1"/>
    </xf>
    <xf numFmtId="4" fontId="3" fillId="0" borderId="0" xfId="0" applyNumberFormat="1" applyFont="1" applyAlignment="1">
      <alignment horizontal="center" vertical="top" wrapText="1"/>
    </xf>
    <xf numFmtId="0" fontId="3" fillId="0" borderId="0" xfId="0" applyFont="1" applyAlignment="1">
      <alignment horizontal="center" vertical="top" wrapText="1"/>
    </xf>
    <xf numFmtId="9" fontId="3" fillId="11" borderId="0" xfId="4" applyFont="1" applyFill="1" applyAlignment="1">
      <alignment horizontal="center" vertical="top" wrapText="1"/>
    </xf>
    <xf numFmtId="0" fontId="2" fillId="0" borderId="0" xfId="0" applyFont="1" applyBorder="1" applyAlignment="1">
      <alignment horizontal="center" vertical="top"/>
    </xf>
    <xf numFmtId="0" fontId="37" fillId="0" borderId="0" xfId="0" applyFont="1" applyAlignment="1">
      <alignment horizontal="left" vertical="top" wrapText="1"/>
    </xf>
  </cellXfs>
  <cellStyles count="5">
    <cellStyle name="Comma" xfId="3" builtinId="3"/>
    <cellStyle name="Hide" xfId="1" xr:uid="{00000000-0005-0000-0000-000000000000}"/>
    <cellStyle name="Hyperlink" xfId="2" builtinId="8"/>
    <cellStyle name="Normal" xfId="0" builtinId="0"/>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FFBD0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3366CC"/>
      <rgbColor rgb="000066CC"/>
      <rgbColor rgb="00FFBD00"/>
      <rgbColor rgb="00DFDFDF"/>
      <rgbColor rgb="00425DA1"/>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0000"/>
      <rgbColor rgb="00339966"/>
      <rgbColor rgb="00004B7F"/>
      <rgbColor rgb="00333300"/>
      <rgbColor rgb="00993300"/>
      <rgbColor rgb="00993366"/>
      <rgbColor rgb="00A3C6F4"/>
      <rgbColor rgb="00425DA1"/>
    </indexedColors>
    <mruColors>
      <color rgb="FF00B6F1"/>
      <color rgb="FF002878"/>
      <color rgb="FF682D8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3949700</xdr:colOff>
          <xdr:row>0</xdr:row>
          <xdr:rowOff>82550</xdr:rowOff>
        </xdr:from>
        <xdr:to>
          <xdr:col>1</xdr:col>
          <xdr:colOff>5035550</xdr:colOff>
          <xdr:row>3</xdr:row>
          <xdr:rowOff>31750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234950</xdr:colOff>
      <xdr:row>1</xdr:row>
      <xdr:rowOff>182245</xdr:rowOff>
    </xdr:from>
    <xdr:to>
      <xdr:col>1</xdr:col>
      <xdr:colOff>1216025</xdr:colOff>
      <xdr:row>1</xdr:row>
      <xdr:rowOff>439420</xdr:rowOff>
    </xdr:to>
    <xdr:pic>
      <xdr:nvPicPr>
        <xdr:cNvPr id="44660" name="Picture 1" descr="QNTMLogoWhite_lowres">
          <a:extLst>
            <a:ext uri="{FF2B5EF4-FFF2-40B4-BE49-F238E27FC236}">
              <a16:creationId xmlns:a16="http://schemas.microsoft.com/office/drawing/2014/main" id="{00000000-0008-0000-0200-000074AE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a:ext>
          </a:extLst>
        </a:blip>
        <a:srcRect/>
        <a:stretch>
          <a:fillRect/>
        </a:stretch>
      </xdr:blipFill>
      <xdr:spPr bwMode="auto">
        <a:xfrm>
          <a:off x="234950" y="347345"/>
          <a:ext cx="169227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40</xdr:row>
      <xdr:rowOff>244475</xdr:rowOff>
    </xdr:from>
    <xdr:to>
      <xdr:col>7</xdr:col>
      <xdr:colOff>1524</xdr:colOff>
      <xdr:row>41</xdr:row>
      <xdr:rowOff>881084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lum/>
          <a:extLst>
            <a:ext uri="{28A0092B-C50C-407E-A947-70E740481C1C}">
              <a14:useLocalDpi xmlns:a14="http://schemas.microsoft.com/office/drawing/2010/main" val="0"/>
            </a:ext>
          </a:extLst>
        </a:blip>
        <a:stretch>
          <a:fillRect/>
        </a:stretch>
      </xdr:blipFill>
      <xdr:spPr>
        <a:xfrm>
          <a:off x="0" y="10671175"/>
          <a:ext cx="12993624" cy="890609"/>
        </a:xfrm>
        <a:prstGeom prst="rect">
          <a:avLst/>
        </a:prstGeom>
      </xdr:spPr>
    </xdr:pic>
    <xdr:clientData/>
  </xdr:twoCellAnchor>
  <xdr:twoCellAnchor editAs="oneCell">
    <xdr:from>
      <xdr:col>0</xdr:col>
      <xdr:colOff>0</xdr:colOff>
      <xdr:row>42</xdr:row>
      <xdr:rowOff>228599</xdr:rowOff>
    </xdr:from>
    <xdr:to>
      <xdr:col>7</xdr:col>
      <xdr:colOff>1524</xdr:colOff>
      <xdr:row>42</xdr:row>
      <xdr:rowOff>863600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20804" b="21408"/>
        <a:stretch/>
      </xdr:blipFill>
      <xdr:spPr>
        <a:xfrm>
          <a:off x="0" y="11887199"/>
          <a:ext cx="12993624" cy="63500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914400</xdr:colOff>
          <xdr:row>33</xdr:row>
          <xdr:rowOff>38100</xdr:rowOff>
        </xdr:to>
        <xdr:sp macro="" textlink="">
          <xdr:nvSpPr>
            <xdr:cNvPr id="44555" name="Object 1547" hidden="1">
              <a:extLst>
                <a:ext uri="{63B3BB69-23CF-44E3-9099-C40C66FF867C}">
                  <a14:compatExt spid="_x0000_s44555"/>
                </a:ext>
                <a:ext uri="{FF2B5EF4-FFF2-40B4-BE49-F238E27FC236}">
                  <a16:creationId xmlns:a16="http://schemas.microsoft.com/office/drawing/2014/main" id="{00000000-0008-0000-0200-00000BAE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1.bin"/><Relationship Id="rId3" Type="http://schemas.openxmlformats.org/officeDocument/2006/relationships/hyperlink" Target="https://dataframeworks.com/cn-eula.pdf" TargetMode="External"/><Relationship Id="rId7" Type="http://schemas.openxmlformats.org/officeDocument/2006/relationships/vmlDrawing" Target="../drawings/vmlDrawing3.vml"/><Relationship Id="rId2" Type="http://schemas.openxmlformats.org/officeDocument/2006/relationships/hyperlink" Target="https://get.adobe.com/reader/otherversions/" TargetMode="External"/><Relationship Id="rId1" Type="http://schemas.openxmlformats.org/officeDocument/2006/relationships/hyperlink" Target="https://www.quantum.com/en/products/services/descriptions/"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3.bin"/><Relationship Id="rId9"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9.bin"/><Relationship Id="rId1" Type="http://schemas.openxmlformats.org/officeDocument/2006/relationships/hyperlink" Target="mailto:ApacSales.Admin@quantum.com" TargetMode="Externa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2"/>
  <sheetViews>
    <sheetView zoomScale="90" workbookViewId="0">
      <selection activeCell="B4" sqref="B4"/>
    </sheetView>
  </sheetViews>
  <sheetFormatPr defaultColWidth="9.1796875" defaultRowHeight="11.5" x14ac:dyDescent="0.25"/>
  <cols>
    <col min="1" max="1" width="5.1796875" style="4" customWidth="1"/>
    <col min="2" max="2" width="79" style="4" customWidth="1"/>
    <col min="3" max="3" width="2.54296875" style="4" customWidth="1"/>
    <col min="4" max="4" width="67.453125" style="4" customWidth="1"/>
    <col min="5" max="16384" width="9.1796875" style="4"/>
  </cols>
  <sheetData>
    <row r="1" spans="1:4" x14ac:dyDescent="0.25">
      <c r="A1" s="3" t="s">
        <v>0</v>
      </c>
      <c r="B1" s="6"/>
      <c r="C1" s="6"/>
      <c r="D1" s="24" t="s">
        <v>1</v>
      </c>
    </row>
    <row r="2" spans="1:4" x14ac:dyDescent="0.25">
      <c r="A2" s="3" t="s">
        <v>2</v>
      </c>
      <c r="B2" s="6"/>
      <c r="C2" s="6"/>
      <c r="D2" s="6"/>
    </row>
    <row r="4" spans="1:4" x14ac:dyDescent="0.25">
      <c r="A4" s="6"/>
      <c r="B4" s="5" t="s">
        <v>3</v>
      </c>
      <c r="C4" s="6"/>
      <c r="D4" s="22" t="s">
        <v>4</v>
      </c>
    </row>
    <row r="5" spans="1:4" ht="61.5" customHeight="1" x14ac:dyDescent="0.25">
      <c r="A5" s="6">
        <v>1</v>
      </c>
      <c r="B5" s="6" t="s">
        <v>5</v>
      </c>
      <c r="C5" s="6"/>
      <c r="D5" s="68" t="s">
        <v>6</v>
      </c>
    </row>
    <row r="6" spans="1:4" ht="23" x14ac:dyDescent="0.25">
      <c r="A6" s="6">
        <f>A5+1</f>
        <v>2</v>
      </c>
      <c r="B6" s="6" t="s">
        <v>7</v>
      </c>
      <c r="C6" s="6"/>
      <c r="D6" s="69"/>
    </row>
    <row r="7" spans="1:4" x14ac:dyDescent="0.25">
      <c r="A7" s="6">
        <f>A6+1</f>
        <v>3</v>
      </c>
      <c r="B7" s="6" t="s">
        <v>8</v>
      </c>
      <c r="C7" s="6"/>
      <c r="D7" s="69"/>
    </row>
    <row r="8" spans="1:4" x14ac:dyDescent="0.25">
      <c r="A8" s="6">
        <f>A7+1</f>
        <v>4</v>
      </c>
      <c r="B8" s="6" t="s">
        <v>9</v>
      </c>
      <c r="C8" s="6"/>
      <c r="D8" s="69"/>
    </row>
    <row r="9" spans="1:4" ht="23" x14ac:dyDescent="0.25">
      <c r="A9" s="6">
        <f t="shared" ref="A9:A16" si="0">A8+1</f>
        <v>5</v>
      </c>
      <c r="B9" s="6" t="s">
        <v>10</v>
      </c>
      <c r="C9" s="6"/>
      <c r="D9" s="44"/>
    </row>
    <row r="10" spans="1:4" x14ac:dyDescent="0.25">
      <c r="A10" s="6">
        <f t="shared" si="0"/>
        <v>6</v>
      </c>
      <c r="B10" s="6" t="s">
        <v>11</v>
      </c>
      <c r="C10" s="6"/>
      <c r="D10" s="44"/>
    </row>
    <row r="11" spans="1:4" ht="23" x14ac:dyDescent="0.25">
      <c r="A11" s="6">
        <f t="shared" si="0"/>
        <v>7</v>
      </c>
      <c r="B11" s="6" t="s">
        <v>12</v>
      </c>
      <c r="C11" s="6"/>
      <c r="D11" s="44"/>
    </row>
    <row r="12" spans="1:4" ht="23" x14ac:dyDescent="0.25">
      <c r="A12" s="6">
        <f t="shared" si="0"/>
        <v>8</v>
      </c>
      <c r="B12" s="6" t="s">
        <v>13</v>
      </c>
      <c r="C12" s="6"/>
      <c r="D12" s="44"/>
    </row>
    <row r="13" spans="1:4" x14ac:dyDescent="0.25">
      <c r="A13" s="6">
        <f t="shared" si="0"/>
        <v>9</v>
      </c>
      <c r="B13" s="6" t="s">
        <v>14</v>
      </c>
      <c r="C13" s="6"/>
      <c r="D13" s="44"/>
    </row>
    <row r="14" spans="1:4" x14ac:dyDescent="0.25">
      <c r="A14" s="6">
        <f t="shared" si="0"/>
        <v>10</v>
      </c>
      <c r="B14" s="6" t="s">
        <v>15</v>
      </c>
      <c r="C14" s="6"/>
      <c r="D14" s="44"/>
    </row>
    <row r="15" spans="1:4" ht="39.75" customHeight="1" x14ac:dyDescent="0.25">
      <c r="A15" s="6">
        <f t="shared" si="0"/>
        <v>11</v>
      </c>
      <c r="B15" s="6" t="s">
        <v>16</v>
      </c>
      <c r="C15" s="6"/>
      <c r="D15" s="54" t="s">
        <v>17</v>
      </c>
    </row>
    <row r="16" spans="1:4" x14ac:dyDescent="0.25">
      <c r="A16" s="6">
        <f t="shared" si="0"/>
        <v>12</v>
      </c>
      <c r="B16" s="6" t="s">
        <v>18</v>
      </c>
      <c r="C16" s="6"/>
      <c r="D16" s="44"/>
    </row>
    <row r="17" spans="1:4" ht="80.5" x14ac:dyDescent="0.25">
      <c r="A17" s="6">
        <f>A16+1</f>
        <v>13</v>
      </c>
      <c r="B17" s="6" t="s">
        <v>19</v>
      </c>
      <c r="C17" s="6"/>
      <c r="D17" s="44"/>
    </row>
    <row r="18" spans="1:4" x14ac:dyDescent="0.25">
      <c r="A18" s="6">
        <f>A17+1</f>
        <v>14</v>
      </c>
      <c r="B18" s="6" t="s">
        <v>20</v>
      </c>
      <c r="C18" s="6"/>
      <c r="D18" s="44"/>
    </row>
    <row r="19" spans="1:4" ht="23" x14ac:dyDescent="0.25">
      <c r="A19" s="6">
        <f>A18+1</f>
        <v>15</v>
      </c>
      <c r="B19" s="7" t="s">
        <v>21</v>
      </c>
      <c r="C19" s="6"/>
      <c r="D19" s="44"/>
    </row>
    <row r="20" spans="1:4" ht="57.5" x14ac:dyDescent="0.25">
      <c r="A20" s="6">
        <f>A19+1</f>
        <v>16</v>
      </c>
      <c r="B20" s="7" t="s">
        <v>22</v>
      </c>
      <c r="C20" s="6"/>
      <c r="D20" s="35" t="s">
        <v>23</v>
      </c>
    </row>
    <row r="21" spans="1:4" ht="23" x14ac:dyDescent="0.25">
      <c r="A21" s="6">
        <f>A20+1</f>
        <v>17</v>
      </c>
      <c r="B21" s="7" t="s">
        <v>24</v>
      </c>
      <c r="C21" s="6"/>
      <c r="D21" s="6"/>
    </row>
    <row r="22" spans="1:4" ht="92" x14ac:dyDescent="0.25">
      <c r="A22" s="6">
        <v>18</v>
      </c>
      <c r="B22" s="7" t="s">
        <v>25</v>
      </c>
      <c r="C22" s="6"/>
      <c r="D22" s="6"/>
    </row>
  </sheetData>
  <mergeCells count="1">
    <mergeCell ref="D5:D8"/>
  </mergeCells>
  <phoneticPr fontId="2"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145" r:id="rId4" name="CommandButton1">
          <controlPr defaultSize="0" print="0" autoLine="0" autoPict="0" r:id="rId5">
            <anchor moveWithCells="1">
              <from>
                <xdr:col>1</xdr:col>
                <xdr:colOff>3949700</xdr:colOff>
                <xdr:row>0</xdr:row>
                <xdr:rowOff>82550</xdr:rowOff>
              </from>
              <to>
                <xdr:col>1</xdr:col>
                <xdr:colOff>5035550</xdr:colOff>
                <xdr:row>3</xdr:row>
                <xdr:rowOff>31750</xdr:rowOff>
              </to>
            </anchor>
          </controlPr>
        </control>
      </mc:Choice>
      <mc:Fallback>
        <control shapeId="614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tabColor theme="9" tint="0.39997558519241921"/>
  </sheetPr>
  <dimension ref="A1:C15"/>
  <sheetViews>
    <sheetView workbookViewId="0">
      <selection activeCell="B1" sqref="B1"/>
    </sheetView>
  </sheetViews>
  <sheetFormatPr defaultRowHeight="12.5" x14ac:dyDescent="0.25"/>
  <cols>
    <col min="1" max="1" width="31" bestFit="1" customWidth="1"/>
    <col min="2" max="2" width="18.453125" customWidth="1"/>
    <col min="3" max="3" width="73.81640625" bestFit="1" customWidth="1"/>
  </cols>
  <sheetData>
    <row r="1" spans="1:3" ht="18" x14ac:dyDescent="0.4">
      <c r="A1" s="42" t="s">
        <v>26</v>
      </c>
    </row>
    <row r="3" spans="1:3" ht="13" x14ac:dyDescent="0.3">
      <c r="A3" s="43" t="s">
        <v>27</v>
      </c>
    </row>
    <row r="5" spans="1:3" ht="13" x14ac:dyDescent="0.3">
      <c r="A5" s="41" t="s">
        <v>28</v>
      </c>
      <c r="B5" t="s">
        <v>29</v>
      </c>
    </row>
    <row r="6" spans="1:3" ht="13" x14ac:dyDescent="0.3">
      <c r="A6" s="41" t="s">
        <v>30</v>
      </c>
      <c r="B6" t="s">
        <v>33</v>
      </c>
    </row>
    <row r="7" spans="1:3" ht="13" x14ac:dyDescent="0.3">
      <c r="A7" s="41" t="s">
        <v>32</v>
      </c>
      <c r="B7" t="s">
        <v>33</v>
      </c>
    </row>
    <row r="8" spans="1:3" ht="13" x14ac:dyDescent="0.3">
      <c r="A8" s="41" t="s">
        <v>34</v>
      </c>
      <c r="B8" t="s">
        <v>33</v>
      </c>
    </row>
    <row r="9" spans="1:3" ht="13" x14ac:dyDescent="0.3">
      <c r="A9" s="41" t="s">
        <v>35</v>
      </c>
      <c r="B9" t="s">
        <v>31</v>
      </c>
    </row>
    <row r="10" spans="1:3" ht="13" x14ac:dyDescent="0.3">
      <c r="A10" s="41" t="s">
        <v>36</v>
      </c>
      <c r="B10" t="s">
        <v>33</v>
      </c>
    </row>
    <row r="11" spans="1:3" ht="13" x14ac:dyDescent="0.3">
      <c r="A11" s="41" t="s">
        <v>37</v>
      </c>
      <c r="B11" t="s">
        <v>31</v>
      </c>
    </row>
    <row r="12" spans="1:3" ht="13" x14ac:dyDescent="0.3">
      <c r="A12" s="41" t="s">
        <v>38</v>
      </c>
      <c r="B12" t="s">
        <v>39</v>
      </c>
    </row>
    <row r="13" spans="1:3" ht="13" x14ac:dyDescent="0.3">
      <c r="A13" s="41" t="s">
        <v>40</v>
      </c>
      <c r="B13" t="s">
        <v>85</v>
      </c>
    </row>
    <row r="14" spans="1:3" ht="13" x14ac:dyDescent="0.3">
      <c r="A14" s="41" t="s">
        <v>42</v>
      </c>
      <c r="B14" t="s">
        <v>43</v>
      </c>
      <c r="C14" s="43" t="s">
        <v>44</v>
      </c>
    </row>
    <row r="15" spans="1:3" ht="13" x14ac:dyDescent="0.3">
      <c r="A15" s="41" t="s">
        <v>45</v>
      </c>
      <c r="B15" t="s">
        <v>33</v>
      </c>
    </row>
  </sheetData>
  <dataValidations count="4">
    <dataValidation type="list" allowBlank="1" showInputMessage="1" showErrorMessage="1" sqref="B5" xr:uid="{00000000-0002-0000-0100-000000000000}">
      <formula1>QuoteFormatChoices</formula1>
    </dataValidation>
    <dataValidation type="list" allowBlank="1" showInputMessage="1" showErrorMessage="1" sqref="B15 B6:B11" xr:uid="{00000000-0002-0000-0100-000001000000}">
      <formula1>"Hide,Show"</formula1>
    </dataValidation>
    <dataValidation type="list" allowBlank="1" showInputMessage="1" showErrorMessage="1" sqref="B12:B13" xr:uid="{00000000-0002-0000-0100-000002000000}">
      <formula1>PriceColumnChoices</formula1>
    </dataValidation>
    <dataValidation type="list" allowBlank="1" showInputMessage="1" showErrorMessage="1" sqref="B14" xr:uid="{00000000-0002-0000-0100-000003000000}">
      <formula1>MediaWithinConfigurationChoices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2:G43"/>
  <sheetViews>
    <sheetView showGridLines="0" tabSelected="1" zoomScale="75" zoomScaleNormal="85" zoomScaleSheetLayoutView="85" workbookViewId="0">
      <selection activeCell="C14" sqref="C14"/>
    </sheetView>
  </sheetViews>
  <sheetFormatPr defaultRowHeight="12.5" x14ac:dyDescent="0.25"/>
  <cols>
    <col min="1" max="1" width="10.7265625" customWidth="1"/>
    <col min="2" max="2" width="18.7265625" customWidth="1"/>
    <col min="3" max="3" width="64.7265625" customWidth="1"/>
    <col min="4" max="4" width="10.7265625" customWidth="1"/>
    <col min="5" max="5" width="18.7265625" customWidth="1"/>
    <col min="6" max="6" width="60.7265625" customWidth="1"/>
    <col min="7" max="7" width="10.7265625" customWidth="1"/>
  </cols>
  <sheetData>
    <row r="2" spans="1:7" s="30" customFormat="1" ht="48.75" customHeight="1" x14ac:dyDescent="0.25">
      <c r="A2" s="71" t="s">
        <v>46</v>
      </c>
      <c r="B2" s="71"/>
      <c r="C2" s="71"/>
      <c r="D2" s="71"/>
      <c r="E2" s="71"/>
      <c r="F2" s="71"/>
      <c r="G2" s="71"/>
    </row>
    <row r="3" spans="1:7" x14ac:dyDescent="0.25">
      <c r="A3" s="40"/>
      <c r="B3" s="40"/>
      <c r="C3" s="40"/>
      <c r="D3" s="40"/>
      <c r="E3" s="40"/>
      <c r="F3" s="40"/>
      <c r="G3" s="40"/>
    </row>
    <row r="4" spans="1:7" ht="93" hidden="1" customHeight="1" x14ac:dyDescent="0.25">
      <c r="C4" s="33"/>
      <c r="F4" s="34"/>
      <c r="G4" s="33"/>
    </row>
    <row r="5" spans="1:7" hidden="1" x14ac:dyDescent="0.25"/>
    <row r="9" spans="1:7" ht="20.149999999999999" customHeight="1" x14ac:dyDescent="0.25">
      <c r="B9" s="73" t="s">
        <v>47</v>
      </c>
      <c r="C9" s="74"/>
      <c r="E9" s="59" t="s">
        <v>48</v>
      </c>
      <c r="F9" s="60"/>
    </row>
    <row r="10" spans="1:7" s="2" customFormat="1" ht="20.149999999999999" customHeight="1" x14ac:dyDescent="0.25">
      <c r="B10" s="11" t="s">
        <v>49</v>
      </c>
      <c r="C10" s="12" t="s">
        <v>132</v>
      </c>
      <c r="E10" s="61" t="s">
        <v>50</v>
      </c>
      <c r="F10" s="13" t="s">
        <v>126</v>
      </c>
    </row>
    <row r="11" spans="1:7" s="2" customFormat="1" ht="20.149999999999999" customHeight="1" x14ac:dyDescent="0.25">
      <c r="B11" s="11" t="s">
        <v>51</v>
      </c>
      <c r="C11" s="12" t="s">
        <v>128</v>
      </c>
      <c r="E11" s="61" t="s">
        <v>52</v>
      </c>
      <c r="F11" s="14" t="s">
        <v>126</v>
      </c>
    </row>
    <row r="12" spans="1:7" s="2" customFormat="1" ht="20.149999999999999" customHeight="1" x14ac:dyDescent="0.25">
      <c r="B12" s="11" t="s">
        <v>53</v>
      </c>
      <c r="C12" s="12"/>
      <c r="E12" s="62" t="s">
        <v>54</v>
      </c>
      <c r="F12" s="14" t="s">
        <v>126</v>
      </c>
    </row>
    <row r="13" spans="1:7" s="2" customFormat="1" ht="20.149999999999999" customHeight="1" x14ac:dyDescent="0.25">
      <c r="B13" s="11" t="s">
        <v>55</v>
      </c>
      <c r="C13" s="12" t="s">
        <v>149</v>
      </c>
      <c r="E13" s="63"/>
      <c r="F13" s="49"/>
    </row>
    <row r="14" spans="1:7" ht="22" customHeight="1" x14ac:dyDescent="0.25">
      <c r="B14" s="11" t="s">
        <v>56</v>
      </c>
      <c r="C14" s="12" t="s">
        <v>135</v>
      </c>
      <c r="E14" s="75" t="s">
        <v>57</v>
      </c>
      <c r="F14" s="76"/>
    </row>
    <row r="15" spans="1:7" ht="20.149999999999999" customHeight="1" x14ac:dyDescent="0.25">
      <c r="B15" s="11" t="s">
        <v>58</v>
      </c>
      <c r="C15" s="17">
        <v>45992</v>
      </c>
      <c r="E15" s="61" t="s">
        <v>59</v>
      </c>
      <c r="F15" s="14"/>
    </row>
    <row r="16" spans="1:7" ht="20.149999999999999" customHeight="1" x14ac:dyDescent="0.25">
      <c r="B16" s="11" t="s">
        <v>60</v>
      </c>
      <c r="C16" s="17">
        <v>46022</v>
      </c>
      <c r="E16" s="61" t="s">
        <v>61</v>
      </c>
      <c r="F16" s="14"/>
    </row>
    <row r="17" spans="2:6" ht="20.149999999999999" customHeight="1" x14ac:dyDescent="0.25">
      <c r="B17" s="11" t="s">
        <v>62</v>
      </c>
      <c r="C17" s="17" t="s">
        <v>140</v>
      </c>
      <c r="E17" s="61" t="s">
        <v>63</v>
      </c>
      <c r="F17" s="14"/>
    </row>
    <row r="18" spans="2:6" ht="20.149999999999999" customHeight="1" x14ac:dyDescent="0.25">
      <c r="B18" s="11" t="s">
        <v>64</v>
      </c>
      <c r="C18" s="12" t="s">
        <v>138</v>
      </c>
      <c r="E18" s="61" t="s">
        <v>65</v>
      </c>
      <c r="F18" s="15"/>
    </row>
    <row r="19" spans="2:6" ht="20.149999999999999" customHeight="1" x14ac:dyDescent="0.25">
      <c r="B19" s="11" t="s">
        <v>66</v>
      </c>
      <c r="C19" s="12" t="s">
        <v>142</v>
      </c>
      <c r="E19" s="64" t="s">
        <v>67</v>
      </c>
      <c r="F19" s="78"/>
    </row>
    <row r="20" spans="2:6" ht="20.149999999999999" customHeight="1" x14ac:dyDescent="0.25">
      <c r="B20" s="11" t="s">
        <v>68</v>
      </c>
      <c r="C20" s="20" t="s">
        <v>89</v>
      </c>
      <c r="E20" s="65"/>
      <c r="F20" s="79"/>
    </row>
    <row r="21" spans="2:6" ht="20.149999999999999" customHeight="1" x14ac:dyDescent="0.25">
      <c r="B21" s="9" t="s">
        <v>69</v>
      </c>
      <c r="C21" s="10"/>
      <c r="E21" s="65"/>
      <c r="F21" s="79"/>
    </row>
    <row r="22" spans="2:6" ht="20.149999999999999" customHeight="1" x14ac:dyDescent="0.25">
      <c r="B22" s="75" t="s">
        <v>70</v>
      </c>
      <c r="C22" s="76"/>
      <c r="E22" s="65"/>
      <c r="F22" s="79"/>
    </row>
    <row r="23" spans="2:6" ht="20.149999999999999" customHeight="1" x14ac:dyDescent="0.25">
      <c r="B23" s="66" t="s">
        <v>71</v>
      </c>
      <c r="C23" s="13" t="s">
        <v>157</v>
      </c>
      <c r="E23" s="65"/>
      <c r="F23" s="79"/>
    </row>
    <row r="24" spans="2:6" ht="20.149999999999999" customHeight="1" x14ac:dyDescent="0.25">
      <c r="B24" s="61" t="s">
        <v>72</v>
      </c>
      <c r="C24" s="14" t="s">
        <v>157</v>
      </c>
      <c r="E24" s="65"/>
      <c r="F24" s="79"/>
    </row>
    <row r="25" spans="2:6" ht="20.149999999999999" customHeight="1" x14ac:dyDescent="0.25">
      <c r="B25" s="61" t="s">
        <v>73</v>
      </c>
      <c r="C25" s="14" t="s">
        <v>159</v>
      </c>
      <c r="E25" s="65"/>
      <c r="F25" s="79"/>
    </row>
    <row r="26" spans="2:6" ht="20.149999999999999" customHeight="1" x14ac:dyDescent="0.25">
      <c r="B26" s="61"/>
      <c r="C26" s="14" t="s">
        <v>126</v>
      </c>
      <c r="E26" s="65"/>
      <c r="F26" s="79"/>
    </row>
    <row r="27" spans="2:6" ht="20.149999999999999" customHeight="1" x14ac:dyDescent="0.25">
      <c r="B27" s="61"/>
      <c r="C27" s="14" t="s">
        <v>126</v>
      </c>
      <c r="E27" s="65"/>
      <c r="F27" s="79"/>
    </row>
    <row r="28" spans="2:6" ht="20.149999999999999" customHeight="1" x14ac:dyDescent="0.25">
      <c r="B28" s="61" t="s">
        <v>74</v>
      </c>
      <c r="C28" s="14" t="s">
        <v>308</v>
      </c>
      <c r="E28" s="65"/>
      <c r="F28" s="79"/>
    </row>
    <row r="29" spans="2:6" ht="20.149999999999999" customHeight="1" x14ac:dyDescent="0.25">
      <c r="B29" s="61" t="s">
        <v>75</v>
      </c>
      <c r="C29" s="14" t="s">
        <v>167</v>
      </c>
      <c r="E29" s="65"/>
      <c r="F29" s="80"/>
    </row>
    <row r="30" spans="2:6" ht="20.149999999999999" customHeight="1" x14ac:dyDescent="0.25">
      <c r="B30" s="61" t="s">
        <v>52</v>
      </c>
      <c r="C30" s="14" t="s">
        <v>171</v>
      </c>
      <c r="E30" s="18"/>
      <c r="F30" s="18"/>
    </row>
    <row r="31" spans="2:6" ht="20.149999999999999" customHeight="1" x14ac:dyDescent="0.25">
      <c r="B31" s="61" t="s">
        <v>54</v>
      </c>
      <c r="C31" s="14" t="s">
        <v>173</v>
      </c>
      <c r="E31" s="18"/>
      <c r="F31" s="51" t="s">
        <v>76</v>
      </c>
    </row>
    <row r="32" spans="2:6" ht="16" customHeight="1" x14ac:dyDescent="0.25">
      <c r="B32" s="67"/>
      <c r="C32" s="49"/>
      <c r="E32" s="18"/>
      <c r="F32" s="58" t="s">
        <v>77</v>
      </c>
    </row>
    <row r="33" spans="2:6" ht="16" customHeight="1" x14ac:dyDescent="0.25">
      <c r="B33" s="67"/>
      <c r="C33" s="49"/>
      <c r="E33" s="18"/>
      <c r="F33" s="57" t="s">
        <v>78</v>
      </c>
    </row>
    <row r="34" spans="2:6" ht="69" customHeight="1" x14ac:dyDescent="0.25">
      <c r="F34" s="55" t="s">
        <v>79</v>
      </c>
    </row>
    <row r="35" spans="2:6" ht="20.149999999999999" customHeight="1" x14ac:dyDescent="0.35">
      <c r="E35" s="81" t="s">
        <v>80</v>
      </c>
      <c r="F35" s="81"/>
    </row>
    <row r="36" spans="2:6" ht="42" customHeight="1" x14ac:dyDescent="0.25">
      <c r="B36" s="77" t="s">
        <v>91</v>
      </c>
      <c r="C36" s="77"/>
      <c r="F36" s="52"/>
    </row>
    <row r="37" spans="2:6" ht="20.149999999999999" customHeight="1" x14ac:dyDescent="0.25">
      <c r="B37" s="72" t="s">
        <v>95</v>
      </c>
      <c r="C37" s="72"/>
      <c r="F37" s="50" t="s">
        <v>309</v>
      </c>
    </row>
    <row r="38" spans="2:6" ht="20.149999999999999" customHeight="1" x14ac:dyDescent="0.25">
      <c r="B38" s="72" t="s">
        <v>99</v>
      </c>
      <c r="C38" s="72"/>
      <c r="F38" s="50"/>
    </row>
    <row r="39" spans="2:6" ht="17.5" hidden="1" x14ac:dyDescent="0.25">
      <c r="B39" s="45"/>
      <c r="C39" s="45"/>
      <c r="E39" s="52"/>
      <c r="F39" s="53" t="s">
        <v>81</v>
      </c>
    </row>
    <row r="40" spans="2:6" ht="20.149999999999999" customHeight="1" x14ac:dyDescent="0.25">
      <c r="B40" s="45"/>
      <c r="C40" s="45"/>
      <c r="E40" s="46"/>
    </row>
    <row r="41" spans="2:6" ht="20.149999999999999" customHeight="1" x14ac:dyDescent="0.25">
      <c r="B41" s="70" t="s">
        <v>124</v>
      </c>
      <c r="C41" s="70"/>
      <c r="E41" s="46"/>
    </row>
    <row r="42" spans="2:6" s="46" customFormat="1" ht="77.25" customHeight="1" x14ac:dyDescent="0.25">
      <c r="B42" s="45"/>
      <c r="C42" s="56"/>
    </row>
    <row r="43" spans="2:6" s="46" customFormat="1" ht="78.75" customHeight="1" x14ac:dyDescent="0.25">
      <c r="B43" s="45"/>
      <c r="C43" s="56"/>
    </row>
  </sheetData>
  <mergeCells count="10">
    <mergeCell ref="B41:C41"/>
    <mergeCell ref="A2:G2"/>
    <mergeCell ref="B37:C37"/>
    <mergeCell ref="B38:C38"/>
    <mergeCell ref="B9:C9"/>
    <mergeCell ref="E14:F14"/>
    <mergeCell ref="B36:C36"/>
    <mergeCell ref="B22:C22"/>
    <mergeCell ref="F19:F29"/>
    <mergeCell ref="E35:F35"/>
  </mergeCells>
  <phoneticPr fontId="2" type="noConversion"/>
  <hyperlinks>
    <hyperlink ref="E35" r:id="rId1" xr:uid="{3514370F-341C-42D2-9AD6-1CB88CF0152C}"/>
    <hyperlink ref="F33" r:id="rId2" xr:uid="{D0C42F40-D8EC-472B-ABB5-EA71F035118B}"/>
    <hyperlink ref="F39" r:id="rId3" xr:uid="{00000000-0004-0000-0200-000001000000}"/>
  </hyperlinks>
  <printOptions horizontalCentered="1"/>
  <pageMargins left="0.5" right="0.5" top="0.5" bottom="0.5" header="0" footer="0"/>
  <pageSetup scale="65" orientation="landscape" r:id="rId4"/>
  <headerFooter alignWithMargins="0">
    <oddFooter>&amp;LPrinted: &amp;D    &amp;T&amp;RPage &amp;P of &amp;N</oddFooter>
  </headerFooter>
  <drawing r:id="rId5"/>
  <legacyDrawing r:id="rId6"/>
  <legacyDrawingHF r:id="rId7"/>
  <oleObjects>
    <mc:AlternateContent xmlns:mc="http://schemas.openxmlformats.org/markup-compatibility/2006">
      <mc:Choice Requires="x14">
        <oleObject progId="Acrobat Document" dvAspect="DVASPECT_ICON" shapeId="44555" r:id="rId8">
          <objectPr defaultSize="0" r:id="rId9">
            <anchor moveWithCells="1">
              <from>
                <xdr:col>4</xdr:col>
                <xdr:colOff>0</xdr:colOff>
                <xdr:row>30</xdr:row>
                <xdr:rowOff>0</xdr:rowOff>
              </from>
              <to>
                <xdr:col>4</xdr:col>
                <xdr:colOff>914400</xdr:colOff>
                <xdr:row>33</xdr:row>
                <xdr:rowOff>38100</xdr:rowOff>
              </to>
            </anchor>
          </objectPr>
        </oleObject>
      </mc:Choice>
      <mc:Fallback>
        <oleObject progId="Acrobat Document" dvAspect="DVASPECT_ICON" shapeId="44555" r:id="rId8"/>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U126"/>
  <sheetViews>
    <sheetView workbookViewId="0"/>
  </sheetViews>
  <sheetFormatPr defaultColWidth="9.1796875" defaultRowHeight="10" x14ac:dyDescent="0.25"/>
  <cols>
    <col min="1" max="1" width="10.26953125" style="1" customWidth="1"/>
    <col min="2" max="2" width="15.7265625" style="1" customWidth="1"/>
    <col min="3" max="3" width="40.7265625" style="83" customWidth="1"/>
    <col min="4" max="4" width="11.7265625" style="21" hidden="1" customWidth="1"/>
    <col min="5" max="5" width="11.7265625" style="21" customWidth="1"/>
    <col min="6" max="6" width="11.7265625" style="93" hidden="1" customWidth="1"/>
    <col min="7" max="7" width="11.7265625" style="21" hidden="1" customWidth="1"/>
    <col min="8" max="8" width="11.7265625" style="93" hidden="1" customWidth="1"/>
    <col min="9" max="9" width="11.7265625" style="21" hidden="1" customWidth="1"/>
    <col min="10" max="10" width="11.7265625" style="93" customWidth="1"/>
    <col min="11" max="11" width="11.7265625" style="21" hidden="1" customWidth="1"/>
    <col min="12" max="12" width="11.7265625" style="21" customWidth="1"/>
    <col min="13" max="13" width="11.7265625" style="21" hidden="1" customWidth="1"/>
    <col min="14" max="14" width="6.6328125" style="89" customWidth="1"/>
    <col min="15" max="17" width="11.7265625" style="21" customWidth="1"/>
    <col min="18" max="18" width="11.7265625" style="21" hidden="1" customWidth="1"/>
    <col min="19" max="21" width="11.7265625" style="21" customWidth="1"/>
    <col min="22" max="16384" width="9.1796875" style="1"/>
  </cols>
  <sheetData>
    <row r="1" spans="1:21" ht="29.25" customHeight="1" x14ac:dyDescent="0.25">
      <c r="A1" s="26" t="s">
        <v>82</v>
      </c>
      <c r="B1" s="27" t="s">
        <v>83</v>
      </c>
      <c r="F1" s="132"/>
    </row>
    <row r="2" spans="1:21" ht="26.25" customHeight="1" x14ac:dyDescent="0.25">
      <c r="A2" s="26" t="s">
        <v>84</v>
      </c>
      <c r="B2" s="27" t="s">
        <v>85</v>
      </c>
      <c r="C2" s="1"/>
      <c r="D2" s="25"/>
      <c r="E2" s="25"/>
    </row>
    <row r="3" spans="1:21" ht="10.5" x14ac:dyDescent="0.25">
      <c r="B3" s="8"/>
      <c r="C3" s="84"/>
      <c r="D3" s="25"/>
      <c r="E3" s="25"/>
    </row>
    <row r="4" spans="1:21" ht="10.5" x14ac:dyDescent="0.25">
      <c r="A4" s="1" t="s">
        <v>311</v>
      </c>
      <c r="B4" s="8"/>
      <c r="C4" s="84"/>
      <c r="D4" s="25"/>
      <c r="E4" s="25"/>
    </row>
    <row r="5" spans="1:21" ht="10.5" x14ac:dyDescent="0.25">
      <c r="A5" s="1" t="str">
        <f>QuoteNumber</f>
        <v>2025-405037</v>
      </c>
      <c r="B5" s="8"/>
      <c r="C5" s="84"/>
      <c r="D5" s="25"/>
      <c r="E5" s="25"/>
    </row>
    <row r="6" spans="1:21" x14ac:dyDescent="0.25">
      <c r="B6" s="8"/>
      <c r="C6" s="84"/>
    </row>
    <row r="7" spans="1:21" s="36" customFormat="1" ht="31.5" x14ac:dyDescent="0.25">
      <c r="A7" s="90" t="s">
        <v>175</v>
      </c>
      <c r="B7" s="90" t="s">
        <v>176</v>
      </c>
      <c r="C7" s="90" t="s">
        <v>177</v>
      </c>
      <c r="D7" s="91" t="s">
        <v>178</v>
      </c>
      <c r="E7" s="91" t="s">
        <v>310</v>
      </c>
      <c r="F7" s="94" t="s">
        <v>180</v>
      </c>
      <c r="G7" s="91" t="s">
        <v>181</v>
      </c>
      <c r="H7" s="94" t="s">
        <v>182</v>
      </c>
      <c r="I7" s="91" t="s">
        <v>183</v>
      </c>
      <c r="J7" s="94" t="s">
        <v>315</v>
      </c>
      <c r="K7" s="91" t="s">
        <v>185</v>
      </c>
      <c r="L7" s="91" t="s">
        <v>186</v>
      </c>
      <c r="M7" s="91" t="s">
        <v>187</v>
      </c>
      <c r="N7" s="92" t="s">
        <v>188</v>
      </c>
      <c r="O7" s="91" t="s">
        <v>313</v>
      </c>
      <c r="P7" s="91" t="s">
        <v>314</v>
      </c>
      <c r="Q7" s="91" t="s">
        <v>191</v>
      </c>
      <c r="R7" s="37"/>
      <c r="S7" s="37"/>
      <c r="T7" s="37"/>
      <c r="U7" s="37"/>
    </row>
    <row r="8" spans="1:21" s="16" customFormat="1" ht="10.5" x14ac:dyDescent="0.25">
      <c r="A8" s="1" t="s">
        <v>192</v>
      </c>
      <c r="B8" s="1" t="s">
        <v>193</v>
      </c>
      <c r="C8" s="88" t="s">
        <v>194</v>
      </c>
      <c r="D8" s="21">
        <v>1</v>
      </c>
      <c r="E8" s="21"/>
      <c r="F8" s="93"/>
      <c r="G8" s="21"/>
      <c r="H8" s="93"/>
      <c r="I8" s="21"/>
      <c r="J8" s="93"/>
      <c r="K8" s="21"/>
      <c r="L8" s="21"/>
      <c r="M8" s="21">
        <v>0</v>
      </c>
      <c r="N8" s="89">
        <v>1</v>
      </c>
      <c r="O8" s="21">
        <f>UnitPrice*(1-Discount)</f>
        <v>0</v>
      </c>
      <c r="P8" s="21">
        <f>(NetPrice*Qty)+(Freight*Qty)</f>
        <v>0</v>
      </c>
      <c r="Q8" s="21">
        <f>ExtendedPrice</f>
        <v>0</v>
      </c>
      <c r="R8" s="21"/>
      <c r="S8" s="21"/>
      <c r="T8" s="21"/>
      <c r="U8" s="21"/>
    </row>
    <row r="9" spans="1:21" x14ac:dyDescent="0.25">
      <c r="A9" s="106" t="s">
        <v>126</v>
      </c>
      <c r="B9" s="107" t="s">
        <v>195</v>
      </c>
      <c r="C9" s="108" t="s">
        <v>196</v>
      </c>
      <c r="D9" s="109"/>
      <c r="E9" s="109"/>
      <c r="F9" s="110"/>
      <c r="G9" s="109"/>
      <c r="H9" s="110"/>
      <c r="I9" s="109"/>
      <c r="J9" s="110"/>
      <c r="K9" s="109"/>
      <c r="L9" s="109"/>
      <c r="M9" s="109"/>
      <c r="N9" s="111"/>
      <c r="O9" s="109"/>
      <c r="P9" s="112"/>
    </row>
    <row r="10" spans="1:21" hidden="1" x14ac:dyDescent="0.25">
      <c r="A10" s="105" t="s">
        <v>126</v>
      </c>
      <c r="B10" s="97" t="s">
        <v>197</v>
      </c>
      <c r="C10" s="98" t="s">
        <v>198</v>
      </c>
      <c r="D10" s="99"/>
      <c r="E10" s="99"/>
      <c r="F10" s="100"/>
      <c r="G10" s="99"/>
      <c r="H10" s="100"/>
      <c r="I10" s="99"/>
      <c r="J10" s="100"/>
      <c r="K10" s="99"/>
      <c r="L10" s="99"/>
      <c r="M10" s="99"/>
      <c r="N10" s="101"/>
      <c r="O10" s="99"/>
      <c r="P10" s="113"/>
    </row>
    <row r="11" spans="1:21" x14ac:dyDescent="0.25">
      <c r="A11" s="105" t="s">
        <v>126</v>
      </c>
      <c r="B11" s="97" t="s">
        <v>199</v>
      </c>
      <c r="C11" s="98" t="s">
        <v>200</v>
      </c>
      <c r="D11" s="99"/>
      <c r="E11" s="99"/>
      <c r="F11" s="100"/>
      <c r="G11" s="99"/>
      <c r="H11" s="100"/>
      <c r="I11" s="99"/>
      <c r="J11" s="100"/>
      <c r="K11" s="99"/>
      <c r="L11" s="99"/>
      <c r="M11" s="99"/>
      <c r="N11" s="101"/>
      <c r="O11" s="99"/>
      <c r="P11" s="113"/>
    </row>
    <row r="12" spans="1:21" x14ac:dyDescent="0.25">
      <c r="A12" s="105" t="s">
        <v>126</v>
      </c>
      <c r="B12" s="97" t="s">
        <v>186</v>
      </c>
      <c r="C12" s="102" t="s">
        <v>201</v>
      </c>
      <c r="D12" s="99"/>
      <c r="E12" s="99"/>
      <c r="F12" s="100"/>
      <c r="G12" s="99"/>
      <c r="H12" s="100"/>
      <c r="I12" s="99"/>
      <c r="J12" s="100"/>
      <c r="K12" s="99"/>
      <c r="L12" s="99"/>
      <c r="M12" s="99"/>
      <c r="N12" s="101"/>
      <c r="O12" s="99"/>
      <c r="P12" s="113"/>
    </row>
    <row r="13" spans="1:21" hidden="1" x14ac:dyDescent="0.25">
      <c r="A13" s="105" t="s">
        <v>126</v>
      </c>
      <c r="B13" s="96" t="s">
        <v>126</v>
      </c>
      <c r="C13" s="103"/>
      <c r="D13" s="99"/>
      <c r="E13" s="99"/>
      <c r="F13" s="100"/>
      <c r="G13" s="99"/>
      <c r="H13" s="100"/>
      <c r="I13" s="99"/>
      <c r="J13" s="100"/>
      <c r="K13" s="99"/>
      <c r="L13" s="99"/>
      <c r="M13" s="99"/>
      <c r="N13" s="101"/>
      <c r="O13" s="99"/>
      <c r="P13" s="113"/>
    </row>
    <row r="14" spans="1:21" hidden="1" x14ac:dyDescent="0.25">
      <c r="A14" s="105" t="s">
        <v>126</v>
      </c>
      <c r="B14" s="97" t="s">
        <v>202</v>
      </c>
      <c r="C14" s="98" t="s">
        <v>203</v>
      </c>
      <c r="D14" s="99"/>
      <c r="E14" s="99"/>
      <c r="F14" s="100"/>
      <c r="G14" s="99"/>
      <c r="H14" s="100"/>
      <c r="I14" s="99"/>
      <c r="J14" s="100"/>
      <c r="K14" s="99"/>
      <c r="L14" s="99"/>
      <c r="M14" s="99"/>
      <c r="N14" s="101"/>
      <c r="O14" s="99"/>
      <c r="P14" s="113"/>
    </row>
    <row r="15" spans="1:21" x14ac:dyDescent="0.25">
      <c r="A15" s="105" t="s">
        <v>126</v>
      </c>
      <c r="B15" s="96" t="s">
        <v>204</v>
      </c>
      <c r="C15" s="96" t="s">
        <v>205</v>
      </c>
      <c r="D15" s="99" t="s">
        <v>206</v>
      </c>
      <c r="E15" s="99">
        <v>12550</v>
      </c>
      <c r="F15" s="100">
        <v>0.25003984063745022</v>
      </c>
      <c r="G15" s="99">
        <v>9412</v>
      </c>
      <c r="H15" s="100">
        <v>0.44996015936254985</v>
      </c>
      <c r="I15" s="99">
        <v>6903</v>
      </c>
      <c r="J15" s="100">
        <v>0.55000000000000004</v>
      </c>
      <c r="K15" s="99" t="s">
        <v>207</v>
      </c>
      <c r="L15" s="99" t="s">
        <v>126</v>
      </c>
      <c r="M15" s="99"/>
      <c r="N15" s="101">
        <v>3</v>
      </c>
      <c r="O15" s="99">
        <f>UnitPrice*(1-Discount)</f>
        <v>5647.4999999999991</v>
      </c>
      <c r="P15" s="113">
        <f>(NetPrice*Qty)+(Freight*Qty)</f>
        <v>16942.499999999996</v>
      </c>
    </row>
    <row r="16" spans="1:21" hidden="1" x14ac:dyDescent="0.25">
      <c r="A16" s="105"/>
      <c r="B16" s="96"/>
      <c r="C16" s="103" t="s">
        <v>126</v>
      </c>
      <c r="D16" s="99"/>
      <c r="E16" s="99"/>
      <c r="F16" s="100"/>
      <c r="G16" s="99"/>
      <c r="H16" s="100"/>
      <c r="I16" s="99"/>
      <c r="J16" s="100"/>
      <c r="K16" s="99"/>
      <c r="L16" s="99"/>
      <c r="M16" s="99"/>
      <c r="N16" s="101"/>
      <c r="O16" s="99"/>
      <c r="P16" s="113"/>
    </row>
    <row r="17" spans="1:16" ht="20" x14ac:dyDescent="0.25">
      <c r="A17" s="105" t="s">
        <v>126</v>
      </c>
      <c r="B17" s="104" t="s">
        <v>208</v>
      </c>
      <c r="C17" s="96" t="s">
        <v>209</v>
      </c>
      <c r="D17" s="99" t="s">
        <v>206</v>
      </c>
      <c r="E17" s="99">
        <v>22400</v>
      </c>
      <c r="F17" s="100">
        <v>0.25</v>
      </c>
      <c r="G17" s="99">
        <v>16800</v>
      </c>
      <c r="H17" s="100">
        <v>0.44999999999999996</v>
      </c>
      <c r="I17" s="99">
        <v>12320</v>
      </c>
      <c r="J17" s="100">
        <v>0.55000000000000004</v>
      </c>
      <c r="K17" s="99" t="s">
        <v>207</v>
      </c>
      <c r="L17" s="99" t="s">
        <v>126</v>
      </c>
      <c r="M17" s="99"/>
      <c r="N17" s="101">
        <v>2</v>
      </c>
      <c r="O17" s="99">
        <f>UnitPrice*(1-Discount)</f>
        <v>10079.999999999998</v>
      </c>
      <c r="P17" s="113">
        <f>(NetPrice*Qty)+(Freight*Qty)</f>
        <v>20159.999999999996</v>
      </c>
    </row>
    <row r="18" spans="1:16" hidden="1" x14ac:dyDescent="0.25">
      <c r="A18" s="105"/>
      <c r="B18" s="96"/>
      <c r="C18" s="103" t="s">
        <v>126</v>
      </c>
      <c r="D18" s="99"/>
      <c r="E18" s="99"/>
      <c r="F18" s="100"/>
      <c r="G18" s="99"/>
      <c r="H18" s="100"/>
      <c r="I18" s="99"/>
      <c r="J18" s="100"/>
      <c r="K18" s="99"/>
      <c r="L18" s="99"/>
      <c r="M18" s="99"/>
      <c r="N18" s="101"/>
      <c r="O18" s="99"/>
      <c r="P18" s="113"/>
    </row>
    <row r="19" spans="1:16" ht="20" x14ac:dyDescent="0.25">
      <c r="A19" s="105" t="s">
        <v>126</v>
      </c>
      <c r="B19" s="96" t="s">
        <v>210</v>
      </c>
      <c r="C19" s="96" t="s">
        <v>211</v>
      </c>
      <c r="D19" s="99" t="s">
        <v>206</v>
      </c>
      <c r="E19" s="99">
        <v>22400</v>
      </c>
      <c r="F19" s="100">
        <v>0.25</v>
      </c>
      <c r="G19" s="99">
        <v>16800</v>
      </c>
      <c r="H19" s="100">
        <v>0.44999999999999996</v>
      </c>
      <c r="I19" s="99">
        <v>12320</v>
      </c>
      <c r="J19" s="100">
        <v>0.55000000000000004</v>
      </c>
      <c r="K19" s="99" t="s">
        <v>207</v>
      </c>
      <c r="L19" s="99" t="s">
        <v>126</v>
      </c>
      <c r="M19" s="99"/>
      <c r="N19" s="101">
        <v>1</v>
      </c>
      <c r="O19" s="99">
        <f>UnitPrice*(1-Discount)</f>
        <v>10079.999999999998</v>
      </c>
      <c r="P19" s="113">
        <f>(NetPrice*Qty)+(Freight*Qty)</f>
        <v>10079.999999999998</v>
      </c>
    </row>
    <row r="20" spans="1:16" hidden="1" x14ac:dyDescent="0.25">
      <c r="A20" s="105"/>
      <c r="B20" s="96"/>
      <c r="C20" s="103" t="s">
        <v>126</v>
      </c>
      <c r="D20" s="99"/>
      <c r="E20" s="99"/>
      <c r="F20" s="100"/>
      <c r="G20" s="99"/>
      <c r="H20" s="100"/>
      <c r="I20" s="99"/>
      <c r="J20" s="100"/>
      <c r="K20" s="99"/>
      <c r="L20" s="99"/>
      <c r="M20" s="99"/>
      <c r="N20" s="101"/>
      <c r="O20" s="99"/>
      <c r="P20" s="113"/>
    </row>
    <row r="21" spans="1:16" x14ac:dyDescent="0.25">
      <c r="A21" s="105" t="s">
        <v>126</v>
      </c>
      <c r="B21" s="96" t="s">
        <v>212</v>
      </c>
      <c r="C21" s="96" t="s">
        <v>213</v>
      </c>
      <c r="D21" s="99" t="s">
        <v>206</v>
      </c>
      <c r="E21" s="99">
        <v>1850</v>
      </c>
      <c r="F21" s="100">
        <v>0.24972972972972973</v>
      </c>
      <c r="G21" s="99">
        <v>1388</v>
      </c>
      <c r="H21" s="100">
        <v>0.44972972972972969</v>
      </c>
      <c r="I21" s="99">
        <v>1018</v>
      </c>
      <c r="J21" s="100">
        <v>0.55000000000000004</v>
      </c>
      <c r="K21" s="99" t="s">
        <v>207</v>
      </c>
      <c r="L21" s="99" t="s">
        <v>126</v>
      </c>
      <c r="M21" s="99"/>
      <c r="N21" s="101">
        <v>1</v>
      </c>
      <c r="O21" s="99">
        <f>UnitPrice*(1-Discount)</f>
        <v>832.49999999999989</v>
      </c>
      <c r="P21" s="113">
        <f>(NetPrice*Qty)+(Freight*Qty)</f>
        <v>832.49999999999989</v>
      </c>
    </row>
    <row r="22" spans="1:16" hidden="1" x14ac:dyDescent="0.25">
      <c r="A22" s="105"/>
      <c r="B22" s="96"/>
      <c r="C22" s="103" t="s">
        <v>126</v>
      </c>
      <c r="D22" s="99"/>
      <c r="E22" s="99"/>
      <c r="F22" s="100"/>
      <c r="G22" s="99"/>
      <c r="H22" s="100"/>
      <c r="I22" s="99"/>
      <c r="J22" s="100"/>
      <c r="K22" s="99"/>
      <c r="L22" s="99"/>
      <c r="M22" s="99"/>
      <c r="N22" s="101"/>
      <c r="O22" s="99"/>
      <c r="P22" s="113"/>
    </row>
    <row r="23" spans="1:16" ht="20" x14ac:dyDescent="0.25">
      <c r="A23" s="105" t="s">
        <v>126</v>
      </c>
      <c r="B23" s="96" t="s">
        <v>214</v>
      </c>
      <c r="C23" s="96" t="s">
        <v>215</v>
      </c>
      <c r="D23" s="99" t="s">
        <v>206</v>
      </c>
      <c r="E23" s="99">
        <v>300</v>
      </c>
      <c r="F23" s="100">
        <v>0.25</v>
      </c>
      <c r="G23" s="99">
        <v>225</v>
      </c>
      <c r="H23" s="100">
        <v>0.44999999999999996</v>
      </c>
      <c r="I23" s="99">
        <v>165</v>
      </c>
      <c r="J23" s="100">
        <v>0.55000000000000004</v>
      </c>
      <c r="K23" s="99" t="s">
        <v>207</v>
      </c>
      <c r="L23" s="99" t="s">
        <v>126</v>
      </c>
      <c r="M23" s="99"/>
      <c r="N23" s="101">
        <v>1</v>
      </c>
      <c r="O23" s="99">
        <f>UnitPrice*(1-Discount)</f>
        <v>135</v>
      </c>
      <c r="P23" s="113">
        <f>(NetPrice*Qty)+(Freight*Qty)</f>
        <v>135</v>
      </c>
    </row>
    <row r="24" spans="1:16" hidden="1" x14ac:dyDescent="0.25">
      <c r="A24" s="105"/>
      <c r="B24" s="96"/>
      <c r="C24" s="103" t="s">
        <v>126</v>
      </c>
      <c r="D24" s="99"/>
      <c r="E24" s="99"/>
      <c r="F24" s="100"/>
      <c r="G24" s="99"/>
      <c r="H24" s="100"/>
      <c r="I24" s="99"/>
      <c r="J24" s="100"/>
      <c r="K24" s="99"/>
      <c r="L24" s="99"/>
      <c r="M24" s="99"/>
      <c r="N24" s="101"/>
      <c r="O24" s="99"/>
      <c r="P24" s="113"/>
    </row>
    <row r="25" spans="1:16" x14ac:dyDescent="0.25">
      <c r="A25" s="105" t="s">
        <v>126</v>
      </c>
      <c r="B25" s="96" t="s">
        <v>216</v>
      </c>
      <c r="C25" s="96" t="s">
        <v>217</v>
      </c>
      <c r="D25" s="99" t="s">
        <v>206</v>
      </c>
      <c r="E25" s="99">
        <v>46400</v>
      </c>
      <c r="F25" s="100">
        <v>0.25</v>
      </c>
      <c r="G25" s="99">
        <v>34800</v>
      </c>
      <c r="H25" s="100">
        <v>0.44999999999999996</v>
      </c>
      <c r="I25" s="99">
        <v>25520</v>
      </c>
      <c r="J25" s="100">
        <v>0.55000000000000004</v>
      </c>
      <c r="K25" s="99" t="s">
        <v>207</v>
      </c>
      <c r="L25" s="99" t="s">
        <v>126</v>
      </c>
      <c r="M25" s="99"/>
      <c r="N25" s="101">
        <v>1</v>
      </c>
      <c r="O25" s="99">
        <f>UnitPrice*(1-Discount)</f>
        <v>20879.999999999996</v>
      </c>
      <c r="P25" s="113">
        <f>(NetPrice*Qty)+(Freight*Qty)</f>
        <v>20879.999999999996</v>
      </c>
    </row>
    <row r="26" spans="1:16" hidden="1" x14ac:dyDescent="0.25">
      <c r="A26" s="105"/>
      <c r="B26" s="96"/>
      <c r="C26" s="103" t="s">
        <v>126</v>
      </c>
      <c r="D26" s="99"/>
      <c r="E26" s="99"/>
      <c r="F26" s="100"/>
      <c r="G26" s="99"/>
      <c r="H26" s="100"/>
      <c r="I26" s="99"/>
      <c r="J26" s="100"/>
      <c r="K26" s="99"/>
      <c r="L26" s="99"/>
      <c r="M26" s="99"/>
      <c r="N26" s="101"/>
      <c r="O26" s="99"/>
      <c r="P26" s="113"/>
    </row>
    <row r="27" spans="1:16" ht="20" x14ac:dyDescent="0.25">
      <c r="A27" s="105" t="s">
        <v>126</v>
      </c>
      <c r="B27" s="96" t="s">
        <v>218</v>
      </c>
      <c r="C27" s="96" t="s">
        <v>219</v>
      </c>
      <c r="D27" s="99" t="s">
        <v>206</v>
      </c>
      <c r="E27" s="99">
        <v>1500</v>
      </c>
      <c r="F27" s="100">
        <v>0.25</v>
      </c>
      <c r="G27" s="99">
        <v>1125</v>
      </c>
      <c r="H27" s="100">
        <v>0.44999999999999996</v>
      </c>
      <c r="I27" s="99">
        <v>825</v>
      </c>
      <c r="J27" s="100">
        <v>0.55000000000000004</v>
      </c>
      <c r="K27" s="99" t="s">
        <v>207</v>
      </c>
      <c r="L27" s="99" t="s">
        <v>126</v>
      </c>
      <c r="M27" s="99"/>
      <c r="N27" s="101">
        <v>1</v>
      </c>
      <c r="O27" s="99">
        <f>UnitPrice*(1-Discount)</f>
        <v>674.99999999999989</v>
      </c>
      <c r="P27" s="113">
        <f>(NetPrice*Qty)+(Freight*Qty)</f>
        <v>674.99999999999989</v>
      </c>
    </row>
    <row r="28" spans="1:16" hidden="1" x14ac:dyDescent="0.25">
      <c r="A28" s="105"/>
      <c r="B28" s="96"/>
      <c r="C28" s="103" t="s">
        <v>126</v>
      </c>
      <c r="D28" s="99"/>
      <c r="E28" s="99"/>
      <c r="F28" s="100"/>
      <c r="G28" s="99"/>
      <c r="H28" s="100"/>
      <c r="I28" s="99"/>
      <c r="J28" s="100"/>
      <c r="K28" s="99"/>
      <c r="L28" s="99"/>
      <c r="M28" s="99"/>
      <c r="N28" s="101"/>
      <c r="O28" s="99"/>
      <c r="P28" s="113"/>
    </row>
    <row r="29" spans="1:16" ht="20" x14ac:dyDescent="0.25">
      <c r="A29" s="105" t="s">
        <v>126</v>
      </c>
      <c r="B29" s="96" t="s">
        <v>220</v>
      </c>
      <c r="C29" s="96" t="s">
        <v>221</v>
      </c>
      <c r="D29" s="99" t="s">
        <v>206</v>
      </c>
      <c r="E29" s="99">
        <v>150</v>
      </c>
      <c r="F29" s="100">
        <v>0.2533333333333333</v>
      </c>
      <c r="G29" s="99">
        <v>112</v>
      </c>
      <c r="H29" s="100">
        <v>0.44666666666666666</v>
      </c>
      <c r="I29" s="99">
        <v>83</v>
      </c>
      <c r="J29" s="100">
        <v>0.55000000000000004</v>
      </c>
      <c r="K29" s="99" t="s">
        <v>207</v>
      </c>
      <c r="L29" s="99" t="s">
        <v>126</v>
      </c>
      <c r="M29" s="99"/>
      <c r="N29" s="101">
        <v>2</v>
      </c>
      <c r="O29" s="99">
        <f>UnitPrice*(1-Discount)</f>
        <v>67.5</v>
      </c>
      <c r="P29" s="113">
        <f>(NetPrice*Qty)+(Freight*Qty)</f>
        <v>135</v>
      </c>
    </row>
    <row r="30" spans="1:16" hidden="1" x14ac:dyDescent="0.25">
      <c r="A30" s="105"/>
      <c r="B30" s="96"/>
      <c r="C30" s="103" t="s">
        <v>126</v>
      </c>
      <c r="D30" s="99"/>
      <c r="E30" s="99"/>
      <c r="F30" s="100"/>
      <c r="G30" s="99"/>
      <c r="H30" s="100"/>
      <c r="I30" s="99"/>
      <c r="J30" s="100"/>
      <c r="K30" s="99"/>
      <c r="L30" s="99"/>
      <c r="M30" s="99"/>
      <c r="N30" s="101"/>
      <c r="O30" s="99"/>
      <c r="P30" s="113"/>
    </row>
    <row r="31" spans="1:16" x14ac:dyDescent="0.25">
      <c r="A31" s="105" t="s">
        <v>126</v>
      </c>
      <c r="B31" s="96" t="s">
        <v>222</v>
      </c>
      <c r="C31" s="96" t="s">
        <v>223</v>
      </c>
      <c r="D31" s="99" t="s">
        <v>206</v>
      </c>
      <c r="E31" s="99">
        <v>21650</v>
      </c>
      <c r="F31" s="100">
        <v>0.2499769053117783</v>
      </c>
      <c r="G31" s="99">
        <v>16238</v>
      </c>
      <c r="H31" s="100">
        <v>0.44997690531177825</v>
      </c>
      <c r="I31" s="99">
        <v>11908</v>
      </c>
      <c r="J31" s="100">
        <v>0.55000000000000004</v>
      </c>
      <c r="K31" s="99" t="s">
        <v>207</v>
      </c>
      <c r="L31" s="99" t="s">
        <v>126</v>
      </c>
      <c r="M31" s="99"/>
      <c r="N31" s="101">
        <v>1</v>
      </c>
      <c r="O31" s="99">
        <f>UnitPrice*(1-Discount)</f>
        <v>9742.4999999999982</v>
      </c>
      <c r="P31" s="113">
        <f>(NetPrice*Qty)+(Freight*Qty)</f>
        <v>9742.4999999999982</v>
      </c>
    </row>
    <row r="32" spans="1:16" hidden="1" x14ac:dyDescent="0.25">
      <c r="A32" s="105"/>
      <c r="B32" s="96"/>
      <c r="C32" s="103" t="s">
        <v>126</v>
      </c>
      <c r="D32" s="99"/>
      <c r="E32" s="99"/>
      <c r="F32" s="100"/>
      <c r="G32" s="99"/>
      <c r="H32" s="100"/>
      <c r="I32" s="99"/>
      <c r="J32" s="100"/>
      <c r="K32" s="99"/>
      <c r="L32" s="99"/>
      <c r="M32" s="99"/>
      <c r="N32" s="101"/>
      <c r="O32" s="99"/>
      <c r="P32" s="113"/>
    </row>
    <row r="33" spans="1:18" ht="10.5" x14ac:dyDescent="0.25">
      <c r="A33" s="114"/>
      <c r="B33" s="107" t="s">
        <v>316</v>
      </c>
      <c r="C33" s="115" t="s">
        <v>224</v>
      </c>
      <c r="D33" s="116"/>
      <c r="E33" s="116"/>
      <c r="F33" s="117"/>
      <c r="G33" s="116"/>
      <c r="H33" s="117"/>
      <c r="I33" s="116"/>
      <c r="J33" s="117"/>
      <c r="K33" s="116"/>
      <c r="L33" s="116"/>
      <c r="M33" s="116"/>
      <c r="N33" s="118"/>
      <c r="O33" s="116"/>
      <c r="P33" s="116"/>
      <c r="Q33" s="95">
        <f>SUM(P9:P32)</f>
        <v>79582.499999999985</v>
      </c>
      <c r="R33" s="21" t="s">
        <v>126</v>
      </c>
    </row>
    <row r="34" spans="1:18" ht="20" x14ac:dyDescent="0.25">
      <c r="A34" s="106" t="s">
        <v>126</v>
      </c>
      <c r="B34" s="114" t="s">
        <v>225</v>
      </c>
      <c r="C34" s="114" t="s">
        <v>226</v>
      </c>
      <c r="D34" s="109" t="s">
        <v>227</v>
      </c>
      <c r="E34" s="109">
        <v>1470</v>
      </c>
      <c r="F34" s="110">
        <v>0.19999999999999996</v>
      </c>
      <c r="G34" s="109">
        <v>1176</v>
      </c>
      <c r="H34" s="110">
        <v>0.19999999999999996</v>
      </c>
      <c r="I34" s="109">
        <v>1176</v>
      </c>
      <c r="J34" s="110">
        <v>0.25</v>
      </c>
      <c r="K34" s="109" t="s">
        <v>207</v>
      </c>
      <c r="L34" s="109" t="s">
        <v>126</v>
      </c>
      <c r="M34" s="109"/>
      <c r="N34" s="111">
        <v>2</v>
      </c>
      <c r="O34" s="109">
        <f>UnitPrice*(1-Discount)</f>
        <v>1102.5</v>
      </c>
      <c r="P34" s="112">
        <f>(NetPrice*Qty)+(Freight*Qty)</f>
        <v>2205</v>
      </c>
    </row>
    <row r="35" spans="1:18" hidden="1" x14ac:dyDescent="0.25">
      <c r="A35" s="105"/>
      <c r="B35" s="96"/>
      <c r="C35" s="103" t="s">
        <v>126</v>
      </c>
      <c r="D35" s="99"/>
      <c r="E35" s="99"/>
      <c r="F35" s="100"/>
      <c r="G35" s="99"/>
      <c r="H35" s="100"/>
      <c r="I35" s="99"/>
      <c r="J35" s="100"/>
      <c r="K35" s="99"/>
      <c r="L35" s="99"/>
      <c r="M35" s="99"/>
      <c r="N35" s="101"/>
      <c r="O35" s="99"/>
      <c r="P35" s="113"/>
    </row>
    <row r="36" spans="1:18" ht="20" x14ac:dyDescent="0.25">
      <c r="A36" s="105" t="s">
        <v>126</v>
      </c>
      <c r="B36" s="96" t="s">
        <v>228</v>
      </c>
      <c r="C36" s="96" t="s">
        <v>229</v>
      </c>
      <c r="D36" s="99" t="s">
        <v>227</v>
      </c>
      <c r="E36" s="99">
        <v>1960</v>
      </c>
      <c r="F36" s="100">
        <v>0.19999999999999996</v>
      </c>
      <c r="G36" s="99">
        <v>1568</v>
      </c>
      <c r="H36" s="100">
        <v>0.19999999999999996</v>
      </c>
      <c r="I36" s="99">
        <v>1568</v>
      </c>
      <c r="J36" s="100">
        <v>0.25</v>
      </c>
      <c r="K36" s="99" t="s">
        <v>207</v>
      </c>
      <c r="L36" s="99" t="s">
        <v>126</v>
      </c>
      <c r="M36" s="99"/>
      <c r="N36" s="101">
        <v>1</v>
      </c>
      <c r="O36" s="99">
        <f>UnitPrice*(1-Discount)</f>
        <v>1470</v>
      </c>
      <c r="P36" s="113">
        <f>(NetPrice*Qty)+(Freight*Qty)</f>
        <v>1470</v>
      </c>
    </row>
    <row r="37" spans="1:18" hidden="1" x14ac:dyDescent="0.25">
      <c r="A37" s="105"/>
      <c r="B37" s="96"/>
      <c r="C37" s="103" t="s">
        <v>126</v>
      </c>
      <c r="D37" s="99"/>
      <c r="E37" s="99"/>
      <c r="F37" s="100"/>
      <c r="G37" s="99"/>
      <c r="H37" s="100"/>
      <c r="I37" s="99"/>
      <c r="J37" s="100"/>
      <c r="K37" s="99"/>
      <c r="L37" s="99"/>
      <c r="M37" s="99"/>
      <c r="N37" s="101"/>
      <c r="O37" s="99"/>
      <c r="P37" s="113"/>
    </row>
    <row r="38" spans="1:18" ht="20" x14ac:dyDescent="0.25">
      <c r="A38" s="105" t="s">
        <v>126</v>
      </c>
      <c r="B38" s="96" t="s">
        <v>230</v>
      </c>
      <c r="C38" s="96" t="s">
        <v>231</v>
      </c>
      <c r="D38" s="99" t="s">
        <v>227</v>
      </c>
      <c r="E38" s="99">
        <v>2310</v>
      </c>
      <c r="F38" s="100">
        <v>0.19999999999999996</v>
      </c>
      <c r="G38" s="99">
        <v>1848</v>
      </c>
      <c r="H38" s="100">
        <v>0.19999999999999996</v>
      </c>
      <c r="I38" s="99">
        <v>1848</v>
      </c>
      <c r="J38" s="100">
        <v>0.25</v>
      </c>
      <c r="K38" s="99" t="s">
        <v>207</v>
      </c>
      <c r="L38" s="99" t="s">
        <v>126</v>
      </c>
      <c r="M38" s="99"/>
      <c r="N38" s="101">
        <v>1</v>
      </c>
      <c r="O38" s="99">
        <f>UnitPrice*(1-Discount)</f>
        <v>1732.5</v>
      </c>
      <c r="P38" s="113">
        <f>(NetPrice*Qty)+(Freight*Qty)</f>
        <v>1732.5</v>
      </c>
    </row>
    <row r="39" spans="1:18" hidden="1" x14ac:dyDescent="0.25">
      <c r="A39" s="105"/>
      <c r="B39" s="96"/>
      <c r="C39" s="103" t="s">
        <v>126</v>
      </c>
      <c r="D39" s="99"/>
      <c r="E39" s="99"/>
      <c r="F39" s="100"/>
      <c r="G39" s="99"/>
      <c r="H39" s="100"/>
      <c r="I39" s="99"/>
      <c r="J39" s="100"/>
      <c r="K39" s="99"/>
      <c r="L39" s="99"/>
      <c r="M39" s="99"/>
      <c r="N39" s="101"/>
      <c r="O39" s="99"/>
      <c r="P39" s="113"/>
    </row>
    <row r="40" spans="1:18" ht="10.5" x14ac:dyDescent="0.25">
      <c r="A40" s="114"/>
      <c r="B40" s="107" t="s">
        <v>316</v>
      </c>
      <c r="C40" s="115" t="s">
        <v>232</v>
      </c>
      <c r="D40" s="116"/>
      <c r="E40" s="116"/>
      <c r="F40" s="117"/>
      <c r="G40" s="116"/>
      <c r="H40" s="117"/>
      <c r="I40" s="116"/>
      <c r="J40" s="117"/>
      <c r="K40" s="116"/>
      <c r="L40" s="116"/>
      <c r="M40" s="116"/>
      <c r="N40" s="118"/>
      <c r="O40" s="116"/>
      <c r="P40" s="116"/>
      <c r="Q40" s="95">
        <f>SUM(P34:P39)</f>
        <v>5407.5</v>
      </c>
      <c r="R40" s="21" t="s">
        <v>126</v>
      </c>
    </row>
    <row r="41" spans="1:18" ht="20" x14ac:dyDescent="0.25">
      <c r="A41" s="106" t="s">
        <v>126</v>
      </c>
      <c r="B41" s="114" t="s">
        <v>233</v>
      </c>
      <c r="C41" s="114" t="s">
        <v>234</v>
      </c>
      <c r="D41" s="109" t="s">
        <v>235</v>
      </c>
      <c r="E41" s="109">
        <v>0</v>
      </c>
      <c r="F41" s="110">
        <v>0</v>
      </c>
      <c r="G41" s="109">
        <v>0</v>
      </c>
      <c r="H41" s="110">
        <v>0</v>
      </c>
      <c r="I41" s="109">
        <v>0</v>
      </c>
      <c r="J41" s="110">
        <v>0</v>
      </c>
      <c r="K41" s="109" t="s">
        <v>207</v>
      </c>
      <c r="L41" s="109" t="s">
        <v>126</v>
      </c>
      <c r="M41" s="109"/>
      <c r="N41" s="111">
        <v>1</v>
      </c>
      <c r="O41" s="109">
        <f>UnitPrice*(1-Discount)</f>
        <v>0</v>
      </c>
      <c r="P41" s="112">
        <f>(NetPrice*Qty)+(Freight*Qty)</f>
        <v>0</v>
      </c>
    </row>
    <row r="42" spans="1:18" hidden="1" x14ac:dyDescent="0.25">
      <c r="A42" s="105"/>
      <c r="B42" s="96"/>
      <c r="C42" s="103" t="s">
        <v>126</v>
      </c>
      <c r="D42" s="99"/>
      <c r="E42" s="99"/>
      <c r="F42" s="100"/>
      <c r="G42" s="99"/>
      <c r="H42" s="100"/>
      <c r="I42" s="99"/>
      <c r="J42" s="100"/>
      <c r="K42" s="99"/>
      <c r="L42" s="99"/>
      <c r="M42" s="99"/>
      <c r="N42" s="101"/>
      <c r="O42" s="99"/>
      <c r="P42" s="113"/>
    </row>
    <row r="43" spans="1:18" ht="20" x14ac:dyDescent="0.25">
      <c r="A43" s="105" t="s">
        <v>126</v>
      </c>
      <c r="B43" s="96" t="s">
        <v>236</v>
      </c>
      <c r="C43" s="96" t="s">
        <v>237</v>
      </c>
      <c r="D43" s="99" t="s">
        <v>235</v>
      </c>
      <c r="E43" s="99">
        <v>0</v>
      </c>
      <c r="F43" s="100">
        <v>0</v>
      </c>
      <c r="G43" s="99">
        <v>0</v>
      </c>
      <c r="H43" s="100">
        <v>0</v>
      </c>
      <c r="I43" s="99">
        <v>0</v>
      </c>
      <c r="J43" s="100">
        <v>0</v>
      </c>
      <c r="K43" s="99" t="s">
        <v>207</v>
      </c>
      <c r="L43" s="99" t="s">
        <v>126</v>
      </c>
      <c r="M43" s="99"/>
      <c r="N43" s="101">
        <v>1</v>
      </c>
      <c r="O43" s="99">
        <f>UnitPrice*(1-Discount)</f>
        <v>0</v>
      </c>
      <c r="P43" s="113">
        <f>(NetPrice*Qty)+(Freight*Qty)</f>
        <v>0</v>
      </c>
    </row>
    <row r="44" spans="1:18" hidden="1" x14ac:dyDescent="0.25">
      <c r="A44" s="105"/>
      <c r="B44" s="96"/>
      <c r="C44" s="103" t="s">
        <v>126</v>
      </c>
      <c r="D44" s="99"/>
      <c r="E44" s="99"/>
      <c r="F44" s="100"/>
      <c r="G44" s="99"/>
      <c r="H44" s="100"/>
      <c r="I44" s="99"/>
      <c r="J44" s="100"/>
      <c r="K44" s="99"/>
      <c r="L44" s="99"/>
      <c r="M44" s="99"/>
      <c r="N44" s="101"/>
      <c r="O44" s="99"/>
      <c r="P44" s="113"/>
    </row>
    <row r="45" spans="1:18" ht="30" x14ac:dyDescent="0.25">
      <c r="A45" s="105" t="s">
        <v>126</v>
      </c>
      <c r="B45" s="96" t="s">
        <v>238</v>
      </c>
      <c r="C45" s="96" t="s">
        <v>239</v>
      </c>
      <c r="D45" s="99" t="s">
        <v>235</v>
      </c>
      <c r="E45" s="99">
        <v>66</v>
      </c>
      <c r="F45" s="100">
        <v>0.24242424242424243</v>
      </c>
      <c r="G45" s="99">
        <v>50</v>
      </c>
      <c r="H45" s="100">
        <v>0.45454545454545459</v>
      </c>
      <c r="I45" s="99">
        <v>36</v>
      </c>
      <c r="J45" s="100">
        <v>0.75</v>
      </c>
      <c r="K45" s="99" t="s">
        <v>207</v>
      </c>
      <c r="L45" s="99" t="s">
        <v>126</v>
      </c>
      <c r="M45" s="99"/>
      <c r="N45" s="101">
        <v>260</v>
      </c>
      <c r="O45" s="99">
        <f>UnitPrice*(1-Discount)</f>
        <v>16.5</v>
      </c>
      <c r="P45" s="113">
        <f>(NetPrice*Qty)+(Freight*Qty)</f>
        <v>4290</v>
      </c>
    </row>
    <row r="46" spans="1:18" ht="72" hidden="1" x14ac:dyDescent="0.25">
      <c r="A46" s="105"/>
      <c r="B46" s="96"/>
      <c r="C46" s="103" t="s">
        <v>240</v>
      </c>
      <c r="D46" s="99"/>
      <c r="E46" s="99"/>
      <c r="F46" s="100"/>
      <c r="G46" s="99"/>
      <c r="H46" s="100"/>
      <c r="I46" s="99"/>
      <c r="J46" s="100"/>
      <c r="K46" s="99"/>
      <c r="L46" s="99"/>
      <c r="M46" s="99"/>
      <c r="N46" s="101"/>
      <c r="O46" s="99"/>
      <c r="P46" s="113"/>
    </row>
    <row r="47" spans="1:18" ht="30" x14ac:dyDescent="0.25">
      <c r="A47" s="105" t="s">
        <v>126</v>
      </c>
      <c r="B47" s="96" t="s">
        <v>241</v>
      </c>
      <c r="C47" s="96" t="s">
        <v>242</v>
      </c>
      <c r="D47" s="99" t="s">
        <v>235</v>
      </c>
      <c r="E47" s="99">
        <v>18</v>
      </c>
      <c r="F47" s="100">
        <v>0.22222222222222221</v>
      </c>
      <c r="G47" s="99">
        <v>14</v>
      </c>
      <c r="H47" s="100">
        <v>0.44444444444444442</v>
      </c>
      <c r="I47" s="99">
        <v>10</v>
      </c>
      <c r="J47" s="100">
        <v>0.75</v>
      </c>
      <c r="K47" s="99" t="s">
        <v>207</v>
      </c>
      <c r="L47" s="99" t="s">
        <v>126</v>
      </c>
      <c r="M47" s="99"/>
      <c r="N47" s="101">
        <v>400</v>
      </c>
      <c r="O47" s="99">
        <f>UnitPrice*(1-Discount)</f>
        <v>4.5</v>
      </c>
      <c r="P47" s="113">
        <f>(NetPrice*Qty)+(Freight*Qty)</f>
        <v>1800</v>
      </c>
    </row>
    <row r="48" spans="1:18" hidden="1" x14ac:dyDescent="0.25">
      <c r="A48" s="105"/>
      <c r="B48" s="96"/>
      <c r="C48" s="103" t="s">
        <v>126</v>
      </c>
      <c r="D48" s="99"/>
      <c r="E48" s="99"/>
      <c r="F48" s="100"/>
      <c r="G48" s="99"/>
      <c r="H48" s="100"/>
      <c r="I48" s="99"/>
      <c r="J48" s="100"/>
      <c r="K48" s="99"/>
      <c r="L48" s="99"/>
      <c r="M48" s="99"/>
      <c r="N48" s="101"/>
      <c r="O48" s="99"/>
      <c r="P48" s="113"/>
    </row>
    <row r="49" spans="1:18" ht="10.5" x14ac:dyDescent="0.25">
      <c r="A49" s="114"/>
      <c r="B49" s="107" t="s">
        <v>316</v>
      </c>
      <c r="C49" s="115" t="s">
        <v>243</v>
      </c>
      <c r="D49" s="116"/>
      <c r="E49" s="116"/>
      <c r="F49" s="117"/>
      <c r="G49" s="116"/>
      <c r="H49" s="117"/>
      <c r="I49" s="116"/>
      <c r="J49" s="117"/>
      <c r="K49" s="116"/>
      <c r="L49" s="116"/>
      <c r="M49" s="116"/>
      <c r="N49" s="118"/>
      <c r="O49" s="116"/>
      <c r="P49" s="116"/>
      <c r="Q49" s="95">
        <f>SUM(P41:P48)</f>
        <v>6090</v>
      </c>
      <c r="R49" s="21" t="s">
        <v>126</v>
      </c>
    </row>
    <row r="50" spans="1:18" ht="20" x14ac:dyDescent="0.25">
      <c r="A50" s="106" t="s">
        <v>126</v>
      </c>
      <c r="B50" s="114" t="s">
        <v>244</v>
      </c>
      <c r="C50" s="114" t="s">
        <v>245</v>
      </c>
      <c r="D50" s="109" t="s">
        <v>246</v>
      </c>
      <c r="E50" s="109">
        <v>148</v>
      </c>
      <c r="F50" s="110">
        <v>4.7297297297297258E-2</v>
      </c>
      <c r="G50" s="109">
        <v>141</v>
      </c>
      <c r="H50" s="110">
        <v>0.10135135135135132</v>
      </c>
      <c r="I50" s="109">
        <v>133</v>
      </c>
      <c r="J50" s="110">
        <v>0.25</v>
      </c>
      <c r="K50" s="109" t="s">
        <v>207</v>
      </c>
      <c r="L50" s="109" t="s">
        <v>126</v>
      </c>
      <c r="M50" s="109"/>
      <c r="N50" s="111">
        <v>1</v>
      </c>
      <c r="O50" s="109">
        <f>UnitPrice*(1-Discount)</f>
        <v>111</v>
      </c>
      <c r="P50" s="112">
        <f>(NetPrice*Qty)+(Freight*Qty)</f>
        <v>111</v>
      </c>
    </row>
    <row r="51" spans="1:18" hidden="1" x14ac:dyDescent="0.25">
      <c r="A51" s="105"/>
      <c r="B51" s="96"/>
      <c r="C51" s="103" t="s">
        <v>126</v>
      </c>
      <c r="D51" s="99"/>
      <c r="E51" s="99"/>
      <c r="F51" s="100"/>
      <c r="G51" s="99"/>
      <c r="H51" s="100"/>
      <c r="I51" s="99"/>
      <c r="J51" s="100"/>
      <c r="K51" s="99"/>
      <c r="L51" s="99"/>
      <c r="M51" s="99"/>
      <c r="N51" s="101"/>
      <c r="O51" s="99"/>
      <c r="P51" s="113"/>
    </row>
    <row r="52" spans="1:18" ht="30" x14ac:dyDescent="0.25">
      <c r="A52" s="105" t="s">
        <v>126</v>
      </c>
      <c r="B52" s="96" t="s">
        <v>247</v>
      </c>
      <c r="C52" s="96" t="s">
        <v>248</v>
      </c>
      <c r="D52" s="99" t="s">
        <v>246</v>
      </c>
      <c r="E52" s="99">
        <v>2000</v>
      </c>
      <c r="F52" s="100">
        <v>5.0000000000000044E-2</v>
      </c>
      <c r="G52" s="99">
        <v>1900</v>
      </c>
      <c r="H52" s="100">
        <v>9.9999999999999978E-2</v>
      </c>
      <c r="I52" s="99">
        <v>1800</v>
      </c>
      <c r="J52" s="100">
        <v>0.25</v>
      </c>
      <c r="K52" s="99" t="s">
        <v>207</v>
      </c>
      <c r="L52" s="99" t="s">
        <v>126</v>
      </c>
      <c r="M52" s="99"/>
      <c r="N52" s="101">
        <v>1</v>
      </c>
      <c r="O52" s="99">
        <f>UnitPrice*(1-Discount)</f>
        <v>1500</v>
      </c>
      <c r="P52" s="113">
        <f>(NetPrice*Qty)+(Freight*Qty)</f>
        <v>1500</v>
      </c>
    </row>
    <row r="53" spans="1:18" hidden="1" x14ac:dyDescent="0.25">
      <c r="A53" s="105"/>
      <c r="B53" s="96"/>
      <c r="C53" s="103" t="s">
        <v>126</v>
      </c>
      <c r="D53" s="99"/>
      <c r="E53" s="99"/>
      <c r="F53" s="100"/>
      <c r="G53" s="99"/>
      <c r="H53" s="100"/>
      <c r="I53" s="99"/>
      <c r="J53" s="100"/>
      <c r="K53" s="99"/>
      <c r="L53" s="99"/>
      <c r="M53" s="99"/>
      <c r="N53" s="101"/>
      <c r="O53" s="99"/>
      <c r="P53" s="113"/>
    </row>
    <row r="54" spans="1:18" ht="20" x14ac:dyDescent="0.25">
      <c r="A54" s="105" t="s">
        <v>126</v>
      </c>
      <c r="B54" s="96" t="s">
        <v>249</v>
      </c>
      <c r="C54" s="96" t="s">
        <v>250</v>
      </c>
      <c r="D54" s="99" t="s">
        <v>246</v>
      </c>
      <c r="E54" s="99">
        <v>3712</v>
      </c>
      <c r="F54" s="100">
        <v>5.0107758620689613E-2</v>
      </c>
      <c r="G54" s="99">
        <v>3526</v>
      </c>
      <c r="H54" s="100">
        <v>9.9946120689655138E-2</v>
      </c>
      <c r="I54" s="99">
        <v>3341</v>
      </c>
      <c r="J54" s="100">
        <v>0.25</v>
      </c>
      <c r="K54" s="99" t="s">
        <v>207</v>
      </c>
      <c r="L54" s="99" t="s">
        <v>126</v>
      </c>
      <c r="M54" s="99"/>
      <c r="N54" s="101">
        <v>1</v>
      </c>
      <c r="O54" s="99">
        <f>UnitPrice*(1-Discount)</f>
        <v>2784</v>
      </c>
      <c r="P54" s="113">
        <f>(NetPrice*Qty)+(Freight*Qty)</f>
        <v>2784</v>
      </c>
    </row>
    <row r="55" spans="1:18" hidden="1" x14ac:dyDescent="0.25">
      <c r="A55" s="105"/>
      <c r="B55" s="96"/>
      <c r="C55" s="103" t="s">
        <v>126</v>
      </c>
      <c r="D55" s="99"/>
      <c r="E55" s="99"/>
      <c r="F55" s="100"/>
      <c r="G55" s="99"/>
      <c r="H55" s="100"/>
      <c r="I55" s="99"/>
      <c r="J55" s="100"/>
      <c r="K55" s="99"/>
      <c r="L55" s="99"/>
      <c r="M55" s="99"/>
      <c r="N55" s="101"/>
      <c r="O55" s="99"/>
      <c r="P55" s="113"/>
    </row>
    <row r="56" spans="1:18" ht="40" x14ac:dyDescent="0.25">
      <c r="A56" s="105" t="s">
        <v>126</v>
      </c>
      <c r="B56" s="96" t="s">
        <v>251</v>
      </c>
      <c r="C56" s="96" t="s">
        <v>252</v>
      </c>
      <c r="D56" s="99" t="s">
        <v>246</v>
      </c>
      <c r="E56" s="99">
        <v>2000</v>
      </c>
      <c r="F56" s="100">
        <v>5.0000000000000044E-2</v>
      </c>
      <c r="G56" s="99">
        <v>1900</v>
      </c>
      <c r="H56" s="100">
        <v>9.9999999999999978E-2</v>
      </c>
      <c r="I56" s="99">
        <v>1800</v>
      </c>
      <c r="J56" s="100">
        <v>0.25</v>
      </c>
      <c r="K56" s="99" t="s">
        <v>207</v>
      </c>
      <c r="L56" s="99" t="s">
        <v>126</v>
      </c>
      <c r="M56" s="99"/>
      <c r="N56" s="101">
        <v>1</v>
      </c>
      <c r="O56" s="99">
        <f>UnitPrice*(1-Discount)</f>
        <v>1500</v>
      </c>
      <c r="P56" s="113">
        <f>(NetPrice*Qty)+(Freight*Qty)</f>
        <v>1500</v>
      </c>
    </row>
    <row r="57" spans="1:18" hidden="1" x14ac:dyDescent="0.25">
      <c r="A57" s="105"/>
      <c r="B57" s="96"/>
      <c r="C57" s="103" t="s">
        <v>126</v>
      </c>
      <c r="D57" s="99"/>
      <c r="E57" s="99"/>
      <c r="F57" s="100"/>
      <c r="G57" s="99"/>
      <c r="H57" s="100"/>
      <c r="I57" s="99"/>
      <c r="J57" s="100"/>
      <c r="K57" s="99"/>
      <c r="L57" s="99"/>
      <c r="M57" s="99"/>
      <c r="N57" s="101"/>
      <c r="O57" s="99"/>
      <c r="P57" s="113"/>
    </row>
    <row r="58" spans="1:18" ht="20" x14ac:dyDescent="0.25">
      <c r="A58" s="105" t="s">
        <v>126</v>
      </c>
      <c r="B58" s="96" t="s">
        <v>253</v>
      </c>
      <c r="C58" s="96" t="s">
        <v>254</v>
      </c>
      <c r="D58" s="99" t="s">
        <v>246</v>
      </c>
      <c r="E58" s="99">
        <v>1792</v>
      </c>
      <c r="F58" s="100">
        <v>5.0223214285714302E-2</v>
      </c>
      <c r="G58" s="99">
        <v>1702</v>
      </c>
      <c r="H58" s="100">
        <v>9.9888392857142905E-2</v>
      </c>
      <c r="I58" s="99">
        <v>1613</v>
      </c>
      <c r="J58" s="100">
        <v>0.25</v>
      </c>
      <c r="K58" s="99" t="s">
        <v>207</v>
      </c>
      <c r="L58" s="99" t="s">
        <v>126</v>
      </c>
      <c r="M58" s="99"/>
      <c r="N58" s="101">
        <v>2</v>
      </c>
      <c r="O58" s="99">
        <f>UnitPrice*(1-Discount)</f>
        <v>1344</v>
      </c>
      <c r="P58" s="113">
        <f>(NetPrice*Qty)+(Freight*Qty)</f>
        <v>2688</v>
      </c>
    </row>
    <row r="59" spans="1:18" hidden="1" x14ac:dyDescent="0.25">
      <c r="A59" s="105"/>
      <c r="B59" s="96"/>
      <c r="C59" s="103" t="s">
        <v>126</v>
      </c>
      <c r="D59" s="99"/>
      <c r="E59" s="99"/>
      <c r="F59" s="100"/>
      <c r="G59" s="99"/>
      <c r="H59" s="100"/>
      <c r="I59" s="99"/>
      <c r="J59" s="100"/>
      <c r="K59" s="99"/>
      <c r="L59" s="99"/>
      <c r="M59" s="99"/>
      <c r="N59" s="101"/>
      <c r="O59" s="99"/>
      <c r="P59" s="113"/>
    </row>
    <row r="60" spans="1:18" ht="40" x14ac:dyDescent="0.25">
      <c r="A60" s="105" t="s">
        <v>126</v>
      </c>
      <c r="B60" s="96" t="s">
        <v>255</v>
      </c>
      <c r="C60" s="96" t="s">
        <v>256</v>
      </c>
      <c r="D60" s="99" t="s">
        <v>246</v>
      </c>
      <c r="E60" s="99">
        <v>667</v>
      </c>
      <c r="F60" s="100">
        <v>4.9475262368815609E-2</v>
      </c>
      <c r="G60" s="99">
        <v>634</v>
      </c>
      <c r="H60" s="100">
        <v>0.1004497751124438</v>
      </c>
      <c r="I60" s="99">
        <v>600</v>
      </c>
      <c r="J60" s="100">
        <v>0.25</v>
      </c>
      <c r="K60" s="99" t="s">
        <v>207</v>
      </c>
      <c r="L60" s="99" t="s">
        <v>126</v>
      </c>
      <c r="M60" s="99"/>
      <c r="N60" s="101">
        <v>2</v>
      </c>
      <c r="O60" s="99">
        <f>UnitPrice*(1-Discount)</f>
        <v>500.25</v>
      </c>
      <c r="P60" s="113">
        <f>(NetPrice*Qty)+(Freight*Qty)</f>
        <v>1000.5</v>
      </c>
    </row>
    <row r="61" spans="1:18" hidden="1" x14ac:dyDescent="0.25">
      <c r="A61" s="105"/>
      <c r="B61" s="96"/>
      <c r="C61" s="103" t="s">
        <v>126</v>
      </c>
      <c r="D61" s="99"/>
      <c r="E61" s="99"/>
      <c r="F61" s="100"/>
      <c r="G61" s="99"/>
      <c r="H61" s="100"/>
      <c r="I61" s="99"/>
      <c r="J61" s="100"/>
      <c r="K61" s="99"/>
      <c r="L61" s="99"/>
      <c r="M61" s="99"/>
      <c r="N61" s="101"/>
      <c r="O61" s="99"/>
      <c r="P61" s="113"/>
    </row>
    <row r="62" spans="1:18" ht="20" x14ac:dyDescent="0.25">
      <c r="A62" s="105" t="s">
        <v>126</v>
      </c>
      <c r="B62" s="96" t="s">
        <v>257</v>
      </c>
      <c r="C62" s="96" t="s">
        <v>258</v>
      </c>
      <c r="D62" s="99" t="s">
        <v>246</v>
      </c>
      <c r="E62" s="99">
        <v>1792</v>
      </c>
      <c r="F62" s="100">
        <v>5.0223214285714302E-2</v>
      </c>
      <c r="G62" s="99">
        <v>1702</v>
      </c>
      <c r="H62" s="100">
        <v>9.9888392857142905E-2</v>
      </c>
      <c r="I62" s="99">
        <v>1613</v>
      </c>
      <c r="J62" s="100">
        <v>0.25</v>
      </c>
      <c r="K62" s="99" t="s">
        <v>207</v>
      </c>
      <c r="L62" s="99" t="s">
        <v>126</v>
      </c>
      <c r="M62" s="99"/>
      <c r="N62" s="101">
        <v>1</v>
      </c>
      <c r="O62" s="99">
        <f>UnitPrice*(1-Discount)</f>
        <v>1344</v>
      </c>
      <c r="P62" s="113">
        <f>(NetPrice*Qty)+(Freight*Qty)</f>
        <v>1344</v>
      </c>
    </row>
    <row r="63" spans="1:18" hidden="1" x14ac:dyDescent="0.25">
      <c r="A63" s="105"/>
      <c r="B63" s="96"/>
      <c r="C63" s="103" t="s">
        <v>126</v>
      </c>
      <c r="D63" s="99"/>
      <c r="E63" s="99"/>
      <c r="F63" s="100"/>
      <c r="G63" s="99"/>
      <c r="H63" s="100"/>
      <c r="I63" s="99"/>
      <c r="J63" s="100"/>
      <c r="K63" s="99"/>
      <c r="L63" s="99"/>
      <c r="M63" s="99"/>
      <c r="N63" s="101"/>
      <c r="O63" s="99"/>
      <c r="P63" s="113"/>
    </row>
    <row r="64" spans="1:18" ht="40" x14ac:dyDescent="0.25">
      <c r="A64" s="105" t="s">
        <v>126</v>
      </c>
      <c r="B64" s="96" t="s">
        <v>259</v>
      </c>
      <c r="C64" s="96" t="s">
        <v>260</v>
      </c>
      <c r="D64" s="99" t="s">
        <v>246</v>
      </c>
      <c r="E64" s="99">
        <v>667</v>
      </c>
      <c r="F64" s="100">
        <v>4.9475262368815609E-2</v>
      </c>
      <c r="G64" s="99">
        <v>634</v>
      </c>
      <c r="H64" s="100">
        <v>0.1004497751124438</v>
      </c>
      <c r="I64" s="99">
        <v>600</v>
      </c>
      <c r="J64" s="100">
        <v>0.25</v>
      </c>
      <c r="K64" s="99" t="s">
        <v>207</v>
      </c>
      <c r="L64" s="99" t="s">
        <v>126</v>
      </c>
      <c r="M64" s="99"/>
      <c r="N64" s="101">
        <v>1</v>
      </c>
      <c r="O64" s="99">
        <f>UnitPrice*(1-Discount)</f>
        <v>500.25</v>
      </c>
      <c r="P64" s="113">
        <f>(NetPrice*Qty)+(Freight*Qty)</f>
        <v>500.25</v>
      </c>
    </row>
    <row r="65" spans="1:18" hidden="1" x14ac:dyDescent="0.25">
      <c r="A65" s="105"/>
      <c r="B65" s="96"/>
      <c r="C65" s="103" t="s">
        <v>126</v>
      </c>
      <c r="D65" s="99"/>
      <c r="E65" s="99"/>
      <c r="F65" s="100"/>
      <c r="G65" s="99"/>
      <c r="H65" s="100"/>
      <c r="I65" s="99"/>
      <c r="J65" s="100"/>
      <c r="K65" s="99"/>
      <c r="L65" s="99"/>
      <c r="M65" s="99"/>
      <c r="N65" s="101"/>
      <c r="O65" s="99"/>
      <c r="P65" s="113"/>
    </row>
    <row r="66" spans="1:18" ht="20" x14ac:dyDescent="0.25">
      <c r="A66" s="105" t="s">
        <v>126</v>
      </c>
      <c r="B66" s="96" t="s">
        <v>261</v>
      </c>
      <c r="C66" s="96" t="s">
        <v>262</v>
      </c>
      <c r="D66" s="99" t="s">
        <v>246</v>
      </c>
      <c r="E66" s="99">
        <v>2400</v>
      </c>
      <c r="F66" s="100">
        <v>5.0000000000000044E-2</v>
      </c>
      <c r="G66" s="99">
        <v>2280</v>
      </c>
      <c r="H66" s="100">
        <v>9.9999999999999978E-2</v>
      </c>
      <c r="I66" s="99">
        <v>2160</v>
      </c>
      <c r="J66" s="100">
        <v>0.25</v>
      </c>
      <c r="K66" s="99" t="s">
        <v>207</v>
      </c>
      <c r="L66" s="99" t="s">
        <v>126</v>
      </c>
      <c r="M66" s="99"/>
      <c r="N66" s="101">
        <v>1</v>
      </c>
      <c r="O66" s="99">
        <f>UnitPrice*(1-Discount)</f>
        <v>1800</v>
      </c>
      <c r="P66" s="113">
        <f>(NetPrice*Qty)+(Freight*Qty)</f>
        <v>1800</v>
      </c>
    </row>
    <row r="67" spans="1:18" hidden="1" x14ac:dyDescent="0.25">
      <c r="A67" s="105"/>
      <c r="B67" s="96"/>
      <c r="C67" s="103" t="s">
        <v>126</v>
      </c>
      <c r="D67" s="99"/>
      <c r="E67" s="99"/>
      <c r="F67" s="100"/>
      <c r="G67" s="99"/>
      <c r="H67" s="100"/>
      <c r="I67" s="99"/>
      <c r="J67" s="100"/>
      <c r="K67" s="99"/>
      <c r="L67" s="99"/>
      <c r="M67" s="99"/>
      <c r="N67" s="101"/>
      <c r="O67" s="99"/>
      <c r="P67" s="113"/>
    </row>
    <row r="68" spans="1:18" ht="30" x14ac:dyDescent="0.25">
      <c r="A68" s="105" t="s">
        <v>126</v>
      </c>
      <c r="B68" s="96" t="s">
        <v>263</v>
      </c>
      <c r="C68" s="96" t="s">
        <v>264</v>
      </c>
      <c r="D68" s="99" t="s">
        <v>246</v>
      </c>
      <c r="E68" s="99">
        <v>1000</v>
      </c>
      <c r="F68" s="100">
        <v>5.0000000000000044E-2</v>
      </c>
      <c r="G68" s="99">
        <v>950</v>
      </c>
      <c r="H68" s="100">
        <v>9.9999999999999978E-2</v>
      </c>
      <c r="I68" s="99">
        <v>900</v>
      </c>
      <c r="J68" s="100">
        <v>0.25</v>
      </c>
      <c r="K68" s="99" t="s">
        <v>207</v>
      </c>
      <c r="L68" s="99" t="s">
        <v>126</v>
      </c>
      <c r="M68" s="99"/>
      <c r="N68" s="101">
        <v>1</v>
      </c>
      <c r="O68" s="99">
        <f>UnitPrice*(1-Discount)</f>
        <v>750</v>
      </c>
      <c r="P68" s="113">
        <f>(NetPrice*Qty)+(Freight*Qty)</f>
        <v>750</v>
      </c>
    </row>
    <row r="69" spans="1:18" hidden="1" x14ac:dyDescent="0.25">
      <c r="A69" s="105"/>
      <c r="B69" s="96"/>
      <c r="C69" s="103" t="s">
        <v>126</v>
      </c>
      <c r="D69" s="99"/>
      <c r="E69" s="99"/>
      <c r="F69" s="100"/>
      <c r="G69" s="99"/>
      <c r="H69" s="100"/>
      <c r="I69" s="99"/>
      <c r="J69" s="100"/>
      <c r="K69" s="99"/>
      <c r="L69" s="99"/>
      <c r="M69" s="99"/>
      <c r="N69" s="101"/>
      <c r="O69" s="99"/>
      <c r="P69" s="113"/>
    </row>
    <row r="70" spans="1:18" ht="10.5" x14ac:dyDescent="0.25">
      <c r="A70" s="114"/>
      <c r="B70" s="107" t="s">
        <v>316</v>
      </c>
      <c r="C70" s="115" t="s">
        <v>265</v>
      </c>
      <c r="D70" s="116"/>
      <c r="E70" s="116"/>
      <c r="F70" s="117"/>
      <c r="G70" s="116"/>
      <c r="H70" s="117"/>
      <c r="I70" s="116"/>
      <c r="J70" s="117"/>
      <c r="K70" s="116"/>
      <c r="L70" s="116"/>
      <c r="M70" s="116"/>
      <c r="N70" s="118"/>
      <c r="O70" s="116"/>
      <c r="P70" s="116"/>
      <c r="Q70" s="95">
        <f>SUM(P50:P69)</f>
        <v>13977.75</v>
      </c>
      <c r="R70" s="21" t="s">
        <v>126</v>
      </c>
    </row>
    <row r="71" spans="1:18" hidden="1" x14ac:dyDescent="0.25"/>
    <row r="72" spans="1:18" ht="21" x14ac:dyDescent="0.25">
      <c r="A72" s="1" t="s">
        <v>126</v>
      </c>
      <c r="B72" s="87" t="s">
        <v>266</v>
      </c>
      <c r="C72" s="1" t="s">
        <v>194</v>
      </c>
      <c r="D72" s="21">
        <v>1</v>
      </c>
      <c r="P72" s="37" t="s">
        <v>267</v>
      </c>
      <c r="Q72" s="37">
        <f>SUM(Q8:Q71)</f>
        <v>105057.74999999999</v>
      </c>
    </row>
    <row r="73" spans="1:18" ht="10.5" x14ac:dyDescent="0.25">
      <c r="A73" s="1" t="s">
        <v>192</v>
      </c>
      <c r="B73" s="1" t="s">
        <v>268</v>
      </c>
      <c r="C73" s="88" t="s">
        <v>194</v>
      </c>
      <c r="D73" s="21">
        <v>2</v>
      </c>
      <c r="M73" s="21">
        <v>0</v>
      </c>
      <c r="N73" s="89">
        <v>1</v>
      </c>
      <c r="O73" s="21">
        <f>UnitPrice*(1-Discount)</f>
        <v>0</v>
      </c>
      <c r="P73" s="21">
        <f>(NetPrice*Qty)+(Freight*Qty)</f>
        <v>0</v>
      </c>
      <c r="Q73" s="21">
        <f>ExtendedPrice</f>
        <v>0</v>
      </c>
    </row>
    <row r="74" spans="1:18" x14ac:dyDescent="0.25">
      <c r="A74" s="106" t="s">
        <v>126</v>
      </c>
      <c r="B74" s="107" t="s">
        <v>195</v>
      </c>
      <c r="C74" s="108" t="s">
        <v>196</v>
      </c>
      <c r="D74" s="109"/>
      <c r="E74" s="109"/>
      <c r="F74" s="110"/>
      <c r="G74" s="109"/>
      <c r="H74" s="110"/>
      <c r="I74" s="109"/>
      <c r="J74" s="110"/>
      <c r="K74" s="109"/>
      <c r="L74" s="109"/>
      <c r="M74" s="109"/>
      <c r="N74" s="111"/>
      <c r="O74" s="109"/>
      <c r="P74" s="112"/>
    </row>
    <row r="75" spans="1:18" hidden="1" x14ac:dyDescent="0.25">
      <c r="A75" s="105" t="s">
        <v>126</v>
      </c>
      <c r="B75" s="97" t="s">
        <v>197</v>
      </c>
      <c r="C75" s="98" t="s">
        <v>198</v>
      </c>
      <c r="D75" s="99"/>
      <c r="E75" s="99"/>
      <c r="F75" s="100"/>
      <c r="G75" s="99"/>
      <c r="H75" s="100"/>
      <c r="I75" s="99"/>
      <c r="J75" s="100"/>
      <c r="K75" s="99"/>
      <c r="L75" s="99"/>
      <c r="M75" s="99"/>
      <c r="N75" s="101"/>
      <c r="O75" s="99"/>
      <c r="P75" s="113"/>
    </row>
    <row r="76" spans="1:18" x14ac:dyDescent="0.25">
      <c r="A76" s="105" t="s">
        <v>126</v>
      </c>
      <c r="B76" s="97" t="s">
        <v>199</v>
      </c>
      <c r="C76" s="98" t="s">
        <v>269</v>
      </c>
      <c r="D76" s="99"/>
      <c r="E76" s="99"/>
      <c r="F76" s="100"/>
      <c r="G76" s="99"/>
      <c r="H76" s="100"/>
      <c r="I76" s="99"/>
      <c r="J76" s="100"/>
      <c r="K76" s="99"/>
      <c r="L76" s="99"/>
      <c r="M76" s="99"/>
      <c r="N76" s="101"/>
      <c r="O76" s="99"/>
      <c r="P76" s="113"/>
    </row>
    <row r="77" spans="1:18" x14ac:dyDescent="0.25">
      <c r="A77" s="105" t="s">
        <v>126</v>
      </c>
      <c r="B77" s="97" t="s">
        <v>186</v>
      </c>
      <c r="C77" s="102" t="s">
        <v>201</v>
      </c>
      <c r="D77" s="99"/>
      <c r="E77" s="99"/>
      <c r="F77" s="100"/>
      <c r="G77" s="99"/>
      <c r="H77" s="100"/>
      <c r="I77" s="99"/>
      <c r="J77" s="100"/>
      <c r="K77" s="99"/>
      <c r="L77" s="99"/>
      <c r="M77" s="99"/>
      <c r="N77" s="101"/>
      <c r="O77" s="99"/>
      <c r="P77" s="113"/>
    </row>
    <row r="78" spans="1:18" hidden="1" x14ac:dyDescent="0.25">
      <c r="A78" s="105" t="s">
        <v>126</v>
      </c>
      <c r="B78" s="96" t="s">
        <v>126</v>
      </c>
      <c r="C78" s="103"/>
      <c r="D78" s="99"/>
      <c r="E78" s="99"/>
      <c r="F78" s="100"/>
      <c r="G78" s="99"/>
      <c r="H78" s="100"/>
      <c r="I78" s="99"/>
      <c r="J78" s="100"/>
      <c r="K78" s="99"/>
      <c r="L78" s="99"/>
      <c r="M78" s="99"/>
      <c r="N78" s="101"/>
      <c r="O78" s="99"/>
      <c r="P78" s="113"/>
    </row>
    <row r="79" spans="1:18" hidden="1" x14ac:dyDescent="0.25">
      <c r="A79" s="105" t="s">
        <v>126</v>
      </c>
      <c r="B79" s="97" t="s">
        <v>202</v>
      </c>
      <c r="C79" s="98" t="s">
        <v>203</v>
      </c>
      <c r="D79" s="99"/>
      <c r="E79" s="99"/>
      <c r="F79" s="100"/>
      <c r="G79" s="99"/>
      <c r="H79" s="100"/>
      <c r="I79" s="99"/>
      <c r="J79" s="100"/>
      <c r="K79" s="99"/>
      <c r="L79" s="99"/>
      <c r="M79" s="99"/>
      <c r="N79" s="101"/>
      <c r="O79" s="99"/>
      <c r="P79" s="113"/>
    </row>
    <row r="80" spans="1:18" ht="20" x14ac:dyDescent="0.25">
      <c r="A80" s="105" t="s">
        <v>126</v>
      </c>
      <c r="B80" s="96" t="s">
        <v>270</v>
      </c>
      <c r="C80" s="96" t="s">
        <v>271</v>
      </c>
      <c r="D80" s="99" t="s">
        <v>206</v>
      </c>
      <c r="E80" s="99">
        <v>80000</v>
      </c>
      <c r="F80" s="100">
        <v>0.25</v>
      </c>
      <c r="G80" s="99">
        <v>60000</v>
      </c>
      <c r="H80" s="100">
        <v>0.44999999999999996</v>
      </c>
      <c r="I80" s="99">
        <v>44000</v>
      </c>
      <c r="J80" s="100">
        <v>0.55000000000000004</v>
      </c>
      <c r="K80" s="99" t="s">
        <v>207</v>
      </c>
      <c r="L80" s="99" t="s">
        <v>126</v>
      </c>
      <c r="M80" s="99"/>
      <c r="N80" s="101">
        <v>1</v>
      </c>
      <c r="O80" s="99">
        <f>UnitPrice*(1-Discount)</f>
        <v>36000</v>
      </c>
      <c r="P80" s="113">
        <f>(NetPrice*Qty)+(Freight*Qty)</f>
        <v>36000</v>
      </c>
    </row>
    <row r="81" spans="1:18" hidden="1" x14ac:dyDescent="0.25">
      <c r="A81" s="105"/>
      <c r="B81" s="96"/>
      <c r="C81" s="103" t="s">
        <v>126</v>
      </c>
      <c r="D81" s="99"/>
      <c r="E81" s="99"/>
      <c r="F81" s="100"/>
      <c r="G81" s="99"/>
      <c r="H81" s="100"/>
      <c r="I81" s="99"/>
      <c r="J81" s="100"/>
      <c r="K81" s="99"/>
      <c r="L81" s="99"/>
      <c r="M81" s="99"/>
      <c r="N81" s="101"/>
      <c r="O81" s="99"/>
      <c r="P81" s="113"/>
    </row>
    <row r="82" spans="1:18" ht="20" x14ac:dyDescent="0.25">
      <c r="A82" s="105" t="s">
        <v>126</v>
      </c>
      <c r="B82" s="96" t="s">
        <v>272</v>
      </c>
      <c r="C82" s="96" t="s">
        <v>273</v>
      </c>
      <c r="D82" s="99" t="s">
        <v>206</v>
      </c>
      <c r="E82" s="99">
        <v>29800</v>
      </c>
      <c r="F82" s="100">
        <v>0.25</v>
      </c>
      <c r="G82" s="99">
        <v>22350</v>
      </c>
      <c r="H82" s="100">
        <v>0.44999999999999996</v>
      </c>
      <c r="I82" s="99">
        <v>16390</v>
      </c>
      <c r="J82" s="100">
        <v>0.55000000000000004</v>
      </c>
      <c r="K82" s="99" t="s">
        <v>207</v>
      </c>
      <c r="L82" s="99" t="s">
        <v>126</v>
      </c>
      <c r="M82" s="99"/>
      <c r="N82" s="101">
        <v>2</v>
      </c>
      <c r="O82" s="99">
        <f>UnitPrice*(1-Discount)</f>
        <v>13409.999999999998</v>
      </c>
      <c r="P82" s="113">
        <f>(NetPrice*Qty)+(Freight*Qty)</f>
        <v>26819.999999999996</v>
      </c>
    </row>
    <row r="83" spans="1:18" hidden="1" x14ac:dyDescent="0.25">
      <c r="A83" s="105"/>
      <c r="B83" s="96"/>
      <c r="C83" s="103" t="s">
        <v>126</v>
      </c>
      <c r="D83" s="99"/>
      <c r="E83" s="99"/>
      <c r="F83" s="100"/>
      <c r="G83" s="99"/>
      <c r="H83" s="100"/>
      <c r="I83" s="99"/>
      <c r="J83" s="100"/>
      <c r="K83" s="99"/>
      <c r="L83" s="99"/>
      <c r="M83" s="99"/>
      <c r="N83" s="101"/>
      <c r="O83" s="99"/>
      <c r="P83" s="113"/>
    </row>
    <row r="84" spans="1:18" ht="10.5" x14ac:dyDescent="0.25">
      <c r="A84" s="114"/>
      <c r="B84" s="107" t="s">
        <v>316</v>
      </c>
      <c r="C84" s="115" t="s">
        <v>224</v>
      </c>
      <c r="D84" s="116"/>
      <c r="E84" s="116"/>
      <c r="F84" s="117"/>
      <c r="G84" s="116"/>
      <c r="H84" s="117"/>
      <c r="I84" s="116"/>
      <c r="J84" s="117"/>
      <c r="K84" s="116"/>
      <c r="L84" s="116"/>
      <c r="M84" s="116"/>
      <c r="N84" s="118"/>
      <c r="O84" s="116"/>
      <c r="P84" s="116"/>
      <c r="Q84" s="95">
        <f>SUM(P74:P83)</f>
        <v>62820</v>
      </c>
      <c r="R84" s="21" t="s">
        <v>126</v>
      </c>
    </row>
    <row r="85" spans="1:18" ht="20" x14ac:dyDescent="0.25">
      <c r="A85" s="106" t="s">
        <v>126</v>
      </c>
      <c r="B85" s="114" t="s">
        <v>274</v>
      </c>
      <c r="C85" s="114" t="s">
        <v>275</v>
      </c>
      <c r="D85" s="109" t="s">
        <v>227</v>
      </c>
      <c r="E85" s="109">
        <v>125</v>
      </c>
      <c r="F85" s="110">
        <v>0.19999999999999996</v>
      </c>
      <c r="G85" s="109">
        <v>100</v>
      </c>
      <c r="H85" s="110">
        <v>0.19999999999999996</v>
      </c>
      <c r="I85" s="109">
        <v>100</v>
      </c>
      <c r="J85" s="110">
        <v>0.25</v>
      </c>
      <c r="K85" s="109" t="s">
        <v>207</v>
      </c>
      <c r="L85" s="109" t="s">
        <v>126</v>
      </c>
      <c r="M85" s="109"/>
      <c r="N85" s="111">
        <v>2</v>
      </c>
      <c r="O85" s="109">
        <f>UnitPrice*(1-Discount)</f>
        <v>93.75</v>
      </c>
      <c r="P85" s="112">
        <f>(NetPrice*Qty)+(Freight*Qty)</f>
        <v>187.5</v>
      </c>
    </row>
    <row r="86" spans="1:18" hidden="1" x14ac:dyDescent="0.25">
      <c r="A86" s="105"/>
      <c r="B86" s="96"/>
      <c r="C86" s="103" t="s">
        <v>126</v>
      </c>
      <c r="D86" s="99"/>
      <c r="E86" s="99"/>
      <c r="F86" s="100"/>
      <c r="G86" s="99"/>
      <c r="H86" s="100"/>
      <c r="I86" s="99"/>
      <c r="J86" s="100"/>
      <c r="K86" s="99"/>
      <c r="L86" s="99"/>
      <c r="M86" s="99"/>
      <c r="N86" s="101"/>
      <c r="O86" s="99"/>
      <c r="P86" s="113"/>
    </row>
    <row r="87" spans="1:18" ht="20" x14ac:dyDescent="0.25">
      <c r="A87" s="105" t="s">
        <v>126</v>
      </c>
      <c r="B87" s="96" t="s">
        <v>276</v>
      </c>
      <c r="C87" s="96" t="s">
        <v>277</v>
      </c>
      <c r="D87" s="99" t="s">
        <v>227</v>
      </c>
      <c r="E87" s="99">
        <v>2118</v>
      </c>
      <c r="F87" s="100">
        <v>0.20018885741265346</v>
      </c>
      <c r="G87" s="99">
        <v>1694</v>
      </c>
      <c r="H87" s="100">
        <v>0.20018885741265346</v>
      </c>
      <c r="I87" s="99">
        <v>1694</v>
      </c>
      <c r="J87" s="100">
        <v>0.25</v>
      </c>
      <c r="K87" s="99" t="s">
        <v>207</v>
      </c>
      <c r="L87" s="99" t="s">
        <v>126</v>
      </c>
      <c r="M87" s="99"/>
      <c r="N87" s="101">
        <v>1</v>
      </c>
      <c r="O87" s="99">
        <f>UnitPrice*(1-Discount)</f>
        <v>1588.5</v>
      </c>
      <c r="P87" s="113">
        <f>(NetPrice*Qty)+(Freight*Qty)</f>
        <v>1588.5</v>
      </c>
    </row>
    <row r="88" spans="1:18" hidden="1" x14ac:dyDescent="0.25">
      <c r="A88" s="105"/>
      <c r="B88" s="96"/>
      <c r="C88" s="103" t="s">
        <v>126</v>
      </c>
      <c r="D88" s="99"/>
      <c r="E88" s="99"/>
      <c r="F88" s="100"/>
      <c r="G88" s="99"/>
      <c r="H88" s="100"/>
      <c r="I88" s="99"/>
      <c r="J88" s="100"/>
      <c r="K88" s="99"/>
      <c r="L88" s="99"/>
      <c r="M88" s="99"/>
      <c r="N88" s="101"/>
      <c r="O88" s="99"/>
      <c r="P88" s="113"/>
    </row>
    <row r="89" spans="1:18" ht="10.5" x14ac:dyDescent="0.25">
      <c r="A89" s="114"/>
      <c r="B89" s="107" t="s">
        <v>316</v>
      </c>
      <c r="C89" s="115" t="s">
        <v>232</v>
      </c>
      <c r="D89" s="116"/>
      <c r="E89" s="116"/>
      <c r="F89" s="117"/>
      <c r="G89" s="116"/>
      <c r="H89" s="117"/>
      <c r="I89" s="116"/>
      <c r="J89" s="117"/>
      <c r="K89" s="116"/>
      <c r="L89" s="116"/>
      <c r="M89" s="116"/>
      <c r="N89" s="118"/>
      <c r="O89" s="116"/>
      <c r="P89" s="116"/>
      <c r="Q89" s="95">
        <f>SUM(P85:P88)</f>
        <v>1776</v>
      </c>
      <c r="R89" s="21" t="s">
        <v>126</v>
      </c>
    </row>
    <row r="90" spans="1:18" x14ac:dyDescent="0.25">
      <c r="A90" s="106" t="s">
        <v>126</v>
      </c>
      <c r="B90" s="114" t="s">
        <v>278</v>
      </c>
      <c r="C90" s="114" t="s">
        <v>279</v>
      </c>
      <c r="D90" s="109" t="s">
        <v>235</v>
      </c>
      <c r="E90" s="109">
        <v>3050</v>
      </c>
      <c r="F90" s="110">
        <v>0.24983606557377047</v>
      </c>
      <c r="G90" s="109">
        <v>2288</v>
      </c>
      <c r="H90" s="110">
        <v>0.44983606557377054</v>
      </c>
      <c r="I90" s="109">
        <v>1678</v>
      </c>
      <c r="J90" s="110">
        <v>0.75</v>
      </c>
      <c r="K90" s="109" t="s">
        <v>207</v>
      </c>
      <c r="L90" s="109" t="s">
        <v>126</v>
      </c>
      <c r="M90" s="109"/>
      <c r="N90" s="111">
        <v>1</v>
      </c>
      <c r="O90" s="109">
        <f>UnitPrice*(1-Discount)</f>
        <v>762.5</v>
      </c>
      <c r="P90" s="112">
        <f>(NetPrice*Qty)+(Freight*Qty)</f>
        <v>762.5</v>
      </c>
    </row>
    <row r="91" spans="1:18" hidden="1" x14ac:dyDescent="0.25">
      <c r="A91" s="105"/>
      <c r="B91" s="96"/>
      <c r="C91" s="103" t="s">
        <v>126</v>
      </c>
      <c r="D91" s="99"/>
      <c r="E91" s="99"/>
      <c r="F91" s="100"/>
      <c r="G91" s="99"/>
      <c r="H91" s="100"/>
      <c r="I91" s="99"/>
      <c r="J91" s="100"/>
      <c r="K91" s="99"/>
      <c r="L91" s="99"/>
      <c r="M91" s="99"/>
      <c r="N91" s="101"/>
      <c r="O91" s="99"/>
      <c r="P91" s="113"/>
    </row>
    <row r="92" spans="1:18" ht="20" x14ac:dyDescent="0.25">
      <c r="A92" s="105" t="s">
        <v>126</v>
      </c>
      <c r="B92" s="96" t="s">
        <v>280</v>
      </c>
      <c r="C92" s="96" t="s">
        <v>281</v>
      </c>
      <c r="D92" s="99" t="s">
        <v>235</v>
      </c>
      <c r="E92" s="99">
        <v>3500</v>
      </c>
      <c r="F92" s="100">
        <v>0.25</v>
      </c>
      <c r="G92" s="99">
        <v>2625</v>
      </c>
      <c r="H92" s="100">
        <v>0.44999999999999996</v>
      </c>
      <c r="I92" s="99">
        <v>1925</v>
      </c>
      <c r="J92" s="100">
        <v>0.75</v>
      </c>
      <c r="K92" s="99" t="s">
        <v>207</v>
      </c>
      <c r="L92" s="99" t="s">
        <v>126</v>
      </c>
      <c r="M92" s="99"/>
      <c r="N92" s="101">
        <v>2</v>
      </c>
      <c r="O92" s="99">
        <f>UnitPrice*(1-Discount)</f>
        <v>875</v>
      </c>
      <c r="P92" s="113">
        <f>(NetPrice*Qty)+(Freight*Qty)</f>
        <v>1750</v>
      </c>
    </row>
    <row r="93" spans="1:18" hidden="1" x14ac:dyDescent="0.25">
      <c r="A93" s="105"/>
      <c r="B93" s="96"/>
      <c r="C93" s="103" t="s">
        <v>126</v>
      </c>
      <c r="D93" s="99"/>
      <c r="E93" s="99"/>
      <c r="F93" s="100"/>
      <c r="G93" s="99"/>
      <c r="H93" s="100"/>
      <c r="I93" s="99"/>
      <c r="J93" s="100"/>
      <c r="K93" s="99"/>
      <c r="L93" s="99"/>
      <c r="M93" s="99"/>
      <c r="N93" s="101"/>
      <c r="O93" s="99"/>
      <c r="P93" s="113"/>
    </row>
    <row r="94" spans="1:18" ht="10.5" x14ac:dyDescent="0.25">
      <c r="A94" s="114"/>
      <c r="B94" s="107" t="s">
        <v>316</v>
      </c>
      <c r="C94" s="115" t="s">
        <v>243</v>
      </c>
      <c r="D94" s="116"/>
      <c r="E94" s="116"/>
      <c r="F94" s="117"/>
      <c r="G94" s="116"/>
      <c r="H94" s="117"/>
      <c r="I94" s="116"/>
      <c r="J94" s="117"/>
      <c r="K94" s="116"/>
      <c r="L94" s="116"/>
      <c r="M94" s="116"/>
      <c r="N94" s="118"/>
      <c r="O94" s="116"/>
      <c r="P94" s="116"/>
      <c r="Q94" s="95">
        <f>SUM(P90:P93)</f>
        <v>2512.5</v>
      </c>
      <c r="R94" s="21" t="s">
        <v>126</v>
      </c>
    </row>
    <row r="95" spans="1:18" ht="30" x14ac:dyDescent="0.25">
      <c r="A95" s="106" t="s">
        <v>126</v>
      </c>
      <c r="B95" s="114" t="s">
        <v>282</v>
      </c>
      <c r="C95" s="114" t="s">
        <v>283</v>
      </c>
      <c r="D95" s="109" t="s">
        <v>246</v>
      </c>
      <c r="E95" s="109">
        <v>200</v>
      </c>
      <c r="F95" s="110">
        <v>5.0000000000000044E-2</v>
      </c>
      <c r="G95" s="109">
        <v>190</v>
      </c>
      <c r="H95" s="110">
        <v>9.9999999999999978E-2</v>
      </c>
      <c r="I95" s="109">
        <v>180</v>
      </c>
      <c r="J95" s="110">
        <v>0.25</v>
      </c>
      <c r="K95" s="109" t="s">
        <v>207</v>
      </c>
      <c r="L95" s="109" t="s">
        <v>126</v>
      </c>
      <c r="M95" s="109"/>
      <c r="N95" s="111">
        <v>1</v>
      </c>
      <c r="O95" s="109">
        <f>UnitPrice*(1-Discount)</f>
        <v>150</v>
      </c>
      <c r="P95" s="112">
        <f>(NetPrice*Qty)+(Freight*Qty)</f>
        <v>150</v>
      </c>
    </row>
    <row r="96" spans="1:18" hidden="1" x14ac:dyDescent="0.25">
      <c r="A96" s="105"/>
      <c r="B96" s="96"/>
      <c r="C96" s="103" t="s">
        <v>126</v>
      </c>
      <c r="D96" s="99"/>
      <c r="E96" s="99"/>
      <c r="F96" s="100"/>
      <c r="G96" s="99"/>
      <c r="H96" s="100"/>
      <c r="I96" s="99"/>
      <c r="J96" s="100"/>
      <c r="K96" s="99"/>
      <c r="L96" s="99"/>
      <c r="M96" s="99"/>
      <c r="N96" s="101"/>
      <c r="O96" s="99"/>
      <c r="P96" s="113"/>
    </row>
    <row r="97" spans="1:18" ht="20" x14ac:dyDescent="0.25">
      <c r="A97" s="105" t="s">
        <v>126</v>
      </c>
      <c r="B97" s="96" t="s">
        <v>284</v>
      </c>
      <c r="C97" s="96" t="s">
        <v>285</v>
      </c>
      <c r="D97" s="99" t="s">
        <v>246</v>
      </c>
      <c r="E97" s="99">
        <v>2616</v>
      </c>
      <c r="F97" s="100">
        <v>5.0076452599388421E-2</v>
      </c>
      <c r="G97" s="99">
        <v>2485</v>
      </c>
      <c r="H97" s="100">
        <v>0.10015290519877673</v>
      </c>
      <c r="I97" s="99">
        <v>2354</v>
      </c>
      <c r="J97" s="100">
        <v>0.25</v>
      </c>
      <c r="K97" s="99" t="s">
        <v>207</v>
      </c>
      <c r="L97" s="99" t="s">
        <v>126</v>
      </c>
      <c r="M97" s="99"/>
      <c r="N97" s="101">
        <v>2</v>
      </c>
      <c r="O97" s="99">
        <f>UnitPrice*(1-Discount)</f>
        <v>1962</v>
      </c>
      <c r="P97" s="113">
        <f>(NetPrice*Qty)+(Freight*Qty)</f>
        <v>3924</v>
      </c>
    </row>
    <row r="98" spans="1:18" hidden="1" x14ac:dyDescent="0.25">
      <c r="A98" s="105"/>
      <c r="B98" s="96"/>
      <c r="C98" s="103" t="s">
        <v>126</v>
      </c>
      <c r="D98" s="99"/>
      <c r="E98" s="99"/>
      <c r="F98" s="100"/>
      <c r="G98" s="99"/>
      <c r="H98" s="100"/>
      <c r="I98" s="99"/>
      <c r="J98" s="100"/>
      <c r="K98" s="99"/>
      <c r="L98" s="99"/>
      <c r="M98" s="99"/>
      <c r="N98" s="101"/>
      <c r="O98" s="99"/>
      <c r="P98" s="113"/>
    </row>
    <row r="99" spans="1:18" ht="30" x14ac:dyDescent="0.25">
      <c r="A99" s="105" t="s">
        <v>126</v>
      </c>
      <c r="B99" s="96" t="s">
        <v>286</v>
      </c>
      <c r="C99" s="96" t="s">
        <v>287</v>
      </c>
      <c r="D99" s="99" t="s">
        <v>246</v>
      </c>
      <c r="E99" s="99">
        <v>6400</v>
      </c>
      <c r="F99" s="100">
        <v>5.0000000000000044E-2</v>
      </c>
      <c r="G99" s="99">
        <v>6080</v>
      </c>
      <c r="H99" s="100">
        <v>9.9999999999999978E-2</v>
      </c>
      <c r="I99" s="99">
        <v>5760</v>
      </c>
      <c r="J99" s="100">
        <v>0.25</v>
      </c>
      <c r="K99" s="99" t="s">
        <v>207</v>
      </c>
      <c r="L99" s="99" t="s">
        <v>126</v>
      </c>
      <c r="M99" s="99"/>
      <c r="N99" s="101">
        <v>1</v>
      </c>
      <c r="O99" s="99">
        <f>UnitPrice*(1-Discount)</f>
        <v>4800</v>
      </c>
      <c r="P99" s="113">
        <f>(NetPrice*Qty)+(Freight*Qty)</f>
        <v>4800</v>
      </c>
    </row>
    <row r="100" spans="1:18" hidden="1" x14ac:dyDescent="0.25">
      <c r="A100" s="105"/>
      <c r="B100" s="96"/>
      <c r="C100" s="103" t="s">
        <v>126</v>
      </c>
      <c r="D100" s="99"/>
      <c r="E100" s="99"/>
      <c r="F100" s="100"/>
      <c r="G100" s="99"/>
      <c r="H100" s="100"/>
      <c r="I100" s="99"/>
      <c r="J100" s="100"/>
      <c r="K100" s="99"/>
      <c r="L100" s="99"/>
      <c r="M100" s="99"/>
      <c r="N100" s="101"/>
      <c r="O100" s="99"/>
      <c r="P100" s="113"/>
    </row>
    <row r="101" spans="1:18" ht="10.5" x14ac:dyDescent="0.25">
      <c r="A101" s="114"/>
      <c r="B101" s="107" t="s">
        <v>316</v>
      </c>
      <c r="C101" s="115" t="s">
        <v>265</v>
      </c>
      <c r="D101" s="116"/>
      <c r="E101" s="116"/>
      <c r="F101" s="117"/>
      <c r="G101" s="116"/>
      <c r="H101" s="117"/>
      <c r="I101" s="116"/>
      <c r="J101" s="117"/>
      <c r="K101" s="116"/>
      <c r="L101" s="116"/>
      <c r="M101" s="116"/>
      <c r="N101" s="118"/>
      <c r="O101" s="116"/>
      <c r="P101" s="116"/>
      <c r="Q101" s="95">
        <f>SUM(P95:P100)</f>
        <v>8874</v>
      </c>
      <c r="R101" s="21" t="s">
        <v>126</v>
      </c>
    </row>
    <row r="102" spans="1:18" ht="20" x14ac:dyDescent="0.25">
      <c r="A102" s="106" t="s">
        <v>126</v>
      </c>
      <c r="B102" s="114" t="s">
        <v>288</v>
      </c>
      <c r="C102" s="114" t="s">
        <v>289</v>
      </c>
      <c r="D102" s="109" t="s">
        <v>290</v>
      </c>
      <c r="E102" s="109">
        <v>2200</v>
      </c>
      <c r="F102" s="110">
        <v>9.9999999999999978E-2</v>
      </c>
      <c r="G102" s="109">
        <v>1980</v>
      </c>
      <c r="H102" s="110">
        <v>9.9999999999999978E-2</v>
      </c>
      <c r="I102" s="109">
        <v>1980</v>
      </c>
      <c r="J102" s="110">
        <v>0.25</v>
      </c>
      <c r="K102" s="109" t="s">
        <v>207</v>
      </c>
      <c r="L102" s="109" t="s">
        <v>126</v>
      </c>
      <c r="M102" s="109"/>
      <c r="N102" s="111">
        <v>1</v>
      </c>
      <c r="O102" s="109">
        <f>UnitPrice*(1-Discount)</f>
        <v>1650</v>
      </c>
      <c r="P102" s="112">
        <f>(NetPrice*Qty)+(Freight*Qty)</f>
        <v>1650</v>
      </c>
    </row>
    <row r="103" spans="1:18" hidden="1" x14ac:dyDescent="0.25">
      <c r="A103" s="105"/>
      <c r="B103" s="96"/>
      <c r="C103" s="103" t="s">
        <v>126</v>
      </c>
      <c r="D103" s="99"/>
      <c r="E103" s="99"/>
      <c r="F103" s="100"/>
      <c r="G103" s="99"/>
      <c r="H103" s="100"/>
      <c r="I103" s="99"/>
      <c r="J103" s="100"/>
      <c r="K103" s="99"/>
      <c r="L103" s="99"/>
      <c r="M103" s="99"/>
      <c r="N103" s="101"/>
      <c r="O103" s="99"/>
      <c r="P103" s="113"/>
    </row>
    <row r="104" spans="1:18" ht="10.5" x14ac:dyDescent="0.25">
      <c r="A104" s="114"/>
      <c r="B104" s="107" t="s">
        <v>316</v>
      </c>
      <c r="C104" s="115" t="s">
        <v>291</v>
      </c>
      <c r="D104" s="116"/>
      <c r="E104" s="116"/>
      <c r="F104" s="117"/>
      <c r="G104" s="116"/>
      <c r="H104" s="117"/>
      <c r="I104" s="116"/>
      <c r="J104" s="117"/>
      <c r="K104" s="116"/>
      <c r="L104" s="116"/>
      <c r="M104" s="116"/>
      <c r="N104" s="118"/>
      <c r="O104" s="116"/>
      <c r="P104" s="116"/>
      <c r="Q104" s="95">
        <f>SUM(P102:P103)</f>
        <v>1650</v>
      </c>
      <c r="R104" s="21" t="s">
        <v>126</v>
      </c>
    </row>
    <row r="105" spans="1:18" ht="30" x14ac:dyDescent="0.25">
      <c r="A105" s="106" t="s">
        <v>126</v>
      </c>
      <c r="B105" s="114" t="s">
        <v>292</v>
      </c>
      <c r="C105" s="114" t="s">
        <v>293</v>
      </c>
      <c r="D105" s="109" t="s">
        <v>294</v>
      </c>
      <c r="E105" s="109">
        <v>3018.18</v>
      </c>
      <c r="F105" s="110">
        <v>0.44999966867449914</v>
      </c>
      <c r="G105" s="109">
        <v>1660</v>
      </c>
      <c r="H105" s="110">
        <v>0.44999966867449914</v>
      </c>
      <c r="I105" s="109">
        <v>1660</v>
      </c>
      <c r="J105" s="110">
        <v>0.44999966867449914</v>
      </c>
      <c r="K105" s="109" t="s">
        <v>207</v>
      </c>
      <c r="L105" s="109" t="s">
        <v>126</v>
      </c>
      <c r="M105" s="109"/>
      <c r="N105" s="111">
        <v>2</v>
      </c>
      <c r="O105" s="109">
        <f>UnitPrice*(1-Discount)</f>
        <v>1660</v>
      </c>
      <c r="P105" s="112">
        <f>(NetPrice*Qty)+(Freight*Qty)</f>
        <v>3320</v>
      </c>
    </row>
    <row r="106" spans="1:18" hidden="1" x14ac:dyDescent="0.25">
      <c r="A106" s="105"/>
      <c r="B106" s="96"/>
      <c r="C106" s="103" t="s">
        <v>126</v>
      </c>
      <c r="D106" s="99"/>
      <c r="E106" s="99"/>
      <c r="F106" s="100"/>
      <c r="G106" s="99"/>
      <c r="H106" s="100"/>
      <c r="I106" s="99"/>
      <c r="J106" s="100"/>
      <c r="K106" s="99"/>
      <c r="L106" s="99"/>
      <c r="M106" s="99"/>
      <c r="N106" s="101"/>
      <c r="O106" s="99"/>
      <c r="P106" s="113"/>
    </row>
    <row r="107" spans="1:18" ht="30" x14ac:dyDescent="0.25">
      <c r="A107" s="105" t="s">
        <v>126</v>
      </c>
      <c r="B107" s="96" t="s">
        <v>295</v>
      </c>
      <c r="C107" s="96" t="s">
        <v>296</v>
      </c>
      <c r="D107" s="99" t="s">
        <v>294</v>
      </c>
      <c r="E107" s="99">
        <v>65.45</v>
      </c>
      <c r="F107" s="100">
        <v>0.44996180290297938</v>
      </c>
      <c r="G107" s="99">
        <v>36</v>
      </c>
      <c r="H107" s="100">
        <v>0.44996180290297938</v>
      </c>
      <c r="I107" s="99">
        <v>36</v>
      </c>
      <c r="J107" s="100">
        <v>0.44996180290297938</v>
      </c>
      <c r="K107" s="99" t="s">
        <v>207</v>
      </c>
      <c r="L107" s="99" t="s">
        <v>126</v>
      </c>
      <c r="M107" s="99"/>
      <c r="N107" s="101">
        <v>5</v>
      </c>
      <c r="O107" s="99">
        <f>UnitPrice*(1-Discount)</f>
        <v>36</v>
      </c>
      <c r="P107" s="113">
        <f>(NetPrice*Qty)+(Freight*Qty)</f>
        <v>180</v>
      </c>
    </row>
    <row r="108" spans="1:18" ht="54" hidden="1" x14ac:dyDescent="0.25">
      <c r="A108" s="105"/>
      <c r="B108" s="96"/>
      <c r="C108" s="103" t="s">
        <v>297</v>
      </c>
      <c r="D108" s="99"/>
      <c r="E108" s="99"/>
      <c r="F108" s="100"/>
      <c r="G108" s="99"/>
      <c r="H108" s="100"/>
      <c r="I108" s="99"/>
      <c r="J108" s="100"/>
      <c r="K108" s="99"/>
      <c r="L108" s="99"/>
      <c r="M108" s="99"/>
      <c r="N108" s="101"/>
      <c r="O108" s="99"/>
      <c r="P108" s="113"/>
    </row>
    <row r="109" spans="1:18" ht="10.5" x14ac:dyDescent="0.25">
      <c r="A109" s="114"/>
      <c r="B109" s="107" t="s">
        <v>316</v>
      </c>
      <c r="C109" s="115" t="s">
        <v>298</v>
      </c>
      <c r="D109" s="116"/>
      <c r="E109" s="116"/>
      <c r="F109" s="117"/>
      <c r="G109" s="116"/>
      <c r="H109" s="117"/>
      <c r="I109" s="116"/>
      <c r="J109" s="117"/>
      <c r="K109" s="116"/>
      <c r="L109" s="116"/>
      <c r="M109" s="116"/>
      <c r="N109" s="118"/>
      <c r="O109" s="116"/>
      <c r="P109" s="116"/>
      <c r="Q109" s="95">
        <f>SUM(P105:P108)</f>
        <v>3500</v>
      </c>
      <c r="R109" s="21" t="s">
        <v>126</v>
      </c>
    </row>
    <row r="110" spans="1:18" hidden="1" x14ac:dyDescent="0.25"/>
    <row r="111" spans="1:18" ht="21" x14ac:dyDescent="0.25">
      <c r="A111" s="1" t="s">
        <v>126</v>
      </c>
      <c r="B111" s="87" t="s">
        <v>266</v>
      </c>
      <c r="C111" s="1" t="s">
        <v>194</v>
      </c>
      <c r="D111" s="21">
        <v>2</v>
      </c>
      <c r="P111" s="37" t="s">
        <v>267</v>
      </c>
      <c r="Q111" s="37">
        <f>SUM(Q73:Q110)</f>
        <v>81132.5</v>
      </c>
    </row>
    <row r="112" spans="1:18" ht="10.5" x14ac:dyDescent="0.25">
      <c r="B112" s="87" t="s">
        <v>312</v>
      </c>
      <c r="C112" s="88" t="s">
        <v>312</v>
      </c>
    </row>
    <row r="113" spans="1:21" x14ac:dyDescent="0.25">
      <c r="A113" s="106" t="s">
        <v>192</v>
      </c>
      <c r="B113" s="114" t="s">
        <v>300</v>
      </c>
      <c r="C113" s="114" t="s">
        <v>301</v>
      </c>
      <c r="D113" s="109" t="s">
        <v>227</v>
      </c>
      <c r="E113" s="109">
        <v>4200</v>
      </c>
      <c r="F113" s="110">
        <v>9.9999999999999978E-2</v>
      </c>
      <c r="G113" s="109">
        <v>3780</v>
      </c>
      <c r="H113" s="110">
        <v>9.9999999999999978E-2</v>
      </c>
      <c r="I113" s="109">
        <v>3780</v>
      </c>
      <c r="J113" s="110">
        <v>0.25</v>
      </c>
      <c r="K113" s="109" t="s">
        <v>207</v>
      </c>
      <c r="L113" s="109" t="s">
        <v>126</v>
      </c>
      <c r="M113" s="109">
        <v>0</v>
      </c>
      <c r="N113" s="111">
        <v>1</v>
      </c>
      <c r="O113" s="109">
        <f>UnitPrice*(1-Discount)</f>
        <v>3150</v>
      </c>
      <c r="P113" s="112">
        <f>(NetPrice*Qty)+(Freight*Qty)</f>
        <v>3150</v>
      </c>
    </row>
    <row r="114" spans="1:21" hidden="1" x14ac:dyDescent="0.25">
      <c r="A114" s="105"/>
      <c r="B114" s="96"/>
      <c r="C114" s="103" t="s">
        <v>126</v>
      </c>
      <c r="D114" s="99"/>
      <c r="E114" s="99"/>
      <c r="F114" s="100"/>
      <c r="G114" s="99"/>
      <c r="H114" s="100"/>
      <c r="I114" s="99"/>
      <c r="J114" s="100"/>
      <c r="K114" s="99"/>
      <c r="L114" s="99"/>
      <c r="M114" s="99"/>
      <c r="N114" s="101"/>
      <c r="O114" s="99"/>
      <c r="P114" s="113"/>
    </row>
    <row r="115" spans="1:21" x14ac:dyDescent="0.25">
      <c r="A115" s="105" t="s">
        <v>192</v>
      </c>
      <c r="B115" s="96" t="s">
        <v>302</v>
      </c>
      <c r="C115" s="96" t="s">
        <v>303</v>
      </c>
      <c r="D115" s="99" t="s">
        <v>206</v>
      </c>
      <c r="E115" s="99">
        <v>4272.08</v>
      </c>
      <c r="F115" s="100">
        <v>0</v>
      </c>
      <c r="G115" s="99">
        <v>4272.08</v>
      </c>
      <c r="H115" s="100">
        <v>0</v>
      </c>
      <c r="I115" s="99">
        <v>4272.08</v>
      </c>
      <c r="J115" s="100">
        <v>0</v>
      </c>
      <c r="K115" s="99" t="s">
        <v>207</v>
      </c>
      <c r="L115" s="99" t="s">
        <v>126</v>
      </c>
      <c r="M115" s="99">
        <v>0</v>
      </c>
      <c r="N115" s="101">
        <v>1</v>
      </c>
      <c r="O115" s="99">
        <f>UnitPrice*(1-Discount)</f>
        <v>4272.08</v>
      </c>
      <c r="P115" s="113">
        <f>(NetPrice*Qty)+(Freight*Qty)</f>
        <v>4272.08</v>
      </c>
    </row>
    <row r="116" spans="1:21" hidden="1" x14ac:dyDescent="0.25">
      <c r="A116" s="105"/>
      <c r="B116" s="96"/>
      <c r="C116" s="103" t="s">
        <v>126</v>
      </c>
      <c r="D116" s="99"/>
      <c r="E116" s="99"/>
      <c r="F116" s="100"/>
      <c r="G116" s="99"/>
      <c r="H116" s="100"/>
      <c r="I116" s="99"/>
      <c r="J116" s="100"/>
      <c r="K116" s="99"/>
      <c r="L116" s="99"/>
      <c r="M116" s="99"/>
      <c r="N116" s="101"/>
      <c r="O116" s="99"/>
      <c r="P116" s="113"/>
    </row>
    <row r="117" spans="1:21" ht="21" x14ac:dyDescent="0.25">
      <c r="A117" s="114" t="s">
        <v>126</v>
      </c>
      <c r="B117" s="107" t="s">
        <v>316</v>
      </c>
      <c r="C117" s="119" t="s">
        <v>312</v>
      </c>
      <c r="D117" s="116"/>
      <c r="E117" s="116"/>
      <c r="F117" s="117"/>
      <c r="G117" s="116"/>
      <c r="H117" s="117"/>
      <c r="I117" s="116"/>
      <c r="J117" s="117"/>
      <c r="K117" s="116"/>
      <c r="L117" s="116"/>
      <c r="M117" s="116"/>
      <c r="N117" s="118"/>
      <c r="O117" s="116"/>
      <c r="P117" s="116" t="s">
        <v>317</v>
      </c>
      <c r="Q117" s="95">
        <f>SUM(P113:P116)</f>
        <v>7422.08</v>
      </c>
    </row>
    <row r="118" spans="1:21" hidden="1" x14ac:dyDescent="0.25"/>
    <row r="119" spans="1:21" s="120" customFormat="1" ht="10.5" thickBot="1" x14ac:dyDescent="0.3">
      <c r="B119" s="125" t="s">
        <v>318</v>
      </c>
      <c r="C119" s="121"/>
      <c r="D119" s="122"/>
      <c r="E119" s="122"/>
      <c r="F119" s="123"/>
      <c r="G119" s="122"/>
      <c r="H119" s="123"/>
      <c r="I119" s="122"/>
      <c r="J119" s="123"/>
      <c r="K119" s="122"/>
      <c r="L119" s="122"/>
      <c r="M119" s="122"/>
      <c r="N119" s="124"/>
      <c r="O119" s="122"/>
      <c r="P119" s="122"/>
      <c r="Q119" s="122"/>
      <c r="R119" s="122"/>
      <c r="S119" s="122"/>
      <c r="T119" s="122"/>
      <c r="U119" s="122"/>
    </row>
    <row r="120" spans="1:21" ht="11" thickTop="1" x14ac:dyDescent="0.25">
      <c r="B120" s="126" t="s">
        <v>319</v>
      </c>
      <c r="C120" s="127"/>
      <c r="D120" s="128"/>
      <c r="E120" s="128"/>
      <c r="F120" s="129"/>
      <c r="G120" s="128"/>
      <c r="H120" s="129"/>
      <c r="I120" s="128"/>
      <c r="J120" s="129"/>
      <c r="K120" s="128"/>
      <c r="L120" s="128"/>
      <c r="M120" s="128"/>
      <c r="N120" s="130"/>
      <c r="O120" s="128"/>
      <c r="P120" s="128"/>
      <c r="Q120" s="131">
        <f>SUM(P8:P119)</f>
        <v>193612.33</v>
      </c>
    </row>
    <row r="121" spans="1:21" hidden="1" x14ac:dyDescent="0.25"/>
    <row r="122" spans="1:21" hidden="1" x14ac:dyDescent="0.25"/>
    <row r="123" spans="1:21" x14ac:dyDescent="0.25">
      <c r="A123" s="28" t="s">
        <v>305</v>
      </c>
    </row>
    <row r="124" spans="1:21" x14ac:dyDescent="0.25">
      <c r="A124" s="28" t="s">
        <v>306</v>
      </c>
    </row>
    <row r="125" spans="1:21" ht="25.5" customHeight="1" x14ac:dyDescent="0.25">
      <c r="A125" s="85" t="s">
        <v>307</v>
      </c>
      <c r="B125" s="86"/>
      <c r="C125" s="86"/>
      <c r="D125" s="86"/>
      <c r="E125" s="86"/>
      <c r="F125" s="86"/>
    </row>
    <row r="126" spans="1:21" ht="25.5" customHeight="1" x14ac:dyDescent="0.25">
      <c r="A126" s="85" t="s">
        <v>122</v>
      </c>
      <c r="B126" s="86"/>
      <c r="C126" s="86"/>
      <c r="D126" s="86"/>
      <c r="E126" s="86"/>
      <c r="F126" s="86"/>
    </row>
  </sheetData>
  <mergeCells count="2">
    <mergeCell ref="A125:F125"/>
    <mergeCell ref="A126:F126"/>
  </mergeCells>
  <phoneticPr fontId="2" type="noConversion"/>
  <dataValidations count="1">
    <dataValidation type="list" allowBlank="1" showInputMessage="1" showErrorMessage="1" sqref="B1:B2" xr:uid="{00000000-0002-0000-0300-000000000000}">
      <formula1>UnitPriceColumnChoices</formula1>
    </dataValidation>
  </dataValidations>
  <printOptions horizontalCentered="1"/>
  <pageMargins left="0.5" right="0.5" top="0.5" bottom="0.5" header="0" footer="0"/>
  <pageSetup scale="55" fitToHeight="0" orientation="landscape" r:id="rId1"/>
  <headerFooter alignWithMargins="0">
    <oddFooter>&amp;LPrinted: &amp;D    &amp;T&amp;RPage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5C324-5AA3-4168-8A13-993188ECB19C}">
  <sheetPr codeName="Sheet6">
    <pageSetUpPr fitToPage="1"/>
  </sheetPr>
  <dimension ref="A1:U76"/>
  <sheetViews>
    <sheetView workbookViewId="0">
      <selection activeCell="C4" sqref="C4"/>
    </sheetView>
  </sheetViews>
  <sheetFormatPr defaultColWidth="9.1796875" defaultRowHeight="10" x14ac:dyDescent="0.25"/>
  <cols>
    <col min="1" max="1" width="10.26953125" style="1" customWidth="1"/>
    <col min="2" max="2" width="15.7265625" style="145" customWidth="1"/>
    <col min="3" max="3" width="40.7265625" style="83" customWidth="1"/>
    <col min="4" max="4" width="11.7265625" style="21" hidden="1" customWidth="1"/>
    <col min="5" max="5" width="11.7265625" style="21" customWidth="1"/>
    <col min="6" max="6" width="11.7265625" style="93" hidden="1" customWidth="1"/>
    <col min="7" max="7" width="11.7265625" style="21" hidden="1" customWidth="1"/>
    <col min="8" max="8" width="11.7265625" style="93" hidden="1" customWidth="1"/>
    <col min="9" max="9" width="11.7265625" style="21" hidden="1" customWidth="1"/>
    <col min="10" max="10" width="11.7265625" style="151" customWidth="1"/>
    <col min="11" max="11" width="11.7265625" style="21" hidden="1" customWidth="1"/>
    <col min="12" max="12" width="11.7265625" style="21" customWidth="1"/>
    <col min="13" max="13" width="11.7265625" style="21" hidden="1" customWidth="1"/>
    <col min="14" max="14" width="6.6328125" style="89" customWidth="1"/>
    <col min="15" max="17" width="11.7265625" style="21" customWidth="1"/>
    <col min="18" max="18" width="11.7265625" style="21" hidden="1" customWidth="1"/>
    <col min="19" max="21" width="11.7265625" style="21" customWidth="1"/>
    <col min="22" max="16384" width="9.1796875" style="1"/>
  </cols>
  <sheetData>
    <row r="1" spans="1:21" ht="29.25" customHeight="1" x14ac:dyDescent="0.25">
      <c r="A1" s="26" t="s">
        <v>82</v>
      </c>
      <c r="B1" s="144" t="s">
        <v>83</v>
      </c>
      <c r="F1" s="132"/>
    </row>
    <row r="2" spans="1:21" ht="26.25" customHeight="1" x14ac:dyDescent="0.25">
      <c r="A2" s="26" t="s">
        <v>84</v>
      </c>
      <c r="B2" s="144" t="s">
        <v>85</v>
      </c>
      <c r="C2" s="1"/>
      <c r="D2" s="25"/>
      <c r="E2" s="25"/>
    </row>
    <row r="3" spans="1:21" ht="10.5" x14ac:dyDescent="0.25">
      <c r="C3" s="84"/>
      <c r="D3" s="25"/>
      <c r="E3" s="25"/>
    </row>
    <row r="4" spans="1:21" ht="10.5" x14ac:dyDescent="0.25">
      <c r="A4" s="1" t="s">
        <v>311</v>
      </c>
      <c r="C4" s="163" t="s">
        <v>325</v>
      </c>
      <c r="D4" s="25"/>
      <c r="E4" s="25"/>
    </row>
    <row r="5" spans="1:21" ht="10.5" x14ac:dyDescent="0.25">
      <c r="A5" s="1" t="str">
        <f>QuoteNumber</f>
        <v>2025-405037</v>
      </c>
      <c r="C5" s="84"/>
      <c r="D5" s="25"/>
      <c r="E5" s="25"/>
    </row>
    <row r="6" spans="1:21" x14ac:dyDescent="0.25">
      <c r="C6" s="84"/>
    </row>
    <row r="7" spans="1:21" s="36" customFormat="1" ht="31.5" x14ac:dyDescent="0.25">
      <c r="A7" s="90" t="s">
        <v>175</v>
      </c>
      <c r="B7" s="146" t="s">
        <v>176</v>
      </c>
      <c r="C7" s="90" t="s">
        <v>177</v>
      </c>
      <c r="D7" s="91" t="s">
        <v>178</v>
      </c>
      <c r="E7" s="91" t="s">
        <v>310</v>
      </c>
      <c r="F7" s="94" t="s">
        <v>180</v>
      </c>
      <c r="G7" s="91" t="s">
        <v>181</v>
      </c>
      <c r="H7" s="94" t="s">
        <v>182</v>
      </c>
      <c r="I7" s="91" t="s">
        <v>183</v>
      </c>
      <c r="J7" s="152" t="s">
        <v>315</v>
      </c>
      <c r="K7" s="91" t="s">
        <v>185</v>
      </c>
      <c r="L7" s="91" t="s">
        <v>186</v>
      </c>
      <c r="M7" s="91" t="s">
        <v>187</v>
      </c>
      <c r="N7" s="92" t="s">
        <v>188</v>
      </c>
      <c r="O7" s="91" t="s">
        <v>313</v>
      </c>
      <c r="P7" s="91" t="s">
        <v>314</v>
      </c>
      <c r="Q7" s="91" t="s">
        <v>191</v>
      </c>
      <c r="R7" s="37"/>
      <c r="S7" s="37"/>
      <c r="T7" s="37"/>
      <c r="U7" s="37"/>
    </row>
    <row r="8" spans="1:21" s="16" customFormat="1" ht="10.5" x14ac:dyDescent="0.25">
      <c r="A8" s="1" t="s">
        <v>192</v>
      </c>
      <c r="B8" s="145" t="s">
        <v>193</v>
      </c>
      <c r="C8" s="88" t="s">
        <v>194</v>
      </c>
      <c r="D8" s="21">
        <v>1</v>
      </c>
      <c r="E8" s="21"/>
      <c r="F8" s="93"/>
      <c r="G8" s="21"/>
      <c r="H8" s="93"/>
      <c r="I8" s="21"/>
      <c r="J8" s="151"/>
      <c r="K8" s="21"/>
      <c r="L8" s="21"/>
      <c r="M8" s="21">
        <v>0</v>
      </c>
      <c r="N8" s="89">
        <v>1</v>
      </c>
      <c r="O8" s="21">
        <f>UnitPrice*(1-Discount)</f>
        <v>0</v>
      </c>
      <c r="P8" s="21">
        <f>(NetPrice*Qty)+(Freight*Qty)</f>
        <v>0</v>
      </c>
      <c r="Q8" s="21">
        <f>ExtendedPrice</f>
        <v>0</v>
      </c>
      <c r="R8" s="21"/>
      <c r="S8" s="21"/>
      <c r="T8" s="21"/>
      <c r="U8" s="21"/>
    </row>
    <row r="9" spans="1:21" x14ac:dyDescent="0.25">
      <c r="A9" s="106" t="s">
        <v>126</v>
      </c>
      <c r="B9" s="150" t="s">
        <v>195</v>
      </c>
      <c r="C9" s="108" t="s">
        <v>196</v>
      </c>
      <c r="D9" s="109"/>
      <c r="E9" s="109"/>
      <c r="F9" s="110"/>
      <c r="G9" s="109"/>
      <c r="H9" s="110"/>
      <c r="I9" s="109"/>
      <c r="J9" s="153"/>
      <c r="K9" s="109"/>
      <c r="L9" s="109"/>
      <c r="M9" s="109"/>
      <c r="N9" s="111"/>
      <c r="O9" s="109"/>
      <c r="P9" s="112"/>
    </row>
    <row r="10" spans="1:21" hidden="1" x14ac:dyDescent="0.25">
      <c r="A10" s="105" t="s">
        <v>126</v>
      </c>
      <c r="B10" s="156" t="s">
        <v>197</v>
      </c>
      <c r="C10" s="98" t="s">
        <v>198</v>
      </c>
      <c r="D10" s="99"/>
      <c r="E10" s="99"/>
      <c r="F10" s="100"/>
      <c r="G10" s="99"/>
      <c r="H10" s="100"/>
      <c r="I10" s="99"/>
      <c r="J10" s="154"/>
      <c r="K10" s="99"/>
      <c r="L10" s="99"/>
      <c r="M10" s="99"/>
      <c r="N10" s="101"/>
      <c r="O10" s="99"/>
      <c r="P10" s="113"/>
    </row>
    <row r="11" spans="1:21" x14ac:dyDescent="0.25">
      <c r="A11" s="105" t="s">
        <v>126</v>
      </c>
      <c r="B11" s="156" t="s">
        <v>199</v>
      </c>
      <c r="C11" s="98" t="s">
        <v>200</v>
      </c>
      <c r="D11" s="99"/>
      <c r="E11" s="99"/>
      <c r="F11" s="100"/>
      <c r="G11" s="99"/>
      <c r="H11" s="100"/>
      <c r="I11" s="99"/>
      <c r="J11" s="154"/>
      <c r="K11" s="99"/>
      <c r="L11" s="99"/>
      <c r="M11" s="99"/>
      <c r="N11" s="101"/>
      <c r="O11" s="99"/>
      <c r="P11" s="113"/>
    </row>
    <row r="12" spans="1:21" x14ac:dyDescent="0.25">
      <c r="A12" s="105" t="s">
        <v>126</v>
      </c>
      <c r="B12" s="156" t="s">
        <v>186</v>
      </c>
      <c r="C12" s="102" t="s">
        <v>201</v>
      </c>
      <c r="D12" s="99"/>
      <c r="E12" s="99"/>
      <c r="F12" s="100"/>
      <c r="G12" s="99"/>
      <c r="H12" s="100"/>
      <c r="I12" s="99"/>
      <c r="J12" s="154"/>
      <c r="K12" s="99"/>
      <c r="L12" s="99"/>
      <c r="M12" s="99"/>
      <c r="N12" s="101"/>
      <c r="O12" s="99"/>
      <c r="P12" s="113"/>
    </row>
    <row r="13" spans="1:21" hidden="1" x14ac:dyDescent="0.25">
      <c r="A13" s="105" t="s">
        <v>126</v>
      </c>
      <c r="B13" s="149" t="s">
        <v>126</v>
      </c>
      <c r="C13" s="103"/>
      <c r="D13" s="99"/>
      <c r="E13" s="99"/>
      <c r="F13" s="100"/>
      <c r="G13" s="99"/>
      <c r="H13" s="100"/>
      <c r="I13" s="99"/>
      <c r="J13" s="154"/>
      <c r="K13" s="99"/>
      <c r="L13" s="99"/>
      <c r="M13" s="99"/>
      <c r="N13" s="101"/>
      <c r="O13" s="99"/>
      <c r="P13" s="113"/>
    </row>
    <row r="14" spans="1:21" hidden="1" x14ac:dyDescent="0.25">
      <c r="A14" s="105" t="s">
        <v>126</v>
      </c>
      <c r="B14" s="156" t="s">
        <v>202</v>
      </c>
      <c r="C14" s="98" t="s">
        <v>203</v>
      </c>
      <c r="D14" s="99"/>
      <c r="E14" s="99"/>
      <c r="F14" s="100"/>
      <c r="G14" s="99"/>
      <c r="H14" s="100"/>
      <c r="I14" s="99"/>
      <c r="J14" s="154"/>
      <c r="K14" s="99"/>
      <c r="L14" s="99"/>
      <c r="M14" s="99"/>
      <c r="N14" s="101"/>
      <c r="O14" s="99"/>
      <c r="P14" s="113"/>
    </row>
    <row r="15" spans="1:21" x14ac:dyDescent="0.25">
      <c r="A15" s="105" t="s">
        <v>126</v>
      </c>
      <c r="B15" s="149" t="s">
        <v>204</v>
      </c>
      <c r="C15" s="96" t="s">
        <v>205</v>
      </c>
      <c r="D15" s="99" t="s">
        <v>206</v>
      </c>
      <c r="E15" s="99">
        <v>12550</v>
      </c>
      <c r="F15" s="100">
        <v>0.25003984063745022</v>
      </c>
      <c r="G15" s="99">
        <v>9412</v>
      </c>
      <c r="H15" s="100">
        <v>0.44996015936254985</v>
      </c>
      <c r="I15" s="99">
        <v>6903</v>
      </c>
      <c r="J15" s="154">
        <v>0.55000000000000004</v>
      </c>
      <c r="K15" s="99" t="s">
        <v>207</v>
      </c>
      <c r="L15" s="99" t="s">
        <v>126</v>
      </c>
      <c r="M15" s="99"/>
      <c r="N15" s="101">
        <v>3</v>
      </c>
      <c r="O15" s="99">
        <f>UnitPrice*(1-Discount)</f>
        <v>5647.4999999999991</v>
      </c>
      <c r="P15" s="113">
        <f>(NetPrice*Qty)+(Freight*Qty)</f>
        <v>16942.499999999996</v>
      </c>
    </row>
    <row r="16" spans="1:21" hidden="1" x14ac:dyDescent="0.25">
      <c r="A16" s="105"/>
      <c r="B16" s="149"/>
      <c r="C16" s="103" t="s">
        <v>126</v>
      </c>
      <c r="D16" s="99"/>
      <c r="E16" s="99"/>
      <c r="F16" s="100"/>
      <c r="G16" s="99"/>
      <c r="H16" s="100"/>
      <c r="I16" s="99"/>
      <c r="J16" s="154"/>
      <c r="K16" s="99"/>
      <c r="L16" s="99"/>
      <c r="M16" s="99"/>
      <c r="N16" s="101"/>
      <c r="O16" s="99"/>
      <c r="P16" s="113"/>
    </row>
    <row r="17" spans="1:16" ht="20" x14ac:dyDescent="0.25">
      <c r="A17" s="105" t="s">
        <v>126</v>
      </c>
      <c r="B17" s="162" t="s">
        <v>208</v>
      </c>
      <c r="C17" s="96" t="s">
        <v>209</v>
      </c>
      <c r="D17" s="99" t="s">
        <v>206</v>
      </c>
      <c r="E17" s="99">
        <v>22400</v>
      </c>
      <c r="F17" s="100">
        <v>0.25</v>
      </c>
      <c r="G17" s="99">
        <v>16800</v>
      </c>
      <c r="H17" s="100">
        <v>0.44999999999999996</v>
      </c>
      <c r="I17" s="99">
        <v>12320</v>
      </c>
      <c r="J17" s="154">
        <v>0.55000000000000004</v>
      </c>
      <c r="K17" s="99" t="s">
        <v>207</v>
      </c>
      <c r="L17" s="99" t="s">
        <v>126</v>
      </c>
      <c r="M17" s="99"/>
      <c r="N17" s="101">
        <v>2</v>
      </c>
      <c r="O17" s="99">
        <f>UnitPrice*(1-Discount)</f>
        <v>10079.999999999998</v>
      </c>
      <c r="P17" s="113">
        <f>(NetPrice*Qty)+(Freight*Qty)</f>
        <v>20159.999999999996</v>
      </c>
    </row>
    <row r="18" spans="1:16" hidden="1" x14ac:dyDescent="0.25">
      <c r="A18" s="105"/>
      <c r="B18" s="149"/>
      <c r="C18" s="103" t="s">
        <v>126</v>
      </c>
      <c r="D18" s="99"/>
      <c r="E18" s="99"/>
      <c r="F18" s="100"/>
      <c r="G18" s="99"/>
      <c r="H18" s="100"/>
      <c r="I18" s="99"/>
      <c r="J18" s="154"/>
      <c r="K18" s="99"/>
      <c r="L18" s="99"/>
      <c r="M18" s="99"/>
      <c r="N18" s="101"/>
      <c r="O18" s="99"/>
      <c r="P18" s="113"/>
    </row>
    <row r="19" spans="1:16" ht="20" x14ac:dyDescent="0.25">
      <c r="A19" s="105" t="s">
        <v>126</v>
      </c>
      <c r="B19" s="149" t="s">
        <v>210</v>
      </c>
      <c r="C19" s="96" t="s">
        <v>211</v>
      </c>
      <c r="D19" s="99" t="s">
        <v>206</v>
      </c>
      <c r="E19" s="99">
        <v>22400</v>
      </c>
      <c r="F19" s="100">
        <v>0.25</v>
      </c>
      <c r="G19" s="99">
        <v>16800</v>
      </c>
      <c r="H19" s="100">
        <v>0.44999999999999996</v>
      </c>
      <c r="I19" s="99">
        <v>12320</v>
      </c>
      <c r="J19" s="154">
        <v>0.55000000000000004</v>
      </c>
      <c r="K19" s="99" t="s">
        <v>207</v>
      </c>
      <c r="L19" s="99" t="s">
        <v>126</v>
      </c>
      <c r="M19" s="99"/>
      <c r="N19" s="101">
        <v>1</v>
      </c>
      <c r="O19" s="99">
        <f>UnitPrice*(1-Discount)</f>
        <v>10079.999999999998</v>
      </c>
      <c r="P19" s="113">
        <f>(NetPrice*Qty)+(Freight*Qty)</f>
        <v>10079.999999999998</v>
      </c>
    </row>
    <row r="20" spans="1:16" hidden="1" x14ac:dyDescent="0.25">
      <c r="A20" s="105"/>
      <c r="B20" s="149"/>
      <c r="C20" s="103" t="s">
        <v>126</v>
      </c>
      <c r="D20" s="99"/>
      <c r="E20" s="99"/>
      <c r="F20" s="100"/>
      <c r="G20" s="99"/>
      <c r="H20" s="100"/>
      <c r="I20" s="99"/>
      <c r="J20" s="154"/>
      <c r="K20" s="99"/>
      <c r="L20" s="99"/>
      <c r="M20" s="99"/>
      <c r="N20" s="101"/>
      <c r="O20" s="99"/>
      <c r="P20" s="113"/>
    </row>
    <row r="21" spans="1:16" x14ac:dyDescent="0.25">
      <c r="A21" s="105" t="s">
        <v>126</v>
      </c>
      <c r="B21" s="149" t="s">
        <v>212</v>
      </c>
      <c r="C21" s="96" t="s">
        <v>213</v>
      </c>
      <c r="D21" s="99" t="s">
        <v>206</v>
      </c>
      <c r="E21" s="99">
        <v>1850</v>
      </c>
      <c r="F21" s="100">
        <v>0.24972972972972973</v>
      </c>
      <c r="G21" s="99">
        <v>1388</v>
      </c>
      <c r="H21" s="100">
        <v>0.44972972972972969</v>
      </c>
      <c r="I21" s="99">
        <v>1018</v>
      </c>
      <c r="J21" s="154">
        <v>0.55000000000000004</v>
      </c>
      <c r="K21" s="99" t="s">
        <v>207</v>
      </c>
      <c r="L21" s="99" t="s">
        <v>126</v>
      </c>
      <c r="M21" s="99"/>
      <c r="N21" s="101">
        <v>1</v>
      </c>
      <c r="O21" s="99">
        <f>UnitPrice*(1-Discount)</f>
        <v>832.49999999999989</v>
      </c>
      <c r="P21" s="113">
        <f>(NetPrice*Qty)+(Freight*Qty)</f>
        <v>832.49999999999989</v>
      </c>
    </row>
    <row r="22" spans="1:16" hidden="1" x14ac:dyDescent="0.25">
      <c r="A22" s="105"/>
      <c r="B22" s="149"/>
      <c r="C22" s="103" t="s">
        <v>126</v>
      </c>
      <c r="D22" s="99"/>
      <c r="E22" s="99"/>
      <c r="F22" s="100"/>
      <c r="G22" s="99"/>
      <c r="H22" s="100"/>
      <c r="I22" s="99"/>
      <c r="J22" s="154"/>
      <c r="K22" s="99"/>
      <c r="L22" s="99"/>
      <c r="M22" s="99"/>
      <c r="N22" s="101"/>
      <c r="O22" s="99"/>
      <c r="P22" s="113"/>
    </row>
    <row r="23" spans="1:16" ht="20" x14ac:dyDescent="0.25">
      <c r="A23" s="105" t="s">
        <v>126</v>
      </c>
      <c r="B23" s="149" t="s">
        <v>214</v>
      </c>
      <c r="C23" s="96" t="s">
        <v>215</v>
      </c>
      <c r="D23" s="99" t="s">
        <v>206</v>
      </c>
      <c r="E23" s="99">
        <v>300</v>
      </c>
      <c r="F23" s="100">
        <v>0.25</v>
      </c>
      <c r="G23" s="99">
        <v>225</v>
      </c>
      <c r="H23" s="100">
        <v>0.44999999999999996</v>
      </c>
      <c r="I23" s="99">
        <v>165</v>
      </c>
      <c r="J23" s="154">
        <v>0.55000000000000004</v>
      </c>
      <c r="K23" s="99" t="s">
        <v>207</v>
      </c>
      <c r="L23" s="99" t="s">
        <v>126</v>
      </c>
      <c r="M23" s="99"/>
      <c r="N23" s="101">
        <v>1</v>
      </c>
      <c r="O23" s="99">
        <f>UnitPrice*(1-Discount)</f>
        <v>135</v>
      </c>
      <c r="P23" s="113">
        <f>(NetPrice*Qty)+(Freight*Qty)</f>
        <v>135</v>
      </c>
    </row>
    <row r="24" spans="1:16" hidden="1" x14ac:dyDescent="0.25">
      <c r="A24" s="105"/>
      <c r="B24" s="149"/>
      <c r="C24" s="103" t="s">
        <v>126</v>
      </c>
      <c r="D24" s="99"/>
      <c r="E24" s="99"/>
      <c r="F24" s="100"/>
      <c r="G24" s="99"/>
      <c r="H24" s="100"/>
      <c r="I24" s="99"/>
      <c r="J24" s="154"/>
      <c r="K24" s="99"/>
      <c r="L24" s="99"/>
      <c r="M24" s="99"/>
      <c r="N24" s="101"/>
      <c r="O24" s="99"/>
      <c r="P24" s="113"/>
    </row>
    <row r="25" spans="1:16" x14ac:dyDescent="0.25">
      <c r="A25" s="105" t="s">
        <v>126</v>
      </c>
      <c r="B25" s="149" t="s">
        <v>216</v>
      </c>
      <c r="C25" s="96" t="s">
        <v>217</v>
      </c>
      <c r="D25" s="99" t="s">
        <v>206</v>
      </c>
      <c r="E25" s="99">
        <v>46400</v>
      </c>
      <c r="F25" s="100">
        <v>0.25</v>
      </c>
      <c r="G25" s="99">
        <v>34800</v>
      </c>
      <c r="H25" s="100">
        <v>0.44999999999999996</v>
      </c>
      <c r="I25" s="99">
        <v>25520</v>
      </c>
      <c r="J25" s="154">
        <v>0.55000000000000004</v>
      </c>
      <c r="K25" s="99" t="s">
        <v>207</v>
      </c>
      <c r="L25" s="99" t="s">
        <v>126</v>
      </c>
      <c r="M25" s="99"/>
      <c r="N25" s="101">
        <v>1</v>
      </c>
      <c r="O25" s="99">
        <f>UnitPrice*(1-Discount)</f>
        <v>20879.999999999996</v>
      </c>
      <c r="P25" s="113">
        <f>(NetPrice*Qty)+(Freight*Qty)</f>
        <v>20879.999999999996</v>
      </c>
    </row>
    <row r="26" spans="1:16" hidden="1" x14ac:dyDescent="0.25">
      <c r="A26" s="105"/>
      <c r="B26" s="149"/>
      <c r="C26" s="103" t="s">
        <v>126</v>
      </c>
      <c r="D26" s="99"/>
      <c r="E26" s="99"/>
      <c r="F26" s="100"/>
      <c r="G26" s="99"/>
      <c r="H26" s="100"/>
      <c r="I26" s="99"/>
      <c r="J26" s="154"/>
      <c r="K26" s="99"/>
      <c r="L26" s="99"/>
      <c r="M26" s="99"/>
      <c r="N26" s="101"/>
      <c r="O26" s="99"/>
      <c r="P26" s="113"/>
    </row>
    <row r="27" spans="1:16" ht="20" x14ac:dyDescent="0.25">
      <c r="A27" s="105" t="s">
        <v>126</v>
      </c>
      <c r="B27" s="149" t="s">
        <v>218</v>
      </c>
      <c r="C27" s="96" t="s">
        <v>219</v>
      </c>
      <c r="D27" s="99" t="s">
        <v>206</v>
      </c>
      <c r="E27" s="99">
        <v>1500</v>
      </c>
      <c r="F27" s="100">
        <v>0.25</v>
      </c>
      <c r="G27" s="99">
        <v>1125</v>
      </c>
      <c r="H27" s="100">
        <v>0.44999999999999996</v>
      </c>
      <c r="I27" s="99">
        <v>825</v>
      </c>
      <c r="J27" s="154">
        <v>0.55000000000000004</v>
      </c>
      <c r="K27" s="99" t="s">
        <v>207</v>
      </c>
      <c r="L27" s="99" t="s">
        <v>126</v>
      </c>
      <c r="M27" s="99"/>
      <c r="N27" s="101">
        <v>1</v>
      </c>
      <c r="O27" s="99">
        <f>UnitPrice*(1-Discount)</f>
        <v>674.99999999999989</v>
      </c>
      <c r="P27" s="113">
        <f>(NetPrice*Qty)+(Freight*Qty)</f>
        <v>674.99999999999989</v>
      </c>
    </row>
    <row r="28" spans="1:16" hidden="1" x14ac:dyDescent="0.25">
      <c r="A28" s="105"/>
      <c r="B28" s="149"/>
      <c r="C28" s="103" t="s">
        <v>126</v>
      </c>
      <c r="D28" s="99"/>
      <c r="E28" s="99"/>
      <c r="F28" s="100"/>
      <c r="G28" s="99"/>
      <c r="H28" s="100"/>
      <c r="I28" s="99"/>
      <c r="J28" s="154"/>
      <c r="K28" s="99"/>
      <c r="L28" s="99"/>
      <c r="M28" s="99"/>
      <c r="N28" s="101"/>
      <c r="O28" s="99"/>
      <c r="P28" s="113"/>
    </row>
    <row r="29" spans="1:16" ht="20" x14ac:dyDescent="0.25">
      <c r="A29" s="105" t="s">
        <v>126</v>
      </c>
      <c r="B29" s="149" t="s">
        <v>220</v>
      </c>
      <c r="C29" s="96" t="s">
        <v>221</v>
      </c>
      <c r="D29" s="99" t="s">
        <v>206</v>
      </c>
      <c r="E29" s="99">
        <v>150</v>
      </c>
      <c r="F29" s="100">
        <v>0.2533333333333333</v>
      </c>
      <c r="G29" s="99">
        <v>112</v>
      </c>
      <c r="H29" s="100">
        <v>0.44666666666666666</v>
      </c>
      <c r="I29" s="99">
        <v>83</v>
      </c>
      <c r="J29" s="154">
        <v>0.55000000000000004</v>
      </c>
      <c r="K29" s="99" t="s">
        <v>207</v>
      </c>
      <c r="L29" s="99" t="s">
        <v>126</v>
      </c>
      <c r="M29" s="99"/>
      <c r="N29" s="101">
        <v>2</v>
      </c>
      <c r="O29" s="99">
        <f>UnitPrice*(1-Discount)</f>
        <v>67.5</v>
      </c>
      <c r="P29" s="113">
        <f>(NetPrice*Qty)+(Freight*Qty)</f>
        <v>135</v>
      </c>
    </row>
    <row r="30" spans="1:16" hidden="1" x14ac:dyDescent="0.25">
      <c r="A30" s="105"/>
      <c r="B30" s="149"/>
      <c r="C30" s="103" t="s">
        <v>126</v>
      </c>
      <c r="D30" s="99"/>
      <c r="E30" s="99"/>
      <c r="F30" s="100"/>
      <c r="G30" s="99"/>
      <c r="H30" s="100"/>
      <c r="I30" s="99"/>
      <c r="J30" s="154"/>
      <c r="K30" s="99"/>
      <c r="L30" s="99"/>
      <c r="M30" s="99"/>
      <c r="N30" s="101"/>
      <c r="O30" s="99"/>
      <c r="P30" s="113"/>
    </row>
    <row r="31" spans="1:16" x14ac:dyDescent="0.25">
      <c r="A31" s="105" t="s">
        <v>126</v>
      </c>
      <c r="B31" s="149" t="s">
        <v>222</v>
      </c>
      <c r="C31" s="96" t="s">
        <v>223</v>
      </c>
      <c r="D31" s="99" t="s">
        <v>206</v>
      </c>
      <c r="E31" s="99">
        <v>21650</v>
      </c>
      <c r="F31" s="100">
        <v>0.2499769053117783</v>
      </c>
      <c r="G31" s="99">
        <v>16238</v>
      </c>
      <c r="H31" s="100">
        <v>0.44997690531177825</v>
      </c>
      <c r="I31" s="99">
        <v>11908</v>
      </c>
      <c r="J31" s="154">
        <v>0.55000000000000004</v>
      </c>
      <c r="K31" s="99" t="s">
        <v>207</v>
      </c>
      <c r="L31" s="99" t="s">
        <v>126</v>
      </c>
      <c r="M31" s="99"/>
      <c r="N31" s="101">
        <v>1</v>
      </c>
      <c r="O31" s="99">
        <f>UnitPrice*(1-Discount)</f>
        <v>9742.4999999999982</v>
      </c>
      <c r="P31" s="113">
        <f>(NetPrice*Qty)+(Freight*Qty)</f>
        <v>9742.4999999999982</v>
      </c>
    </row>
    <row r="32" spans="1:16" hidden="1" x14ac:dyDescent="0.25">
      <c r="A32" s="105"/>
      <c r="B32" s="149"/>
      <c r="C32" s="103" t="s">
        <v>126</v>
      </c>
      <c r="D32" s="99"/>
      <c r="E32" s="99"/>
      <c r="F32" s="100"/>
      <c r="G32" s="99"/>
      <c r="H32" s="100"/>
      <c r="I32" s="99"/>
      <c r="J32" s="154"/>
      <c r="K32" s="99"/>
      <c r="L32" s="99"/>
      <c r="M32" s="99"/>
      <c r="N32" s="101"/>
      <c r="O32" s="99"/>
      <c r="P32" s="113"/>
    </row>
    <row r="33" spans="1:18" ht="10.5" x14ac:dyDescent="0.25">
      <c r="A33" s="114"/>
      <c r="B33" s="150" t="s">
        <v>316</v>
      </c>
      <c r="C33" s="115" t="s">
        <v>224</v>
      </c>
      <c r="D33" s="116"/>
      <c r="E33" s="116"/>
      <c r="F33" s="117"/>
      <c r="G33" s="116"/>
      <c r="H33" s="117"/>
      <c r="I33" s="116"/>
      <c r="J33" s="155"/>
      <c r="K33" s="116"/>
      <c r="L33" s="116"/>
      <c r="M33" s="116"/>
      <c r="N33" s="118"/>
      <c r="O33" s="116"/>
      <c r="P33" s="116"/>
      <c r="Q33" s="95">
        <f>SUM(P9:P32)</f>
        <v>79582.499999999985</v>
      </c>
      <c r="R33" s="21" t="s">
        <v>126</v>
      </c>
    </row>
    <row r="34" spans="1:18" ht="20" x14ac:dyDescent="0.25">
      <c r="A34" s="106" t="s">
        <v>126</v>
      </c>
      <c r="B34" s="148" t="s">
        <v>225</v>
      </c>
      <c r="C34" s="114" t="s">
        <v>226</v>
      </c>
      <c r="D34" s="109" t="s">
        <v>227</v>
      </c>
      <c r="E34" s="109">
        <v>1470</v>
      </c>
      <c r="F34" s="110">
        <v>0.19999999999999996</v>
      </c>
      <c r="G34" s="109">
        <v>1176</v>
      </c>
      <c r="H34" s="110">
        <v>0.19999999999999996</v>
      </c>
      <c r="I34" s="109">
        <v>1176</v>
      </c>
      <c r="J34" s="153">
        <v>0.25</v>
      </c>
      <c r="K34" s="109" t="s">
        <v>207</v>
      </c>
      <c r="L34" s="109" t="s">
        <v>126</v>
      </c>
      <c r="M34" s="109"/>
      <c r="N34" s="111">
        <v>2</v>
      </c>
      <c r="O34" s="109">
        <f>UnitPrice*(1-Discount)</f>
        <v>1102.5</v>
      </c>
      <c r="P34" s="112">
        <f>(NetPrice*Qty)+(Freight*Qty)</f>
        <v>2205</v>
      </c>
    </row>
    <row r="35" spans="1:18" hidden="1" x14ac:dyDescent="0.25">
      <c r="A35" s="105"/>
      <c r="B35" s="149"/>
      <c r="C35" s="103" t="s">
        <v>126</v>
      </c>
      <c r="D35" s="99"/>
      <c r="E35" s="99"/>
      <c r="F35" s="100"/>
      <c r="G35" s="99"/>
      <c r="H35" s="100"/>
      <c r="I35" s="99"/>
      <c r="J35" s="154"/>
      <c r="K35" s="99"/>
      <c r="L35" s="99"/>
      <c r="M35" s="99"/>
      <c r="N35" s="101"/>
      <c r="O35" s="99"/>
      <c r="P35" s="113"/>
    </row>
    <row r="36" spans="1:18" ht="20" x14ac:dyDescent="0.25">
      <c r="A36" s="105" t="s">
        <v>126</v>
      </c>
      <c r="B36" s="149" t="s">
        <v>228</v>
      </c>
      <c r="C36" s="96" t="s">
        <v>229</v>
      </c>
      <c r="D36" s="99" t="s">
        <v>227</v>
      </c>
      <c r="E36" s="99">
        <v>1960</v>
      </c>
      <c r="F36" s="100">
        <v>0.19999999999999996</v>
      </c>
      <c r="G36" s="99">
        <v>1568</v>
      </c>
      <c r="H36" s="100">
        <v>0.19999999999999996</v>
      </c>
      <c r="I36" s="99">
        <v>1568</v>
      </c>
      <c r="J36" s="154">
        <v>0.25</v>
      </c>
      <c r="K36" s="99" t="s">
        <v>207</v>
      </c>
      <c r="L36" s="99" t="s">
        <v>126</v>
      </c>
      <c r="M36" s="99"/>
      <c r="N36" s="101">
        <v>1</v>
      </c>
      <c r="O36" s="99">
        <f>UnitPrice*(1-Discount)</f>
        <v>1470</v>
      </c>
      <c r="P36" s="113">
        <f>(NetPrice*Qty)+(Freight*Qty)</f>
        <v>1470</v>
      </c>
    </row>
    <row r="37" spans="1:18" hidden="1" x14ac:dyDescent="0.25">
      <c r="A37" s="105"/>
      <c r="B37" s="149"/>
      <c r="C37" s="103" t="s">
        <v>126</v>
      </c>
      <c r="D37" s="99"/>
      <c r="E37" s="99"/>
      <c r="F37" s="100"/>
      <c r="G37" s="99"/>
      <c r="H37" s="100"/>
      <c r="I37" s="99"/>
      <c r="J37" s="154"/>
      <c r="K37" s="99"/>
      <c r="L37" s="99"/>
      <c r="M37" s="99"/>
      <c r="N37" s="101"/>
      <c r="O37" s="99"/>
      <c r="P37" s="113"/>
    </row>
    <row r="38" spans="1:18" ht="20" x14ac:dyDescent="0.25">
      <c r="A38" s="105" t="s">
        <v>126</v>
      </c>
      <c r="B38" s="149" t="s">
        <v>230</v>
      </c>
      <c r="C38" s="96" t="s">
        <v>231</v>
      </c>
      <c r="D38" s="99" t="s">
        <v>227</v>
      </c>
      <c r="E38" s="99">
        <v>2310</v>
      </c>
      <c r="F38" s="100">
        <v>0.19999999999999996</v>
      </c>
      <c r="G38" s="99">
        <v>1848</v>
      </c>
      <c r="H38" s="100">
        <v>0.19999999999999996</v>
      </c>
      <c r="I38" s="99">
        <v>1848</v>
      </c>
      <c r="J38" s="154">
        <v>0.25</v>
      </c>
      <c r="K38" s="99" t="s">
        <v>207</v>
      </c>
      <c r="L38" s="99" t="s">
        <v>126</v>
      </c>
      <c r="M38" s="99"/>
      <c r="N38" s="101">
        <v>1</v>
      </c>
      <c r="O38" s="99">
        <f>UnitPrice*(1-Discount)</f>
        <v>1732.5</v>
      </c>
      <c r="P38" s="113">
        <f>(NetPrice*Qty)+(Freight*Qty)</f>
        <v>1732.5</v>
      </c>
    </row>
    <row r="39" spans="1:18" hidden="1" x14ac:dyDescent="0.25">
      <c r="A39" s="105"/>
      <c r="B39" s="149"/>
      <c r="C39" s="103" t="s">
        <v>126</v>
      </c>
      <c r="D39" s="99"/>
      <c r="E39" s="99"/>
      <c r="F39" s="100"/>
      <c r="G39" s="99"/>
      <c r="H39" s="100"/>
      <c r="I39" s="99"/>
      <c r="J39" s="154"/>
      <c r="K39" s="99"/>
      <c r="L39" s="99"/>
      <c r="M39" s="99"/>
      <c r="N39" s="101"/>
      <c r="O39" s="99"/>
      <c r="P39" s="113"/>
    </row>
    <row r="40" spans="1:18" ht="10.5" x14ac:dyDescent="0.25">
      <c r="A40" s="114"/>
      <c r="B40" s="150" t="s">
        <v>316</v>
      </c>
      <c r="C40" s="115" t="s">
        <v>232</v>
      </c>
      <c r="D40" s="116"/>
      <c r="E40" s="116"/>
      <c r="F40" s="117"/>
      <c r="G40" s="116"/>
      <c r="H40" s="117"/>
      <c r="I40" s="116"/>
      <c r="J40" s="155"/>
      <c r="K40" s="116"/>
      <c r="L40" s="116"/>
      <c r="M40" s="116"/>
      <c r="N40" s="118"/>
      <c r="O40" s="116"/>
      <c r="P40" s="116"/>
      <c r="Q40" s="95">
        <f>SUM(P34:P39)</f>
        <v>5407.5</v>
      </c>
      <c r="R40" s="21" t="s">
        <v>126</v>
      </c>
    </row>
    <row r="41" spans="1:18" ht="20" x14ac:dyDescent="0.25">
      <c r="A41" s="106" t="s">
        <v>126</v>
      </c>
      <c r="B41" s="148" t="s">
        <v>233</v>
      </c>
      <c r="C41" s="114" t="s">
        <v>234</v>
      </c>
      <c r="D41" s="109" t="s">
        <v>235</v>
      </c>
      <c r="E41" s="109">
        <v>0</v>
      </c>
      <c r="F41" s="110">
        <v>0</v>
      </c>
      <c r="G41" s="109">
        <v>0</v>
      </c>
      <c r="H41" s="110">
        <v>0</v>
      </c>
      <c r="I41" s="109">
        <v>0</v>
      </c>
      <c r="J41" s="153">
        <v>0</v>
      </c>
      <c r="K41" s="109" t="s">
        <v>207</v>
      </c>
      <c r="L41" s="109" t="s">
        <v>126</v>
      </c>
      <c r="M41" s="109"/>
      <c r="N41" s="111">
        <v>1</v>
      </c>
      <c r="O41" s="109">
        <f>UnitPrice*(1-Discount)</f>
        <v>0</v>
      </c>
      <c r="P41" s="112">
        <f>(NetPrice*Qty)+(Freight*Qty)</f>
        <v>0</v>
      </c>
    </row>
    <row r="42" spans="1:18" hidden="1" x14ac:dyDescent="0.25">
      <c r="A42" s="105"/>
      <c r="B42" s="149"/>
      <c r="C42" s="103" t="s">
        <v>126</v>
      </c>
      <c r="D42" s="99"/>
      <c r="E42" s="99"/>
      <c r="F42" s="100"/>
      <c r="G42" s="99"/>
      <c r="H42" s="100"/>
      <c r="I42" s="99"/>
      <c r="J42" s="154"/>
      <c r="K42" s="99"/>
      <c r="L42" s="99"/>
      <c r="M42" s="99"/>
      <c r="N42" s="101"/>
      <c r="O42" s="99"/>
      <c r="P42" s="113"/>
    </row>
    <row r="43" spans="1:18" ht="20" x14ac:dyDescent="0.25">
      <c r="A43" s="105" t="s">
        <v>126</v>
      </c>
      <c r="B43" s="149" t="s">
        <v>236</v>
      </c>
      <c r="C43" s="96" t="s">
        <v>237</v>
      </c>
      <c r="D43" s="99" t="s">
        <v>235</v>
      </c>
      <c r="E43" s="99">
        <v>0</v>
      </c>
      <c r="F43" s="100">
        <v>0</v>
      </c>
      <c r="G43" s="99">
        <v>0</v>
      </c>
      <c r="H43" s="100">
        <v>0</v>
      </c>
      <c r="I43" s="99">
        <v>0</v>
      </c>
      <c r="J43" s="154">
        <v>0</v>
      </c>
      <c r="K43" s="99" t="s">
        <v>207</v>
      </c>
      <c r="L43" s="99" t="s">
        <v>126</v>
      </c>
      <c r="M43" s="99"/>
      <c r="N43" s="101">
        <v>1</v>
      </c>
      <c r="O43" s="99">
        <f>UnitPrice*(1-Discount)</f>
        <v>0</v>
      </c>
      <c r="P43" s="113">
        <f>(NetPrice*Qty)+(Freight*Qty)</f>
        <v>0</v>
      </c>
    </row>
    <row r="44" spans="1:18" hidden="1" x14ac:dyDescent="0.25">
      <c r="A44" s="105"/>
      <c r="B44" s="149"/>
      <c r="C44" s="103" t="s">
        <v>126</v>
      </c>
      <c r="D44" s="99"/>
      <c r="E44" s="99"/>
      <c r="F44" s="100"/>
      <c r="G44" s="99"/>
      <c r="H44" s="100"/>
      <c r="I44" s="99"/>
      <c r="J44" s="154"/>
      <c r="K44" s="99"/>
      <c r="L44" s="99"/>
      <c r="M44" s="99"/>
      <c r="N44" s="101"/>
      <c r="O44" s="99"/>
      <c r="P44" s="113"/>
    </row>
    <row r="45" spans="1:18" ht="30" x14ac:dyDescent="0.25">
      <c r="A45" s="105" t="s">
        <v>126</v>
      </c>
      <c r="B45" s="149" t="s">
        <v>238</v>
      </c>
      <c r="C45" s="96" t="s">
        <v>239</v>
      </c>
      <c r="D45" s="99" t="s">
        <v>235</v>
      </c>
      <c r="E45" s="99">
        <v>66</v>
      </c>
      <c r="F45" s="100">
        <v>0.24242424242424243</v>
      </c>
      <c r="G45" s="99">
        <v>50</v>
      </c>
      <c r="H45" s="100">
        <v>0.45454545454545459</v>
      </c>
      <c r="I45" s="99">
        <v>36</v>
      </c>
      <c r="J45" s="154">
        <v>0.75</v>
      </c>
      <c r="K45" s="99" t="s">
        <v>207</v>
      </c>
      <c r="L45" s="99" t="s">
        <v>126</v>
      </c>
      <c r="M45" s="99"/>
      <c r="N45" s="101">
        <v>260</v>
      </c>
      <c r="O45" s="99">
        <f>UnitPrice*(1-Discount)</f>
        <v>16.5</v>
      </c>
      <c r="P45" s="113">
        <f>(NetPrice*Qty)+(Freight*Qty)</f>
        <v>4290</v>
      </c>
    </row>
    <row r="46" spans="1:18" ht="72" hidden="1" x14ac:dyDescent="0.25">
      <c r="A46" s="105"/>
      <c r="B46" s="149"/>
      <c r="C46" s="103" t="s">
        <v>240</v>
      </c>
      <c r="D46" s="99"/>
      <c r="E46" s="99"/>
      <c r="F46" s="100"/>
      <c r="G46" s="99"/>
      <c r="H46" s="100"/>
      <c r="I46" s="99"/>
      <c r="J46" s="154"/>
      <c r="K46" s="99"/>
      <c r="L46" s="99"/>
      <c r="M46" s="99"/>
      <c r="N46" s="101"/>
      <c r="O46" s="99"/>
      <c r="P46" s="113"/>
    </row>
    <row r="47" spans="1:18" ht="30" x14ac:dyDescent="0.25">
      <c r="A47" s="105" t="s">
        <v>126</v>
      </c>
      <c r="B47" s="149" t="s">
        <v>241</v>
      </c>
      <c r="C47" s="96" t="s">
        <v>242</v>
      </c>
      <c r="D47" s="99" t="s">
        <v>235</v>
      </c>
      <c r="E47" s="99">
        <v>18</v>
      </c>
      <c r="F47" s="100">
        <v>0.22222222222222221</v>
      </c>
      <c r="G47" s="99">
        <v>14</v>
      </c>
      <c r="H47" s="100">
        <v>0.44444444444444442</v>
      </c>
      <c r="I47" s="99">
        <v>10</v>
      </c>
      <c r="J47" s="154">
        <v>0.75</v>
      </c>
      <c r="K47" s="99" t="s">
        <v>207</v>
      </c>
      <c r="L47" s="99" t="s">
        <v>126</v>
      </c>
      <c r="M47" s="99"/>
      <c r="N47" s="101">
        <v>400</v>
      </c>
      <c r="O47" s="99">
        <f>UnitPrice*(1-Discount)</f>
        <v>4.5</v>
      </c>
      <c r="P47" s="113">
        <f>(NetPrice*Qty)+(Freight*Qty)</f>
        <v>1800</v>
      </c>
    </row>
    <row r="48" spans="1:18" hidden="1" x14ac:dyDescent="0.25">
      <c r="A48" s="105"/>
      <c r="B48" s="149"/>
      <c r="C48" s="103" t="s">
        <v>126</v>
      </c>
      <c r="D48" s="99"/>
      <c r="E48" s="99"/>
      <c r="F48" s="100"/>
      <c r="G48" s="99"/>
      <c r="H48" s="100"/>
      <c r="I48" s="99"/>
      <c r="J48" s="154"/>
      <c r="K48" s="99"/>
      <c r="L48" s="99"/>
      <c r="M48" s="99"/>
      <c r="N48" s="101"/>
      <c r="O48" s="99"/>
      <c r="P48" s="113"/>
    </row>
    <row r="49" spans="1:18" ht="10.5" x14ac:dyDescent="0.25">
      <c r="A49" s="114"/>
      <c r="B49" s="150" t="s">
        <v>316</v>
      </c>
      <c r="C49" s="115" t="s">
        <v>243</v>
      </c>
      <c r="D49" s="116"/>
      <c r="E49" s="116"/>
      <c r="F49" s="117"/>
      <c r="G49" s="116"/>
      <c r="H49" s="117"/>
      <c r="I49" s="116"/>
      <c r="J49" s="155"/>
      <c r="K49" s="116"/>
      <c r="L49" s="116"/>
      <c r="M49" s="116"/>
      <c r="N49" s="118"/>
      <c r="O49" s="116"/>
      <c r="P49" s="116"/>
      <c r="Q49" s="95">
        <f>SUM(P41:P48)</f>
        <v>6090</v>
      </c>
      <c r="R49" s="21" t="s">
        <v>126</v>
      </c>
    </row>
    <row r="50" spans="1:18" ht="20" x14ac:dyDescent="0.25">
      <c r="A50" s="106" t="s">
        <v>126</v>
      </c>
      <c r="B50" s="148" t="s">
        <v>244</v>
      </c>
      <c r="C50" s="114" t="s">
        <v>245</v>
      </c>
      <c r="D50" s="109" t="s">
        <v>246</v>
      </c>
      <c r="E50" s="109">
        <v>148</v>
      </c>
      <c r="F50" s="110">
        <v>4.7297297297297258E-2</v>
      </c>
      <c r="G50" s="109">
        <v>141</v>
      </c>
      <c r="H50" s="110">
        <v>0.10135135135135132</v>
      </c>
      <c r="I50" s="109">
        <v>133</v>
      </c>
      <c r="J50" s="153">
        <v>0.25</v>
      </c>
      <c r="K50" s="109" t="s">
        <v>207</v>
      </c>
      <c r="L50" s="109" t="s">
        <v>126</v>
      </c>
      <c r="M50" s="109"/>
      <c r="N50" s="111">
        <v>1</v>
      </c>
      <c r="O50" s="109">
        <f>UnitPrice*(1-Discount)</f>
        <v>111</v>
      </c>
      <c r="P50" s="112">
        <f>(NetPrice*Qty)+(Freight*Qty)</f>
        <v>111</v>
      </c>
    </row>
    <row r="51" spans="1:18" hidden="1" x14ac:dyDescent="0.25">
      <c r="A51" s="105"/>
      <c r="B51" s="149"/>
      <c r="C51" s="103" t="s">
        <v>126</v>
      </c>
      <c r="D51" s="99"/>
      <c r="E51" s="99"/>
      <c r="F51" s="100"/>
      <c r="G51" s="99"/>
      <c r="H51" s="100"/>
      <c r="I51" s="99"/>
      <c r="J51" s="154"/>
      <c r="K51" s="99"/>
      <c r="L51" s="99"/>
      <c r="M51" s="99"/>
      <c r="N51" s="101"/>
      <c r="O51" s="99"/>
      <c r="P51" s="113"/>
    </row>
    <row r="52" spans="1:18" ht="30" x14ac:dyDescent="0.25">
      <c r="A52" s="105" t="s">
        <v>126</v>
      </c>
      <c r="B52" s="149" t="s">
        <v>247</v>
      </c>
      <c r="C52" s="96" t="s">
        <v>248</v>
      </c>
      <c r="D52" s="99" t="s">
        <v>246</v>
      </c>
      <c r="E52" s="99">
        <v>2000</v>
      </c>
      <c r="F52" s="100">
        <v>5.0000000000000044E-2</v>
      </c>
      <c r="G52" s="99">
        <v>1900</v>
      </c>
      <c r="H52" s="100">
        <v>9.9999999999999978E-2</v>
      </c>
      <c r="I52" s="99">
        <v>1800</v>
      </c>
      <c r="J52" s="154">
        <v>0.25</v>
      </c>
      <c r="K52" s="99" t="s">
        <v>207</v>
      </c>
      <c r="L52" s="99" t="s">
        <v>126</v>
      </c>
      <c r="M52" s="99"/>
      <c r="N52" s="101">
        <v>1</v>
      </c>
      <c r="O52" s="99">
        <f>UnitPrice*(1-Discount)</f>
        <v>1500</v>
      </c>
      <c r="P52" s="113">
        <f>(NetPrice*Qty)+(Freight*Qty)</f>
        <v>1500</v>
      </c>
    </row>
    <row r="53" spans="1:18" hidden="1" x14ac:dyDescent="0.25">
      <c r="A53" s="105"/>
      <c r="B53" s="149"/>
      <c r="C53" s="103" t="s">
        <v>126</v>
      </c>
      <c r="D53" s="99"/>
      <c r="E53" s="99"/>
      <c r="F53" s="100"/>
      <c r="G53" s="99"/>
      <c r="H53" s="100"/>
      <c r="I53" s="99"/>
      <c r="J53" s="154"/>
      <c r="K53" s="99"/>
      <c r="L53" s="99"/>
      <c r="M53" s="99"/>
      <c r="N53" s="101"/>
      <c r="O53" s="99"/>
      <c r="P53" s="113"/>
    </row>
    <row r="54" spans="1:18" ht="20" x14ac:dyDescent="0.25">
      <c r="A54" s="105" t="s">
        <v>126</v>
      </c>
      <c r="B54" s="149" t="s">
        <v>249</v>
      </c>
      <c r="C54" s="96" t="s">
        <v>250</v>
      </c>
      <c r="D54" s="99" t="s">
        <v>246</v>
      </c>
      <c r="E54" s="99">
        <v>3712</v>
      </c>
      <c r="F54" s="100">
        <v>5.0107758620689613E-2</v>
      </c>
      <c r="G54" s="99">
        <v>3526</v>
      </c>
      <c r="H54" s="100">
        <v>9.9946120689655138E-2</v>
      </c>
      <c r="I54" s="99">
        <v>3341</v>
      </c>
      <c r="J54" s="154">
        <v>0.25</v>
      </c>
      <c r="K54" s="99" t="s">
        <v>207</v>
      </c>
      <c r="L54" s="99" t="s">
        <v>126</v>
      </c>
      <c r="M54" s="99"/>
      <c r="N54" s="101">
        <v>1</v>
      </c>
      <c r="O54" s="99">
        <f>UnitPrice*(1-Discount)</f>
        <v>2784</v>
      </c>
      <c r="P54" s="113">
        <f>(NetPrice*Qty)+(Freight*Qty)</f>
        <v>2784</v>
      </c>
    </row>
    <row r="55" spans="1:18" hidden="1" x14ac:dyDescent="0.25">
      <c r="A55" s="105"/>
      <c r="B55" s="149"/>
      <c r="C55" s="103" t="s">
        <v>126</v>
      </c>
      <c r="D55" s="99"/>
      <c r="E55" s="99"/>
      <c r="F55" s="100"/>
      <c r="G55" s="99"/>
      <c r="H55" s="100"/>
      <c r="I55" s="99"/>
      <c r="J55" s="154"/>
      <c r="K55" s="99"/>
      <c r="L55" s="99"/>
      <c r="M55" s="99"/>
      <c r="N55" s="101"/>
      <c r="O55" s="99"/>
      <c r="P55" s="113"/>
    </row>
    <row r="56" spans="1:18" ht="40" x14ac:dyDescent="0.25">
      <c r="A56" s="105" t="s">
        <v>126</v>
      </c>
      <c r="B56" s="149" t="s">
        <v>251</v>
      </c>
      <c r="C56" s="96" t="s">
        <v>252</v>
      </c>
      <c r="D56" s="99" t="s">
        <v>246</v>
      </c>
      <c r="E56" s="99">
        <v>2000</v>
      </c>
      <c r="F56" s="100">
        <v>5.0000000000000044E-2</v>
      </c>
      <c r="G56" s="99">
        <v>1900</v>
      </c>
      <c r="H56" s="100">
        <v>9.9999999999999978E-2</v>
      </c>
      <c r="I56" s="99">
        <v>1800</v>
      </c>
      <c r="J56" s="154">
        <v>0.25</v>
      </c>
      <c r="K56" s="99" t="s">
        <v>207</v>
      </c>
      <c r="L56" s="99" t="s">
        <v>126</v>
      </c>
      <c r="M56" s="99"/>
      <c r="N56" s="101">
        <v>1</v>
      </c>
      <c r="O56" s="99">
        <f>UnitPrice*(1-Discount)</f>
        <v>1500</v>
      </c>
      <c r="P56" s="113">
        <f>(NetPrice*Qty)+(Freight*Qty)</f>
        <v>1500</v>
      </c>
    </row>
    <row r="57" spans="1:18" hidden="1" x14ac:dyDescent="0.25">
      <c r="A57" s="105"/>
      <c r="B57" s="149"/>
      <c r="C57" s="103" t="s">
        <v>126</v>
      </c>
      <c r="D57" s="99"/>
      <c r="E57" s="99"/>
      <c r="F57" s="100"/>
      <c r="G57" s="99"/>
      <c r="H57" s="100"/>
      <c r="I57" s="99"/>
      <c r="J57" s="154"/>
      <c r="K57" s="99"/>
      <c r="L57" s="99"/>
      <c r="M57" s="99"/>
      <c r="N57" s="101"/>
      <c r="O57" s="99"/>
      <c r="P57" s="113"/>
    </row>
    <row r="58" spans="1:18" ht="20" x14ac:dyDescent="0.25">
      <c r="A58" s="105" t="s">
        <v>126</v>
      </c>
      <c r="B58" s="149" t="s">
        <v>253</v>
      </c>
      <c r="C58" s="96" t="s">
        <v>254</v>
      </c>
      <c r="D58" s="99" t="s">
        <v>246</v>
      </c>
      <c r="E58" s="99">
        <v>1792</v>
      </c>
      <c r="F58" s="100">
        <v>5.0223214285714302E-2</v>
      </c>
      <c r="G58" s="99">
        <v>1702</v>
      </c>
      <c r="H58" s="100">
        <v>9.9888392857142905E-2</v>
      </c>
      <c r="I58" s="99">
        <v>1613</v>
      </c>
      <c r="J58" s="154">
        <v>0.25</v>
      </c>
      <c r="K58" s="99" t="s">
        <v>207</v>
      </c>
      <c r="L58" s="99" t="s">
        <v>126</v>
      </c>
      <c r="M58" s="99"/>
      <c r="N58" s="101">
        <v>2</v>
      </c>
      <c r="O58" s="99">
        <f>UnitPrice*(1-Discount)</f>
        <v>1344</v>
      </c>
      <c r="P58" s="113">
        <f>(NetPrice*Qty)+(Freight*Qty)</f>
        <v>2688</v>
      </c>
    </row>
    <row r="59" spans="1:18" hidden="1" x14ac:dyDescent="0.25">
      <c r="A59" s="105"/>
      <c r="B59" s="149"/>
      <c r="C59" s="103" t="s">
        <v>126</v>
      </c>
      <c r="D59" s="99"/>
      <c r="E59" s="99"/>
      <c r="F59" s="100"/>
      <c r="G59" s="99"/>
      <c r="H59" s="100"/>
      <c r="I59" s="99"/>
      <c r="J59" s="154"/>
      <c r="K59" s="99"/>
      <c r="L59" s="99"/>
      <c r="M59" s="99"/>
      <c r="N59" s="101"/>
      <c r="O59" s="99"/>
      <c r="P59" s="113"/>
    </row>
    <row r="60" spans="1:18" ht="40" x14ac:dyDescent="0.25">
      <c r="A60" s="105" t="s">
        <v>126</v>
      </c>
      <c r="B60" s="149" t="s">
        <v>255</v>
      </c>
      <c r="C60" s="96" t="s">
        <v>256</v>
      </c>
      <c r="D60" s="99" t="s">
        <v>246</v>
      </c>
      <c r="E60" s="99">
        <v>667</v>
      </c>
      <c r="F60" s="100">
        <v>4.9475262368815609E-2</v>
      </c>
      <c r="G60" s="99">
        <v>634</v>
      </c>
      <c r="H60" s="100">
        <v>0.1004497751124438</v>
      </c>
      <c r="I60" s="99">
        <v>600</v>
      </c>
      <c r="J60" s="154">
        <v>0.25</v>
      </c>
      <c r="K60" s="99" t="s">
        <v>207</v>
      </c>
      <c r="L60" s="99" t="s">
        <v>126</v>
      </c>
      <c r="M60" s="99"/>
      <c r="N60" s="101">
        <v>2</v>
      </c>
      <c r="O60" s="99">
        <f>UnitPrice*(1-Discount)</f>
        <v>500.25</v>
      </c>
      <c r="P60" s="113">
        <f>(NetPrice*Qty)+(Freight*Qty)</f>
        <v>1000.5</v>
      </c>
    </row>
    <row r="61" spans="1:18" hidden="1" x14ac:dyDescent="0.25">
      <c r="A61" s="105"/>
      <c r="B61" s="149"/>
      <c r="C61" s="103" t="s">
        <v>126</v>
      </c>
      <c r="D61" s="99"/>
      <c r="E61" s="99"/>
      <c r="F61" s="100"/>
      <c r="G61" s="99"/>
      <c r="H61" s="100"/>
      <c r="I61" s="99"/>
      <c r="J61" s="154"/>
      <c r="K61" s="99"/>
      <c r="L61" s="99"/>
      <c r="M61" s="99"/>
      <c r="N61" s="101"/>
      <c r="O61" s="99"/>
      <c r="P61" s="113"/>
    </row>
    <row r="62" spans="1:18" ht="20" x14ac:dyDescent="0.25">
      <c r="A62" s="105" t="s">
        <v>126</v>
      </c>
      <c r="B62" s="149" t="s">
        <v>257</v>
      </c>
      <c r="C62" s="96" t="s">
        <v>258</v>
      </c>
      <c r="D62" s="99" t="s">
        <v>246</v>
      </c>
      <c r="E62" s="99">
        <v>1792</v>
      </c>
      <c r="F62" s="100">
        <v>5.0223214285714302E-2</v>
      </c>
      <c r="G62" s="99">
        <v>1702</v>
      </c>
      <c r="H62" s="100">
        <v>9.9888392857142905E-2</v>
      </c>
      <c r="I62" s="99">
        <v>1613</v>
      </c>
      <c r="J62" s="154">
        <v>0.25</v>
      </c>
      <c r="K62" s="99" t="s">
        <v>207</v>
      </c>
      <c r="L62" s="99" t="s">
        <v>126</v>
      </c>
      <c r="M62" s="99"/>
      <c r="N62" s="101">
        <v>1</v>
      </c>
      <c r="O62" s="99">
        <f>UnitPrice*(1-Discount)</f>
        <v>1344</v>
      </c>
      <c r="P62" s="113">
        <f>(NetPrice*Qty)+(Freight*Qty)</f>
        <v>1344</v>
      </c>
    </row>
    <row r="63" spans="1:18" hidden="1" x14ac:dyDescent="0.25">
      <c r="A63" s="105"/>
      <c r="B63" s="149"/>
      <c r="C63" s="103" t="s">
        <v>126</v>
      </c>
      <c r="D63" s="99"/>
      <c r="E63" s="99"/>
      <c r="F63" s="100"/>
      <c r="G63" s="99"/>
      <c r="H63" s="100"/>
      <c r="I63" s="99"/>
      <c r="J63" s="154"/>
      <c r="K63" s="99"/>
      <c r="L63" s="99"/>
      <c r="M63" s="99"/>
      <c r="N63" s="101"/>
      <c r="O63" s="99"/>
      <c r="P63" s="113"/>
    </row>
    <row r="64" spans="1:18" ht="40" x14ac:dyDescent="0.25">
      <c r="A64" s="105" t="s">
        <v>126</v>
      </c>
      <c r="B64" s="149" t="s">
        <v>259</v>
      </c>
      <c r="C64" s="96" t="s">
        <v>260</v>
      </c>
      <c r="D64" s="99" t="s">
        <v>246</v>
      </c>
      <c r="E64" s="99">
        <v>667</v>
      </c>
      <c r="F64" s="100">
        <v>4.9475262368815609E-2</v>
      </c>
      <c r="G64" s="99">
        <v>634</v>
      </c>
      <c r="H64" s="100">
        <v>0.1004497751124438</v>
      </c>
      <c r="I64" s="99">
        <v>600</v>
      </c>
      <c r="J64" s="154">
        <v>0.25</v>
      </c>
      <c r="K64" s="99" t="s">
        <v>207</v>
      </c>
      <c r="L64" s="99" t="s">
        <v>126</v>
      </c>
      <c r="M64" s="99"/>
      <c r="N64" s="101">
        <v>1</v>
      </c>
      <c r="O64" s="99">
        <f>UnitPrice*(1-Discount)</f>
        <v>500.25</v>
      </c>
      <c r="P64" s="113">
        <f>(NetPrice*Qty)+(Freight*Qty)</f>
        <v>500.25</v>
      </c>
    </row>
    <row r="65" spans="1:18" hidden="1" x14ac:dyDescent="0.25">
      <c r="A65" s="105"/>
      <c r="B65" s="149"/>
      <c r="C65" s="103" t="s">
        <v>126</v>
      </c>
      <c r="D65" s="99"/>
      <c r="E65" s="99"/>
      <c r="F65" s="100"/>
      <c r="G65" s="99"/>
      <c r="H65" s="100"/>
      <c r="I65" s="99"/>
      <c r="J65" s="154"/>
      <c r="K65" s="99"/>
      <c r="L65" s="99"/>
      <c r="M65" s="99"/>
      <c r="N65" s="101"/>
      <c r="O65" s="99"/>
      <c r="P65" s="113"/>
    </row>
    <row r="66" spans="1:18" ht="20" x14ac:dyDescent="0.25">
      <c r="A66" s="105" t="s">
        <v>126</v>
      </c>
      <c r="B66" s="149" t="s">
        <v>261</v>
      </c>
      <c r="C66" s="96" t="s">
        <v>262</v>
      </c>
      <c r="D66" s="99" t="s">
        <v>246</v>
      </c>
      <c r="E66" s="99">
        <v>2400</v>
      </c>
      <c r="F66" s="100">
        <v>5.0000000000000044E-2</v>
      </c>
      <c r="G66" s="99">
        <v>2280</v>
      </c>
      <c r="H66" s="100">
        <v>9.9999999999999978E-2</v>
      </c>
      <c r="I66" s="99">
        <v>2160</v>
      </c>
      <c r="J66" s="154">
        <v>0.25</v>
      </c>
      <c r="K66" s="99" t="s">
        <v>207</v>
      </c>
      <c r="L66" s="99" t="s">
        <v>126</v>
      </c>
      <c r="M66" s="99"/>
      <c r="N66" s="101">
        <v>1</v>
      </c>
      <c r="O66" s="99">
        <f>UnitPrice*(1-Discount)</f>
        <v>1800</v>
      </c>
      <c r="P66" s="113">
        <f>(NetPrice*Qty)+(Freight*Qty)</f>
        <v>1800</v>
      </c>
    </row>
    <row r="67" spans="1:18" hidden="1" x14ac:dyDescent="0.25">
      <c r="A67" s="105"/>
      <c r="B67" s="149"/>
      <c r="C67" s="103" t="s">
        <v>126</v>
      </c>
      <c r="D67" s="99"/>
      <c r="E67" s="99"/>
      <c r="F67" s="100"/>
      <c r="G67" s="99"/>
      <c r="H67" s="100"/>
      <c r="I67" s="99"/>
      <c r="J67" s="154"/>
      <c r="K67" s="99"/>
      <c r="L67" s="99"/>
      <c r="M67" s="99"/>
      <c r="N67" s="101"/>
      <c r="O67" s="99"/>
      <c r="P67" s="113"/>
    </row>
    <row r="68" spans="1:18" ht="30" x14ac:dyDescent="0.25">
      <c r="A68" s="105" t="s">
        <v>126</v>
      </c>
      <c r="B68" s="149" t="s">
        <v>263</v>
      </c>
      <c r="C68" s="96" t="s">
        <v>264</v>
      </c>
      <c r="D68" s="99" t="s">
        <v>246</v>
      </c>
      <c r="E68" s="99">
        <v>1000</v>
      </c>
      <c r="F68" s="100">
        <v>5.0000000000000044E-2</v>
      </c>
      <c r="G68" s="99">
        <v>950</v>
      </c>
      <c r="H68" s="100">
        <v>9.9999999999999978E-2</v>
      </c>
      <c r="I68" s="99">
        <v>900</v>
      </c>
      <c r="J68" s="154">
        <v>0.25</v>
      </c>
      <c r="K68" s="99" t="s">
        <v>207</v>
      </c>
      <c r="L68" s="99" t="s">
        <v>126</v>
      </c>
      <c r="M68" s="99"/>
      <c r="N68" s="101">
        <v>1</v>
      </c>
      <c r="O68" s="99">
        <f>UnitPrice*(1-Discount)</f>
        <v>750</v>
      </c>
      <c r="P68" s="113">
        <f>(NetPrice*Qty)+(Freight*Qty)</f>
        <v>750</v>
      </c>
    </row>
    <row r="69" spans="1:18" hidden="1" x14ac:dyDescent="0.25">
      <c r="A69" s="105"/>
      <c r="B69" s="149"/>
      <c r="C69" s="103" t="s">
        <v>126</v>
      </c>
      <c r="D69" s="99"/>
      <c r="E69" s="99"/>
      <c r="F69" s="100"/>
      <c r="G69" s="99"/>
      <c r="H69" s="100"/>
      <c r="I69" s="99"/>
      <c r="J69" s="154"/>
      <c r="K69" s="99"/>
      <c r="L69" s="99"/>
      <c r="M69" s="99"/>
      <c r="N69" s="101"/>
      <c r="O69" s="99"/>
      <c r="P69" s="113"/>
    </row>
    <row r="70" spans="1:18" ht="10.5" x14ac:dyDescent="0.25">
      <c r="A70" s="114"/>
      <c r="B70" s="150" t="s">
        <v>316</v>
      </c>
      <c r="C70" s="115" t="s">
        <v>265</v>
      </c>
      <c r="D70" s="116"/>
      <c r="E70" s="116"/>
      <c r="F70" s="117"/>
      <c r="G70" s="116"/>
      <c r="H70" s="117"/>
      <c r="I70" s="116"/>
      <c r="J70" s="155"/>
      <c r="K70" s="116"/>
      <c r="L70" s="116"/>
      <c r="M70" s="116"/>
      <c r="N70" s="118"/>
      <c r="O70" s="116"/>
      <c r="P70" s="116"/>
      <c r="Q70" s="95">
        <f>SUM(P50:P69)</f>
        <v>13977.75</v>
      </c>
      <c r="R70" s="21" t="s">
        <v>126</v>
      </c>
    </row>
    <row r="71" spans="1:18" hidden="1" x14ac:dyDescent="0.25"/>
    <row r="72" spans="1:18" ht="21" x14ac:dyDescent="0.25">
      <c r="A72" s="1" t="s">
        <v>126</v>
      </c>
      <c r="B72" s="147" t="s">
        <v>266</v>
      </c>
      <c r="C72" s="1"/>
      <c r="P72" s="37" t="s">
        <v>267</v>
      </c>
      <c r="Q72" s="37">
        <f>SUM(Q8:Q71)</f>
        <v>105057.74999999999</v>
      </c>
    </row>
    <row r="73" spans="1:18" x14ac:dyDescent="0.25">
      <c r="A73" s="28" t="s">
        <v>305</v>
      </c>
    </row>
    <row r="74" spans="1:18" x14ac:dyDescent="0.25">
      <c r="A74" s="28" t="s">
        <v>306</v>
      </c>
    </row>
    <row r="75" spans="1:18" ht="25.5" customHeight="1" x14ac:dyDescent="0.25">
      <c r="A75" s="85" t="s">
        <v>307</v>
      </c>
      <c r="B75" s="86"/>
      <c r="C75" s="86"/>
      <c r="D75" s="86"/>
      <c r="E75" s="86"/>
      <c r="F75" s="86"/>
    </row>
    <row r="76" spans="1:18" ht="25.5" customHeight="1" x14ac:dyDescent="0.25">
      <c r="A76" s="85" t="s">
        <v>122</v>
      </c>
      <c r="B76" s="86"/>
      <c r="C76" s="86"/>
      <c r="D76" s="86"/>
      <c r="E76" s="86"/>
      <c r="F76" s="86"/>
    </row>
  </sheetData>
  <mergeCells count="2">
    <mergeCell ref="A75:F75"/>
    <mergeCell ref="A76:F76"/>
  </mergeCells>
  <dataValidations count="1">
    <dataValidation type="list" allowBlank="1" showInputMessage="1" showErrorMessage="1" sqref="B1:B2" xr:uid="{1911320B-AA61-425B-B3CF-8751C951BED6}">
      <formula1>UnitPriceColumnChoices</formula1>
    </dataValidation>
  </dataValidations>
  <printOptions horizontalCentered="1"/>
  <pageMargins left="0.5" right="0.5" top="0.5" bottom="0.5" header="0" footer="0"/>
  <pageSetup scale="55" fitToHeight="0" orientation="landscape" r:id="rId1"/>
  <headerFooter alignWithMargins="0">
    <oddFooter>&amp;LPrinted: &amp;D    &amp;T&amp;RPage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72D67-436D-4CCB-9F51-874DA4E07153}">
  <sheetPr codeName="Sheet7">
    <pageSetUpPr fitToPage="1"/>
  </sheetPr>
  <dimension ref="A1:U50"/>
  <sheetViews>
    <sheetView workbookViewId="0">
      <selection activeCell="C4" sqref="C4"/>
    </sheetView>
  </sheetViews>
  <sheetFormatPr defaultColWidth="9.1796875" defaultRowHeight="10" x14ac:dyDescent="0.25"/>
  <cols>
    <col min="1" max="1" width="10.26953125" style="1" customWidth="1"/>
    <col min="2" max="2" width="15.7265625" style="145" customWidth="1"/>
    <col min="3" max="3" width="40.7265625" style="83" customWidth="1"/>
    <col min="4" max="4" width="11.7265625" style="21" hidden="1" customWidth="1"/>
    <col min="5" max="5" width="11.7265625" style="21" customWidth="1"/>
    <col min="6" max="6" width="11.7265625" style="93" hidden="1" customWidth="1"/>
    <col min="7" max="7" width="11.7265625" style="21" hidden="1" customWidth="1"/>
    <col min="8" max="8" width="11.7265625" style="93" hidden="1" customWidth="1"/>
    <col min="9" max="9" width="11.7265625" style="21" hidden="1" customWidth="1"/>
    <col min="10" max="10" width="11.7265625" style="151" customWidth="1"/>
    <col min="11" max="11" width="11.7265625" style="21" hidden="1" customWidth="1"/>
    <col min="12" max="12" width="11.7265625" style="21" customWidth="1"/>
    <col min="13" max="13" width="11.7265625" style="21" hidden="1" customWidth="1"/>
    <col min="14" max="14" width="6.6328125" style="89" customWidth="1"/>
    <col min="15" max="17" width="11.7265625" style="21" customWidth="1"/>
    <col min="18" max="18" width="11.7265625" style="21" hidden="1" customWidth="1"/>
    <col min="19" max="21" width="11.7265625" style="21" customWidth="1"/>
    <col min="22" max="16384" width="9.1796875" style="1"/>
  </cols>
  <sheetData>
    <row r="1" spans="1:21" ht="29.25" customHeight="1" x14ac:dyDescent="0.25">
      <c r="A1" s="26" t="s">
        <v>82</v>
      </c>
      <c r="B1" s="144" t="s">
        <v>83</v>
      </c>
      <c r="F1" s="132"/>
    </row>
    <row r="2" spans="1:21" ht="26.25" customHeight="1" x14ac:dyDescent="0.25">
      <c r="A2" s="26" t="s">
        <v>84</v>
      </c>
      <c r="B2" s="144" t="s">
        <v>85</v>
      </c>
      <c r="C2" s="1"/>
      <c r="D2" s="25"/>
      <c r="E2" s="25"/>
    </row>
    <row r="3" spans="1:21" ht="10.5" x14ac:dyDescent="0.25">
      <c r="C3" s="84"/>
      <c r="D3" s="25"/>
      <c r="E3" s="25"/>
    </row>
    <row r="4" spans="1:21" ht="10.5" x14ac:dyDescent="0.25">
      <c r="A4" s="1" t="s">
        <v>311</v>
      </c>
      <c r="C4" s="163" t="s">
        <v>325</v>
      </c>
      <c r="D4" s="25"/>
      <c r="E4" s="25"/>
    </row>
    <row r="5" spans="1:21" ht="10.5" x14ac:dyDescent="0.25">
      <c r="A5" s="1" t="str">
        <f>QuoteNumber</f>
        <v>2025-405037</v>
      </c>
      <c r="C5" s="84"/>
      <c r="D5" s="25"/>
      <c r="E5" s="25"/>
    </row>
    <row r="6" spans="1:21" x14ac:dyDescent="0.25">
      <c r="C6" s="84"/>
    </row>
    <row r="7" spans="1:21" s="160" customFormat="1" ht="31.5" x14ac:dyDescent="0.25">
      <c r="A7" s="146" t="s">
        <v>175</v>
      </c>
      <c r="B7" s="146" t="s">
        <v>176</v>
      </c>
      <c r="C7" s="146" t="s">
        <v>177</v>
      </c>
      <c r="D7" s="157" t="s">
        <v>178</v>
      </c>
      <c r="E7" s="157" t="s">
        <v>310</v>
      </c>
      <c r="F7" s="158" t="s">
        <v>180</v>
      </c>
      <c r="G7" s="157" t="s">
        <v>181</v>
      </c>
      <c r="H7" s="158" t="s">
        <v>182</v>
      </c>
      <c r="I7" s="157" t="s">
        <v>183</v>
      </c>
      <c r="J7" s="161" t="s">
        <v>315</v>
      </c>
      <c r="K7" s="157" t="s">
        <v>185</v>
      </c>
      <c r="L7" s="157" t="s">
        <v>186</v>
      </c>
      <c r="M7" s="157" t="s">
        <v>187</v>
      </c>
      <c r="N7" s="92" t="s">
        <v>188</v>
      </c>
      <c r="O7" s="157" t="s">
        <v>313</v>
      </c>
      <c r="P7" s="157" t="s">
        <v>314</v>
      </c>
      <c r="Q7" s="157" t="s">
        <v>191</v>
      </c>
      <c r="R7" s="159"/>
      <c r="S7" s="159"/>
      <c r="T7" s="159"/>
      <c r="U7" s="159"/>
    </row>
    <row r="8" spans="1:21" ht="10.5" x14ac:dyDescent="0.25">
      <c r="A8" s="1" t="s">
        <v>192</v>
      </c>
      <c r="B8" s="145" t="s">
        <v>268</v>
      </c>
      <c r="C8" s="88" t="s">
        <v>194</v>
      </c>
      <c r="D8" s="21">
        <v>2</v>
      </c>
      <c r="M8" s="21">
        <v>0</v>
      </c>
      <c r="N8" s="89">
        <v>1</v>
      </c>
      <c r="O8" s="21">
        <f>UnitPrice*(1-Discount)</f>
        <v>0</v>
      </c>
      <c r="P8" s="21">
        <f>(NetPrice*Qty)+(Freight*Qty)</f>
        <v>0</v>
      </c>
      <c r="Q8" s="21">
        <f>ExtendedPrice</f>
        <v>0</v>
      </c>
    </row>
    <row r="9" spans="1:21" x14ac:dyDescent="0.25">
      <c r="A9" s="106" t="s">
        <v>126</v>
      </c>
      <c r="B9" s="150" t="s">
        <v>195</v>
      </c>
      <c r="C9" s="108" t="s">
        <v>196</v>
      </c>
      <c r="D9" s="109"/>
      <c r="E9" s="109"/>
      <c r="F9" s="110"/>
      <c r="G9" s="109"/>
      <c r="H9" s="110"/>
      <c r="I9" s="109"/>
      <c r="J9" s="153"/>
      <c r="K9" s="109"/>
      <c r="L9" s="109"/>
      <c r="M9" s="109"/>
      <c r="N9" s="111"/>
      <c r="O9" s="109"/>
      <c r="P9" s="112"/>
    </row>
    <row r="10" spans="1:21" hidden="1" x14ac:dyDescent="0.25">
      <c r="A10" s="105" t="s">
        <v>126</v>
      </c>
      <c r="B10" s="156" t="s">
        <v>197</v>
      </c>
      <c r="C10" s="98" t="s">
        <v>198</v>
      </c>
      <c r="D10" s="99"/>
      <c r="E10" s="99"/>
      <c r="F10" s="100"/>
      <c r="G10" s="99"/>
      <c r="H10" s="100"/>
      <c r="I10" s="99"/>
      <c r="J10" s="154"/>
      <c r="K10" s="99"/>
      <c r="L10" s="99"/>
      <c r="M10" s="99"/>
      <c r="N10" s="101"/>
      <c r="O10" s="99"/>
      <c r="P10" s="113"/>
    </row>
    <row r="11" spans="1:21" x14ac:dyDescent="0.25">
      <c r="A11" s="105" t="s">
        <v>126</v>
      </c>
      <c r="B11" s="156" t="s">
        <v>199</v>
      </c>
      <c r="C11" s="98" t="s">
        <v>269</v>
      </c>
      <c r="D11" s="99"/>
      <c r="E11" s="99"/>
      <c r="F11" s="100"/>
      <c r="G11" s="99"/>
      <c r="H11" s="100"/>
      <c r="I11" s="99"/>
      <c r="J11" s="154"/>
      <c r="K11" s="99"/>
      <c r="L11" s="99"/>
      <c r="M11" s="99"/>
      <c r="N11" s="101"/>
      <c r="O11" s="99"/>
      <c r="P11" s="113"/>
    </row>
    <row r="12" spans="1:21" x14ac:dyDescent="0.25">
      <c r="A12" s="105" t="s">
        <v>126</v>
      </c>
      <c r="B12" s="156" t="s">
        <v>186</v>
      </c>
      <c r="C12" s="102" t="s">
        <v>201</v>
      </c>
      <c r="D12" s="99"/>
      <c r="E12" s="99"/>
      <c r="F12" s="100"/>
      <c r="G12" s="99"/>
      <c r="H12" s="100"/>
      <c r="I12" s="99"/>
      <c r="J12" s="154"/>
      <c r="K12" s="99"/>
      <c r="L12" s="99"/>
      <c r="M12" s="99"/>
      <c r="N12" s="101"/>
      <c r="O12" s="99"/>
      <c r="P12" s="113"/>
    </row>
    <row r="13" spans="1:21" hidden="1" x14ac:dyDescent="0.25">
      <c r="A13" s="105" t="s">
        <v>126</v>
      </c>
      <c r="B13" s="149" t="s">
        <v>126</v>
      </c>
      <c r="C13" s="103"/>
      <c r="D13" s="99"/>
      <c r="E13" s="99"/>
      <c r="F13" s="100"/>
      <c r="G13" s="99"/>
      <c r="H13" s="100"/>
      <c r="I13" s="99"/>
      <c r="J13" s="154"/>
      <c r="K13" s="99"/>
      <c r="L13" s="99"/>
      <c r="M13" s="99"/>
      <c r="N13" s="101"/>
      <c r="O13" s="99"/>
      <c r="P13" s="113"/>
    </row>
    <row r="14" spans="1:21" hidden="1" x14ac:dyDescent="0.25">
      <c r="A14" s="105" t="s">
        <v>126</v>
      </c>
      <c r="B14" s="156" t="s">
        <v>202</v>
      </c>
      <c r="C14" s="98" t="s">
        <v>203</v>
      </c>
      <c r="D14" s="99"/>
      <c r="E14" s="99"/>
      <c r="F14" s="100"/>
      <c r="G14" s="99"/>
      <c r="H14" s="100"/>
      <c r="I14" s="99"/>
      <c r="J14" s="154"/>
      <c r="K14" s="99"/>
      <c r="L14" s="99"/>
      <c r="M14" s="99"/>
      <c r="N14" s="101"/>
      <c r="O14" s="99"/>
      <c r="P14" s="113"/>
    </row>
    <row r="15" spans="1:21" ht="20" x14ac:dyDescent="0.25">
      <c r="A15" s="105" t="s">
        <v>126</v>
      </c>
      <c r="B15" s="149" t="s">
        <v>270</v>
      </c>
      <c r="C15" s="96" t="s">
        <v>271</v>
      </c>
      <c r="D15" s="99" t="s">
        <v>206</v>
      </c>
      <c r="E15" s="99">
        <v>80000</v>
      </c>
      <c r="F15" s="100">
        <v>0.25</v>
      </c>
      <c r="G15" s="99">
        <v>60000</v>
      </c>
      <c r="H15" s="100">
        <v>0.44999999999999996</v>
      </c>
      <c r="I15" s="99">
        <v>44000</v>
      </c>
      <c r="J15" s="154">
        <v>0.55000000000000004</v>
      </c>
      <c r="K15" s="99" t="s">
        <v>207</v>
      </c>
      <c r="L15" s="99" t="s">
        <v>126</v>
      </c>
      <c r="M15" s="99"/>
      <c r="N15" s="101">
        <v>1</v>
      </c>
      <c r="O15" s="99">
        <f>UnitPrice*(1-Discount)</f>
        <v>36000</v>
      </c>
      <c r="P15" s="113">
        <f>(NetPrice*Qty)+(Freight*Qty)</f>
        <v>36000</v>
      </c>
    </row>
    <row r="16" spans="1:21" hidden="1" x14ac:dyDescent="0.25">
      <c r="A16" s="105"/>
      <c r="B16" s="149"/>
      <c r="C16" s="103" t="s">
        <v>126</v>
      </c>
      <c r="D16" s="99"/>
      <c r="E16" s="99"/>
      <c r="F16" s="100"/>
      <c r="G16" s="99"/>
      <c r="H16" s="100"/>
      <c r="I16" s="99"/>
      <c r="J16" s="154"/>
      <c r="K16" s="99"/>
      <c r="L16" s="99"/>
      <c r="M16" s="99"/>
      <c r="N16" s="101"/>
      <c r="O16" s="99"/>
      <c r="P16" s="113"/>
    </row>
    <row r="17" spans="1:18" ht="20" x14ac:dyDescent="0.25">
      <c r="A17" s="105" t="s">
        <v>126</v>
      </c>
      <c r="B17" s="149" t="s">
        <v>272</v>
      </c>
      <c r="C17" s="96" t="s">
        <v>273</v>
      </c>
      <c r="D17" s="99" t="s">
        <v>206</v>
      </c>
      <c r="E17" s="99">
        <v>29800</v>
      </c>
      <c r="F17" s="100">
        <v>0.25</v>
      </c>
      <c r="G17" s="99">
        <v>22350</v>
      </c>
      <c r="H17" s="100">
        <v>0.44999999999999996</v>
      </c>
      <c r="I17" s="99">
        <v>16390</v>
      </c>
      <c r="J17" s="154">
        <v>0.55000000000000004</v>
      </c>
      <c r="K17" s="99" t="s">
        <v>207</v>
      </c>
      <c r="L17" s="99" t="s">
        <v>126</v>
      </c>
      <c r="M17" s="99"/>
      <c r="N17" s="101">
        <v>2</v>
      </c>
      <c r="O17" s="99">
        <f>UnitPrice*(1-Discount)</f>
        <v>13409.999999999998</v>
      </c>
      <c r="P17" s="113">
        <f>(NetPrice*Qty)+(Freight*Qty)</f>
        <v>26819.999999999996</v>
      </c>
    </row>
    <row r="18" spans="1:18" hidden="1" x14ac:dyDescent="0.25">
      <c r="A18" s="105"/>
      <c r="B18" s="149"/>
      <c r="C18" s="103" t="s">
        <v>126</v>
      </c>
      <c r="D18" s="99"/>
      <c r="E18" s="99"/>
      <c r="F18" s="100"/>
      <c r="G18" s="99"/>
      <c r="H18" s="100"/>
      <c r="I18" s="99"/>
      <c r="J18" s="154"/>
      <c r="K18" s="99"/>
      <c r="L18" s="99"/>
      <c r="M18" s="99"/>
      <c r="N18" s="101"/>
      <c r="O18" s="99"/>
      <c r="P18" s="113"/>
    </row>
    <row r="19" spans="1:18" ht="10.5" x14ac:dyDescent="0.25">
      <c r="A19" s="114"/>
      <c r="B19" s="150" t="s">
        <v>316</v>
      </c>
      <c r="C19" s="115" t="s">
        <v>224</v>
      </c>
      <c r="D19" s="116"/>
      <c r="E19" s="116"/>
      <c r="F19" s="117"/>
      <c r="G19" s="116"/>
      <c r="H19" s="117"/>
      <c r="I19" s="116"/>
      <c r="J19" s="155"/>
      <c r="K19" s="116"/>
      <c r="L19" s="116"/>
      <c r="M19" s="116"/>
      <c r="N19" s="118"/>
      <c r="O19" s="116"/>
      <c r="P19" s="116"/>
      <c r="Q19" s="95">
        <f>SUM(P9:P18)</f>
        <v>62820</v>
      </c>
      <c r="R19" s="21" t="s">
        <v>126</v>
      </c>
    </row>
    <row r="20" spans="1:18" ht="20" x14ac:dyDescent="0.25">
      <c r="A20" s="106" t="s">
        <v>126</v>
      </c>
      <c r="B20" s="148" t="s">
        <v>274</v>
      </c>
      <c r="C20" s="114" t="s">
        <v>275</v>
      </c>
      <c r="D20" s="109" t="s">
        <v>227</v>
      </c>
      <c r="E20" s="109">
        <v>125</v>
      </c>
      <c r="F20" s="110">
        <v>0.19999999999999996</v>
      </c>
      <c r="G20" s="109">
        <v>100</v>
      </c>
      <c r="H20" s="110">
        <v>0.19999999999999996</v>
      </c>
      <c r="I20" s="109">
        <v>100</v>
      </c>
      <c r="J20" s="153">
        <v>0.25</v>
      </c>
      <c r="K20" s="109" t="s">
        <v>207</v>
      </c>
      <c r="L20" s="109" t="s">
        <v>126</v>
      </c>
      <c r="M20" s="109"/>
      <c r="N20" s="111">
        <v>2</v>
      </c>
      <c r="O20" s="109">
        <f>UnitPrice*(1-Discount)</f>
        <v>93.75</v>
      </c>
      <c r="P20" s="112">
        <f>(NetPrice*Qty)+(Freight*Qty)</f>
        <v>187.5</v>
      </c>
    </row>
    <row r="21" spans="1:18" hidden="1" x14ac:dyDescent="0.25">
      <c r="A21" s="105"/>
      <c r="B21" s="149"/>
      <c r="C21" s="103" t="s">
        <v>126</v>
      </c>
      <c r="D21" s="99"/>
      <c r="E21" s="99"/>
      <c r="F21" s="100"/>
      <c r="G21" s="99"/>
      <c r="H21" s="100"/>
      <c r="I21" s="99"/>
      <c r="J21" s="154"/>
      <c r="K21" s="99"/>
      <c r="L21" s="99"/>
      <c r="M21" s="99"/>
      <c r="N21" s="101"/>
      <c r="O21" s="99"/>
      <c r="P21" s="113"/>
    </row>
    <row r="22" spans="1:18" ht="20" x14ac:dyDescent="0.25">
      <c r="A22" s="105" t="s">
        <v>126</v>
      </c>
      <c r="B22" s="149" t="s">
        <v>276</v>
      </c>
      <c r="C22" s="96" t="s">
        <v>277</v>
      </c>
      <c r="D22" s="99" t="s">
        <v>227</v>
      </c>
      <c r="E22" s="99">
        <v>2118</v>
      </c>
      <c r="F22" s="100">
        <v>0.20018885741265346</v>
      </c>
      <c r="G22" s="99">
        <v>1694</v>
      </c>
      <c r="H22" s="100">
        <v>0.20018885741265346</v>
      </c>
      <c r="I22" s="99">
        <v>1694</v>
      </c>
      <c r="J22" s="154">
        <v>0.25</v>
      </c>
      <c r="K22" s="99" t="s">
        <v>207</v>
      </c>
      <c r="L22" s="99" t="s">
        <v>126</v>
      </c>
      <c r="M22" s="99"/>
      <c r="N22" s="101">
        <v>1</v>
      </c>
      <c r="O22" s="99">
        <f>UnitPrice*(1-Discount)</f>
        <v>1588.5</v>
      </c>
      <c r="P22" s="113">
        <f>(NetPrice*Qty)+(Freight*Qty)</f>
        <v>1588.5</v>
      </c>
    </row>
    <row r="23" spans="1:18" hidden="1" x14ac:dyDescent="0.25">
      <c r="A23" s="105"/>
      <c r="B23" s="149"/>
      <c r="C23" s="103" t="s">
        <v>126</v>
      </c>
      <c r="D23" s="99"/>
      <c r="E23" s="99"/>
      <c r="F23" s="100"/>
      <c r="G23" s="99"/>
      <c r="H23" s="100"/>
      <c r="I23" s="99"/>
      <c r="J23" s="154"/>
      <c r="K23" s="99"/>
      <c r="L23" s="99"/>
      <c r="M23" s="99"/>
      <c r="N23" s="101"/>
      <c r="O23" s="99"/>
      <c r="P23" s="113"/>
    </row>
    <row r="24" spans="1:18" ht="10.5" x14ac:dyDescent="0.25">
      <c r="A24" s="114"/>
      <c r="B24" s="150" t="s">
        <v>316</v>
      </c>
      <c r="C24" s="115" t="s">
        <v>232</v>
      </c>
      <c r="D24" s="116"/>
      <c r="E24" s="116"/>
      <c r="F24" s="117"/>
      <c r="G24" s="116"/>
      <c r="H24" s="117"/>
      <c r="I24" s="116"/>
      <c r="J24" s="155"/>
      <c r="K24" s="116"/>
      <c r="L24" s="116"/>
      <c r="M24" s="116"/>
      <c r="N24" s="118"/>
      <c r="O24" s="116"/>
      <c r="P24" s="116"/>
      <c r="Q24" s="95">
        <f>SUM(P20:P23)</f>
        <v>1776</v>
      </c>
      <c r="R24" s="21" t="s">
        <v>126</v>
      </c>
    </row>
    <row r="25" spans="1:18" x14ac:dyDescent="0.25">
      <c r="A25" s="106" t="s">
        <v>126</v>
      </c>
      <c r="B25" s="148" t="s">
        <v>278</v>
      </c>
      <c r="C25" s="114" t="s">
        <v>279</v>
      </c>
      <c r="D25" s="109" t="s">
        <v>235</v>
      </c>
      <c r="E25" s="109">
        <v>3050</v>
      </c>
      <c r="F25" s="110">
        <v>0.24983606557377047</v>
      </c>
      <c r="G25" s="109">
        <v>2288</v>
      </c>
      <c r="H25" s="110">
        <v>0.44983606557377054</v>
      </c>
      <c r="I25" s="109">
        <v>1678</v>
      </c>
      <c r="J25" s="153">
        <v>0.75</v>
      </c>
      <c r="K25" s="109" t="s">
        <v>207</v>
      </c>
      <c r="L25" s="109" t="s">
        <v>126</v>
      </c>
      <c r="M25" s="109"/>
      <c r="N25" s="111">
        <v>1</v>
      </c>
      <c r="O25" s="109">
        <f>UnitPrice*(1-Discount)</f>
        <v>762.5</v>
      </c>
      <c r="P25" s="112">
        <f>(NetPrice*Qty)+(Freight*Qty)</f>
        <v>762.5</v>
      </c>
    </row>
    <row r="26" spans="1:18" hidden="1" x14ac:dyDescent="0.25">
      <c r="A26" s="105"/>
      <c r="B26" s="149"/>
      <c r="C26" s="103" t="s">
        <v>126</v>
      </c>
      <c r="D26" s="99"/>
      <c r="E26" s="99"/>
      <c r="F26" s="100"/>
      <c r="G26" s="99"/>
      <c r="H26" s="100"/>
      <c r="I26" s="99"/>
      <c r="J26" s="154"/>
      <c r="K26" s="99"/>
      <c r="L26" s="99"/>
      <c r="M26" s="99"/>
      <c r="N26" s="101"/>
      <c r="O26" s="99"/>
      <c r="P26" s="113"/>
    </row>
    <row r="27" spans="1:18" ht="20" x14ac:dyDescent="0.25">
      <c r="A27" s="105" t="s">
        <v>126</v>
      </c>
      <c r="B27" s="149" t="s">
        <v>280</v>
      </c>
      <c r="C27" s="96" t="s">
        <v>281</v>
      </c>
      <c r="D27" s="99" t="s">
        <v>235</v>
      </c>
      <c r="E27" s="99">
        <v>3500</v>
      </c>
      <c r="F27" s="100">
        <v>0.25</v>
      </c>
      <c r="G27" s="99">
        <v>2625</v>
      </c>
      <c r="H27" s="100">
        <v>0.44999999999999996</v>
      </c>
      <c r="I27" s="99">
        <v>1925</v>
      </c>
      <c r="J27" s="154">
        <v>0.75</v>
      </c>
      <c r="K27" s="99" t="s">
        <v>207</v>
      </c>
      <c r="L27" s="99" t="s">
        <v>126</v>
      </c>
      <c r="M27" s="99"/>
      <c r="N27" s="101">
        <v>2</v>
      </c>
      <c r="O27" s="99">
        <f>UnitPrice*(1-Discount)</f>
        <v>875</v>
      </c>
      <c r="P27" s="113">
        <f>(NetPrice*Qty)+(Freight*Qty)</f>
        <v>1750</v>
      </c>
    </row>
    <row r="28" spans="1:18" hidden="1" x14ac:dyDescent="0.25">
      <c r="A28" s="105"/>
      <c r="B28" s="149"/>
      <c r="C28" s="103" t="s">
        <v>126</v>
      </c>
      <c r="D28" s="99"/>
      <c r="E28" s="99"/>
      <c r="F28" s="100"/>
      <c r="G28" s="99"/>
      <c r="H28" s="100"/>
      <c r="I28" s="99"/>
      <c r="J28" s="154"/>
      <c r="K28" s="99"/>
      <c r="L28" s="99"/>
      <c r="M28" s="99"/>
      <c r="N28" s="101"/>
      <c r="O28" s="99"/>
      <c r="P28" s="113"/>
    </row>
    <row r="29" spans="1:18" ht="10.5" x14ac:dyDescent="0.25">
      <c r="A29" s="114"/>
      <c r="B29" s="150" t="s">
        <v>316</v>
      </c>
      <c r="C29" s="115" t="s">
        <v>243</v>
      </c>
      <c r="D29" s="116"/>
      <c r="E29" s="116"/>
      <c r="F29" s="117"/>
      <c r="G29" s="116"/>
      <c r="H29" s="117"/>
      <c r="I29" s="116"/>
      <c r="J29" s="155"/>
      <c r="K29" s="116"/>
      <c r="L29" s="116"/>
      <c r="M29" s="116"/>
      <c r="N29" s="118"/>
      <c r="O29" s="116"/>
      <c r="P29" s="116"/>
      <c r="Q29" s="95">
        <f>SUM(P25:P28)</f>
        <v>2512.5</v>
      </c>
      <c r="R29" s="21" t="s">
        <v>126</v>
      </c>
    </row>
    <row r="30" spans="1:18" ht="30" x14ac:dyDescent="0.25">
      <c r="A30" s="106" t="s">
        <v>126</v>
      </c>
      <c r="B30" s="148" t="s">
        <v>282</v>
      </c>
      <c r="C30" s="114" t="s">
        <v>283</v>
      </c>
      <c r="D30" s="109" t="s">
        <v>246</v>
      </c>
      <c r="E30" s="109">
        <v>200</v>
      </c>
      <c r="F30" s="110">
        <v>5.0000000000000044E-2</v>
      </c>
      <c r="G30" s="109">
        <v>190</v>
      </c>
      <c r="H30" s="110">
        <v>9.9999999999999978E-2</v>
      </c>
      <c r="I30" s="109">
        <v>180</v>
      </c>
      <c r="J30" s="153">
        <v>0.25</v>
      </c>
      <c r="K30" s="109" t="s">
        <v>207</v>
      </c>
      <c r="L30" s="109" t="s">
        <v>126</v>
      </c>
      <c r="M30" s="109"/>
      <c r="N30" s="111">
        <v>1</v>
      </c>
      <c r="O30" s="109">
        <f>UnitPrice*(1-Discount)</f>
        <v>150</v>
      </c>
      <c r="P30" s="112">
        <f>(NetPrice*Qty)+(Freight*Qty)</f>
        <v>150</v>
      </c>
    </row>
    <row r="31" spans="1:18" hidden="1" x14ac:dyDescent="0.25">
      <c r="A31" s="105"/>
      <c r="B31" s="149"/>
      <c r="C31" s="103" t="s">
        <v>126</v>
      </c>
      <c r="D31" s="99"/>
      <c r="E31" s="99"/>
      <c r="F31" s="100"/>
      <c r="G31" s="99"/>
      <c r="H31" s="100"/>
      <c r="I31" s="99"/>
      <c r="J31" s="154"/>
      <c r="K31" s="99"/>
      <c r="L31" s="99"/>
      <c r="M31" s="99"/>
      <c r="N31" s="101"/>
      <c r="O31" s="99"/>
      <c r="P31" s="113"/>
    </row>
    <row r="32" spans="1:18" ht="20" x14ac:dyDescent="0.25">
      <c r="A32" s="105" t="s">
        <v>126</v>
      </c>
      <c r="B32" s="149" t="s">
        <v>284</v>
      </c>
      <c r="C32" s="96" t="s">
        <v>285</v>
      </c>
      <c r="D32" s="99" t="s">
        <v>246</v>
      </c>
      <c r="E32" s="99">
        <v>2616</v>
      </c>
      <c r="F32" s="100">
        <v>5.0076452599388421E-2</v>
      </c>
      <c r="G32" s="99">
        <v>2485</v>
      </c>
      <c r="H32" s="100">
        <v>0.10015290519877673</v>
      </c>
      <c r="I32" s="99">
        <v>2354</v>
      </c>
      <c r="J32" s="154">
        <v>0.25</v>
      </c>
      <c r="K32" s="99" t="s">
        <v>207</v>
      </c>
      <c r="L32" s="99" t="s">
        <v>126</v>
      </c>
      <c r="M32" s="99"/>
      <c r="N32" s="101">
        <v>2</v>
      </c>
      <c r="O32" s="99">
        <f>UnitPrice*(1-Discount)</f>
        <v>1962</v>
      </c>
      <c r="P32" s="113">
        <f>(NetPrice*Qty)+(Freight*Qty)</f>
        <v>3924</v>
      </c>
    </row>
    <row r="33" spans="1:18" hidden="1" x14ac:dyDescent="0.25">
      <c r="A33" s="105"/>
      <c r="B33" s="149"/>
      <c r="C33" s="103" t="s">
        <v>126</v>
      </c>
      <c r="D33" s="99"/>
      <c r="E33" s="99"/>
      <c r="F33" s="100"/>
      <c r="G33" s="99"/>
      <c r="H33" s="100"/>
      <c r="I33" s="99"/>
      <c r="J33" s="154"/>
      <c r="K33" s="99"/>
      <c r="L33" s="99"/>
      <c r="M33" s="99"/>
      <c r="N33" s="101"/>
      <c r="O33" s="99"/>
      <c r="P33" s="113"/>
    </row>
    <row r="34" spans="1:18" ht="30" x14ac:dyDescent="0.25">
      <c r="A34" s="105" t="s">
        <v>126</v>
      </c>
      <c r="B34" s="149" t="s">
        <v>286</v>
      </c>
      <c r="C34" s="96" t="s">
        <v>287</v>
      </c>
      <c r="D34" s="99" t="s">
        <v>246</v>
      </c>
      <c r="E34" s="99">
        <v>6400</v>
      </c>
      <c r="F34" s="100">
        <v>5.0000000000000044E-2</v>
      </c>
      <c r="G34" s="99">
        <v>6080</v>
      </c>
      <c r="H34" s="100">
        <v>9.9999999999999978E-2</v>
      </c>
      <c r="I34" s="99">
        <v>5760</v>
      </c>
      <c r="J34" s="154">
        <v>0.25</v>
      </c>
      <c r="K34" s="99" t="s">
        <v>207</v>
      </c>
      <c r="L34" s="99" t="s">
        <v>126</v>
      </c>
      <c r="M34" s="99"/>
      <c r="N34" s="101">
        <v>1</v>
      </c>
      <c r="O34" s="99">
        <f>UnitPrice*(1-Discount)</f>
        <v>4800</v>
      </c>
      <c r="P34" s="113">
        <f>(NetPrice*Qty)+(Freight*Qty)</f>
        <v>4800</v>
      </c>
    </row>
    <row r="35" spans="1:18" hidden="1" x14ac:dyDescent="0.25">
      <c r="A35" s="105"/>
      <c r="B35" s="149"/>
      <c r="C35" s="103" t="s">
        <v>126</v>
      </c>
      <c r="D35" s="99"/>
      <c r="E35" s="99"/>
      <c r="F35" s="100"/>
      <c r="G35" s="99"/>
      <c r="H35" s="100"/>
      <c r="I35" s="99"/>
      <c r="J35" s="154"/>
      <c r="K35" s="99"/>
      <c r="L35" s="99"/>
      <c r="M35" s="99"/>
      <c r="N35" s="101"/>
      <c r="O35" s="99"/>
      <c r="P35" s="113"/>
    </row>
    <row r="36" spans="1:18" ht="10.5" x14ac:dyDescent="0.25">
      <c r="A36" s="114"/>
      <c r="B36" s="150" t="s">
        <v>316</v>
      </c>
      <c r="C36" s="115" t="s">
        <v>265</v>
      </c>
      <c r="D36" s="116"/>
      <c r="E36" s="116"/>
      <c r="F36" s="117"/>
      <c r="G36" s="116"/>
      <c r="H36" s="117"/>
      <c r="I36" s="116"/>
      <c r="J36" s="155"/>
      <c r="K36" s="116"/>
      <c r="L36" s="116"/>
      <c r="M36" s="116"/>
      <c r="N36" s="118"/>
      <c r="O36" s="116"/>
      <c r="P36" s="116"/>
      <c r="Q36" s="95">
        <f>SUM(P30:P35)</f>
        <v>8874</v>
      </c>
      <c r="R36" s="21" t="s">
        <v>126</v>
      </c>
    </row>
    <row r="37" spans="1:18" ht="20" x14ac:dyDescent="0.25">
      <c r="A37" s="106" t="s">
        <v>126</v>
      </c>
      <c r="B37" s="148" t="s">
        <v>288</v>
      </c>
      <c r="C37" s="114" t="s">
        <v>289</v>
      </c>
      <c r="D37" s="109" t="s">
        <v>290</v>
      </c>
      <c r="E37" s="109">
        <v>2200</v>
      </c>
      <c r="F37" s="110">
        <v>9.9999999999999978E-2</v>
      </c>
      <c r="G37" s="109">
        <v>1980</v>
      </c>
      <c r="H37" s="110">
        <v>9.9999999999999978E-2</v>
      </c>
      <c r="I37" s="109">
        <v>1980</v>
      </c>
      <c r="J37" s="153">
        <v>0.25</v>
      </c>
      <c r="K37" s="109" t="s">
        <v>207</v>
      </c>
      <c r="L37" s="109" t="s">
        <v>126</v>
      </c>
      <c r="M37" s="109"/>
      <c r="N37" s="111">
        <v>1</v>
      </c>
      <c r="O37" s="109">
        <f>UnitPrice*(1-Discount)</f>
        <v>1650</v>
      </c>
      <c r="P37" s="112">
        <f>(NetPrice*Qty)+(Freight*Qty)</f>
        <v>1650</v>
      </c>
    </row>
    <row r="38" spans="1:18" hidden="1" x14ac:dyDescent="0.25">
      <c r="A38" s="105"/>
      <c r="B38" s="149"/>
      <c r="C38" s="103" t="s">
        <v>126</v>
      </c>
      <c r="D38" s="99"/>
      <c r="E38" s="99"/>
      <c r="F38" s="100"/>
      <c r="G38" s="99"/>
      <c r="H38" s="100"/>
      <c r="I38" s="99"/>
      <c r="J38" s="154"/>
      <c r="K38" s="99"/>
      <c r="L38" s="99"/>
      <c r="M38" s="99"/>
      <c r="N38" s="101"/>
      <c r="O38" s="99"/>
      <c r="P38" s="113"/>
    </row>
    <row r="39" spans="1:18" ht="10.5" x14ac:dyDescent="0.25">
      <c r="A39" s="114"/>
      <c r="B39" s="150" t="s">
        <v>316</v>
      </c>
      <c r="C39" s="115" t="s">
        <v>291</v>
      </c>
      <c r="D39" s="116"/>
      <c r="E39" s="116"/>
      <c r="F39" s="117"/>
      <c r="G39" s="116"/>
      <c r="H39" s="117"/>
      <c r="I39" s="116"/>
      <c r="J39" s="155"/>
      <c r="K39" s="116"/>
      <c r="L39" s="116"/>
      <c r="M39" s="116"/>
      <c r="N39" s="118"/>
      <c r="O39" s="116"/>
      <c r="P39" s="116"/>
      <c r="Q39" s="95">
        <f>SUM(P37:P38)</f>
        <v>1650</v>
      </c>
      <c r="R39" s="21" t="s">
        <v>126</v>
      </c>
    </row>
    <row r="40" spans="1:18" ht="30" x14ac:dyDescent="0.25">
      <c r="A40" s="106" t="s">
        <v>126</v>
      </c>
      <c r="B40" s="148" t="s">
        <v>292</v>
      </c>
      <c r="C40" s="114" t="s">
        <v>293</v>
      </c>
      <c r="D40" s="109" t="s">
        <v>294</v>
      </c>
      <c r="E40" s="109">
        <v>3018.18</v>
      </c>
      <c r="F40" s="110">
        <v>0.44999966867449914</v>
      </c>
      <c r="G40" s="109">
        <v>1660</v>
      </c>
      <c r="H40" s="110">
        <v>0.44999966867449914</v>
      </c>
      <c r="I40" s="109">
        <v>1660</v>
      </c>
      <c r="J40" s="153">
        <v>0.44999966867449914</v>
      </c>
      <c r="K40" s="109" t="s">
        <v>207</v>
      </c>
      <c r="L40" s="109" t="s">
        <v>126</v>
      </c>
      <c r="M40" s="109"/>
      <c r="N40" s="111">
        <v>2</v>
      </c>
      <c r="O40" s="109">
        <f>UnitPrice*(1-Discount)</f>
        <v>1660</v>
      </c>
      <c r="P40" s="112">
        <f>(NetPrice*Qty)+(Freight*Qty)</f>
        <v>3320</v>
      </c>
    </row>
    <row r="41" spans="1:18" hidden="1" x14ac:dyDescent="0.25">
      <c r="A41" s="105"/>
      <c r="B41" s="149"/>
      <c r="C41" s="103" t="s">
        <v>126</v>
      </c>
      <c r="D41" s="99"/>
      <c r="E41" s="99"/>
      <c r="F41" s="100"/>
      <c r="G41" s="99"/>
      <c r="H41" s="100"/>
      <c r="I41" s="99"/>
      <c r="J41" s="154"/>
      <c r="K41" s="99"/>
      <c r="L41" s="99"/>
      <c r="M41" s="99"/>
      <c r="N41" s="101"/>
      <c r="O41" s="99"/>
      <c r="P41" s="113"/>
    </row>
    <row r="42" spans="1:18" ht="30" x14ac:dyDescent="0.25">
      <c r="A42" s="105" t="s">
        <v>126</v>
      </c>
      <c r="B42" s="149" t="s">
        <v>295</v>
      </c>
      <c r="C42" s="96" t="s">
        <v>296</v>
      </c>
      <c r="D42" s="99" t="s">
        <v>294</v>
      </c>
      <c r="E42" s="99">
        <v>65.45</v>
      </c>
      <c r="F42" s="100">
        <v>0.44996180290297938</v>
      </c>
      <c r="G42" s="99">
        <v>36</v>
      </c>
      <c r="H42" s="100">
        <v>0.44996180290297938</v>
      </c>
      <c r="I42" s="99">
        <v>36</v>
      </c>
      <c r="J42" s="154">
        <v>0.44996180290297938</v>
      </c>
      <c r="K42" s="99" t="s">
        <v>207</v>
      </c>
      <c r="L42" s="99" t="s">
        <v>126</v>
      </c>
      <c r="M42" s="99"/>
      <c r="N42" s="101">
        <v>5</v>
      </c>
      <c r="O42" s="99">
        <f>UnitPrice*(1-Discount)</f>
        <v>36</v>
      </c>
      <c r="P42" s="113">
        <f>(NetPrice*Qty)+(Freight*Qty)</f>
        <v>180</v>
      </c>
    </row>
    <row r="43" spans="1:18" ht="54" hidden="1" x14ac:dyDescent="0.25">
      <c r="A43" s="105"/>
      <c r="B43" s="149"/>
      <c r="C43" s="103" t="s">
        <v>297</v>
      </c>
      <c r="D43" s="99"/>
      <c r="E43" s="99"/>
      <c r="F43" s="100"/>
      <c r="G43" s="99"/>
      <c r="H43" s="100"/>
      <c r="I43" s="99"/>
      <c r="J43" s="154"/>
      <c r="K43" s="99"/>
      <c r="L43" s="99"/>
      <c r="M43" s="99"/>
      <c r="N43" s="101"/>
      <c r="O43" s="99"/>
      <c r="P43" s="113"/>
    </row>
    <row r="44" spans="1:18" ht="10.5" x14ac:dyDescent="0.25">
      <c r="A44" s="114"/>
      <c r="B44" s="150" t="s">
        <v>316</v>
      </c>
      <c r="C44" s="115" t="s">
        <v>298</v>
      </c>
      <c r="D44" s="116"/>
      <c r="E44" s="116"/>
      <c r="F44" s="117"/>
      <c r="G44" s="116"/>
      <c r="H44" s="117"/>
      <c r="I44" s="116"/>
      <c r="J44" s="155"/>
      <c r="K44" s="116"/>
      <c r="L44" s="116"/>
      <c r="M44" s="116"/>
      <c r="N44" s="118"/>
      <c r="O44" s="116"/>
      <c r="P44" s="116"/>
      <c r="Q44" s="95">
        <f>SUM(P40:P43)</f>
        <v>3500</v>
      </c>
      <c r="R44" s="21" t="s">
        <v>126</v>
      </c>
    </row>
    <row r="45" spans="1:18" hidden="1" x14ac:dyDescent="0.25"/>
    <row r="46" spans="1:18" ht="21" x14ac:dyDescent="0.25">
      <c r="A46" s="1" t="s">
        <v>126</v>
      </c>
      <c r="B46" s="147" t="s">
        <v>266</v>
      </c>
      <c r="C46" s="1"/>
      <c r="P46" s="37" t="s">
        <v>267</v>
      </c>
      <c r="Q46" s="37">
        <f>SUM(Q8:Q45)</f>
        <v>81132.5</v>
      </c>
    </row>
    <row r="47" spans="1:18" x14ac:dyDescent="0.25">
      <c r="A47" s="28" t="s">
        <v>305</v>
      </c>
    </row>
    <row r="48" spans="1:18" x14ac:dyDescent="0.25">
      <c r="A48" s="28" t="s">
        <v>306</v>
      </c>
    </row>
    <row r="49" spans="1:6" ht="25.5" customHeight="1" x14ac:dyDescent="0.25">
      <c r="A49" s="85" t="s">
        <v>307</v>
      </c>
      <c r="B49" s="86"/>
      <c r="C49" s="86"/>
      <c r="D49" s="86"/>
      <c r="E49" s="86"/>
      <c r="F49" s="86"/>
    </row>
    <row r="50" spans="1:6" ht="25.5" customHeight="1" x14ac:dyDescent="0.25">
      <c r="A50" s="85" t="s">
        <v>122</v>
      </c>
      <c r="B50" s="86"/>
      <c r="C50" s="86"/>
      <c r="D50" s="86"/>
      <c r="E50" s="86"/>
      <c r="F50" s="86"/>
    </row>
  </sheetData>
  <mergeCells count="2">
    <mergeCell ref="A49:F49"/>
    <mergeCell ref="A50:F50"/>
  </mergeCells>
  <dataValidations count="1">
    <dataValidation type="list" allowBlank="1" showInputMessage="1" showErrorMessage="1" sqref="B1:B2" xr:uid="{ECBDBED0-9682-49FE-8A72-1A8EEFA13891}">
      <formula1>UnitPriceColumnChoices</formula1>
    </dataValidation>
  </dataValidations>
  <printOptions horizontalCentered="1"/>
  <pageMargins left="0.5" right="0.5" top="0.5" bottom="0.5" header="0" footer="0"/>
  <pageSetup scale="53" fitToHeight="0" orientation="landscape" r:id="rId1"/>
  <headerFooter alignWithMargins="0">
    <oddFooter>&amp;LPrinted: &amp;D    &amp;T&amp;RPage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9A10B-21C6-4769-A5F6-D4BD0BC32514}">
  <sheetPr codeName="Sheet8">
    <pageSetUpPr fitToPage="1"/>
  </sheetPr>
  <dimension ref="A1:U17"/>
  <sheetViews>
    <sheetView workbookViewId="0">
      <selection activeCell="C4" sqref="C4"/>
    </sheetView>
  </sheetViews>
  <sheetFormatPr defaultColWidth="9.1796875" defaultRowHeight="10" x14ac:dyDescent="0.25"/>
  <cols>
    <col min="1" max="1" width="10.26953125" style="1" customWidth="1"/>
    <col min="2" max="2" width="15.7265625" style="145" customWidth="1"/>
    <col min="3" max="3" width="40.7265625" style="83" customWidth="1"/>
    <col min="4" max="4" width="11.7265625" style="21" hidden="1" customWidth="1"/>
    <col min="5" max="5" width="11.7265625" style="21" customWidth="1"/>
    <col min="6" max="6" width="11.7265625" style="93" hidden="1" customWidth="1"/>
    <col min="7" max="7" width="11.7265625" style="21" hidden="1" customWidth="1"/>
    <col min="8" max="8" width="11.7265625" style="93" hidden="1" customWidth="1"/>
    <col min="9" max="9" width="11.7265625" style="21" hidden="1" customWidth="1"/>
    <col min="10" max="10" width="11.7265625" style="151" customWidth="1"/>
    <col min="11" max="11" width="11.7265625" style="21" hidden="1" customWidth="1"/>
    <col min="12" max="12" width="11.7265625" style="21" customWidth="1"/>
    <col min="13" max="13" width="11.7265625" style="21" hidden="1" customWidth="1"/>
    <col min="14" max="14" width="6.6328125" style="89" customWidth="1"/>
    <col min="15" max="17" width="11.7265625" style="21" customWidth="1"/>
    <col min="18" max="18" width="11.7265625" style="21" hidden="1" customWidth="1"/>
    <col min="19" max="21" width="11.7265625" style="21" customWidth="1"/>
    <col min="22" max="16384" width="9.1796875" style="1"/>
  </cols>
  <sheetData>
    <row r="1" spans="1:21" ht="29.25" customHeight="1" x14ac:dyDescent="0.25">
      <c r="A1" s="26" t="s">
        <v>82</v>
      </c>
      <c r="B1" s="144" t="s">
        <v>83</v>
      </c>
      <c r="F1" s="132"/>
    </row>
    <row r="2" spans="1:21" ht="26.25" customHeight="1" x14ac:dyDescent="0.25">
      <c r="A2" s="26" t="s">
        <v>84</v>
      </c>
      <c r="B2" s="144" t="s">
        <v>85</v>
      </c>
      <c r="C2" s="1"/>
      <c r="D2" s="25"/>
      <c r="E2" s="25"/>
    </row>
    <row r="3" spans="1:21" ht="10.5" x14ac:dyDescent="0.25">
      <c r="C3" s="84"/>
      <c r="D3" s="25"/>
      <c r="E3" s="25"/>
    </row>
    <row r="4" spans="1:21" ht="10.5" x14ac:dyDescent="0.25">
      <c r="A4" s="1" t="s">
        <v>311</v>
      </c>
      <c r="C4" s="163" t="s">
        <v>325</v>
      </c>
      <c r="D4" s="25"/>
      <c r="E4" s="25"/>
    </row>
    <row r="5" spans="1:21" ht="10.5" x14ac:dyDescent="0.25">
      <c r="A5" s="1" t="str">
        <f>QuoteNumber</f>
        <v>2025-405037</v>
      </c>
      <c r="C5" s="84"/>
      <c r="D5" s="25"/>
      <c r="E5" s="25"/>
    </row>
    <row r="6" spans="1:21" x14ac:dyDescent="0.25">
      <c r="C6" s="84"/>
    </row>
    <row r="7" spans="1:21" s="36" customFormat="1" ht="31.5" x14ac:dyDescent="0.25">
      <c r="A7" s="90" t="s">
        <v>175</v>
      </c>
      <c r="B7" s="146" t="s">
        <v>176</v>
      </c>
      <c r="C7" s="90" t="s">
        <v>177</v>
      </c>
      <c r="D7" s="91" t="s">
        <v>178</v>
      </c>
      <c r="E7" s="91" t="s">
        <v>310</v>
      </c>
      <c r="F7" s="94" t="s">
        <v>180</v>
      </c>
      <c r="G7" s="91" t="s">
        <v>181</v>
      </c>
      <c r="H7" s="94" t="s">
        <v>182</v>
      </c>
      <c r="I7" s="91" t="s">
        <v>183</v>
      </c>
      <c r="J7" s="152" t="s">
        <v>315</v>
      </c>
      <c r="K7" s="91" t="s">
        <v>185</v>
      </c>
      <c r="L7" s="91" t="s">
        <v>186</v>
      </c>
      <c r="M7" s="91" t="s">
        <v>187</v>
      </c>
      <c r="N7" s="92" t="s">
        <v>188</v>
      </c>
      <c r="O7" s="91" t="s">
        <v>313</v>
      </c>
      <c r="P7" s="91" t="s">
        <v>314</v>
      </c>
      <c r="Q7" s="91" t="s">
        <v>191</v>
      </c>
      <c r="R7" s="37"/>
      <c r="S7" s="37"/>
      <c r="T7" s="37"/>
      <c r="U7" s="37"/>
    </row>
    <row r="8" spans="1:21" ht="10.5" x14ac:dyDescent="0.25">
      <c r="B8" s="147" t="s">
        <v>312</v>
      </c>
      <c r="C8" s="88" t="s">
        <v>312</v>
      </c>
    </row>
    <row r="9" spans="1:21" x14ac:dyDescent="0.25">
      <c r="A9" s="106" t="s">
        <v>192</v>
      </c>
      <c r="B9" s="148" t="s">
        <v>300</v>
      </c>
      <c r="C9" s="114" t="s">
        <v>301</v>
      </c>
      <c r="D9" s="109" t="s">
        <v>227</v>
      </c>
      <c r="E9" s="109">
        <v>4200</v>
      </c>
      <c r="F9" s="110">
        <v>9.9999999999999978E-2</v>
      </c>
      <c r="G9" s="109">
        <v>3780</v>
      </c>
      <c r="H9" s="110">
        <v>9.9999999999999978E-2</v>
      </c>
      <c r="I9" s="109">
        <v>3780</v>
      </c>
      <c r="J9" s="153">
        <v>0.25</v>
      </c>
      <c r="K9" s="109" t="s">
        <v>207</v>
      </c>
      <c r="L9" s="109" t="s">
        <v>126</v>
      </c>
      <c r="M9" s="109">
        <v>0</v>
      </c>
      <c r="N9" s="111">
        <v>1</v>
      </c>
      <c r="O9" s="109">
        <f>UnitPrice*(1-Discount)</f>
        <v>3150</v>
      </c>
      <c r="P9" s="112">
        <f>(NetPrice*Qty)+(Freight*Qty)</f>
        <v>3150</v>
      </c>
    </row>
    <row r="10" spans="1:21" hidden="1" x14ac:dyDescent="0.25">
      <c r="A10" s="105"/>
      <c r="B10" s="149"/>
      <c r="C10" s="103" t="s">
        <v>126</v>
      </c>
      <c r="D10" s="99"/>
      <c r="E10" s="99"/>
      <c r="F10" s="100"/>
      <c r="G10" s="99"/>
      <c r="H10" s="100"/>
      <c r="I10" s="99"/>
      <c r="J10" s="154"/>
      <c r="K10" s="99"/>
      <c r="L10" s="99"/>
      <c r="M10" s="99"/>
      <c r="N10" s="101"/>
      <c r="O10" s="99"/>
      <c r="P10" s="113"/>
    </row>
    <row r="11" spans="1:21" x14ac:dyDescent="0.25">
      <c r="A11" s="105" t="s">
        <v>192</v>
      </c>
      <c r="B11" s="149" t="s">
        <v>302</v>
      </c>
      <c r="C11" s="96" t="s">
        <v>303</v>
      </c>
      <c r="D11" s="99" t="s">
        <v>206</v>
      </c>
      <c r="E11" s="99">
        <v>4272.08</v>
      </c>
      <c r="F11" s="100">
        <v>0</v>
      </c>
      <c r="G11" s="99">
        <v>4272.08</v>
      </c>
      <c r="H11" s="100">
        <v>0</v>
      </c>
      <c r="I11" s="99">
        <v>4272.08</v>
      </c>
      <c r="J11" s="154">
        <v>0</v>
      </c>
      <c r="K11" s="99" t="s">
        <v>207</v>
      </c>
      <c r="L11" s="99" t="s">
        <v>126</v>
      </c>
      <c r="M11" s="99">
        <v>0</v>
      </c>
      <c r="N11" s="101">
        <v>1</v>
      </c>
      <c r="O11" s="99">
        <f>UnitPrice*(1-Discount)</f>
        <v>4272.08</v>
      </c>
      <c r="P11" s="113">
        <f>(NetPrice*Qty)+(Freight*Qty)</f>
        <v>4272.08</v>
      </c>
    </row>
    <row r="12" spans="1:21" hidden="1" x14ac:dyDescent="0.25">
      <c r="A12" s="105"/>
      <c r="B12" s="149"/>
      <c r="C12" s="103" t="s">
        <v>126</v>
      </c>
      <c r="D12" s="99"/>
      <c r="E12" s="99"/>
      <c r="F12" s="100"/>
      <c r="G12" s="99"/>
      <c r="H12" s="100"/>
      <c r="I12" s="99"/>
      <c r="J12" s="154"/>
      <c r="K12" s="99"/>
      <c r="L12" s="99"/>
      <c r="M12" s="99"/>
      <c r="N12" s="101"/>
      <c r="O12" s="99"/>
      <c r="P12" s="113"/>
    </row>
    <row r="13" spans="1:21" ht="21" x14ac:dyDescent="0.25">
      <c r="A13" s="114" t="s">
        <v>126</v>
      </c>
      <c r="B13" s="150" t="s">
        <v>316</v>
      </c>
      <c r="C13" s="119" t="s">
        <v>312</v>
      </c>
      <c r="D13" s="116"/>
      <c r="E13" s="116"/>
      <c r="F13" s="117"/>
      <c r="G13" s="116"/>
      <c r="H13" s="117"/>
      <c r="I13" s="116"/>
      <c r="J13" s="155"/>
      <c r="K13" s="116"/>
      <c r="L13" s="116"/>
      <c r="M13" s="116"/>
      <c r="N13" s="118"/>
      <c r="O13" s="116"/>
      <c r="P13" s="116" t="s">
        <v>317</v>
      </c>
      <c r="Q13" s="95">
        <f>SUM(P9:P12)</f>
        <v>7422.08</v>
      </c>
    </row>
    <row r="14" spans="1:21" x14ac:dyDescent="0.25">
      <c r="A14" s="28" t="s">
        <v>305</v>
      </c>
    </row>
    <row r="15" spans="1:21" x14ac:dyDescent="0.25">
      <c r="A15" s="28" t="s">
        <v>306</v>
      </c>
    </row>
    <row r="16" spans="1:21" ht="25.5" customHeight="1" x14ac:dyDescent="0.25">
      <c r="A16" s="85" t="s">
        <v>307</v>
      </c>
      <c r="B16" s="86"/>
      <c r="C16" s="86"/>
      <c r="D16" s="86"/>
      <c r="E16" s="86"/>
      <c r="F16" s="86"/>
    </row>
    <row r="17" spans="1:6" ht="25.5" customHeight="1" x14ac:dyDescent="0.25">
      <c r="A17" s="85" t="s">
        <v>122</v>
      </c>
      <c r="B17" s="86"/>
      <c r="C17" s="86"/>
      <c r="D17" s="86"/>
      <c r="E17" s="86"/>
      <c r="F17" s="86"/>
    </row>
  </sheetData>
  <mergeCells count="2">
    <mergeCell ref="A16:F16"/>
    <mergeCell ref="A17:F17"/>
  </mergeCells>
  <dataValidations count="1">
    <dataValidation type="list" allowBlank="1" showInputMessage="1" showErrorMessage="1" sqref="B1:B2" xr:uid="{69F2B16D-EF90-4D2B-A10D-9509FF53C3DB}">
      <formula1>UnitPriceColumnChoices</formula1>
    </dataValidation>
  </dataValidations>
  <printOptions horizontalCentered="1"/>
  <pageMargins left="0.5" right="0.5" top="0.5" bottom="0.5" header="0" footer="0"/>
  <pageSetup scale="55" fitToHeight="0" orientation="landscape" r:id="rId1"/>
  <headerFooter alignWithMargins="0">
    <oddFooter>&amp;LPrinted: &amp;D    &amp;T&amp;RPage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6E0A2-6D3B-4B60-9746-0B0271B9D5BD}">
  <sheetPr>
    <pageSetUpPr fitToPage="1"/>
  </sheetPr>
  <dimension ref="A1:B6"/>
  <sheetViews>
    <sheetView workbookViewId="0"/>
  </sheetViews>
  <sheetFormatPr defaultRowHeight="12.5" x14ac:dyDescent="0.25"/>
  <cols>
    <col min="1" max="1" width="60.6328125" customWidth="1"/>
    <col min="2" max="2" width="15.6328125" style="134" customWidth="1"/>
  </cols>
  <sheetData>
    <row r="1" spans="1:2" ht="15.5" x14ac:dyDescent="0.35">
      <c r="A1" s="133" t="s">
        <v>320</v>
      </c>
    </row>
    <row r="2" spans="1:2" ht="13" x14ac:dyDescent="0.3">
      <c r="B2" s="135" t="s">
        <v>321</v>
      </c>
    </row>
    <row r="3" spans="1:2" x14ac:dyDescent="0.25">
      <c r="A3" s="137" t="s">
        <v>322</v>
      </c>
      <c r="B3" s="139">
        <f>'Active Scale'!Config1Subtotal</f>
        <v>105057.74999999999</v>
      </c>
    </row>
    <row r="4" spans="1:2" x14ac:dyDescent="0.25">
      <c r="A4" s="136" t="s">
        <v>323</v>
      </c>
      <c r="B4" s="140">
        <f>'Scalar i7'!Config2Subtotal</f>
        <v>81132.5</v>
      </c>
    </row>
    <row r="5" spans="1:2" x14ac:dyDescent="0.25">
      <c r="A5" s="138" t="s">
        <v>324</v>
      </c>
      <c r="B5" s="141">
        <f>'Site Charge and Tariff'!OtherItemsSubtotal</f>
        <v>7422.08</v>
      </c>
    </row>
    <row r="6" spans="1:2" ht="13" x14ac:dyDescent="0.3">
      <c r="A6" s="142" t="s">
        <v>318</v>
      </c>
      <c r="B6" s="143">
        <f>SUM(B3:B5)</f>
        <v>193612.33</v>
      </c>
    </row>
  </sheetData>
  <printOptions horizontalCentered="1"/>
  <pageMargins left="0.5" right="0.5" top="0.5" bottom="0.5" header="0" footer="0"/>
  <pageSetup fitToHeight="0" orientation="landscape" r:id="rId1"/>
  <headerFooter alignWithMargins="0">
    <oddFooter>&amp;LPrinted: &amp;D    &amp;T&amp;RPage &amp;P of &amp;N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E29"/>
  <sheetViews>
    <sheetView workbookViewId="0">
      <selection activeCell="C3" sqref="C3"/>
    </sheetView>
  </sheetViews>
  <sheetFormatPr defaultColWidth="9.1796875" defaultRowHeight="10" x14ac:dyDescent="0.2"/>
  <cols>
    <col min="1" max="1" width="9.1796875" style="38"/>
    <col min="2" max="2" width="50.7265625" style="19" customWidth="1"/>
    <col min="3" max="3" width="58.7265625" style="19" bestFit="1" customWidth="1"/>
    <col min="4" max="5" width="57.81640625" style="19" customWidth="1"/>
    <col min="6" max="16384" width="9.1796875" style="19"/>
  </cols>
  <sheetData>
    <row r="1" spans="1:5" s="38" customFormat="1" x14ac:dyDescent="0.2">
      <c r="A1" s="38" t="s">
        <v>68</v>
      </c>
      <c r="B1" s="39" t="s">
        <v>86</v>
      </c>
      <c r="C1" s="39" t="s">
        <v>87</v>
      </c>
      <c r="D1" s="39" t="s">
        <v>88</v>
      </c>
      <c r="E1" s="39" t="s">
        <v>89</v>
      </c>
    </row>
    <row r="2" spans="1:5" ht="10.5" x14ac:dyDescent="0.25">
      <c r="A2" s="38" t="s">
        <v>90</v>
      </c>
      <c r="B2" s="47" t="s">
        <v>91</v>
      </c>
      <c r="C2" s="23" t="s">
        <v>92</v>
      </c>
      <c r="D2" s="47" t="s">
        <v>93</v>
      </c>
      <c r="E2" s="47" t="str">
        <f>B2</f>
        <v>Remit to: Quantum Corporation • PO BOX 933085 • Cleveland, OH 44193</v>
      </c>
    </row>
    <row r="3" spans="1:5" ht="10.5" x14ac:dyDescent="0.25">
      <c r="A3" s="38" t="s">
        <v>94</v>
      </c>
      <c r="B3" s="48" t="s">
        <v>95</v>
      </c>
      <c r="C3" s="23" t="s">
        <v>96</v>
      </c>
      <c r="D3" s="48" t="s">
        <v>97</v>
      </c>
      <c r="E3" s="48" t="str">
        <f>B3</f>
        <v>Phone: (949) 856-7800  • Fax: (949) 856-7797</v>
      </c>
    </row>
    <row r="4" spans="1:5" ht="10.5" x14ac:dyDescent="0.25">
      <c r="A4" s="38" t="s">
        <v>98</v>
      </c>
      <c r="B4" s="48" t="s">
        <v>99</v>
      </c>
      <c r="C4" s="29" t="s">
        <v>100</v>
      </c>
      <c r="D4" s="48" t="s">
        <v>101</v>
      </c>
      <c r="E4" s="48" t="str">
        <f>B4</f>
        <v>E-mail: sales-orders@quantum.com</v>
      </c>
    </row>
    <row r="7" spans="1:5" x14ac:dyDescent="0.2">
      <c r="B7" s="19" t="s">
        <v>102</v>
      </c>
      <c r="C7" s="19" t="s">
        <v>103</v>
      </c>
      <c r="D7" s="19" t="s">
        <v>104</v>
      </c>
    </row>
    <row r="8" spans="1:5" x14ac:dyDescent="0.2">
      <c r="B8" s="19" t="s">
        <v>39</v>
      </c>
      <c r="C8" s="19" t="s">
        <v>29</v>
      </c>
      <c r="D8" s="19" t="s">
        <v>43</v>
      </c>
    </row>
    <row r="9" spans="1:5" x14ac:dyDescent="0.2">
      <c r="B9" s="19" t="s">
        <v>83</v>
      </c>
      <c r="C9" s="19" t="s">
        <v>105</v>
      </c>
      <c r="D9" s="19" t="s">
        <v>106</v>
      </c>
    </row>
    <row r="10" spans="1:5" x14ac:dyDescent="0.2">
      <c r="B10" s="19" t="s">
        <v>107</v>
      </c>
    </row>
    <row r="11" spans="1:5" x14ac:dyDescent="0.2">
      <c r="B11" s="19" t="s">
        <v>108</v>
      </c>
    </row>
    <row r="12" spans="1:5" x14ac:dyDescent="0.2">
      <c r="B12" s="19" t="s">
        <v>109</v>
      </c>
    </row>
    <row r="13" spans="1:5" x14ac:dyDescent="0.2">
      <c r="B13" s="19" t="s">
        <v>110</v>
      </c>
    </row>
    <row r="14" spans="1:5" x14ac:dyDescent="0.2">
      <c r="B14" s="19" t="s">
        <v>85</v>
      </c>
    </row>
    <row r="15" spans="1:5" x14ac:dyDescent="0.2">
      <c r="B15" s="19" t="s">
        <v>111</v>
      </c>
    </row>
    <row r="16" spans="1:5" x14ac:dyDescent="0.2">
      <c r="B16" s="19" t="s">
        <v>112</v>
      </c>
    </row>
    <row r="17" spans="2:4" x14ac:dyDescent="0.2">
      <c r="B17" s="19" t="s">
        <v>113</v>
      </c>
    </row>
    <row r="18" spans="2:4" x14ac:dyDescent="0.2">
      <c r="B18" s="19" t="s">
        <v>41</v>
      </c>
    </row>
    <row r="19" spans="2:4" x14ac:dyDescent="0.2">
      <c r="B19" s="19" t="s">
        <v>114</v>
      </c>
    </row>
    <row r="20" spans="2:4" x14ac:dyDescent="0.2">
      <c r="B20" s="19" t="s">
        <v>115</v>
      </c>
    </row>
    <row r="21" spans="2:4" x14ac:dyDescent="0.2">
      <c r="B21" s="19" t="s">
        <v>116</v>
      </c>
    </row>
    <row r="22" spans="2:4" x14ac:dyDescent="0.2">
      <c r="B22" s="19" t="s">
        <v>117</v>
      </c>
    </row>
    <row r="23" spans="2:4" x14ac:dyDescent="0.2">
      <c r="B23" s="19" t="s">
        <v>118</v>
      </c>
    </row>
    <row r="26" spans="2:4" x14ac:dyDescent="0.2">
      <c r="B26" s="19" t="s">
        <v>119</v>
      </c>
      <c r="C26" s="31">
        <v>0</v>
      </c>
      <c r="D26" s="19" t="s">
        <v>120</v>
      </c>
    </row>
    <row r="28" spans="2:4" ht="30" x14ac:dyDescent="0.2">
      <c r="B28" s="19" t="s">
        <v>121</v>
      </c>
      <c r="C28" s="32" t="s">
        <v>122</v>
      </c>
    </row>
    <row r="29" spans="2:4" x14ac:dyDescent="0.2">
      <c r="B29" s="19" t="s">
        <v>123</v>
      </c>
      <c r="C29" s="19" t="s">
        <v>124</v>
      </c>
    </row>
  </sheetData>
  <phoneticPr fontId="2" type="noConversion"/>
  <hyperlinks>
    <hyperlink ref="C4" r:id="rId1" display="mailto:ApacSales.Admin@quantum.com" xr:uid="{00000000-0004-0000-0400-000000000000}"/>
  </hyperlinks>
  <pageMargins left="0.75" right="0.75" top="1" bottom="1" header="0.5" footer="0.5"/>
  <pageSetup orientation="portrait" r:id="rId2"/>
  <headerFooter alignWithMargins="0"/>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R143"/>
  <sheetViews>
    <sheetView workbookViewId="0">
      <selection sqref="A1:XFD143"/>
    </sheetView>
  </sheetViews>
  <sheetFormatPr defaultColWidth="11.81640625" defaultRowHeight="12.5" x14ac:dyDescent="0.25"/>
  <sheetData>
    <row r="1" spans="1:5" ht="15" customHeight="1" x14ac:dyDescent="0.25">
      <c r="A1" t="s">
        <v>125</v>
      </c>
      <c r="B1" t="s">
        <v>126</v>
      </c>
    </row>
    <row r="3" spans="1:5" ht="15" customHeight="1" x14ac:dyDescent="0.25">
      <c r="A3" t="s">
        <v>127</v>
      </c>
      <c r="B3" t="s">
        <v>128</v>
      </c>
      <c r="D3" t="s">
        <v>129</v>
      </c>
      <c r="E3" t="s">
        <v>130</v>
      </c>
    </row>
    <row r="4" spans="1:5" ht="15" customHeight="1" x14ac:dyDescent="0.25">
      <c r="A4" t="s">
        <v>131</v>
      </c>
      <c r="B4" t="s">
        <v>132</v>
      </c>
      <c r="D4" t="s">
        <v>133</v>
      </c>
      <c r="E4">
        <v>2</v>
      </c>
    </row>
    <row r="5" spans="1:5" ht="15" customHeight="1" x14ac:dyDescent="0.25">
      <c r="A5" t="s">
        <v>134</v>
      </c>
      <c r="B5" t="s">
        <v>135</v>
      </c>
      <c r="D5" t="s">
        <v>136</v>
      </c>
      <c r="E5" t="s">
        <v>137</v>
      </c>
    </row>
    <row r="6" spans="1:5" ht="15" customHeight="1" x14ac:dyDescent="0.25">
      <c r="A6" t="s">
        <v>35</v>
      </c>
      <c r="B6" t="s">
        <v>138</v>
      </c>
      <c r="D6" t="s">
        <v>139</v>
      </c>
      <c r="E6" t="s">
        <v>140</v>
      </c>
    </row>
    <row r="7" spans="1:5" ht="15" customHeight="1" x14ac:dyDescent="0.25">
      <c r="A7" t="s">
        <v>141</v>
      </c>
      <c r="B7" t="s">
        <v>142</v>
      </c>
      <c r="D7" t="s">
        <v>143</v>
      </c>
      <c r="E7" t="s">
        <v>144</v>
      </c>
    </row>
    <row r="8" spans="1:5" ht="15" customHeight="1" x14ac:dyDescent="0.25">
      <c r="A8" t="s">
        <v>145</v>
      </c>
      <c r="B8" t="s">
        <v>89</v>
      </c>
      <c r="D8" t="s">
        <v>146</v>
      </c>
      <c r="E8" t="s">
        <v>147</v>
      </c>
    </row>
    <row r="9" spans="1:5" ht="15" customHeight="1" x14ac:dyDescent="0.25">
      <c r="A9" t="s">
        <v>148</v>
      </c>
      <c r="B9" t="s">
        <v>149</v>
      </c>
      <c r="D9" t="s">
        <v>150</v>
      </c>
      <c r="E9" t="s">
        <v>151</v>
      </c>
    </row>
    <row r="10" spans="1:5" ht="15" customHeight="1" x14ac:dyDescent="0.25">
      <c r="A10" t="s">
        <v>152</v>
      </c>
      <c r="B10" t="s">
        <v>153</v>
      </c>
      <c r="D10" t="s">
        <v>154</v>
      </c>
      <c r="E10" t="s">
        <v>147</v>
      </c>
    </row>
    <row r="11" spans="1:5" ht="15" customHeight="1" x14ac:dyDescent="0.25">
      <c r="A11" t="s">
        <v>155</v>
      </c>
      <c r="B11" t="s">
        <v>126</v>
      </c>
      <c r="D11" t="s">
        <v>126</v>
      </c>
      <c r="E11" t="s">
        <v>126</v>
      </c>
    </row>
    <row r="12" spans="1:5" ht="15" customHeight="1" x14ac:dyDescent="0.25">
      <c r="A12" t="s">
        <v>156</v>
      </c>
      <c r="B12" t="s">
        <v>157</v>
      </c>
      <c r="D12" t="s">
        <v>126</v>
      </c>
      <c r="E12" t="s">
        <v>126</v>
      </c>
    </row>
    <row r="13" spans="1:5" ht="15" customHeight="1" x14ac:dyDescent="0.25">
      <c r="A13" t="s">
        <v>158</v>
      </c>
      <c r="B13" t="s">
        <v>159</v>
      </c>
      <c r="D13" t="s">
        <v>160</v>
      </c>
      <c r="E13" t="s">
        <v>126</v>
      </c>
    </row>
    <row r="14" spans="1:5" ht="15" customHeight="1" x14ac:dyDescent="0.25">
      <c r="A14" t="s">
        <v>161</v>
      </c>
      <c r="B14" t="s">
        <v>126</v>
      </c>
      <c r="C14" t="s">
        <v>126</v>
      </c>
    </row>
    <row r="15" spans="1:5" ht="15" customHeight="1" x14ac:dyDescent="0.25">
      <c r="A15" t="s">
        <v>162</v>
      </c>
    </row>
    <row r="16" spans="1:5" ht="15" customHeight="1" x14ac:dyDescent="0.25">
      <c r="A16" t="s">
        <v>163</v>
      </c>
      <c r="B16" t="s">
        <v>164</v>
      </c>
      <c r="C16" t="s">
        <v>165</v>
      </c>
      <c r="D16" t="s">
        <v>166</v>
      </c>
      <c r="E16" t="s">
        <v>167</v>
      </c>
    </row>
    <row r="18" spans="1:17" ht="15" customHeight="1" x14ac:dyDescent="0.25">
      <c r="A18" t="s">
        <v>168</v>
      </c>
      <c r="B18" t="s">
        <v>157</v>
      </c>
      <c r="C18" t="s">
        <v>126</v>
      </c>
      <c r="D18" t="s">
        <v>169</v>
      </c>
      <c r="E18" t="s">
        <v>151</v>
      </c>
    </row>
    <row r="19" spans="1:17" ht="15" customHeight="1" x14ac:dyDescent="0.25">
      <c r="A19" t="s">
        <v>170</v>
      </c>
      <c r="B19" t="s">
        <v>171</v>
      </c>
    </row>
    <row r="20" spans="1:17" ht="15" customHeight="1" x14ac:dyDescent="0.25">
      <c r="A20" t="s">
        <v>172</v>
      </c>
      <c r="B20" t="s">
        <v>173</v>
      </c>
    </row>
    <row r="22" spans="1:17" ht="15" customHeight="1" x14ac:dyDescent="0.25">
      <c r="A22" t="s">
        <v>174</v>
      </c>
      <c r="B22" t="s">
        <v>126</v>
      </c>
    </row>
    <row r="23" spans="1:17" ht="15" customHeight="1" x14ac:dyDescent="0.25">
      <c r="A23" t="s">
        <v>170</v>
      </c>
      <c r="B23" t="s">
        <v>126</v>
      </c>
    </row>
    <row r="24" spans="1:17" ht="15" customHeight="1" x14ac:dyDescent="0.25">
      <c r="A24" t="s">
        <v>172</v>
      </c>
      <c r="B24" t="s">
        <v>126</v>
      </c>
    </row>
    <row r="26" spans="1:17" ht="15" customHeight="1" x14ac:dyDescent="0.25">
      <c r="A26" t="s">
        <v>175</v>
      </c>
      <c r="B26" t="s">
        <v>176</v>
      </c>
      <c r="C26" t="s">
        <v>177</v>
      </c>
      <c r="D26" t="s">
        <v>178</v>
      </c>
      <c r="E26" t="s">
        <v>179</v>
      </c>
      <c r="F26" t="s">
        <v>180</v>
      </c>
      <c r="G26" t="s">
        <v>181</v>
      </c>
      <c r="H26" t="s">
        <v>182</v>
      </c>
      <c r="I26" t="s">
        <v>183</v>
      </c>
      <c r="J26" t="s">
        <v>184</v>
      </c>
      <c r="K26" t="s">
        <v>185</v>
      </c>
      <c r="L26" t="s">
        <v>186</v>
      </c>
      <c r="M26" t="s">
        <v>187</v>
      </c>
      <c r="N26" t="s">
        <v>188</v>
      </c>
      <c r="O26" t="s">
        <v>189</v>
      </c>
      <c r="P26" t="s">
        <v>190</v>
      </c>
      <c r="Q26" t="s">
        <v>191</v>
      </c>
    </row>
    <row r="27" spans="1:17" ht="15" customHeight="1" x14ac:dyDescent="0.25">
      <c r="A27" t="s">
        <v>192</v>
      </c>
      <c r="B27" t="s">
        <v>193</v>
      </c>
      <c r="C27" t="s">
        <v>194</v>
      </c>
      <c r="D27">
        <v>1</v>
      </c>
      <c r="M27">
        <v>0</v>
      </c>
      <c r="N27">
        <v>1</v>
      </c>
    </row>
    <row r="28" spans="1:17" ht="15" customHeight="1" x14ac:dyDescent="0.25">
      <c r="A28" t="s">
        <v>126</v>
      </c>
      <c r="B28" t="s">
        <v>195</v>
      </c>
      <c r="C28" t="s">
        <v>196</v>
      </c>
    </row>
    <row r="29" spans="1:17" ht="15" customHeight="1" x14ac:dyDescent="0.25">
      <c r="A29" t="s">
        <v>126</v>
      </c>
      <c r="B29" t="s">
        <v>197</v>
      </c>
      <c r="C29" t="s">
        <v>198</v>
      </c>
    </row>
    <row r="30" spans="1:17" ht="15" customHeight="1" x14ac:dyDescent="0.25">
      <c r="A30" t="s">
        <v>126</v>
      </c>
      <c r="B30" t="s">
        <v>199</v>
      </c>
      <c r="C30" t="s">
        <v>200</v>
      </c>
    </row>
    <row r="31" spans="1:17" ht="15" customHeight="1" x14ac:dyDescent="0.25">
      <c r="A31" t="s">
        <v>126</v>
      </c>
      <c r="B31" t="s">
        <v>186</v>
      </c>
      <c r="C31" t="s">
        <v>201</v>
      </c>
    </row>
    <row r="32" spans="1:17" ht="15" customHeight="1" x14ac:dyDescent="0.25">
      <c r="A32" t="s">
        <v>126</v>
      </c>
      <c r="B32" t="s">
        <v>126</v>
      </c>
    </row>
    <row r="33" spans="1:16" ht="15" customHeight="1" x14ac:dyDescent="0.25">
      <c r="A33" t="s">
        <v>126</v>
      </c>
      <c r="B33" t="s">
        <v>202</v>
      </c>
      <c r="C33" t="s">
        <v>203</v>
      </c>
    </row>
    <row r="34" spans="1:16" ht="15" customHeight="1" x14ac:dyDescent="0.25">
      <c r="A34" t="s">
        <v>126</v>
      </c>
      <c r="B34" t="s">
        <v>204</v>
      </c>
      <c r="C34" t="s">
        <v>205</v>
      </c>
      <c r="D34" t="s">
        <v>206</v>
      </c>
      <c r="E34">
        <v>12550</v>
      </c>
      <c r="F34" s="82">
        <v>0.25003984063745022</v>
      </c>
      <c r="G34">
        <v>9412</v>
      </c>
      <c r="H34" s="82">
        <v>0.44996015936254985</v>
      </c>
      <c r="I34">
        <v>6903</v>
      </c>
      <c r="J34" s="82">
        <v>0.55000000000000004</v>
      </c>
      <c r="K34" t="s">
        <v>207</v>
      </c>
      <c r="L34" t="s">
        <v>126</v>
      </c>
      <c r="M34" t="s">
        <v>126</v>
      </c>
      <c r="N34">
        <v>3</v>
      </c>
      <c r="O34">
        <v>5647.5</v>
      </c>
      <c r="P34">
        <v>16942.5</v>
      </c>
    </row>
    <row r="35" spans="1:16" ht="15" customHeight="1" x14ac:dyDescent="0.25">
      <c r="C35" s="52" t="s">
        <v>126</v>
      </c>
    </row>
    <row r="36" spans="1:16" ht="15" customHeight="1" x14ac:dyDescent="0.25">
      <c r="A36" t="s">
        <v>126</v>
      </c>
      <c r="B36" t="s">
        <v>208</v>
      </c>
      <c r="C36" t="s">
        <v>209</v>
      </c>
      <c r="D36" t="s">
        <v>206</v>
      </c>
      <c r="E36">
        <v>22400</v>
      </c>
      <c r="F36" s="82">
        <v>0.25</v>
      </c>
      <c r="G36">
        <v>16800</v>
      </c>
      <c r="H36" s="82">
        <v>0.44999999999999996</v>
      </c>
      <c r="I36">
        <v>12320</v>
      </c>
      <c r="J36" s="82">
        <v>0.55000000000000004</v>
      </c>
      <c r="K36" t="s">
        <v>207</v>
      </c>
      <c r="L36" t="s">
        <v>126</v>
      </c>
      <c r="M36" t="s">
        <v>126</v>
      </c>
      <c r="N36">
        <v>2</v>
      </c>
      <c r="O36">
        <v>10080</v>
      </c>
      <c r="P36">
        <v>20160</v>
      </c>
    </row>
    <row r="37" spans="1:16" ht="15" customHeight="1" x14ac:dyDescent="0.25">
      <c r="C37" s="52" t="s">
        <v>126</v>
      </c>
    </row>
    <row r="38" spans="1:16" ht="15" customHeight="1" x14ac:dyDescent="0.25">
      <c r="A38" t="s">
        <v>126</v>
      </c>
      <c r="B38" t="s">
        <v>210</v>
      </c>
      <c r="C38" t="s">
        <v>211</v>
      </c>
      <c r="D38" t="s">
        <v>206</v>
      </c>
      <c r="E38">
        <v>22400</v>
      </c>
      <c r="F38" s="82">
        <v>0.25</v>
      </c>
      <c r="G38">
        <v>16800</v>
      </c>
      <c r="H38" s="82">
        <v>0.44999999999999996</v>
      </c>
      <c r="I38">
        <v>12320</v>
      </c>
      <c r="J38" s="82">
        <v>0.55000000000000004</v>
      </c>
      <c r="K38" t="s">
        <v>207</v>
      </c>
      <c r="L38" t="s">
        <v>126</v>
      </c>
      <c r="M38" t="s">
        <v>126</v>
      </c>
      <c r="N38">
        <v>1</v>
      </c>
      <c r="O38">
        <v>10080</v>
      </c>
      <c r="P38">
        <v>10080</v>
      </c>
    </row>
    <row r="39" spans="1:16" ht="15" customHeight="1" x14ac:dyDescent="0.25">
      <c r="C39" s="52" t="s">
        <v>126</v>
      </c>
    </row>
    <row r="40" spans="1:16" ht="15" customHeight="1" x14ac:dyDescent="0.25">
      <c r="A40" t="s">
        <v>126</v>
      </c>
      <c r="B40" t="s">
        <v>212</v>
      </c>
      <c r="C40" t="s">
        <v>213</v>
      </c>
      <c r="D40" t="s">
        <v>206</v>
      </c>
      <c r="E40">
        <v>1850</v>
      </c>
      <c r="F40" s="82">
        <v>0.24972972972972973</v>
      </c>
      <c r="G40">
        <v>1388</v>
      </c>
      <c r="H40" s="82">
        <v>0.44972972972972969</v>
      </c>
      <c r="I40">
        <v>1018</v>
      </c>
      <c r="J40" s="82">
        <v>0.55000000000000004</v>
      </c>
      <c r="K40" t="s">
        <v>207</v>
      </c>
      <c r="L40" t="s">
        <v>126</v>
      </c>
      <c r="M40" t="s">
        <v>126</v>
      </c>
      <c r="N40">
        <v>1</v>
      </c>
      <c r="O40">
        <v>832.5</v>
      </c>
      <c r="P40">
        <v>832.5</v>
      </c>
    </row>
    <row r="41" spans="1:16" ht="15" customHeight="1" x14ac:dyDescent="0.25">
      <c r="C41" s="52" t="s">
        <v>126</v>
      </c>
    </row>
    <row r="42" spans="1:16" ht="15" customHeight="1" x14ac:dyDescent="0.25">
      <c r="A42" t="s">
        <v>126</v>
      </c>
      <c r="B42" t="s">
        <v>214</v>
      </c>
      <c r="C42" t="s">
        <v>215</v>
      </c>
      <c r="D42" t="s">
        <v>206</v>
      </c>
      <c r="E42">
        <v>300</v>
      </c>
      <c r="F42" s="82">
        <v>0.25</v>
      </c>
      <c r="G42">
        <v>225</v>
      </c>
      <c r="H42" s="82">
        <v>0.44999999999999996</v>
      </c>
      <c r="I42">
        <v>165</v>
      </c>
      <c r="J42" s="82">
        <v>0.55000000000000004</v>
      </c>
      <c r="K42" t="s">
        <v>207</v>
      </c>
      <c r="L42" t="s">
        <v>126</v>
      </c>
      <c r="M42" t="s">
        <v>126</v>
      </c>
      <c r="N42">
        <v>1</v>
      </c>
      <c r="O42">
        <v>135</v>
      </c>
      <c r="P42">
        <v>135</v>
      </c>
    </row>
    <row r="43" spans="1:16" ht="15" customHeight="1" x14ac:dyDescent="0.25">
      <c r="C43" s="52" t="s">
        <v>126</v>
      </c>
    </row>
    <row r="44" spans="1:16" ht="15" customHeight="1" x14ac:dyDescent="0.25">
      <c r="A44" t="s">
        <v>126</v>
      </c>
      <c r="B44" t="s">
        <v>216</v>
      </c>
      <c r="C44" t="s">
        <v>217</v>
      </c>
      <c r="D44" t="s">
        <v>206</v>
      </c>
      <c r="E44">
        <v>46400</v>
      </c>
      <c r="F44" s="82">
        <v>0.25</v>
      </c>
      <c r="G44">
        <v>34800</v>
      </c>
      <c r="H44" s="82">
        <v>0.44999999999999996</v>
      </c>
      <c r="I44">
        <v>25520</v>
      </c>
      <c r="J44" s="82">
        <v>0.55000000000000004</v>
      </c>
      <c r="K44" t="s">
        <v>207</v>
      </c>
      <c r="L44" t="s">
        <v>126</v>
      </c>
      <c r="M44" t="s">
        <v>126</v>
      </c>
      <c r="N44">
        <v>1</v>
      </c>
      <c r="O44">
        <v>20880</v>
      </c>
      <c r="P44">
        <v>20880</v>
      </c>
    </row>
    <row r="45" spans="1:16" ht="15" customHeight="1" x14ac:dyDescent="0.25">
      <c r="C45" s="52" t="s">
        <v>126</v>
      </c>
    </row>
    <row r="46" spans="1:16" ht="15" customHeight="1" x14ac:dyDescent="0.25">
      <c r="A46" t="s">
        <v>126</v>
      </c>
      <c r="B46" t="s">
        <v>218</v>
      </c>
      <c r="C46" t="s">
        <v>219</v>
      </c>
      <c r="D46" t="s">
        <v>206</v>
      </c>
      <c r="E46">
        <v>1500</v>
      </c>
      <c r="F46" s="82">
        <v>0.25</v>
      </c>
      <c r="G46">
        <v>1125</v>
      </c>
      <c r="H46" s="82">
        <v>0.44999999999999996</v>
      </c>
      <c r="I46">
        <v>825</v>
      </c>
      <c r="J46" s="82">
        <v>0.55000000000000004</v>
      </c>
      <c r="K46" t="s">
        <v>207</v>
      </c>
      <c r="L46" t="s">
        <v>126</v>
      </c>
      <c r="M46" t="s">
        <v>126</v>
      </c>
      <c r="N46">
        <v>1</v>
      </c>
      <c r="O46">
        <v>675</v>
      </c>
      <c r="P46">
        <v>675</v>
      </c>
    </row>
    <row r="47" spans="1:16" ht="15" customHeight="1" x14ac:dyDescent="0.25">
      <c r="C47" s="52" t="s">
        <v>126</v>
      </c>
    </row>
    <row r="48" spans="1:16" ht="15" customHeight="1" x14ac:dyDescent="0.25">
      <c r="A48" t="s">
        <v>126</v>
      </c>
      <c r="B48" t="s">
        <v>220</v>
      </c>
      <c r="C48" t="s">
        <v>221</v>
      </c>
      <c r="D48" t="s">
        <v>206</v>
      </c>
      <c r="E48">
        <v>150</v>
      </c>
      <c r="F48" s="82">
        <v>0.2533333333333333</v>
      </c>
      <c r="G48">
        <v>112</v>
      </c>
      <c r="H48" s="82">
        <v>0.44666666666666666</v>
      </c>
      <c r="I48">
        <v>83</v>
      </c>
      <c r="J48" s="82">
        <v>0.55000000000000004</v>
      </c>
      <c r="K48" t="s">
        <v>207</v>
      </c>
      <c r="L48" t="s">
        <v>126</v>
      </c>
      <c r="M48" t="s">
        <v>126</v>
      </c>
      <c r="N48">
        <v>2</v>
      </c>
      <c r="O48">
        <v>67.5</v>
      </c>
      <c r="P48">
        <v>135</v>
      </c>
    </row>
    <row r="49" spans="1:18" ht="15" customHeight="1" x14ac:dyDescent="0.25">
      <c r="C49" s="52" t="s">
        <v>126</v>
      </c>
    </row>
    <row r="50" spans="1:18" ht="15" customHeight="1" x14ac:dyDescent="0.25">
      <c r="A50" t="s">
        <v>126</v>
      </c>
      <c r="B50" t="s">
        <v>222</v>
      </c>
      <c r="C50" t="s">
        <v>223</v>
      </c>
      <c r="D50" t="s">
        <v>206</v>
      </c>
      <c r="E50">
        <v>21650</v>
      </c>
      <c r="F50" s="82">
        <v>0.2499769053117783</v>
      </c>
      <c r="G50">
        <v>16238</v>
      </c>
      <c r="H50" s="82">
        <v>0.44997690531177825</v>
      </c>
      <c r="I50">
        <v>11908</v>
      </c>
      <c r="J50" s="82">
        <v>0.55000000000000004</v>
      </c>
      <c r="K50" t="s">
        <v>207</v>
      </c>
      <c r="L50" t="s">
        <v>126</v>
      </c>
      <c r="M50" t="s">
        <v>126</v>
      </c>
      <c r="N50">
        <v>1</v>
      </c>
      <c r="O50">
        <v>9742.5</v>
      </c>
      <c r="P50">
        <v>9742.5</v>
      </c>
    </row>
    <row r="51" spans="1:18" ht="15" customHeight="1" x14ac:dyDescent="0.25">
      <c r="C51" s="52" t="s">
        <v>126</v>
      </c>
    </row>
    <row r="52" spans="1:18" ht="15" customHeight="1" x14ac:dyDescent="0.25">
      <c r="C52" t="s">
        <v>224</v>
      </c>
      <c r="Q52">
        <v>79582.5</v>
      </c>
      <c r="R52" t="s">
        <v>126</v>
      </c>
    </row>
    <row r="53" spans="1:18" ht="15" customHeight="1" x14ac:dyDescent="0.25">
      <c r="A53" t="s">
        <v>126</v>
      </c>
      <c r="B53" t="s">
        <v>225</v>
      </c>
      <c r="C53" t="s">
        <v>226</v>
      </c>
      <c r="D53" t="s">
        <v>227</v>
      </c>
      <c r="E53">
        <v>1470</v>
      </c>
      <c r="F53" s="82">
        <v>0.19999999999999996</v>
      </c>
      <c r="G53">
        <v>1176</v>
      </c>
      <c r="H53" s="82">
        <v>0.19999999999999996</v>
      </c>
      <c r="I53">
        <v>1176</v>
      </c>
      <c r="J53" s="82">
        <v>0.25</v>
      </c>
      <c r="K53" t="s">
        <v>207</v>
      </c>
      <c r="L53" t="s">
        <v>126</v>
      </c>
      <c r="M53" t="s">
        <v>126</v>
      </c>
      <c r="N53">
        <v>2</v>
      </c>
      <c r="O53">
        <v>1102.5</v>
      </c>
      <c r="P53">
        <v>2205</v>
      </c>
    </row>
    <row r="54" spans="1:18" ht="15" customHeight="1" x14ac:dyDescent="0.25">
      <c r="C54" s="52" t="s">
        <v>126</v>
      </c>
    </row>
    <row r="55" spans="1:18" ht="15" customHeight="1" x14ac:dyDescent="0.25">
      <c r="A55" t="s">
        <v>126</v>
      </c>
      <c r="B55" t="s">
        <v>228</v>
      </c>
      <c r="C55" t="s">
        <v>229</v>
      </c>
      <c r="D55" t="s">
        <v>227</v>
      </c>
      <c r="E55">
        <v>1960</v>
      </c>
      <c r="F55" s="82">
        <v>0.19999999999999996</v>
      </c>
      <c r="G55">
        <v>1568</v>
      </c>
      <c r="H55" s="82">
        <v>0.19999999999999996</v>
      </c>
      <c r="I55">
        <v>1568</v>
      </c>
      <c r="J55" s="82">
        <v>0.25</v>
      </c>
      <c r="K55" t="s">
        <v>207</v>
      </c>
      <c r="L55" t="s">
        <v>126</v>
      </c>
      <c r="M55" t="s">
        <v>126</v>
      </c>
      <c r="N55">
        <v>1</v>
      </c>
      <c r="O55">
        <v>1470</v>
      </c>
      <c r="P55">
        <v>1470</v>
      </c>
    </row>
    <row r="56" spans="1:18" ht="15" customHeight="1" x14ac:dyDescent="0.25">
      <c r="C56" s="52" t="s">
        <v>126</v>
      </c>
    </row>
    <row r="57" spans="1:18" ht="15" customHeight="1" x14ac:dyDescent="0.25">
      <c r="A57" t="s">
        <v>126</v>
      </c>
      <c r="B57" t="s">
        <v>230</v>
      </c>
      <c r="C57" t="s">
        <v>231</v>
      </c>
      <c r="D57" t="s">
        <v>227</v>
      </c>
      <c r="E57">
        <v>2310</v>
      </c>
      <c r="F57" s="82">
        <v>0.19999999999999996</v>
      </c>
      <c r="G57">
        <v>1848</v>
      </c>
      <c r="H57" s="82">
        <v>0.19999999999999996</v>
      </c>
      <c r="I57">
        <v>1848</v>
      </c>
      <c r="J57" s="82">
        <v>0.25</v>
      </c>
      <c r="K57" t="s">
        <v>207</v>
      </c>
      <c r="L57" t="s">
        <v>126</v>
      </c>
      <c r="M57" t="s">
        <v>126</v>
      </c>
      <c r="N57">
        <v>1</v>
      </c>
      <c r="O57">
        <v>1732.5</v>
      </c>
      <c r="P57">
        <v>1732.5</v>
      </c>
    </row>
    <row r="58" spans="1:18" ht="15" customHeight="1" x14ac:dyDescent="0.25">
      <c r="C58" s="52" t="s">
        <v>126</v>
      </c>
    </row>
    <row r="59" spans="1:18" ht="15" customHeight="1" x14ac:dyDescent="0.25">
      <c r="C59" t="s">
        <v>232</v>
      </c>
      <c r="Q59">
        <v>5407.5</v>
      </c>
      <c r="R59" t="s">
        <v>126</v>
      </c>
    </row>
    <row r="60" spans="1:18" ht="15" customHeight="1" x14ac:dyDescent="0.25">
      <c r="A60" t="s">
        <v>126</v>
      </c>
      <c r="B60" t="s">
        <v>233</v>
      </c>
      <c r="C60" t="s">
        <v>234</v>
      </c>
      <c r="D60" t="s">
        <v>235</v>
      </c>
      <c r="E60">
        <v>0</v>
      </c>
      <c r="F60" s="82">
        <v>0</v>
      </c>
      <c r="G60">
        <v>0</v>
      </c>
      <c r="H60" s="82">
        <v>0</v>
      </c>
      <c r="I60">
        <v>0</v>
      </c>
      <c r="J60" s="82">
        <v>0</v>
      </c>
      <c r="K60" t="s">
        <v>207</v>
      </c>
      <c r="L60" t="s">
        <v>126</v>
      </c>
      <c r="M60" t="s">
        <v>126</v>
      </c>
      <c r="N60">
        <v>1</v>
      </c>
      <c r="O60">
        <v>0</v>
      </c>
      <c r="P60">
        <v>0</v>
      </c>
    </row>
    <row r="61" spans="1:18" ht="15" customHeight="1" x14ac:dyDescent="0.25">
      <c r="C61" s="52" t="s">
        <v>126</v>
      </c>
    </row>
    <row r="62" spans="1:18" ht="15" customHeight="1" x14ac:dyDescent="0.25">
      <c r="A62" t="s">
        <v>126</v>
      </c>
      <c r="B62" t="s">
        <v>236</v>
      </c>
      <c r="C62" t="s">
        <v>237</v>
      </c>
      <c r="D62" t="s">
        <v>235</v>
      </c>
      <c r="E62">
        <v>0</v>
      </c>
      <c r="F62" s="82">
        <v>0</v>
      </c>
      <c r="G62">
        <v>0</v>
      </c>
      <c r="H62" s="82">
        <v>0</v>
      </c>
      <c r="I62">
        <v>0</v>
      </c>
      <c r="J62" s="82">
        <v>0</v>
      </c>
      <c r="K62" t="s">
        <v>207</v>
      </c>
      <c r="L62" t="s">
        <v>126</v>
      </c>
      <c r="M62" t="s">
        <v>126</v>
      </c>
      <c r="N62">
        <v>1</v>
      </c>
      <c r="O62">
        <v>0</v>
      </c>
      <c r="P62">
        <v>0</v>
      </c>
    </row>
    <row r="63" spans="1:18" ht="15" customHeight="1" x14ac:dyDescent="0.25">
      <c r="C63" s="52" t="s">
        <v>126</v>
      </c>
    </row>
    <row r="64" spans="1:18" ht="15" customHeight="1" x14ac:dyDescent="0.25">
      <c r="A64" t="s">
        <v>126</v>
      </c>
      <c r="B64" t="s">
        <v>238</v>
      </c>
      <c r="C64" t="s">
        <v>239</v>
      </c>
      <c r="D64" t="s">
        <v>235</v>
      </c>
      <c r="E64">
        <v>66</v>
      </c>
      <c r="F64" s="82">
        <v>0.24242424242424243</v>
      </c>
      <c r="G64">
        <v>50</v>
      </c>
      <c r="H64" s="82">
        <v>0.45454545454545459</v>
      </c>
      <c r="I64">
        <v>36</v>
      </c>
      <c r="J64" s="82">
        <v>0.75</v>
      </c>
      <c r="K64" t="s">
        <v>207</v>
      </c>
      <c r="L64" t="s">
        <v>126</v>
      </c>
      <c r="M64" t="s">
        <v>126</v>
      </c>
      <c r="N64">
        <v>260</v>
      </c>
      <c r="O64">
        <v>16.5</v>
      </c>
      <c r="P64">
        <v>4290</v>
      </c>
    </row>
    <row r="65" spans="1:18" ht="15" customHeight="1" x14ac:dyDescent="0.25">
      <c r="C65" s="52" t="s">
        <v>240</v>
      </c>
    </row>
    <row r="66" spans="1:18" ht="15" customHeight="1" x14ac:dyDescent="0.25">
      <c r="A66" t="s">
        <v>126</v>
      </c>
      <c r="B66" t="s">
        <v>241</v>
      </c>
      <c r="C66" t="s">
        <v>242</v>
      </c>
      <c r="D66" t="s">
        <v>235</v>
      </c>
      <c r="E66">
        <v>18</v>
      </c>
      <c r="F66" s="82">
        <v>0.22222222222222221</v>
      </c>
      <c r="G66">
        <v>14</v>
      </c>
      <c r="H66" s="82">
        <v>0.44444444444444442</v>
      </c>
      <c r="I66">
        <v>10</v>
      </c>
      <c r="J66" s="82">
        <v>0.75</v>
      </c>
      <c r="K66" t="s">
        <v>207</v>
      </c>
      <c r="L66" t="s">
        <v>126</v>
      </c>
      <c r="M66" t="s">
        <v>126</v>
      </c>
      <c r="N66">
        <v>400</v>
      </c>
      <c r="O66">
        <v>4.5</v>
      </c>
      <c r="P66">
        <v>1800</v>
      </c>
    </row>
    <row r="67" spans="1:18" ht="15" customHeight="1" x14ac:dyDescent="0.25">
      <c r="C67" s="52" t="s">
        <v>126</v>
      </c>
    </row>
    <row r="68" spans="1:18" ht="15" customHeight="1" x14ac:dyDescent="0.25">
      <c r="C68" t="s">
        <v>243</v>
      </c>
      <c r="Q68">
        <v>6090</v>
      </c>
      <c r="R68" t="s">
        <v>126</v>
      </c>
    </row>
    <row r="69" spans="1:18" ht="15" customHeight="1" x14ac:dyDescent="0.25">
      <c r="A69" t="s">
        <v>126</v>
      </c>
      <c r="B69" t="s">
        <v>244</v>
      </c>
      <c r="C69" t="s">
        <v>245</v>
      </c>
      <c r="D69" t="s">
        <v>246</v>
      </c>
      <c r="E69">
        <v>148</v>
      </c>
      <c r="F69" s="82">
        <v>4.7297297297297258E-2</v>
      </c>
      <c r="G69">
        <v>141</v>
      </c>
      <c r="H69" s="82">
        <v>0.10135135135135132</v>
      </c>
      <c r="I69">
        <v>133</v>
      </c>
      <c r="J69" s="82">
        <v>0.25</v>
      </c>
      <c r="K69" t="s">
        <v>207</v>
      </c>
      <c r="L69" t="s">
        <v>126</v>
      </c>
      <c r="M69" t="s">
        <v>126</v>
      </c>
      <c r="N69">
        <v>1</v>
      </c>
      <c r="O69">
        <v>111</v>
      </c>
      <c r="P69">
        <v>111</v>
      </c>
    </row>
    <row r="70" spans="1:18" ht="15" customHeight="1" x14ac:dyDescent="0.25">
      <c r="C70" s="52" t="s">
        <v>126</v>
      </c>
    </row>
    <row r="71" spans="1:18" ht="15" customHeight="1" x14ac:dyDescent="0.25">
      <c r="A71" t="s">
        <v>126</v>
      </c>
      <c r="B71" t="s">
        <v>247</v>
      </c>
      <c r="C71" t="s">
        <v>248</v>
      </c>
      <c r="D71" t="s">
        <v>246</v>
      </c>
      <c r="E71">
        <v>2000</v>
      </c>
      <c r="F71" s="82">
        <v>5.0000000000000044E-2</v>
      </c>
      <c r="G71">
        <v>1900</v>
      </c>
      <c r="H71" s="82">
        <v>9.9999999999999978E-2</v>
      </c>
      <c r="I71">
        <v>1800</v>
      </c>
      <c r="J71" s="82">
        <v>0.25</v>
      </c>
      <c r="K71" t="s">
        <v>207</v>
      </c>
      <c r="L71" t="s">
        <v>126</v>
      </c>
      <c r="M71" t="s">
        <v>126</v>
      </c>
      <c r="N71">
        <v>1</v>
      </c>
      <c r="O71">
        <v>1500</v>
      </c>
      <c r="P71">
        <v>1500</v>
      </c>
    </row>
    <row r="72" spans="1:18" ht="15" customHeight="1" x14ac:dyDescent="0.25">
      <c r="C72" s="52" t="s">
        <v>126</v>
      </c>
    </row>
    <row r="73" spans="1:18" ht="15" customHeight="1" x14ac:dyDescent="0.25">
      <c r="A73" t="s">
        <v>126</v>
      </c>
      <c r="B73" t="s">
        <v>249</v>
      </c>
      <c r="C73" t="s">
        <v>250</v>
      </c>
      <c r="D73" t="s">
        <v>246</v>
      </c>
      <c r="E73">
        <v>3712</v>
      </c>
      <c r="F73" s="82">
        <v>5.0107758620689613E-2</v>
      </c>
      <c r="G73">
        <v>3526</v>
      </c>
      <c r="H73" s="82">
        <v>9.9946120689655138E-2</v>
      </c>
      <c r="I73">
        <v>3341</v>
      </c>
      <c r="J73" s="82">
        <v>0.25</v>
      </c>
      <c r="K73" t="s">
        <v>207</v>
      </c>
      <c r="L73" t="s">
        <v>126</v>
      </c>
      <c r="M73" t="s">
        <v>126</v>
      </c>
      <c r="N73">
        <v>1</v>
      </c>
      <c r="O73">
        <v>2784</v>
      </c>
      <c r="P73">
        <v>2784</v>
      </c>
    </row>
    <row r="74" spans="1:18" ht="15" customHeight="1" x14ac:dyDescent="0.25">
      <c r="C74" s="52" t="s">
        <v>126</v>
      </c>
    </row>
    <row r="75" spans="1:18" ht="15" customHeight="1" x14ac:dyDescent="0.25">
      <c r="A75" t="s">
        <v>126</v>
      </c>
      <c r="B75" t="s">
        <v>251</v>
      </c>
      <c r="C75" t="s">
        <v>252</v>
      </c>
      <c r="D75" t="s">
        <v>246</v>
      </c>
      <c r="E75">
        <v>2000</v>
      </c>
      <c r="F75" s="82">
        <v>5.0000000000000044E-2</v>
      </c>
      <c r="G75">
        <v>1900</v>
      </c>
      <c r="H75" s="82">
        <v>9.9999999999999978E-2</v>
      </c>
      <c r="I75">
        <v>1800</v>
      </c>
      <c r="J75" s="82">
        <v>0.25</v>
      </c>
      <c r="K75" t="s">
        <v>207</v>
      </c>
      <c r="L75" t="s">
        <v>126</v>
      </c>
      <c r="M75" t="s">
        <v>126</v>
      </c>
      <c r="N75">
        <v>1</v>
      </c>
      <c r="O75">
        <v>1500</v>
      </c>
      <c r="P75">
        <v>1500</v>
      </c>
    </row>
    <row r="76" spans="1:18" ht="15" customHeight="1" x14ac:dyDescent="0.25">
      <c r="C76" s="52" t="s">
        <v>126</v>
      </c>
    </row>
    <row r="77" spans="1:18" ht="15" customHeight="1" x14ac:dyDescent="0.25">
      <c r="A77" t="s">
        <v>126</v>
      </c>
      <c r="B77" t="s">
        <v>253</v>
      </c>
      <c r="C77" t="s">
        <v>254</v>
      </c>
      <c r="D77" t="s">
        <v>246</v>
      </c>
      <c r="E77">
        <v>1792</v>
      </c>
      <c r="F77" s="82">
        <v>5.0223214285714302E-2</v>
      </c>
      <c r="G77">
        <v>1702</v>
      </c>
      <c r="H77" s="82">
        <v>9.9888392857142905E-2</v>
      </c>
      <c r="I77">
        <v>1613</v>
      </c>
      <c r="J77" s="82">
        <v>0.25</v>
      </c>
      <c r="K77" t="s">
        <v>207</v>
      </c>
      <c r="L77" t="s">
        <v>126</v>
      </c>
      <c r="M77" t="s">
        <v>126</v>
      </c>
      <c r="N77">
        <v>2</v>
      </c>
      <c r="O77">
        <v>1344</v>
      </c>
      <c r="P77">
        <v>2688</v>
      </c>
    </row>
    <row r="78" spans="1:18" ht="15" customHeight="1" x14ac:dyDescent="0.25">
      <c r="C78" s="52" t="s">
        <v>126</v>
      </c>
    </row>
    <row r="79" spans="1:18" ht="15" customHeight="1" x14ac:dyDescent="0.25">
      <c r="A79" t="s">
        <v>126</v>
      </c>
      <c r="B79" t="s">
        <v>255</v>
      </c>
      <c r="C79" t="s">
        <v>256</v>
      </c>
      <c r="D79" t="s">
        <v>246</v>
      </c>
      <c r="E79">
        <v>667</v>
      </c>
      <c r="F79" s="82">
        <v>4.9475262368815609E-2</v>
      </c>
      <c r="G79">
        <v>634</v>
      </c>
      <c r="H79" s="82">
        <v>0.1004497751124438</v>
      </c>
      <c r="I79">
        <v>600</v>
      </c>
      <c r="J79" s="82">
        <v>0.25</v>
      </c>
      <c r="K79" t="s">
        <v>207</v>
      </c>
      <c r="L79" t="s">
        <v>126</v>
      </c>
      <c r="M79" t="s">
        <v>126</v>
      </c>
      <c r="N79">
        <v>2</v>
      </c>
      <c r="O79">
        <v>500.25</v>
      </c>
      <c r="P79">
        <v>1000.5</v>
      </c>
    </row>
    <row r="80" spans="1:18" ht="15" customHeight="1" x14ac:dyDescent="0.25">
      <c r="C80" s="52" t="s">
        <v>126</v>
      </c>
    </row>
    <row r="81" spans="1:18" ht="15" customHeight="1" x14ac:dyDescent="0.25">
      <c r="A81" t="s">
        <v>126</v>
      </c>
      <c r="B81" t="s">
        <v>257</v>
      </c>
      <c r="C81" t="s">
        <v>258</v>
      </c>
      <c r="D81" t="s">
        <v>246</v>
      </c>
      <c r="E81">
        <v>1792</v>
      </c>
      <c r="F81" s="82">
        <v>5.0223214285714302E-2</v>
      </c>
      <c r="G81">
        <v>1702</v>
      </c>
      <c r="H81" s="82">
        <v>9.9888392857142905E-2</v>
      </c>
      <c r="I81">
        <v>1613</v>
      </c>
      <c r="J81" s="82">
        <v>0.25</v>
      </c>
      <c r="K81" t="s">
        <v>207</v>
      </c>
      <c r="L81" t="s">
        <v>126</v>
      </c>
      <c r="M81" t="s">
        <v>126</v>
      </c>
      <c r="N81">
        <v>1</v>
      </c>
      <c r="O81">
        <v>1344</v>
      </c>
      <c r="P81">
        <v>1344</v>
      </c>
    </row>
    <row r="82" spans="1:18" ht="15" customHeight="1" x14ac:dyDescent="0.25">
      <c r="C82" s="52" t="s">
        <v>126</v>
      </c>
    </row>
    <row r="83" spans="1:18" ht="15" customHeight="1" x14ac:dyDescent="0.25">
      <c r="A83" t="s">
        <v>126</v>
      </c>
      <c r="B83" t="s">
        <v>259</v>
      </c>
      <c r="C83" t="s">
        <v>260</v>
      </c>
      <c r="D83" t="s">
        <v>246</v>
      </c>
      <c r="E83">
        <v>667</v>
      </c>
      <c r="F83" s="82">
        <v>4.9475262368815609E-2</v>
      </c>
      <c r="G83">
        <v>634</v>
      </c>
      <c r="H83" s="82">
        <v>0.1004497751124438</v>
      </c>
      <c r="I83">
        <v>600</v>
      </c>
      <c r="J83" s="82">
        <v>0.25</v>
      </c>
      <c r="K83" t="s">
        <v>207</v>
      </c>
      <c r="L83" t="s">
        <v>126</v>
      </c>
      <c r="M83" t="s">
        <v>126</v>
      </c>
      <c r="N83">
        <v>1</v>
      </c>
      <c r="O83">
        <v>500.25</v>
      </c>
      <c r="P83">
        <v>500.25</v>
      </c>
    </row>
    <row r="84" spans="1:18" ht="15" customHeight="1" x14ac:dyDescent="0.25">
      <c r="C84" s="52" t="s">
        <v>126</v>
      </c>
    </row>
    <row r="85" spans="1:18" ht="15" customHeight="1" x14ac:dyDescent="0.25">
      <c r="A85" t="s">
        <v>126</v>
      </c>
      <c r="B85" t="s">
        <v>261</v>
      </c>
      <c r="C85" t="s">
        <v>262</v>
      </c>
      <c r="D85" t="s">
        <v>246</v>
      </c>
      <c r="E85">
        <v>2400</v>
      </c>
      <c r="F85" s="82">
        <v>5.0000000000000044E-2</v>
      </c>
      <c r="G85">
        <v>2280</v>
      </c>
      <c r="H85" s="82">
        <v>9.9999999999999978E-2</v>
      </c>
      <c r="I85">
        <v>2160</v>
      </c>
      <c r="J85" s="82">
        <v>0.25</v>
      </c>
      <c r="K85" t="s">
        <v>207</v>
      </c>
      <c r="L85" t="s">
        <v>126</v>
      </c>
      <c r="M85" t="s">
        <v>126</v>
      </c>
      <c r="N85">
        <v>1</v>
      </c>
      <c r="O85">
        <v>1800</v>
      </c>
      <c r="P85">
        <v>1800</v>
      </c>
    </row>
    <row r="86" spans="1:18" ht="15" customHeight="1" x14ac:dyDescent="0.25">
      <c r="C86" s="52" t="s">
        <v>126</v>
      </c>
    </row>
    <row r="87" spans="1:18" ht="15" customHeight="1" x14ac:dyDescent="0.25">
      <c r="A87" t="s">
        <v>126</v>
      </c>
      <c r="B87" t="s">
        <v>263</v>
      </c>
      <c r="C87" t="s">
        <v>264</v>
      </c>
      <c r="D87" t="s">
        <v>246</v>
      </c>
      <c r="E87">
        <v>1000</v>
      </c>
      <c r="F87" s="82">
        <v>5.0000000000000044E-2</v>
      </c>
      <c r="G87">
        <v>950</v>
      </c>
      <c r="H87" s="82">
        <v>9.9999999999999978E-2</v>
      </c>
      <c r="I87">
        <v>900</v>
      </c>
      <c r="J87" s="82">
        <v>0.25</v>
      </c>
      <c r="K87" t="s">
        <v>207</v>
      </c>
      <c r="L87" t="s">
        <v>126</v>
      </c>
      <c r="M87" t="s">
        <v>126</v>
      </c>
      <c r="N87">
        <v>1</v>
      </c>
      <c r="O87">
        <v>750</v>
      </c>
      <c r="P87">
        <v>750</v>
      </c>
    </row>
    <row r="88" spans="1:18" ht="15" customHeight="1" x14ac:dyDescent="0.25">
      <c r="C88" s="52" t="s">
        <v>126</v>
      </c>
    </row>
    <row r="89" spans="1:18" ht="15" customHeight="1" x14ac:dyDescent="0.25">
      <c r="C89" t="s">
        <v>265</v>
      </c>
      <c r="Q89">
        <v>13977.75</v>
      </c>
      <c r="R89" t="s">
        <v>126</v>
      </c>
    </row>
    <row r="91" spans="1:18" ht="15" customHeight="1" x14ac:dyDescent="0.25">
      <c r="A91" t="s">
        <v>126</v>
      </c>
      <c r="B91" t="s">
        <v>266</v>
      </c>
      <c r="C91" t="s">
        <v>194</v>
      </c>
      <c r="D91">
        <v>1</v>
      </c>
      <c r="P91" t="s">
        <v>267</v>
      </c>
      <c r="Q91">
        <v>105057.75</v>
      </c>
    </row>
    <row r="92" spans="1:18" ht="15" customHeight="1" x14ac:dyDescent="0.25">
      <c r="A92" t="s">
        <v>192</v>
      </c>
      <c r="B92" t="s">
        <v>268</v>
      </c>
      <c r="C92" t="s">
        <v>194</v>
      </c>
      <c r="D92">
        <v>2</v>
      </c>
      <c r="M92">
        <v>0</v>
      </c>
      <c r="N92">
        <v>1</v>
      </c>
    </row>
    <row r="93" spans="1:18" ht="15" customHeight="1" x14ac:dyDescent="0.25">
      <c r="A93" t="s">
        <v>126</v>
      </c>
      <c r="B93" t="s">
        <v>195</v>
      </c>
      <c r="C93" t="s">
        <v>196</v>
      </c>
    </row>
    <row r="94" spans="1:18" ht="15" customHeight="1" x14ac:dyDescent="0.25">
      <c r="A94" t="s">
        <v>126</v>
      </c>
      <c r="B94" t="s">
        <v>197</v>
      </c>
      <c r="C94" t="s">
        <v>198</v>
      </c>
    </row>
    <row r="95" spans="1:18" ht="15" customHeight="1" x14ac:dyDescent="0.25">
      <c r="A95" t="s">
        <v>126</v>
      </c>
      <c r="B95" t="s">
        <v>199</v>
      </c>
      <c r="C95" t="s">
        <v>269</v>
      </c>
    </row>
    <row r="96" spans="1:18" ht="15" customHeight="1" x14ac:dyDescent="0.25">
      <c r="A96" t="s">
        <v>126</v>
      </c>
      <c r="B96" t="s">
        <v>186</v>
      </c>
      <c r="C96" t="s">
        <v>201</v>
      </c>
    </row>
    <row r="97" spans="1:18" ht="15" customHeight="1" x14ac:dyDescent="0.25">
      <c r="A97" t="s">
        <v>126</v>
      </c>
      <c r="B97" t="s">
        <v>126</v>
      </c>
    </row>
    <row r="98" spans="1:18" ht="15" customHeight="1" x14ac:dyDescent="0.25">
      <c r="A98" t="s">
        <v>126</v>
      </c>
      <c r="B98" t="s">
        <v>202</v>
      </c>
      <c r="C98" t="s">
        <v>203</v>
      </c>
    </row>
    <row r="99" spans="1:18" ht="15" customHeight="1" x14ac:dyDescent="0.25">
      <c r="A99" t="s">
        <v>126</v>
      </c>
      <c r="B99" t="s">
        <v>270</v>
      </c>
      <c r="C99" t="s">
        <v>271</v>
      </c>
      <c r="D99" t="s">
        <v>206</v>
      </c>
      <c r="E99">
        <v>80000</v>
      </c>
      <c r="F99" s="82">
        <v>0.25</v>
      </c>
      <c r="G99">
        <v>60000</v>
      </c>
      <c r="H99" s="82">
        <v>0.44999999999999996</v>
      </c>
      <c r="I99">
        <v>44000</v>
      </c>
      <c r="J99" s="82">
        <v>0.55000000000000004</v>
      </c>
      <c r="K99" t="s">
        <v>207</v>
      </c>
      <c r="L99" t="s">
        <v>126</v>
      </c>
      <c r="M99" t="s">
        <v>126</v>
      </c>
      <c r="N99">
        <v>1</v>
      </c>
      <c r="O99">
        <v>36000</v>
      </c>
      <c r="P99">
        <v>36000</v>
      </c>
    </row>
    <row r="100" spans="1:18" ht="15" customHeight="1" x14ac:dyDescent="0.25">
      <c r="C100" s="52" t="s">
        <v>126</v>
      </c>
    </row>
    <row r="101" spans="1:18" ht="15" customHeight="1" x14ac:dyDescent="0.25">
      <c r="A101" t="s">
        <v>126</v>
      </c>
      <c r="B101" t="s">
        <v>272</v>
      </c>
      <c r="C101" t="s">
        <v>273</v>
      </c>
      <c r="D101" t="s">
        <v>206</v>
      </c>
      <c r="E101">
        <v>29800</v>
      </c>
      <c r="F101" s="82">
        <v>0.25</v>
      </c>
      <c r="G101">
        <v>22350</v>
      </c>
      <c r="H101" s="82">
        <v>0.44999999999999996</v>
      </c>
      <c r="I101">
        <v>16390</v>
      </c>
      <c r="J101" s="82">
        <v>0.55000000000000004</v>
      </c>
      <c r="K101" t="s">
        <v>207</v>
      </c>
      <c r="L101" t="s">
        <v>126</v>
      </c>
      <c r="M101" t="s">
        <v>126</v>
      </c>
      <c r="N101">
        <v>2</v>
      </c>
      <c r="O101">
        <v>13410</v>
      </c>
      <c r="P101">
        <v>26820</v>
      </c>
    </row>
    <row r="102" spans="1:18" ht="15" customHeight="1" x14ac:dyDescent="0.25">
      <c r="C102" s="52" t="s">
        <v>126</v>
      </c>
    </row>
    <row r="103" spans="1:18" ht="15" customHeight="1" x14ac:dyDescent="0.25">
      <c r="C103" t="s">
        <v>224</v>
      </c>
      <c r="Q103">
        <v>62820</v>
      </c>
      <c r="R103" t="s">
        <v>126</v>
      </c>
    </row>
    <row r="104" spans="1:18" ht="15" customHeight="1" x14ac:dyDescent="0.25">
      <c r="A104" t="s">
        <v>126</v>
      </c>
      <c r="B104" t="s">
        <v>274</v>
      </c>
      <c r="C104" t="s">
        <v>275</v>
      </c>
      <c r="D104" t="s">
        <v>227</v>
      </c>
      <c r="E104">
        <v>125</v>
      </c>
      <c r="F104" s="82">
        <v>0.19999999999999996</v>
      </c>
      <c r="G104">
        <v>100</v>
      </c>
      <c r="H104" s="82">
        <v>0.19999999999999996</v>
      </c>
      <c r="I104">
        <v>100</v>
      </c>
      <c r="J104" s="82">
        <v>0.25</v>
      </c>
      <c r="K104" t="s">
        <v>207</v>
      </c>
      <c r="L104" t="s">
        <v>126</v>
      </c>
      <c r="M104" t="s">
        <v>126</v>
      </c>
      <c r="N104">
        <v>2</v>
      </c>
      <c r="O104">
        <v>93.75</v>
      </c>
      <c r="P104">
        <v>187.5</v>
      </c>
    </row>
    <row r="105" spans="1:18" ht="15" customHeight="1" x14ac:dyDescent="0.25">
      <c r="C105" s="52" t="s">
        <v>126</v>
      </c>
    </row>
    <row r="106" spans="1:18" ht="15" customHeight="1" x14ac:dyDescent="0.25">
      <c r="A106" t="s">
        <v>126</v>
      </c>
      <c r="B106" t="s">
        <v>276</v>
      </c>
      <c r="C106" t="s">
        <v>277</v>
      </c>
      <c r="D106" t="s">
        <v>227</v>
      </c>
      <c r="E106">
        <v>2118</v>
      </c>
      <c r="F106" s="82">
        <v>0.20018885741265346</v>
      </c>
      <c r="G106">
        <v>1694</v>
      </c>
      <c r="H106" s="82">
        <v>0.20018885741265346</v>
      </c>
      <c r="I106">
        <v>1694</v>
      </c>
      <c r="J106" s="82">
        <v>0.25</v>
      </c>
      <c r="K106" t="s">
        <v>207</v>
      </c>
      <c r="L106" t="s">
        <v>126</v>
      </c>
      <c r="M106" t="s">
        <v>126</v>
      </c>
      <c r="N106">
        <v>1</v>
      </c>
      <c r="O106">
        <v>1588.5</v>
      </c>
      <c r="P106">
        <v>1588.5</v>
      </c>
    </row>
    <row r="107" spans="1:18" ht="15" customHeight="1" x14ac:dyDescent="0.25">
      <c r="C107" s="52" t="s">
        <v>126</v>
      </c>
    </row>
    <row r="108" spans="1:18" ht="15" customHeight="1" x14ac:dyDescent="0.25">
      <c r="C108" t="s">
        <v>232</v>
      </c>
      <c r="Q108">
        <v>1776</v>
      </c>
      <c r="R108" t="s">
        <v>126</v>
      </c>
    </row>
    <row r="109" spans="1:18" ht="15" customHeight="1" x14ac:dyDescent="0.25">
      <c r="A109" t="s">
        <v>126</v>
      </c>
      <c r="B109" t="s">
        <v>278</v>
      </c>
      <c r="C109" t="s">
        <v>279</v>
      </c>
      <c r="D109" t="s">
        <v>235</v>
      </c>
      <c r="E109">
        <v>3050</v>
      </c>
      <c r="F109" s="82">
        <v>0.24983606557377047</v>
      </c>
      <c r="G109">
        <v>2288</v>
      </c>
      <c r="H109" s="82">
        <v>0.44983606557377054</v>
      </c>
      <c r="I109">
        <v>1678</v>
      </c>
      <c r="J109" s="82">
        <v>0.75</v>
      </c>
      <c r="K109" t="s">
        <v>207</v>
      </c>
      <c r="L109" t="s">
        <v>126</v>
      </c>
      <c r="M109" t="s">
        <v>126</v>
      </c>
      <c r="N109">
        <v>1</v>
      </c>
      <c r="O109">
        <v>762.5</v>
      </c>
      <c r="P109">
        <v>762.5</v>
      </c>
    </row>
    <row r="110" spans="1:18" ht="15" customHeight="1" x14ac:dyDescent="0.25">
      <c r="C110" s="52" t="s">
        <v>126</v>
      </c>
    </row>
    <row r="111" spans="1:18" ht="15" customHeight="1" x14ac:dyDescent="0.25">
      <c r="A111" t="s">
        <v>126</v>
      </c>
      <c r="B111" t="s">
        <v>280</v>
      </c>
      <c r="C111" t="s">
        <v>281</v>
      </c>
      <c r="D111" t="s">
        <v>235</v>
      </c>
      <c r="E111">
        <v>3500</v>
      </c>
      <c r="F111" s="82">
        <v>0.25</v>
      </c>
      <c r="G111">
        <v>2625</v>
      </c>
      <c r="H111" s="82">
        <v>0.44999999999999996</v>
      </c>
      <c r="I111">
        <v>1925</v>
      </c>
      <c r="J111" s="82">
        <v>0.75</v>
      </c>
      <c r="K111" t="s">
        <v>207</v>
      </c>
      <c r="L111" t="s">
        <v>126</v>
      </c>
      <c r="M111" t="s">
        <v>126</v>
      </c>
      <c r="N111">
        <v>2</v>
      </c>
      <c r="O111">
        <v>875</v>
      </c>
      <c r="P111">
        <v>1750</v>
      </c>
    </row>
    <row r="112" spans="1:18" ht="15" customHeight="1" x14ac:dyDescent="0.25">
      <c r="C112" s="52" t="s">
        <v>126</v>
      </c>
    </row>
    <row r="113" spans="1:18" ht="15" customHeight="1" x14ac:dyDescent="0.25">
      <c r="C113" t="s">
        <v>243</v>
      </c>
      <c r="Q113">
        <v>2512.5</v>
      </c>
      <c r="R113" t="s">
        <v>126</v>
      </c>
    </row>
    <row r="114" spans="1:18" ht="15" customHeight="1" x14ac:dyDescent="0.25">
      <c r="A114" t="s">
        <v>126</v>
      </c>
      <c r="B114" t="s">
        <v>282</v>
      </c>
      <c r="C114" t="s">
        <v>283</v>
      </c>
      <c r="D114" t="s">
        <v>246</v>
      </c>
      <c r="E114">
        <v>200</v>
      </c>
      <c r="F114" s="82">
        <v>5.0000000000000044E-2</v>
      </c>
      <c r="G114">
        <v>190</v>
      </c>
      <c r="H114" s="82">
        <v>9.9999999999999978E-2</v>
      </c>
      <c r="I114">
        <v>180</v>
      </c>
      <c r="J114" s="82">
        <v>0.25</v>
      </c>
      <c r="K114" t="s">
        <v>207</v>
      </c>
      <c r="L114" t="s">
        <v>126</v>
      </c>
      <c r="M114" t="s">
        <v>126</v>
      </c>
      <c r="N114">
        <v>1</v>
      </c>
      <c r="O114">
        <v>150</v>
      </c>
      <c r="P114">
        <v>150</v>
      </c>
    </row>
    <row r="115" spans="1:18" ht="15" customHeight="1" x14ac:dyDescent="0.25">
      <c r="C115" s="52" t="s">
        <v>126</v>
      </c>
    </row>
    <row r="116" spans="1:18" ht="15" customHeight="1" x14ac:dyDescent="0.25">
      <c r="A116" t="s">
        <v>126</v>
      </c>
      <c r="B116" t="s">
        <v>284</v>
      </c>
      <c r="C116" t="s">
        <v>285</v>
      </c>
      <c r="D116" t="s">
        <v>246</v>
      </c>
      <c r="E116">
        <v>2616</v>
      </c>
      <c r="F116" s="82">
        <v>5.0076452599388421E-2</v>
      </c>
      <c r="G116">
        <v>2485</v>
      </c>
      <c r="H116" s="82">
        <v>0.10015290519877673</v>
      </c>
      <c r="I116">
        <v>2354</v>
      </c>
      <c r="J116" s="82">
        <v>0.25</v>
      </c>
      <c r="K116" t="s">
        <v>207</v>
      </c>
      <c r="L116" t="s">
        <v>126</v>
      </c>
      <c r="M116" t="s">
        <v>126</v>
      </c>
      <c r="N116">
        <v>2</v>
      </c>
      <c r="O116">
        <v>1962</v>
      </c>
      <c r="P116">
        <v>3924</v>
      </c>
    </row>
    <row r="117" spans="1:18" ht="15" customHeight="1" x14ac:dyDescent="0.25">
      <c r="C117" s="52" t="s">
        <v>126</v>
      </c>
    </row>
    <row r="118" spans="1:18" ht="15" customHeight="1" x14ac:dyDescent="0.25">
      <c r="A118" t="s">
        <v>126</v>
      </c>
      <c r="B118" t="s">
        <v>286</v>
      </c>
      <c r="C118" t="s">
        <v>287</v>
      </c>
      <c r="D118" t="s">
        <v>246</v>
      </c>
      <c r="E118">
        <v>6400</v>
      </c>
      <c r="F118" s="82">
        <v>5.0000000000000044E-2</v>
      </c>
      <c r="G118">
        <v>6080</v>
      </c>
      <c r="H118" s="82">
        <v>9.9999999999999978E-2</v>
      </c>
      <c r="I118">
        <v>5760</v>
      </c>
      <c r="J118" s="82">
        <v>0.25</v>
      </c>
      <c r="K118" t="s">
        <v>207</v>
      </c>
      <c r="L118" t="s">
        <v>126</v>
      </c>
      <c r="M118" t="s">
        <v>126</v>
      </c>
      <c r="N118">
        <v>1</v>
      </c>
      <c r="O118">
        <v>4800</v>
      </c>
      <c r="P118">
        <v>4800</v>
      </c>
    </row>
    <row r="119" spans="1:18" ht="15" customHeight="1" x14ac:dyDescent="0.25">
      <c r="C119" s="52" t="s">
        <v>126</v>
      </c>
    </row>
    <row r="120" spans="1:18" ht="15" customHeight="1" x14ac:dyDescent="0.25">
      <c r="C120" t="s">
        <v>265</v>
      </c>
      <c r="Q120">
        <v>8874</v>
      </c>
      <c r="R120" t="s">
        <v>126</v>
      </c>
    </row>
    <row r="121" spans="1:18" ht="15" customHeight="1" x14ac:dyDescent="0.25">
      <c r="A121" t="s">
        <v>126</v>
      </c>
      <c r="B121" t="s">
        <v>288</v>
      </c>
      <c r="C121" t="s">
        <v>289</v>
      </c>
      <c r="D121" t="s">
        <v>290</v>
      </c>
      <c r="E121">
        <v>2200</v>
      </c>
      <c r="F121" s="82">
        <v>9.9999999999999978E-2</v>
      </c>
      <c r="G121">
        <v>1980</v>
      </c>
      <c r="H121" s="82">
        <v>9.9999999999999978E-2</v>
      </c>
      <c r="I121">
        <v>1980</v>
      </c>
      <c r="J121" s="82">
        <v>0.25</v>
      </c>
      <c r="K121" t="s">
        <v>207</v>
      </c>
      <c r="L121" t="s">
        <v>126</v>
      </c>
      <c r="M121" t="s">
        <v>126</v>
      </c>
      <c r="N121">
        <v>1</v>
      </c>
      <c r="O121">
        <v>1650</v>
      </c>
      <c r="P121">
        <v>1650</v>
      </c>
    </row>
    <row r="122" spans="1:18" ht="15" customHeight="1" x14ac:dyDescent="0.25">
      <c r="C122" s="52" t="s">
        <v>126</v>
      </c>
    </row>
    <row r="123" spans="1:18" ht="15" customHeight="1" x14ac:dyDescent="0.25">
      <c r="C123" t="s">
        <v>291</v>
      </c>
      <c r="Q123">
        <v>1650</v>
      </c>
      <c r="R123" t="s">
        <v>126</v>
      </c>
    </row>
    <row r="124" spans="1:18" ht="15" customHeight="1" x14ac:dyDescent="0.25">
      <c r="A124" t="s">
        <v>126</v>
      </c>
      <c r="B124" t="s">
        <v>292</v>
      </c>
      <c r="C124" t="s">
        <v>293</v>
      </c>
      <c r="D124" t="s">
        <v>294</v>
      </c>
      <c r="E124">
        <v>3018.18</v>
      </c>
      <c r="F124" s="82">
        <v>0.44999966867449914</v>
      </c>
      <c r="G124">
        <v>1660</v>
      </c>
      <c r="H124" s="82">
        <v>0.44999966867449914</v>
      </c>
      <c r="I124">
        <v>1660</v>
      </c>
      <c r="J124" s="82">
        <v>0.44999966867449914</v>
      </c>
      <c r="K124" t="s">
        <v>207</v>
      </c>
      <c r="L124" t="s">
        <v>126</v>
      </c>
      <c r="M124" t="s">
        <v>126</v>
      </c>
      <c r="N124">
        <v>2</v>
      </c>
      <c r="O124">
        <v>1660</v>
      </c>
      <c r="P124">
        <v>3320</v>
      </c>
    </row>
    <row r="125" spans="1:18" ht="15" customHeight="1" x14ac:dyDescent="0.25">
      <c r="C125" s="52" t="s">
        <v>126</v>
      </c>
    </row>
    <row r="126" spans="1:18" ht="15" customHeight="1" x14ac:dyDescent="0.25">
      <c r="A126" t="s">
        <v>126</v>
      </c>
      <c r="B126" t="s">
        <v>295</v>
      </c>
      <c r="C126" t="s">
        <v>296</v>
      </c>
      <c r="D126" t="s">
        <v>294</v>
      </c>
      <c r="E126">
        <v>65.45</v>
      </c>
      <c r="F126" s="82">
        <v>0.44996180290297938</v>
      </c>
      <c r="G126">
        <v>36</v>
      </c>
      <c r="H126" s="82">
        <v>0.44996180290297938</v>
      </c>
      <c r="I126">
        <v>36</v>
      </c>
      <c r="J126" s="82">
        <v>0.44996180290297938</v>
      </c>
      <c r="K126" t="s">
        <v>207</v>
      </c>
      <c r="L126" t="s">
        <v>126</v>
      </c>
      <c r="M126" t="s">
        <v>126</v>
      </c>
      <c r="N126">
        <v>5</v>
      </c>
      <c r="O126">
        <v>36</v>
      </c>
      <c r="P126">
        <v>180</v>
      </c>
    </row>
    <row r="127" spans="1:18" ht="15" customHeight="1" x14ac:dyDescent="0.25">
      <c r="C127" s="52" t="s">
        <v>297</v>
      </c>
    </row>
    <row r="128" spans="1:18" ht="15" customHeight="1" x14ac:dyDescent="0.25">
      <c r="C128" t="s">
        <v>298</v>
      </c>
      <c r="Q128">
        <v>3500</v>
      </c>
      <c r="R128" t="s">
        <v>126</v>
      </c>
    </row>
    <row r="130" spans="1:17" ht="15" customHeight="1" x14ac:dyDescent="0.25">
      <c r="A130" t="s">
        <v>126</v>
      </c>
      <c r="B130" t="s">
        <v>266</v>
      </c>
      <c r="C130" t="s">
        <v>194</v>
      </c>
      <c r="D130">
        <v>2</v>
      </c>
      <c r="P130" t="s">
        <v>267</v>
      </c>
      <c r="Q130">
        <v>81132.5</v>
      </c>
    </row>
    <row r="131" spans="1:17" ht="15" customHeight="1" x14ac:dyDescent="0.25">
      <c r="B131" t="s">
        <v>299</v>
      </c>
    </row>
    <row r="132" spans="1:17" ht="15" customHeight="1" x14ac:dyDescent="0.25">
      <c r="A132" t="s">
        <v>192</v>
      </c>
      <c r="B132" t="s">
        <v>300</v>
      </c>
      <c r="C132" t="s">
        <v>301</v>
      </c>
      <c r="D132" t="s">
        <v>227</v>
      </c>
      <c r="E132">
        <v>4200</v>
      </c>
      <c r="F132" s="82">
        <v>9.9999999999999978E-2</v>
      </c>
      <c r="G132">
        <v>3780</v>
      </c>
      <c r="H132" s="82">
        <v>9.9999999999999978E-2</v>
      </c>
      <c r="I132">
        <v>3780</v>
      </c>
      <c r="J132" s="82">
        <v>0.25</v>
      </c>
      <c r="K132" t="s">
        <v>207</v>
      </c>
      <c r="L132" t="s">
        <v>126</v>
      </c>
      <c r="M132">
        <v>0</v>
      </c>
      <c r="N132">
        <v>1</v>
      </c>
      <c r="O132">
        <v>3150</v>
      </c>
      <c r="P132">
        <v>3150</v>
      </c>
    </row>
    <row r="133" spans="1:17" ht="15" customHeight="1" x14ac:dyDescent="0.25">
      <c r="C133" s="52" t="s">
        <v>126</v>
      </c>
    </row>
    <row r="134" spans="1:17" ht="15" customHeight="1" x14ac:dyDescent="0.25">
      <c r="A134" t="s">
        <v>192</v>
      </c>
      <c r="B134" t="s">
        <v>302</v>
      </c>
      <c r="C134" t="s">
        <v>303</v>
      </c>
      <c r="D134" t="s">
        <v>206</v>
      </c>
      <c r="E134">
        <v>4272.08</v>
      </c>
      <c r="F134" s="82">
        <v>0</v>
      </c>
      <c r="G134">
        <v>4272.08</v>
      </c>
      <c r="H134" s="82">
        <v>0</v>
      </c>
      <c r="I134">
        <v>4272.08</v>
      </c>
      <c r="J134" s="82">
        <v>0</v>
      </c>
      <c r="K134" t="s">
        <v>207</v>
      </c>
      <c r="L134" t="s">
        <v>126</v>
      </c>
      <c r="M134">
        <v>0</v>
      </c>
      <c r="N134">
        <v>1</v>
      </c>
      <c r="O134">
        <v>4272.08</v>
      </c>
      <c r="P134">
        <v>4272.08</v>
      </c>
    </row>
    <row r="135" spans="1:17" ht="15" customHeight="1" x14ac:dyDescent="0.25">
      <c r="C135" s="52" t="s">
        <v>126</v>
      </c>
    </row>
    <row r="136" spans="1:17" ht="15" customHeight="1" x14ac:dyDescent="0.25">
      <c r="A136" t="s">
        <v>126</v>
      </c>
      <c r="B136" t="s">
        <v>266</v>
      </c>
      <c r="C136" t="s">
        <v>299</v>
      </c>
    </row>
    <row r="138" spans="1:17" ht="15" customHeight="1" x14ac:dyDescent="0.25">
      <c r="N138" t="s">
        <v>304</v>
      </c>
      <c r="O138">
        <v>193612.33</v>
      </c>
    </row>
    <row r="141" spans="1:17" ht="15" customHeight="1" x14ac:dyDescent="0.25">
      <c r="A141" t="s">
        <v>305</v>
      </c>
    </row>
    <row r="142" spans="1:17" ht="15" customHeight="1" x14ac:dyDescent="0.25">
      <c r="A142" t="s">
        <v>306</v>
      </c>
    </row>
    <row r="143" spans="1:17" ht="15" customHeight="1" x14ac:dyDescent="0.25">
      <c r="A143" t="s">
        <v>307</v>
      </c>
    </row>
  </sheetData>
  <phoneticPr fontId="2"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111</vt:i4>
      </vt:variant>
    </vt:vector>
  </HeadingPairs>
  <TitlesOfParts>
    <vt:vector size="121" baseType="lpstr">
      <vt:lpstr>Instructions</vt:lpstr>
      <vt:lpstr>Quote Options</vt:lpstr>
      <vt:lpstr>Cover</vt:lpstr>
      <vt:lpstr>Quote</vt:lpstr>
      <vt:lpstr>Active Scale</vt:lpstr>
      <vt:lpstr>Scalar i7</vt:lpstr>
      <vt:lpstr>Site Charge and Tariff</vt:lpstr>
      <vt:lpstr>Summary</vt:lpstr>
      <vt:lpstr>Settings</vt:lpstr>
      <vt:lpstr>Temp</vt:lpstr>
      <vt:lpstr>Acceptance</vt:lpstr>
      <vt:lpstr>Address1</vt:lpstr>
      <vt:lpstr>Address2</vt:lpstr>
      <vt:lpstr>Address3</vt:lpstr>
      <vt:lpstr>CartQuoteName</vt:lpstr>
      <vt:lpstr>CityStateZip</vt:lpstr>
      <vt:lpstr>Company</vt:lpstr>
      <vt:lpstr>'Active Scale'!Config1Subtotal</vt:lpstr>
      <vt:lpstr>Config1Subtotal</vt:lpstr>
      <vt:lpstr>'Scalar i7'!Config2Subtotal</vt:lpstr>
      <vt:lpstr>Config2Subtotal</vt:lpstr>
      <vt:lpstr>ContactName</vt:lpstr>
      <vt:lpstr>Country</vt:lpstr>
      <vt:lpstr>CoverFooter1</vt:lpstr>
      <vt:lpstr>CoverFooter2</vt:lpstr>
      <vt:lpstr>CoverFooter3</vt:lpstr>
      <vt:lpstr>Currency</vt:lpstr>
      <vt:lpstr>DataFrameworksEULARow</vt:lpstr>
      <vt:lpstr>'Active Scale'!Description</vt:lpstr>
      <vt:lpstr>'Scalar i7'!Description</vt:lpstr>
      <vt:lpstr>'Site Charge and Tariff'!Description</vt:lpstr>
      <vt:lpstr>Description</vt:lpstr>
      <vt:lpstr>Disclaimer</vt:lpstr>
      <vt:lpstr>DisclaimerText</vt:lpstr>
      <vt:lpstr>'Active Scale'!Discount</vt:lpstr>
      <vt:lpstr>'Scalar i7'!Discount</vt:lpstr>
      <vt:lpstr>'Site Charge and Tariff'!Discount</vt:lpstr>
      <vt:lpstr>Discount</vt:lpstr>
      <vt:lpstr>Email</vt:lpstr>
      <vt:lpstr>EstimatedDelivery</vt:lpstr>
      <vt:lpstr>'Active Scale'!ExtendedPrice</vt:lpstr>
      <vt:lpstr>'Scalar i7'!ExtendedPrice</vt:lpstr>
      <vt:lpstr>'Site Charge and Tariff'!ExtendedPrice</vt:lpstr>
      <vt:lpstr>ExtendedPrice</vt:lpstr>
      <vt:lpstr>'Active Scale'!Freight</vt:lpstr>
      <vt:lpstr>'Scalar i7'!Freight</vt:lpstr>
      <vt:lpstr>'Site Charge and Tariff'!Freight</vt:lpstr>
      <vt:lpstr>Freight</vt:lpstr>
      <vt:lpstr>'Active Scale'!LeadTime</vt:lpstr>
      <vt:lpstr>'Scalar i7'!LeadTime</vt:lpstr>
      <vt:lpstr>'Site Charge and Tariff'!LeadTime</vt:lpstr>
      <vt:lpstr>LeadTime</vt:lpstr>
      <vt:lpstr>'Active Scale'!ListPrice</vt:lpstr>
      <vt:lpstr>'Scalar i7'!ListPrice</vt:lpstr>
      <vt:lpstr>'Site Charge and Tariff'!ListPrice</vt:lpstr>
      <vt:lpstr>ListPrice</vt:lpstr>
      <vt:lpstr>MediaWithinConfigurationChoices</vt:lpstr>
      <vt:lpstr>'Active Scale'!ModelNumber</vt:lpstr>
      <vt:lpstr>'Scalar i7'!ModelNumber</vt:lpstr>
      <vt:lpstr>'Site Charge and Tariff'!ModelNumber</vt:lpstr>
      <vt:lpstr>ModelNumber</vt:lpstr>
      <vt:lpstr>'Active Scale'!NetPrice</vt:lpstr>
      <vt:lpstr>'Scalar i7'!NetPrice</vt:lpstr>
      <vt:lpstr>'Site Charge and Tariff'!NetPrice</vt:lpstr>
      <vt:lpstr>NetPrice</vt:lpstr>
      <vt:lpstr>Notes</vt:lpstr>
      <vt:lpstr>NumberOfTermsPages</vt:lpstr>
      <vt:lpstr>OpportunityNumber</vt:lpstr>
      <vt:lpstr>OrderPlacement</vt:lpstr>
      <vt:lpstr>'Site Charge and Tariff'!OtherItemsSubtotal</vt:lpstr>
      <vt:lpstr>OtherItemsSubtotal</vt:lpstr>
      <vt:lpstr>Phone</vt:lpstr>
      <vt:lpstr>PriceColumnChoices</vt:lpstr>
      <vt:lpstr>'Active Scale'!Print_Area</vt:lpstr>
      <vt:lpstr>Quote!Print_Area</vt:lpstr>
      <vt:lpstr>'Scalar i7'!Print_Area</vt:lpstr>
      <vt:lpstr>'Site Charge and Tariff'!Print_Area</vt:lpstr>
      <vt:lpstr>'Active Scale'!Print_Titles</vt:lpstr>
      <vt:lpstr>Quote!Print_Titles</vt:lpstr>
      <vt:lpstr>'Scalar i7'!Print_Titles</vt:lpstr>
      <vt:lpstr>'Site Charge and Tariff'!Print_Titles</vt:lpstr>
      <vt:lpstr>QDRNumber</vt:lpstr>
      <vt:lpstr>QSREmail</vt:lpstr>
      <vt:lpstr>QSRPhone</vt:lpstr>
      <vt:lpstr>'Active Scale'!Qty</vt:lpstr>
      <vt:lpstr>'Scalar i7'!Qty</vt:lpstr>
      <vt:lpstr>'Site Charge and Tariff'!Qty</vt:lpstr>
      <vt:lpstr>Qty</vt:lpstr>
      <vt:lpstr>QuoteDate</vt:lpstr>
      <vt:lpstr>QuoteFormatChoices</vt:lpstr>
      <vt:lpstr>QuoteNumber</vt:lpstr>
      <vt:lpstr>QuoteOptions_DiscountSourceColumn</vt:lpstr>
      <vt:lpstr>QuoteOptions_InstallationLocation</vt:lpstr>
      <vt:lpstr>QuoteOptions_ItemNotes</vt:lpstr>
      <vt:lpstr>QuoteOptions_LeadTime</vt:lpstr>
      <vt:lpstr>QuoteOptions_MediaBanner</vt:lpstr>
      <vt:lpstr>QuoteOptions_MediaWithinConfigs</vt:lpstr>
      <vt:lpstr>QuoteOptions_MediaWithinConfigurations</vt:lpstr>
      <vt:lpstr>QuoteOptions_QuoteFormat</vt:lpstr>
      <vt:lpstr>QuoteOptions_ServiceContractDates</vt:lpstr>
      <vt:lpstr>QuoteOptions_ServiceLevel</vt:lpstr>
      <vt:lpstr>QuoteOptions_ServiceZone</vt:lpstr>
      <vt:lpstr>QuoteOptions_UnitPriceSourceColumn</vt:lpstr>
      <vt:lpstr>QuoteStatus</vt:lpstr>
      <vt:lpstr>QuoteSummaryTotal</vt:lpstr>
      <vt:lpstr>QuoteWorksheetAdditionalText</vt:lpstr>
      <vt:lpstr>Region</vt:lpstr>
      <vt:lpstr>SPRNumber</vt:lpstr>
      <vt:lpstr>TandC</vt:lpstr>
      <vt:lpstr>TemplateVersion</vt:lpstr>
      <vt:lpstr>'Active Scale'!Total</vt:lpstr>
      <vt:lpstr>'Scalar i7'!Total</vt:lpstr>
      <vt:lpstr>'Site Charge and Tariff'!Total</vt:lpstr>
      <vt:lpstr>Total</vt:lpstr>
      <vt:lpstr>'Active Scale'!UnitPrice</vt:lpstr>
      <vt:lpstr>'Scalar i7'!UnitPrice</vt:lpstr>
      <vt:lpstr>'Site Charge and Tariff'!UnitPrice</vt:lpstr>
      <vt:lpstr>UnitPrice</vt:lpstr>
      <vt:lpstr>UnitPriceColumnChoices</vt:lpstr>
      <vt:lpstr>ValidDate</vt:lpstr>
      <vt:lpstr>Zone</vt:lpstr>
    </vt:vector>
  </TitlesOfParts>
  <Manager/>
  <Company>Quantum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Quantum Marketplace Quote Template</dc:title>
  <dc:subject>Quantum Marketplace Quote Template</dc:subject>
  <dc:creator>Gary Brenkman</dc:creator>
  <cp:keywords/>
  <dc:description>Template Version 135 (30DEC20)</dc:description>
  <cp:lastModifiedBy>Aurora Aubert</cp:lastModifiedBy>
  <cp:revision/>
  <dcterms:created xsi:type="dcterms:W3CDTF">2006-08-25T01:25:51Z</dcterms:created>
  <dcterms:modified xsi:type="dcterms:W3CDTF">2025-12-01T19:12:08Z</dcterms:modified>
  <cp:category/>
  <cp:contentStatus/>
</cp:coreProperties>
</file>