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CBE625F6-ED7C-4848-A808-35184D2B46E4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Card'!$D$13:$I$13,[1]Sheet1!$A$2:$A$121,0))</definedName>
    <definedName name="_xlnm.Print_Area" localSheetId="0">'Final Grade Card'!$A$1:$I$35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26" i="2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  <c r="I25" i="2" l="1"/>
</calcChain>
</file>

<file path=xl/sharedStrings.xml><?xml version="1.0" encoding="utf-8"?>
<sst xmlns="http://schemas.openxmlformats.org/spreadsheetml/2006/main" count="21" uniqueCount="21">
  <si>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</si>
  <si>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</si>
  <si>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</si>
  <si>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</si>
  <si>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</si>
  <si>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</si>
  <si>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</si>
  <si>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Seal</t>
  </si>
  <si>
    <t>MMS18-20/1</t>
  </si>
  <si>
    <t>Total</t>
  </si>
  <si>
    <t xml:space="preserve">Result Declared On : </t>
  </si>
  <si>
    <t>31/01/2019</t>
  </si>
  <si>
    <t>EXAMINATION GR.NO/ SEAT NO. :</t>
  </si>
  <si>
    <t>Credit
Earned ©</t>
  </si>
  <si>
    <t>Grade
Points (G)</t>
  </si>
  <si>
    <t>Prepared By  ______________</t>
  </si>
  <si>
    <t>Checked By  ______________</t>
  </si>
  <si>
    <t>PROGRAMME : MASTER OF MANAGEMENT STUDIES (SEMESTER -I)</t>
  </si>
  <si>
    <t>HELD IN : DECEMBER 2018</t>
  </si>
  <si>
    <t>PATTERN : CHOICE BASED CREDITS &amp; GRADING SYSTEM (CBCSGS)</t>
  </si>
  <si>
    <t>Director / Controller of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</si>
</sst>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</xdr:row>
          <xdr:rowOff>28574</xdr:rowOff>
        </xdr:from>
        <xdr:to>
          <xdr:col>8</xdr:col>
          <xdr:colOff>954347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695825" y="1295399"/>
              <a:ext cx="878147" cy="1038225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751A2A-2BAB-4D1F-85FF-23C63FFA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743575" cy="95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70-74.99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70-74.99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  <cell r="BO6" t="str">
            <v>A</v>
          </cell>
          <cell r="BP6" t="str">
            <v>70-74.99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5"/>
  <sheetViews>
    <sheetView showGridLines="0" tabSelected="1" topLeftCell="A21" zoomScaleNormal="100" workbookViewId="0">
      <selection activeCell="D33" sqref="D33"/>
    </sheetView>
  </sheetViews>
  <sheetFormatPr defaultRowHeight="15" x14ac:dyDescent="0.25"/>
  <cols>
    <col min="1" max="1" width="7.1406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11"/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x14ac:dyDescent="0.25">
      <c r="A3" s="11"/>
      <c r="B3" s="11"/>
      <c r="C3" s="11"/>
      <c r="D3" s="11"/>
      <c r="E3" s="11"/>
      <c r="F3" s="11"/>
      <c r="G3" s="11"/>
      <c r="H3" s="11"/>
      <c r="I3" s="11"/>
    </row>
    <row r="4" spans="1:9" x14ac:dyDescent="0.25">
      <c r="A4" s="11"/>
      <c r="B4" s="11"/>
      <c r="C4" s="11"/>
      <c r="D4" s="11"/>
      <c r="E4" s="11"/>
      <c r="F4" s="11"/>
      <c r="G4" s="11"/>
      <c r="H4" s="11"/>
      <c r="I4" s="11"/>
    </row>
    <row r="5" spans="1:9" x14ac:dyDescent="0.25">
      <c r="A5" s="11"/>
      <c r="B5" s="11"/>
      <c r="C5" s="11"/>
      <c r="D5" s="11"/>
      <c r="E5" s="11"/>
      <c r="F5" s="11"/>
      <c r="G5" s="11"/>
      <c r="H5" s="11"/>
      <c r="I5" s="11"/>
    </row>
    <row r="6" spans="1:9" ht="5.0999999999999996" customHeight="1" x14ac:dyDescent="0.25">
      <c r="A6" s="16"/>
      <c r="B6" s="16"/>
      <c r="C6" s="16"/>
      <c r="D6" s="16"/>
      <c r="E6" s="16"/>
      <c r="F6" s="16"/>
      <c r="G6" s="16"/>
      <c r="H6" s="16"/>
      <c r="I6" s="16"/>
    </row>
    <row r="7" spans="1:9" ht="20.25" x14ac:dyDescent="0.25">
      <c r="A7" s="15" t="s">
        <v>0</v>
      </c>
      <c r="B7" s="15"/>
      <c r="C7" s="15"/>
      <c r="D7" s="15"/>
      <c r="E7" s="15"/>
      <c r="F7" s="15"/>
      <c r="G7" s="15"/>
      <c r="H7" s="15"/>
      <c r="I7" s="15"/>
    </row>
    <row r="8" spans="1:9" ht="9.9499999999999993" customHeight="1" x14ac:dyDescent="0.25">
      <c r="A8" s="29"/>
      <c r="B8" s="29"/>
      <c r="C8" s="29"/>
      <c r="D8" s="29"/>
      <c r="E8" s="29"/>
      <c r="F8" s="29"/>
      <c r="G8" s="29"/>
      <c r="H8" s="28"/>
      <c r="I8" s="28"/>
    </row>
    <row r="9" spans="1:9" ht="15" customHeight="1" x14ac:dyDescent="0.25">
      <c r="A9" s="27" t="str">
        <f>"NAME OF THE CANDIDATE : "&amp;VLOOKUP(D13,[1]Sheet1!$A:$B,2,0)</f>
        <v>NAME OF THE CANDIDATE : ADEPU CHETAN GANESH ARCHANA</v>
      </c>
      <c r="B9" s="27"/>
      <c r="C9" s="27"/>
      <c r="D9" s="27"/>
      <c r="E9" s="27"/>
      <c r="F9" s="27"/>
      <c r="G9" s="27"/>
      <c r="H9" s="28"/>
      <c r="I9" s="28"/>
    </row>
    <row r="10" spans="1:9" ht="15" customHeight="1" x14ac:dyDescent="0.25">
      <c r="A10" s="27" t="s">
        <v>17</v>
      </c>
      <c r="B10" s="27"/>
      <c r="C10" s="27"/>
      <c r="D10" s="27"/>
      <c r="E10" s="27"/>
      <c r="F10" s="27"/>
      <c r="G10" s="27"/>
      <c r="H10" s="28"/>
      <c r="I10" s="28"/>
    </row>
    <row r="11" spans="1:9" ht="15" customHeight="1" x14ac:dyDescent="0.25">
      <c r="A11" s="27" t="s">
        <v>18</v>
      </c>
      <c r="B11" s="27"/>
      <c r="C11" s="27"/>
      <c r="D11" s="27"/>
      <c r="E11" s="27"/>
      <c r="F11" s="27"/>
      <c r="G11" s="27"/>
      <c r="H11" s="28"/>
      <c r="I11" s="28"/>
    </row>
    <row r="12" spans="1:9" ht="15" customHeight="1" x14ac:dyDescent="0.25">
      <c r="A12" s="27" t="s">
        <v>19</v>
      </c>
      <c r="B12" s="27"/>
      <c r="C12" s="27"/>
      <c r="D12" s="27"/>
      <c r="E12" s="27"/>
      <c r="F12" s="27"/>
      <c r="G12" s="27"/>
      <c r="H12" s="28"/>
      <c r="I12" s="28"/>
    </row>
    <row r="13" spans="1:9" ht="15" customHeight="1" x14ac:dyDescent="0.25">
      <c r="A13" s="10" t="s">
        <v>12</v>
      </c>
      <c r="B13" s="10"/>
      <c r="C13" s="10"/>
      <c r="D13" s="27" t="s">
        <v>8</v>
      </c>
      <c r="E13" s="27"/>
      <c r="F13" s="27"/>
      <c r="G13" s="27"/>
      <c r="H13" s="28"/>
      <c r="I13" s="28"/>
    </row>
    <row r="14" spans="1:9" ht="14.25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</row>
    <row r="15" spans="1:9" x14ac:dyDescent="0.25">
      <c r="A15" s="21" t="s">
        <v>2</v>
      </c>
      <c r="B15" s="30" t="s">
        <v>1</v>
      </c>
      <c r="C15" s="30"/>
      <c r="D15" s="30"/>
      <c r="E15" s="19" t="s">
        <v>3</v>
      </c>
      <c r="F15" s="19" t="s">
        <v>4</v>
      </c>
      <c r="G15" s="19" t="s">
        <v>13</v>
      </c>
      <c r="H15" s="19" t="s">
        <v>14</v>
      </c>
      <c r="I15" s="19" t="s">
        <v>5</v>
      </c>
    </row>
    <row r="16" spans="1:9" ht="33.75" customHeight="1" x14ac:dyDescent="0.25">
      <c r="A16" s="21"/>
      <c r="B16" s="30"/>
      <c r="C16" s="30"/>
      <c r="D16" s="30"/>
      <c r="E16" s="19"/>
      <c r="F16" s="20"/>
      <c r="G16" s="20"/>
      <c r="H16" s="20"/>
      <c r="I16" s="20"/>
    </row>
    <row r="17" spans="1:9" ht="42.95" customHeight="1" x14ac:dyDescent="0.25">
      <c r="A17" s="4">
        <v>1</v>
      </c>
      <c r="B17" s="18" t="str">
        <f>'[2]Subjects List'!$C$4</f>
        <v>Perspective Management</v>
      </c>
      <c r="C17" s="18"/>
      <c r="D17" s="18"/>
      <c r="E17" s="4">
        <v>4</v>
      </c>
      <c r="F17" s="4" t="str">
        <f>VLOOKUP(D13,'[3]Subject Marks'!$A$3:$F$135,6,0)</f>
        <v>A</v>
      </c>
      <c r="G17" s="4">
        <v>4</v>
      </c>
      <c r="H17" s="4" t="str">
        <f>VLOOKUP(D13,'[3]Subject Marks'!$A$3:$G$135,7,0)</f>
        <v>8</v>
      </c>
      <c r="I17" s="4">
        <f>G17*H17</f>
        <v>32</v>
      </c>
    </row>
    <row r="18" spans="1:9" ht="42.95" customHeight="1" x14ac:dyDescent="0.25">
      <c r="A18" s="4">
        <v>2</v>
      </c>
      <c r="B18" s="18" t="str">
        <f>'[2]Subjects List'!$C$5</f>
        <v>Financial Accounting</v>
      </c>
      <c r="C18" s="18"/>
      <c r="D18" s="18"/>
      <c r="E18" s="4">
        <v>4</v>
      </c>
      <c r="F18" s="4" t="str">
        <f>VLOOKUP(D13,'[3]Subject Marks'!$A$3:$M$135,13,0)</f>
        <v>O</v>
      </c>
      <c r="G18" s="4">
        <v>4</v>
      </c>
      <c r="H18" s="4" t="str">
        <f>VLOOKUP(D13,'[3]Subject Marks'!$A$3:$N$135,14,0)</f>
        <v>10</v>
      </c>
      <c r="I18" s="4">
        <f t="shared" ref="I18:I24" si="0">G18*H18</f>
        <v>40</v>
      </c>
    </row>
    <row r="19" spans="1:9" ht="42.95" customHeight="1" x14ac:dyDescent="0.25">
      <c r="A19" s="4">
        <v>3</v>
      </c>
      <c r="B19" s="18" t="str">
        <f>'[2]Subjects List'!$C$6</f>
        <v>Business Statistics</v>
      </c>
      <c r="C19" s="18"/>
      <c r="D19" s="18"/>
      <c r="E19" s="4">
        <v>4</v>
      </c>
      <c r="F19" s="4" t="str">
        <f>VLOOKUP(D13,'[3]Subject Marks'!$A$3:$T$135,20,0)</f>
        <v>A+</v>
      </c>
      <c r="G19" s="4">
        <v>4</v>
      </c>
      <c r="H19" s="4" t="str">
        <f>VLOOKUP(D13,'[3]Subject Marks'!$A$3:$U$135,21,0)</f>
        <v>8</v>
      </c>
      <c r="I19" s="4">
        <f t="shared" si="0"/>
        <v>32</v>
      </c>
    </row>
    <row r="20" spans="1:9" ht="42.95" customHeight="1" x14ac:dyDescent="0.25">
      <c r="A20" s="4">
        <v>4</v>
      </c>
      <c r="B20" s="18" t="str">
        <f>'[2]Subjects List'!$C$7</f>
        <v>Operations Management</v>
      </c>
      <c r="C20" s="18"/>
      <c r="D20" s="18"/>
      <c r="E20" s="4">
        <v>4</v>
      </c>
      <c r="F20" s="4" t="str">
        <f>VLOOKUP(D13,'[3]Subject Marks'!$A$3:$AA$135,27,0)</f>
        <v>A</v>
      </c>
      <c r="G20" s="4">
        <v>4</v>
      </c>
      <c r="H20" s="4" t="str">
        <f>VLOOKUP(D13,'[3]Subject Marks'!$A$3:$AB$135,28,0)</f>
        <v>8</v>
      </c>
      <c r="I20" s="4">
        <f t="shared" si="0"/>
        <v>32</v>
      </c>
    </row>
    <row r="21" spans="1:9" ht="37.5" customHeight="1" x14ac:dyDescent="0.25">
      <c r="A21" s="4">
        <v>5</v>
      </c>
      <c r="B21" s="18" t="str">
        <f>'[2]Subjects List'!$C$8</f>
        <v>Managerial Economics</v>
      </c>
      <c r="C21" s="18"/>
      <c r="D21" s="18"/>
      <c r="E21" s="4">
        <v>4</v>
      </c>
      <c r="F21" s="4" t="str">
        <f>VLOOKUP(D13,'[3]Subject Marks'!$A$3:$AH$135,34,0)</f>
        <v>A</v>
      </c>
      <c r="G21" s="4">
        <v>4</v>
      </c>
      <c r="H21" s="4" t="str">
        <f>VLOOKUP(D13,'[3]Subject Marks'!$A$3:$AI$135,35,0)</f>
        <v>8</v>
      </c>
      <c r="I21" s="4">
        <f t="shared" si="0"/>
        <v>32</v>
      </c>
    </row>
    <row r="22" spans="1:9" ht="54" customHeight="1" x14ac:dyDescent="0.25">
      <c r="A22" s="4">
        <v>6</v>
      </c>
      <c r="B22" s="18" t="str">
        <f>'[2]Subjects List'!$C$9</f>
        <v>Effective and Management Communication</v>
      </c>
      <c r="C22" s="18"/>
      <c r="D22" s="18"/>
      <c r="E22" s="4">
        <v>4</v>
      </c>
      <c r="F22" s="4" t="str">
        <f>VLOOKUP(D13,'[3]Subject Marks'!$A$3:$AO$135,41,0)</f>
        <v>A</v>
      </c>
      <c r="G22" s="4">
        <v>4</v>
      </c>
      <c r="H22" s="4" t="str">
        <f>VLOOKUP(D13,'[3]Subject Marks'!$A$3:$AP$135,42,0)</f>
        <v>8</v>
      </c>
      <c r="I22" s="4">
        <f t="shared" si="0"/>
        <v>32</v>
      </c>
    </row>
    <row r="23" spans="1:9" ht="42.95" customHeight="1" x14ac:dyDescent="0.25">
      <c r="A23" s="4">
        <v>7</v>
      </c>
      <c r="B23" s="18" t="str">
        <f>'[2]Subjects List'!$C$10</f>
        <v>Negotiation and Selling Skills</v>
      </c>
      <c r="C23" s="18"/>
      <c r="D23" s="18"/>
      <c r="E23" s="4">
        <v>4</v>
      </c>
      <c r="F23" s="4" t="str">
        <f>VLOOKUP(D13,'[3]Subject Marks'!$A$3:$AV$135,48,0)</f>
        <v>A</v>
      </c>
      <c r="G23" s="4">
        <v>4</v>
      </c>
      <c r="H23" s="4" t="str">
        <f>VLOOKUP(D13,'[3]Subject Marks'!$A$3:$AW$135,49,0)</f>
        <v>8</v>
      </c>
      <c r="I23" s="4">
        <f t="shared" si="0"/>
        <v>32</v>
      </c>
    </row>
    <row r="24" spans="1:9" ht="42.95" customHeight="1" x14ac:dyDescent="0.25">
      <c r="A24" s="4">
        <v>8</v>
      </c>
      <c r="B24" s="18" t="str">
        <f>'[2]Subjects List'!$C$11</f>
        <v>Organisational Behaviour</v>
      </c>
      <c r="C24" s="18"/>
      <c r="D24" s="18"/>
      <c r="E24" s="4">
        <v>4</v>
      </c>
      <c r="F24" s="4" t="str">
        <f>VLOOKUP(D13,'[3]Subject Marks'!$A$3:$BC$135,55,0)</f>
        <v>A</v>
      </c>
      <c r="G24" s="4">
        <v>4</v>
      </c>
      <c r="H24" s="4" t="str">
        <f>VLOOKUP(D13,'[3]Subject Marks'!$A$3:$BD$135,56,0)</f>
        <v>8</v>
      </c>
      <c r="I24" s="4">
        <f t="shared" si="0"/>
        <v>32</v>
      </c>
    </row>
    <row r="25" spans="1:9" ht="18.75" x14ac:dyDescent="0.25">
      <c r="A25" s="3"/>
      <c r="B25" s="31" t="s">
        <v>9</v>
      </c>
      <c r="C25" s="32"/>
      <c r="D25" s="33"/>
      <c r="E25" s="3"/>
      <c r="F25" s="3"/>
      <c r="G25" s="7">
        <f>SUM(G17:G24)</f>
        <v>32</v>
      </c>
      <c r="H25" s="3"/>
      <c r="I25" s="6">
        <f>SUM(I17:I24)</f>
        <v>264</v>
      </c>
    </row>
    <row r="26" spans="1:9" ht="15.75" x14ac:dyDescent="0.25">
      <c r="A26" s="22" t="str">
        <f>"Remark    :  "&amp;VLOOKUP(D13,'[3]Subject Marks'!$A$3:$BM$122,65,0)</f>
        <v>Remark    :  Unsuccessful</v>
      </c>
      <c r="B26" s="23"/>
      <c r="C26" s="23"/>
      <c r="D26" s="24"/>
      <c r="E26" s="8" t="str">
        <f>"SGPI : "&amp;VLOOKUP(D13,'[3]Subject Marks'!$A$3:$BN$122,66,0)</f>
        <v>SGPI : 8.25</v>
      </c>
      <c r="F26" s="9"/>
      <c r="G26" s="8" t="str">
        <f>"Overall Grade : "&amp;VLOOKUP(D13,'[3]Subject Marks'!$A$3:$BO$122,67,0)</f>
        <v>Overall Grade : A</v>
      </c>
      <c r="H26" s="9"/>
      <c r="I26" s="5" t="str">
        <f>"Range : "&amp;VLOOKUP(D13,'[3]Subject Marks'!$A$3:$BP$122,68,0)</f>
        <v>Range : 70-74.99</v>
      </c>
    </row>
    <row r="27" spans="1:9" ht="15.75" x14ac:dyDescent="0.25">
      <c r="A27" s="12" t="s">
        <v>10</v>
      </c>
      <c r="B27" s="13"/>
      <c r="C27" s="13" t="s">
        <v>11</v>
      </c>
      <c r="D27" s="13"/>
      <c r="E27" s="13"/>
      <c r="F27" s="13"/>
      <c r="G27" s="13"/>
      <c r="H27" s="13"/>
      <c r="I27" s="14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 t="s">
        <v>15</v>
      </c>
      <c r="B29"/>
      <c r="C29" s="2"/>
      <c r="D29"/>
      <c r="E29"/>
      <c r="F29"/>
      <c r="G29"/>
      <c r="H29"/>
      <c r="I29"/>
    </row>
    <row r="30" spans="1:9" x14ac:dyDescent="0.25">
      <c r="A30"/>
      <c r="B30"/>
      <c r="C30"/>
      <c r="D30"/>
      <c r="E30"/>
      <c r="F30"/>
    </row>
    <row r="31" spans="1:9" x14ac:dyDescent="0.25">
      <c r="A31" t="s">
        <v>16</v>
      </c>
      <c r="B31"/>
      <c r="C31"/>
      <c r="D31"/>
      <c r="E31"/>
      <c r="G31" s="16" t="s">
        <v>20</v>
      </c>
      <c r="H31" s="16"/>
      <c r="I31" s="16"/>
    </row>
    <row r="32" spans="1:9" x14ac:dyDescent="0.25">
      <c r="A32"/>
      <c r="B32"/>
      <c r="C32"/>
      <c r="D32" s="25" t="s">
        <v>7</v>
      </c>
      <c r="E32" s="25"/>
      <c r="F32" s="25"/>
      <c r="G32"/>
      <c r="H32"/>
      <c r="I32"/>
    </row>
    <row r="35" spans="1:9" x14ac:dyDescent="0.25">
      <c r="A35" s="26" t="s">
        <v>6</v>
      </c>
      <c r="B35" s="26"/>
      <c r="C35" s="26"/>
      <c r="D35" s="26"/>
      <c r="E35" s="26"/>
      <c r="F35" s="26"/>
      <c r="G35" s="26"/>
      <c r="H35" s="26"/>
      <c r="I35" s="26"/>
    </row>
  </sheetData>
  <protectedRanges>
    <protectedRange sqref="C27" name="Declared Date"/>
    <protectedRange sqref="D13" name="Seat No."/>
    <protectedRange sqref="A11" name="Held In"/>
  </protectedRanges>
  <mergeCells count="36">
    <mergeCell ref="G31:I31"/>
    <mergeCell ref="A35:I35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  <mergeCell ref="D32:F32"/>
    <mergeCell ref="B20:D20"/>
    <mergeCell ref="B21:D21"/>
    <mergeCell ref="A15:A16"/>
    <mergeCell ref="A26:D26"/>
    <mergeCell ref="E26:F26"/>
    <mergeCell ref="G26:H26"/>
    <mergeCell ref="A13:C13"/>
    <mergeCell ref="A1:I5"/>
    <mergeCell ref="A27:B27"/>
    <mergeCell ref="C27:I27"/>
    <mergeCell ref="A7:I7"/>
    <mergeCell ref="A6:I6"/>
    <mergeCell ref="A14:I14"/>
    <mergeCell ref="B22:D22"/>
    <mergeCell ref="E15:E16"/>
    <mergeCell ref="F15:F16"/>
    <mergeCell ref="G15:G16"/>
    <mergeCell ref="B17:D17"/>
    <mergeCell ref="B18:D18"/>
    <mergeCell ref="B19:D19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Grade Card</vt:lpstr>
      <vt:lpstr>'Final Grade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2019-02-08T19:30:54Z</cp:lastPrinted>
  <dcterms:created xsi:type="dcterms:W3CDTF">2018-12-31T12:10:24Z</dcterms:created>
  <dcterms:modified xsi:type="dcterms:W3CDTF">2019-02-08T19:31:04Z</dcterms:modified>
</cp:coreProperties>
</file>