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C6835DC0-096C-47F0-B71A-BBB33C78AC82}" xr6:coauthVersionLast="41" xr6:coauthVersionMax="41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<sst xmlns="http://schemas.openxmlformats.org/spreadsheetml/2006/main" count="18" uniqueCount="18">
  <si>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</si>
  <si>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</si>
  <si>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</si>
  <si>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</si>
  <si>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</si>
  <si>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</si>
  <si>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</si>
  <si>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</si>
  <si>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</si>
  <si>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</si>
  <si>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</si>
  <si>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</si>
  <si>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</si>
  <si>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PATTERN : CHOICE BASED CREDITS &amp; GRADING SYSTEM (CBCSGS)</t>
  </si>
  <si>
    <t>Director / Controller of Examination</t>
  </si>
  <si>
    <t xml:space="preserve">  Seal</t>
  </si>
  <si>
    <t>MMS18-20/002</t>
  </si>
  <si>
    <t>PROGRAMME : MASTER OF MANAGEMENT STUDIES (SEMESTER -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</si>
</sst>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7</xdr:row>
      <xdr:rowOff>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BE401-F5D8-4CF6-853F-08DF4CC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96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SIMSR-Results-Generator/Batch%202018-20/Sem%201/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-7.5</v>
          </cell>
          <cell r="BM123" t="str">
            <v>Unsuccessful</v>
          </cell>
          <cell r="BN123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-7.5</v>
          </cell>
          <cell r="BM124" t="str">
            <v>Unsuccessful</v>
          </cell>
          <cell r="BN124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-7.5</v>
          </cell>
          <cell r="BM125" t="str">
            <v>Unsuccessful</v>
          </cell>
          <cell r="BN125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-7.5</v>
          </cell>
          <cell r="BM126" t="str">
            <v>Unsuccessful</v>
          </cell>
          <cell r="BN126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-7.5</v>
          </cell>
          <cell r="BM127" t="str">
            <v>Unsuccessful</v>
          </cell>
          <cell r="BN127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-7.5</v>
          </cell>
          <cell r="BM128" t="str">
            <v>Unsuccessful</v>
          </cell>
          <cell r="BN128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-7.5</v>
          </cell>
          <cell r="BM129" t="str">
            <v>Unsuccessful</v>
          </cell>
          <cell r="BN129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-7.5</v>
          </cell>
          <cell r="BM130" t="str">
            <v>Unsuccessful</v>
          </cell>
          <cell r="BN130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-7.5</v>
          </cell>
          <cell r="BM131" t="str">
            <v>Unsuccessful</v>
          </cell>
          <cell r="BN131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-7.5</v>
          </cell>
          <cell r="BM132" t="str">
            <v>Unsuccessful</v>
          </cell>
          <cell r="BN132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-7.5</v>
          </cell>
          <cell r="BM133" t="str">
            <v>Unsuccessful</v>
          </cell>
          <cell r="BN133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-7.5</v>
          </cell>
          <cell r="BM134" t="str">
            <v>Unsuccessful</v>
          </cell>
          <cell r="BN134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-7.5</v>
          </cell>
          <cell r="BM135" t="str">
            <v>Unsuccessful</v>
          </cell>
          <cell r="BN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8"/>
  <sheetViews>
    <sheetView showGridLines="0" tabSelected="1" view="pageBreakPreview" zoomScale="60" zoomScaleNormal="100" workbookViewId="0">
      <selection sqref="A1:I7"/>
    </sheetView>
  </sheetViews>
  <sheetFormatPr defaultRowHeight="15" x14ac:dyDescent="0.25"/>
  <cols>
    <col min="1" max="1" width="7.5703125" customWidth="1"/>
    <col min="2" max="2" width="11.42578125" customWidth="1"/>
    <col min="3" max="3" width="10" customWidth="1"/>
    <col min="4" max="4" width="5.7109375" customWidth="1"/>
    <col min="5" max="5" width="7.5703125" bestFit="1" customWidth="1"/>
    <col min="6" max="6" width="7.42578125" bestFit="1" customWidth="1"/>
    <col min="7" max="7" width="9.85546875" bestFit="1" customWidth="1"/>
    <col min="8" max="8" width="10.140625" customWidth="1"/>
    <col min="9" max="9" width="16.85546875" bestFit="1" customWidth="1"/>
  </cols>
  <sheetData>
    <row r="1" spans="1:9" x14ac:dyDescent="0.25">
      <c r="A1" s="6"/>
      <c r="B1" s="6"/>
      <c r="C1" s="6"/>
      <c r="D1" s="6"/>
      <c r="E1" s="6"/>
      <c r="F1" s="6"/>
      <c r="G1" s="6"/>
      <c r="H1" s="6"/>
      <c r="I1" s="6"/>
    </row>
    <row r="2" spans="1:9" ht="16.5" customHeight="1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ht="51.75" customHeight="1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ht="27" customHeigh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9.9499999999999993" customHeight="1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ht="15" customHeight="1" x14ac:dyDescent="0.25">
      <c r="A9" s="8" t="str">
        <f>"NAME OF THE CANDIDATE : "&amp;VLOOKUP(D13,[1]Sheet1!$A:$B,2,0)</f>
        <v>NAME OF THE CANDIDATE : /ADIVAREKAR PRITI GIRIGHAR NAMRATA</v>
      </c>
      <c r="B9" s="8"/>
      <c r="C9" s="8"/>
      <c r="D9" s="8"/>
      <c r="E9" s="8"/>
      <c r="F9" s="8"/>
      <c r="G9" s="8"/>
      <c r="H9" s="9"/>
      <c r="I9" s="9"/>
    </row>
    <row r="10" spans="1:9" ht="15" customHeight="1" x14ac:dyDescent="0.25">
      <c r="A10" s="8" t="s">
        <v>17</v>
      </c>
      <c r="B10" s="8"/>
      <c r="C10" s="8"/>
      <c r="D10" s="8"/>
      <c r="E10" s="8"/>
      <c r="F10" s="8"/>
      <c r="G10" s="8"/>
      <c r="H10" s="9"/>
      <c r="I10" s="9"/>
    </row>
    <row r="11" spans="1:9" ht="15" customHeight="1" x14ac:dyDescent="0.25">
      <c r="A11" s="8" t="str">
        <f>"HELD IN : "&amp;'[2]Subjects List'!$C$13</f>
        <v>HELD IN : JANUARY 2019</v>
      </c>
      <c r="B11" s="8"/>
      <c r="C11" s="8"/>
      <c r="D11" s="8"/>
      <c r="E11" s="8"/>
      <c r="F11" s="8"/>
      <c r="G11" s="8"/>
      <c r="H11" s="9"/>
      <c r="I11" s="9"/>
    </row>
    <row r="12" spans="1:9" ht="15" customHeight="1" x14ac:dyDescent="0.25">
      <c r="A12" s="8" t="s">
        <v>13</v>
      </c>
      <c r="B12" s="8"/>
      <c r="C12" s="8"/>
      <c r="D12" s="8"/>
      <c r="E12" s="8"/>
      <c r="F12" s="8"/>
      <c r="G12" s="8"/>
      <c r="H12" s="9"/>
      <c r="I12" s="9"/>
    </row>
    <row r="13" spans="1:9" ht="15" customHeight="1" x14ac:dyDescent="0.25">
      <c r="A13" s="8" t="s">
        <v>8</v>
      </c>
      <c r="B13" s="8"/>
      <c r="C13" s="8"/>
      <c r="D13" s="8" t="s">
        <v>16</v>
      </c>
      <c r="E13" s="8"/>
      <c r="F13" s="8"/>
      <c r="G13" s="8"/>
      <c r="H13" s="9"/>
      <c r="I13" s="9"/>
    </row>
    <row r="14" spans="1:9" ht="23.2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</row>
    <row r="15" spans="1:9" ht="15.75" customHeight="1" x14ac:dyDescent="0.25">
      <c r="A15" s="18" t="s">
        <v>1</v>
      </c>
      <c r="B15" s="10" t="s">
        <v>0</v>
      </c>
      <c r="C15" s="10"/>
      <c r="D15" s="10"/>
      <c r="E15" s="11" t="s">
        <v>2</v>
      </c>
      <c r="F15" s="11" t="s">
        <v>3</v>
      </c>
      <c r="G15" s="11" t="s">
        <v>9</v>
      </c>
      <c r="H15" s="11" t="s">
        <v>10</v>
      </c>
      <c r="I15" s="11" t="s">
        <v>4</v>
      </c>
    </row>
    <row r="16" spans="1:9" ht="22.5" customHeight="1" x14ac:dyDescent="0.25">
      <c r="A16" s="18"/>
      <c r="B16" s="10"/>
      <c r="C16" s="10"/>
      <c r="D16" s="10"/>
      <c r="E16" s="11"/>
      <c r="F16" s="12"/>
      <c r="G16" s="12"/>
      <c r="H16" s="12"/>
      <c r="I16" s="12"/>
    </row>
    <row r="17" spans="1:9" ht="30" customHeight="1" x14ac:dyDescent="0.25">
      <c r="A17" s="2">
        <v>1</v>
      </c>
      <c r="B17" s="13" t="str">
        <f>'[2]Subjects List'!$C$4</f>
        <v>Perspective Management</v>
      </c>
      <c r="C17" s="13"/>
      <c r="D17" s="13"/>
      <c r="E17" s="2">
        <v>4</v>
      </c>
      <c r="F17" s="2" t="str">
        <f>VLOOKUP(D13,'[3]Subject Marks'!$A$3:$F$135,6,0)</f>
        <v>F</v>
      </c>
      <c r="G17" s="2">
        <v>4</v>
      </c>
      <c r="H17" s="2" t="str">
        <f>VLOOKUP(D13,'[3]Subject Marks'!$A$3:$G$135,7,0)</f>
        <v>0</v>
      </c>
      <c r="I17" s="2">
        <f>G17*H17</f>
        <v>0</v>
      </c>
    </row>
    <row r="18" spans="1:9" ht="30" customHeight="1" x14ac:dyDescent="0.25">
      <c r="A18" s="2">
        <v>2</v>
      </c>
      <c r="B18" s="13" t="str">
        <f>'[2]Subjects List'!$C$5</f>
        <v>Financial Accounting</v>
      </c>
      <c r="C18" s="13"/>
      <c r="D18" s="13"/>
      <c r="E18" s="2">
        <v>4</v>
      </c>
      <c r="F18" s="2" t="str">
        <f>VLOOKUP(D13,'[3]Subject Marks'!$A$3:$M$135,13,0)</f>
        <v>B</v>
      </c>
      <c r="G18" s="2">
        <v>4</v>
      </c>
      <c r="H18" s="2" t="str">
        <f>VLOOKUP(D13,'[3]Subject Marks'!$A$3:$N$135,14,0)</f>
        <v>6</v>
      </c>
      <c r="I18" s="2">
        <f t="shared" ref="I18:I24" si="0">G18*H18</f>
        <v>24</v>
      </c>
    </row>
    <row r="19" spans="1:9" ht="30" customHeight="1" x14ac:dyDescent="0.25">
      <c r="A19" s="2">
        <v>3</v>
      </c>
      <c r="B19" s="13" t="str">
        <f>'[2]Subjects List'!$C$6</f>
        <v>Business Statistics</v>
      </c>
      <c r="C19" s="13"/>
      <c r="D19" s="13"/>
      <c r="E19" s="2">
        <v>4</v>
      </c>
      <c r="F19" s="2" t="str">
        <f>VLOOKUP(D13,'[3]Subject Marks'!$A$3:$T$135,20,0)</f>
        <v>B</v>
      </c>
      <c r="G19" s="2">
        <v>4</v>
      </c>
      <c r="H19" s="2" t="str">
        <f>VLOOKUP(D13,'[3]Subject Marks'!$A$3:$U$135,21,0)</f>
        <v>6</v>
      </c>
      <c r="I19" s="2">
        <f t="shared" si="0"/>
        <v>24</v>
      </c>
    </row>
    <row r="20" spans="1:9" ht="30" customHeight="1" x14ac:dyDescent="0.25">
      <c r="A20" s="2">
        <v>4</v>
      </c>
      <c r="B20" s="13" t="str">
        <f>'[2]Subjects List'!$C$7</f>
        <v>Operations Management</v>
      </c>
      <c r="C20" s="13"/>
      <c r="D20" s="13"/>
      <c r="E20" s="2">
        <v>4</v>
      </c>
      <c r="F20" s="2" t="str">
        <f>VLOOKUP(D13,'[3]Subject Marks'!$A$3:$AA$135,27,0)</f>
        <v>B</v>
      </c>
      <c r="G20" s="2">
        <v>4</v>
      </c>
      <c r="H20" s="2" t="str">
        <f>VLOOKUP(D13,'[3]Subject Marks'!$A$3:$AB$135,28,0)</f>
        <v>6</v>
      </c>
      <c r="I20" s="2">
        <f t="shared" si="0"/>
        <v>24</v>
      </c>
    </row>
    <row r="21" spans="1:9" ht="30" customHeight="1" x14ac:dyDescent="0.25">
      <c r="A21" s="2">
        <v>5</v>
      </c>
      <c r="B21" s="13" t="str">
        <f>'[2]Subjects List'!$C$8</f>
        <v>Managerial Economics</v>
      </c>
      <c r="C21" s="13"/>
      <c r="D21" s="13"/>
      <c r="E21" s="2">
        <v>4</v>
      </c>
      <c r="F21" s="2" t="str">
        <f>VLOOKUP(D13,'[3]Subject Marks'!$A$3:$AH$135,34,0)</f>
        <v>B</v>
      </c>
      <c r="G21" s="2">
        <v>4</v>
      </c>
      <c r="H21" s="2" t="str">
        <f>VLOOKUP(D13,'[3]Subject Marks'!$A$3:$AI$135,35,0)</f>
        <v>6</v>
      </c>
      <c r="I21" s="2">
        <f t="shared" si="0"/>
        <v>24</v>
      </c>
    </row>
    <row r="22" spans="1:9" ht="30" customHeight="1" x14ac:dyDescent="0.25">
      <c r="A22" s="2">
        <v>6</v>
      </c>
      <c r="B22" s="13" t="str">
        <f>'[2]Subjects List'!$C$9</f>
        <v>Effective and Management Communication</v>
      </c>
      <c r="C22" s="13"/>
      <c r="D22" s="13"/>
      <c r="E22" s="2">
        <v>4</v>
      </c>
      <c r="F22" s="2" t="str">
        <f>VLOOKUP(D13,'[3]Subject Marks'!$A$3:$AO$135,41,0)</f>
        <v>B</v>
      </c>
      <c r="G22" s="2">
        <v>4</v>
      </c>
      <c r="H22" s="2" t="str">
        <f>VLOOKUP(D13,'[3]Subject Marks'!$A$3:$AP$135,42,0)</f>
        <v>6</v>
      </c>
      <c r="I22" s="2">
        <f t="shared" si="0"/>
        <v>24</v>
      </c>
    </row>
    <row r="23" spans="1:9" ht="30" customHeight="1" x14ac:dyDescent="0.25">
      <c r="A23" s="2">
        <v>7</v>
      </c>
      <c r="B23" s="13" t="str">
        <f>'[2]Subjects List'!$C$10</f>
        <v>Negotiation and Selling Skills</v>
      </c>
      <c r="C23" s="13"/>
      <c r="D23" s="13"/>
      <c r="E23" s="2">
        <v>4</v>
      </c>
      <c r="F23" s="2" t="str">
        <f>VLOOKUP(D13,'[3]Subject Marks'!$A$3:$AV$135,48,0)</f>
        <v>B</v>
      </c>
      <c r="G23" s="2">
        <v>4</v>
      </c>
      <c r="H23" s="2" t="str">
        <f>VLOOKUP(D13,'[3]Subject Marks'!$A$3:$AW$135,49,0)</f>
        <v>6</v>
      </c>
      <c r="I23" s="2">
        <f t="shared" si="0"/>
        <v>24</v>
      </c>
    </row>
    <row r="24" spans="1:9" ht="30" customHeight="1" x14ac:dyDescent="0.25">
      <c r="A24" s="2">
        <v>8</v>
      </c>
      <c r="B24" s="13" t="str">
        <f>'[2]Subjects List'!$C$11</f>
        <v>Organisational Behaviour</v>
      </c>
      <c r="C24" s="13"/>
      <c r="D24" s="13"/>
      <c r="E24" s="2">
        <v>4</v>
      </c>
      <c r="F24" s="2" t="str">
        <f>VLOOKUP(D13,'[3]Subject Marks'!$A$3:$BC$135,55,0)</f>
        <v>B</v>
      </c>
      <c r="G24" s="2">
        <v>4</v>
      </c>
      <c r="H24" s="2" t="str">
        <f>VLOOKUP(D13,'[3]Subject Marks'!$A$3:$BD$135,56,0)</f>
        <v>6</v>
      </c>
      <c r="I24" s="2">
        <f t="shared" si="0"/>
        <v>24</v>
      </c>
    </row>
    <row r="25" spans="1:9" x14ac:dyDescent="0.25">
      <c r="A25" s="3"/>
      <c r="B25" s="14" t="s">
        <v>6</v>
      </c>
      <c r="C25" s="15"/>
      <c r="D25" s="16"/>
      <c r="E25" s="3"/>
      <c r="F25" s="3"/>
      <c r="G25" s="4">
        <f>SUM(G17:G24)</f>
        <v>32</v>
      </c>
      <c r="H25" s="3"/>
      <c r="I25" s="5">
        <f>SUM(I17:I24)</f>
        <v>168</v>
      </c>
    </row>
    <row r="26" spans="1:9" x14ac:dyDescent="0.25">
      <c r="A26" s="19" t="str">
        <f>"Remark    :  "&amp;VLOOKUP(D13,'[3]Subject Marks'!$A$3:$BM$122,65,0)</f>
        <v>Remark    :  Unsuccessful</v>
      </c>
      <c r="B26" s="20"/>
      <c r="C26" s="20"/>
      <c r="D26" s="21"/>
      <c r="E26" s="22" t="str">
        <f>"SGPI : "&amp;VLOOKUP(D13,'[3]Subject Marks'!$A$3:$BN$122,66,0)</f>
        <v>SGPI : 5.25</v>
      </c>
      <c r="F26" s="23"/>
      <c r="G26" s="22" t="str">
        <f>"Overall Grade : "&amp;VLOOKUP(D13,'[3]Subject Marks'!$A$3:$BO$122,67,0)</f>
        <v>Overall Grade : C</v>
      </c>
      <c r="H26" s="23"/>
      <c r="I26" s="29" t="str">
        <f>"Range : "&amp;VLOOKUP(D13,'[3]Subject Marks'!$A$3:$BP$122,68,0)</f>
        <v>Range : 55-59.99</v>
      </c>
    </row>
    <row r="27" spans="1:9" x14ac:dyDescent="0.25">
      <c r="A27" s="25" t="s">
        <v>7</v>
      </c>
      <c r="B27" s="26"/>
      <c r="C27" s="26" t="str">
        <f>'[2]Subjects List'!$C$15</f>
        <v>10/02/2019</v>
      </c>
      <c r="D27" s="26"/>
      <c r="E27" s="26"/>
      <c r="F27" s="26"/>
      <c r="G27" s="15" t="str">
        <f>"SGPI (SEM I) : "&amp;VLOOKUP(D13,'[4]Subject Marks'!$A$3:$BN$135,66,0)</f>
        <v>SGPI (SEM I) : 5.25</v>
      </c>
      <c r="H27" s="15"/>
      <c r="I27" s="28"/>
    </row>
    <row r="30" spans="1:9" x14ac:dyDescent="0.25">
      <c r="A30" t="s">
        <v>11</v>
      </c>
      <c r="C30" s="1"/>
    </row>
    <row r="31" spans="1:9" x14ac:dyDescent="0.25">
      <c r="G31" s="6" t="s">
        <v>14</v>
      </c>
      <c r="H31" s="6"/>
      <c r="I31" s="6"/>
    </row>
    <row r="32" spans="1:9" x14ac:dyDescent="0.25">
      <c r="D32" s="17"/>
      <c r="E32" s="17"/>
      <c r="F32" s="17"/>
    </row>
    <row r="33" spans="1:9" x14ac:dyDescent="0.25">
      <c r="A33" t="s">
        <v>12</v>
      </c>
    </row>
    <row r="34" spans="1:9" x14ac:dyDescent="0.25">
      <c r="D34" s="6" t="s">
        <v>15</v>
      </c>
      <c r="E34" s="6"/>
      <c r="F34" s="6"/>
    </row>
    <row r="35" spans="1:9" x14ac:dyDescent="0.25">
      <c r="A35" s="7"/>
      <c r="B35" s="7"/>
      <c r="C35" s="7"/>
      <c r="D35" s="7"/>
      <c r="E35" s="7"/>
      <c r="F35" s="7"/>
      <c r="G35" s="7"/>
      <c r="H35" s="7"/>
      <c r="I35" s="7"/>
    </row>
    <row r="38" spans="1:9" x14ac:dyDescent="0.25">
      <c r="A38" s="24" t="s">
        <v>5</v>
      </c>
      <c r="B38" s="6"/>
      <c r="C38" s="6"/>
      <c r="D38" s="6"/>
      <c r="E38" s="6"/>
      <c r="F38" s="6"/>
      <c r="G38" s="6"/>
      <c r="H38" s="6"/>
      <c r="I38" s="6"/>
    </row>
  </sheetData>
  <protectedRanges>
    <protectedRange sqref="D13" name="Seat No."/>
  </protectedRanges>
  <mergeCells count="37">
    <mergeCell ref="A38:I38"/>
    <mergeCell ref="D34:F34"/>
    <mergeCell ref="G26:H26"/>
    <mergeCell ref="A13:C13"/>
    <mergeCell ref="A27:B27"/>
    <mergeCell ref="A14:I14"/>
    <mergeCell ref="B22:D22"/>
    <mergeCell ref="E15:E16"/>
    <mergeCell ref="F15:F16"/>
    <mergeCell ref="G15:G16"/>
    <mergeCell ref="B17:D17"/>
    <mergeCell ref="B18:D18"/>
    <mergeCell ref="B19:D19"/>
    <mergeCell ref="C27:F27"/>
    <mergeCell ref="G27:H27"/>
    <mergeCell ref="D32:F32"/>
    <mergeCell ref="B20:D20"/>
    <mergeCell ref="B21:D21"/>
    <mergeCell ref="A15:A16"/>
    <mergeCell ref="A26:D26"/>
    <mergeCell ref="E26:F26"/>
    <mergeCell ref="A1:I7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2019-03-17T13:11:32Z</cp:lastPrinted>
  <dcterms:created xsi:type="dcterms:W3CDTF">2018-12-31T12:10:24Z</dcterms:created>
  <dcterms:modified xsi:type="dcterms:W3CDTF">2019-03-17T13:12:10Z</dcterms:modified>
</cp:coreProperties>
</file>