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utoMBA\Results Genetaor\Batch 2018-20\Sem 1\"/>
    </mc:Choice>
  </mc:AlternateContent>
  <xr:revisionPtr revIDLastSave="0" documentId="13_ncr:1_{29D70EB4-3B72-4023-BFE5-62958018F6AC}" xr6:coauthVersionLast="40" xr6:coauthVersionMax="40" xr10:uidLastSave="{00000000-0000-0000-0000-000000000000}"/>
  <bookViews>
    <workbookView xWindow="-120" yWindow="-120" windowWidth="20730" windowHeight="11760" xr2:uid="{4C80AD8E-6BB5-43FA-A2DF-2A6A1A9D1C00}"/>
  </bookViews>
  <sheets>
    <sheet name="Final Grade Card" sheetId="2" r:id="rId1"/>
  </sheets>
  <externalReferences>
    <externalReference r:id="rId2"/>
    <externalReference r:id="rId3"/>
  </externalReferences>
  <definedNames>
    <definedName name="PicUp">INDEX([1]Sheet1!$C$2:$C$121,MATCH('Final Grade Card'!$D$13:$O$13,[1]Sheet1!$A$2:$A$121,0))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2" l="1"/>
  <c r="J23" i="2"/>
  <c r="J22" i="2"/>
  <c r="J21" i="2"/>
  <c r="J20" i="2"/>
  <c r="J19" i="2"/>
  <c r="J18" i="2"/>
  <c r="J17" i="2"/>
  <c r="O17" i="2"/>
  <c r="O18" i="2"/>
  <c r="O19" i="2"/>
  <c r="O20" i="2"/>
  <c r="O21" i="2"/>
  <c r="O22" i="2"/>
  <c r="O23" i="2"/>
  <c r="O24" i="2"/>
  <c r="Q24" i="2"/>
  <c r="Q23" i="2"/>
  <c r="Q22" i="2"/>
  <c r="Q21" i="2"/>
  <c r="Q20" i="2"/>
  <c r="Q19" i="2"/>
  <c r="Q18" i="2"/>
  <c r="Q17" i="2"/>
  <c r="G24" i="2"/>
  <c r="G23" i="2"/>
  <c r="G22" i="2"/>
  <c r="G21" i="2"/>
  <c r="G20" i="2"/>
  <c r="G19" i="2"/>
  <c r="G18" i="2"/>
  <c r="G17" i="2"/>
  <c r="M17" i="2" l="1"/>
  <c r="D9" i="2"/>
  <c r="R26" i="2" l="1"/>
  <c r="R24" i="2"/>
  <c r="R20" i="2"/>
  <c r="M19" i="2"/>
  <c r="N26" i="2"/>
  <c r="M22" i="2"/>
  <c r="A26" i="2"/>
  <c r="R17" i="2"/>
  <c r="P26" i="2"/>
  <c r="R23" i="2"/>
  <c r="R19" i="2"/>
  <c r="M24" i="2"/>
  <c r="M23" i="2"/>
  <c r="R22" i="2"/>
  <c r="R18" i="2"/>
  <c r="M18" i="2"/>
  <c r="R21" i="2"/>
  <c r="M21" i="2"/>
  <c r="R25" i="2" l="1"/>
  <c r="M20" i="2"/>
  <c r="M25" i="2" s="1"/>
</calcChain>
</file>

<file path=xl/sharedStrings.xml><?xml version="1.0" encoding="utf-8"?>
<sst xmlns="http://schemas.openxmlformats.org/spreadsheetml/2006/main" count="46" uniqueCount="40">
  <si>
    <t>University of Mumbai</t>
  </si>
  <si>
    <t>CHOICE BASED CREDITS &amp; GRADING SYSTEM (CBCSGS)</t>
  </si>
  <si>
    <t>Course Title</t>
  </si>
  <si>
    <t>Course
Code</t>
  </si>
  <si>
    <t>Internal Assessment</t>
  </si>
  <si>
    <t>Max
Marks</t>
  </si>
  <si>
    <t>Min
Marks</t>
  </si>
  <si>
    <t>Mark
Obt.</t>
  </si>
  <si>
    <t>Semester End Exam</t>
  </si>
  <si>
    <t>Total Marks</t>
  </si>
  <si>
    <t>Perspective Management</t>
  </si>
  <si>
    <t>Financial Accounting</t>
  </si>
  <si>
    <t>Business Statistics</t>
  </si>
  <si>
    <t>Operations Management</t>
  </si>
  <si>
    <t>Managerial Economics</t>
  </si>
  <si>
    <t>Effective and Management Communication</t>
  </si>
  <si>
    <t>Negotiation and Selling Skills</t>
  </si>
  <si>
    <t>Organisational Behaviour</t>
  </si>
  <si>
    <t>Course
Credits</t>
  </si>
  <si>
    <t>Course
Grade</t>
  </si>
  <si>
    <t>Credit
Earned
©</t>
  </si>
  <si>
    <t>Grade
Points
(G)</t>
  </si>
  <si>
    <t>Credits Earned
©*Grade
Points(G)</t>
  </si>
  <si>
    <t xml:space="preserve">                                                                                                                              Total</t>
  </si>
  <si>
    <t>Result Declared On : 31/01/2019</t>
  </si>
  <si>
    <t>F-Head of Failure,--Not Applicable, Ab-Absent, /Female, SGPI=Σ(CXG)/Σ©~-Dyslexia Benefit.</t>
  </si>
  <si>
    <t xml:space="preserve">  NAME OF THE CANDIDATE:</t>
  </si>
  <si>
    <t xml:space="preserve">  PROGRAMME:</t>
  </si>
  <si>
    <t xml:space="preserve">  HELD IN :</t>
  </si>
  <si>
    <t xml:space="preserve">  PATTERN :</t>
  </si>
  <si>
    <t xml:space="preserve"> EXAMINATION GR.NO/ SEAT NO.:</t>
  </si>
  <si>
    <t>MASTER OF MANAGEMENT STUDIES (SEMESTER -I)</t>
  </si>
  <si>
    <r>
      <t xml:space="preserve">   Place: </t>
    </r>
    <r>
      <rPr>
        <u/>
        <sz val="11"/>
        <color theme="1"/>
        <rFont val="Calibri"/>
        <family val="2"/>
        <scheme val="minor"/>
      </rPr>
      <t xml:space="preserve"> Mumbai </t>
    </r>
  </si>
  <si>
    <t>Seal</t>
  </si>
  <si>
    <t>Director</t>
  </si>
  <si>
    <t>Sasmira's Institute of Management Studies &amp; Research</t>
  </si>
  <si>
    <t xml:space="preserve">            Checked By  _____________</t>
  </si>
  <si>
    <t xml:space="preserve">   Prepared By  ______________</t>
  </si>
  <si>
    <t>DECEMBER 2018</t>
  </si>
  <si>
    <t>MMS18-20/1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</si>
</sst>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Old English Text MT"/>
      <family val="4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Old English Text MT"/>
      <family val="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1" fillId="0" borderId="0" xfId="0" applyFont="1"/>
    <xf numFmtId="0" fontId="6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17</xdr:col>
      <xdr:colOff>809625</xdr:colOff>
      <xdr:row>4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DE4A27-FCA6-4BF6-999A-335F89A8F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8439150" cy="933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7</xdr:row>
          <xdr:rowOff>28575</xdr:rowOff>
        </xdr:from>
        <xdr:to>
          <xdr:col>17</xdr:col>
          <xdr:colOff>828675</xdr:colOff>
          <xdr:row>12</xdr:row>
          <xdr:rowOff>171450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23A67F1B-C1FA-4994-8EC0-9370F76DEED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Up" spid="_x0000_s211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53300" y="1304925"/>
              <a:ext cx="1181100" cy="1028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UIN</v>
          </cell>
          <cell r="B1" t="str">
            <v>Full Name</v>
          </cell>
        </row>
        <row r="2">
          <cell r="A2" t="str">
            <v>MMS18-20/1</v>
          </cell>
          <cell r="B2" t="str">
            <v>ADEPU CHETAN GANESH ARCHANA</v>
          </cell>
          <cell r="C2">
            <v>1820001</v>
          </cell>
        </row>
        <row r="3">
          <cell r="A3" t="str">
            <v>MMS18-20/2</v>
          </cell>
          <cell r="B3" t="str">
            <v>ADIVAREKAR PRITI GIRIGHAR NAMRATA</v>
          </cell>
          <cell r="C3">
            <v>1820002</v>
          </cell>
        </row>
        <row r="4">
          <cell r="A4" t="str">
            <v>MMS18-20/3</v>
          </cell>
          <cell r="B4" t="str">
            <v>AMBALLA VISHAL MANOHAR BHARATHI</v>
          </cell>
          <cell r="C4">
            <v>1820003</v>
          </cell>
        </row>
        <row r="5">
          <cell r="A5" t="str">
            <v>MMS18-20/4</v>
          </cell>
          <cell r="B5" t="str">
            <v>AMIN MEENAL PRAVIN ANITA</v>
          </cell>
          <cell r="C5">
            <v>1820004</v>
          </cell>
        </row>
        <row r="6">
          <cell r="A6" t="str">
            <v>MMS18-20/5</v>
          </cell>
          <cell r="B6" t="str">
            <v>ARANJO JULIANA MICHAEL LEENA</v>
          </cell>
          <cell r="C6">
            <v>1820005</v>
          </cell>
        </row>
        <row r="7">
          <cell r="A7" t="str">
            <v>MMS18-20/6</v>
          </cell>
          <cell r="B7" t="str">
            <v>BAGUL PRANAV PRAMOD MEENA</v>
          </cell>
          <cell r="C7">
            <v>1820006</v>
          </cell>
        </row>
        <row r="8">
          <cell r="A8" t="str">
            <v>MMS18-20/7</v>
          </cell>
          <cell r="B8" t="str">
            <v>BAMANE RENUKA UTTAM SUNITA</v>
          </cell>
          <cell r="C8">
            <v>1820007</v>
          </cell>
        </row>
        <row r="9">
          <cell r="A9" t="str">
            <v>MMS18-20/8</v>
          </cell>
          <cell r="B9" t="str">
            <v>BANSODE NAMRATA SUHAS SANGEETA</v>
          </cell>
          <cell r="C9">
            <v>1820008</v>
          </cell>
        </row>
        <row r="10">
          <cell r="A10" t="str">
            <v>MMS18-20/9</v>
          </cell>
          <cell r="B10" t="str">
            <v>BHAJANI DHANASHREE MANOHAR KAVITA</v>
          </cell>
          <cell r="C10">
            <v>1820009</v>
          </cell>
        </row>
        <row r="11">
          <cell r="A11" t="str">
            <v>MMS18-20/10</v>
          </cell>
          <cell r="B11" t="str">
            <v>BHANGALE BHUPENDRA RAMESH JYOTI</v>
          </cell>
          <cell r="C11">
            <v>1820010</v>
          </cell>
        </row>
        <row r="12">
          <cell r="A12" t="str">
            <v>MMS18-20/11</v>
          </cell>
          <cell r="B12" t="str">
            <v>BHATKAR ANAGHA ANIL AKSHATA</v>
          </cell>
          <cell r="C12">
            <v>1820011</v>
          </cell>
        </row>
        <row r="13">
          <cell r="A13" t="str">
            <v>MMS18-20/12</v>
          </cell>
          <cell r="B13" t="str">
            <v>BHOIR PRANAV SURESH SWETA</v>
          </cell>
          <cell r="C13">
            <v>1820012</v>
          </cell>
        </row>
        <row r="14">
          <cell r="A14" t="str">
            <v>MMS18-20/13</v>
          </cell>
          <cell r="B14" t="str">
            <v>BHOIR VINAYAK CHINTAMAN SHALINI</v>
          </cell>
          <cell r="C14">
            <v>1820013</v>
          </cell>
        </row>
        <row r="15">
          <cell r="A15" t="str">
            <v>MMS18-20/14</v>
          </cell>
          <cell r="B15" t="str">
            <v>BHOSALE MAYUR PRATAPRAO USHA</v>
          </cell>
          <cell r="C15">
            <v>1820014</v>
          </cell>
        </row>
        <row r="16">
          <cell r="A16" t="str">
            <v>MMS18-20/15</v>
          </cell>
          <cell r="B16" t="str">
            <v>BIDVI ABOLI AJENDRA NEHA</v>
          </cell>
          <cell r="C16">
            <v>1820015</v>
          </cell>
        </row>
        <row r="17">
          <cell r="A17" t="str">
            <v>MMS18-20/16</v>
          </cell>
          <cell r="B17" t="str">
            <v>BORKAR DIPESH SHYAM SANGITA</v>
          </cell>
          <cell r="C17">
            <v>1820016</v>
          </cell>
        </row>
        <row r="18">
          <cell r="A18" t="str">
            <v>MMS18-20/17</v>
          </cell>
          <cell r="B18" t="str">
            <v>CHANDORKAR PRAJAL MADHUKAR VANITA</v>
          </cell>
          <cell r="C18">
            <v>1820017</v>
          </cell>
        </row>
        <row r="19">
          <cell r="A19" t="str">
            <v>MMS18-20/18</v>
          </cell>
          <cell r="B19" t="str">
            <v>CHAUDHARI TRUPAL JEEVAN SMITA</v>
          </cell>
          <cell r="C19">
            <v>1820018</v>
          </cell>
        </row>
        <row r="20">
          <cell r="A20" t="str">
            <v>MMS18-20/19</v>
          </cell>
          <cell r="B20" t="str">
            <v>CHAVAN SURAJ SURESH SUREKHA</v>
          </cell>
          <cell r="C20">
            <v>1820019</v>
          </cell>
        </row>
        <row r="21">
          <cell r="A21" t="str">
            <v>MMS18-20/20</v>
          </cell>
          <cell r="B21" t="str">
            <v>CHAWHAN SAMTA VIJAY SUNITA</v>
          </cell>
          <cell r="C21">
            <v>1820020</v>
          </cell>
        </row>
        <row r="22">
          <cell r="A22" t="str">
            <v>MMS18-20/21</v>
          </cell>
          <cell r="B22" t="str">
            <v>DESAI SAURABH HARESH HARSHADA</v>
          </cell>
          <cell r="C22">
            <v>1820021</v>
          </cell>
        </row>
        <row r="23">
          <cell r="A23" t="str">
            <v>MMS18-20/22</v>
          </cell>
          <cell r="B23" t="str">
            <v>*** (NOT AVAILABLE) ***</v>
          </cell>
          <cell r="C23" t="str">
            <v>NA</v>
          </cell>
        </row>
        <row r="24">
          <cell r="A24" t="str">
            <v>MMS18-20/23</v>
          </cell>
          <cell r="B24" t="str">
            <v xml:space="preserve">PICHAD DESHMUKH GIRIJA HEMANT MOHINI </v>
          </cell>
          <cell r="C24">
            <v>1820023</v>
          </cell>
        </row>
        <row r="25">
          <cell r="A25" t="str">
            <v>MMS18-20/24</v>
          </cell>
          <cell r="B25" t="str">
            <v>DHUMAL SAURABH RAMESH RAJASHREE</v>
          </cell>
          <cell r="C25">
            <v>1820024</v>
          </cell>
        </row>
        <row r="26">
          <cell r="A26" t="str">
            <v>MMS18-20/25</v>
          </cell>
          <cell r="B26" t="str">
            <v>DSOUZA FLOSSIE JOACHIM RITA</v>
          </cell>
          <cell r="C26">
            <v>1820025</v>
          </cell>
        </row>
        <row r="27">
          <cell r="A27" t="str">
            <v>MMS18-20/26</v>
          </cell>
          <cell r="B27" t="str">
            <v>DYWARSHETTY NEELIMA VENUGOPAL INDUMATI</v>
          </cell>
          <cell r="C27">
            <v>1820026</v>
          </cell>
        </row>
        <row r="28">
          <cell r="A28" t="str">
            <v>MMS18-20/27</v>
          </cell>
          <cell r="B28" t="str">
            <v>ERANDE TRUPTI UTTAM SUNITA</v>
          </cell>
          <cell r="C28">
            <v>1820027</v>
          </cell>
        </row>
        <row r="29">
          <cell r="A29" t="str">
            <v>MMS18-20/28</v>
          </cell>
          <cell r="B29" t="str">
            <v>GAMBHIRRAO MANISH HARISHCHANDRA RANJANA</v>
          </cell>
          <cell r="C29">
            <v>1820028</v>
          </cell>
        </row>
        <row r="30">
          <cell r="A30" t="str">
            <v>MMS18-20/29</v>
          </cell>
          <cell r="B30" t="str">
            <v>GANGANI ANKIT SURESH TEJAL</v>
          </cell>
          <cell r="C30">
            <v>1820029</v>
          </cell>
        </row>
        <row r="31">
          <cell r="A31" t="str">
            <v>MMS18-20/30</v>
          </cell>
          <cell r="B31" t="str">
            <v>GANGURDE SAKSHI SUDHIR ASHA</v>
          </cell>
          <cell r="C31">
            <v>1820030</v>
          </cell>
        </row>
        <row r="32">
          <cell r="A32" t="str">
            <v>MMS18-20/31</v>
          </cell>
          <cell r="B32" t="str">
            <v>GHUMARE SANKET RAMESH JAYSHREE</v>
          </cell>
          <cell r="C32">
            <v>1820031</v>
          </cell>
        </row>
        <row r="33">
          <cell r="A33" t="str">
            <v>MMS18-20/32</v>
          </cell>
          <cell r="B33" t="str">
            <v>GUPTA NITIN RAJESH CHANDRAKALA</v>
          </cell>
          <cell r="C33">
            <v>1820032</v>
          </cell>
        </row>
        <row r="34">
          <cell r="A34" t="str">
            <v>MMS18-20/33</v>
          </cell>
          <cell r="B34" t="str">
            <v>HANDE RAHUL RANGARAO NALINI</v>
          </cell>
          <cell r="C34">
            <v>1820033</v>
          </cell>
        </row>
        <row r="35">
          <cell r="A35" t="str">
            <v>MMS18-20/34</v>
          </cell>
          <cell r="B35" t="str">
            <v>HARMALKAR PRATHAMESH SUBHASH SUBHASHINI</v>
          </cell>
          <cell r="C35">
            <v>1820034</v>
          </cell>
        </row>
        <row r="36">
          <cell r="A36" t="str">
            <v>MMS18-20/35</v>
          </cell>
          <cell r="B36" t="str">
            <v>KADAM AVIRAJ MOHAN MOHINI</v>
          </cell>
          <cell r="C36">
            <v>1820035</v>
          </cell>
        </row>
        <row r="37">
          <cell r="A37" t="str">
            <v>MMS18-20/36</v>
          </cell>
          <cell r="B37" t="str">
            <v>JADHAV ANKUR SHIVAJI ANAGHA</v>
          </cell>
          <cell r="C37">
            <v>1820036</v>
          </cell>
        </row>
        <row r="38">
          <cell r="A38" t="str">
            <v>MMS18-20/37</v>
          </cell>
          <cell r="B38" t="str">
            <v>KADAM AKSHAY RAMESH REEMA</v>
          </cell>
          <cell r="C38">
            <v>1820037</v>
          </cell>
        </row>
        <row r="39">
          <cell r="A39" t="str">
            <v>MMS18-20/38</v>
          </cell>
          <cell r="B39" t="str">
            <v>KADAM SHANTANU DILEEP ANITA</v>
          </cell>
          <cell r="C39">
            <v>1820038</v>
          </cell>
        </row>
        <row r="40">
          <cell r="A40" t="str">
            <v>MMS18-20/39</v>
          </cell>
          <cell r="B40" t="str">
            <v>KAMBLE NIKHIL KESHAVRAO SUSHILA</v>
          </cell>
          <cell r="C40">
            <v>1820039</v>
          </cell>
        </row>
        <row r="41">
          <cell r="A41" t="str">
            <v>MMS18-20/40</v>
          </cell>
          <cell r="B41" t="str">
            <v>KAMBLE SIDDHESH RAMESH SUHASINI</v>
          </cell>
          <cell r="C41">
            <v>1820040</v>
          </cell>
        </row>
        <row r="42">
          <cell r="A42" t="str">
            <v>MMS18-20/41</v>
          </cell>
          <cell r="B42" t="str">
            <v>KATARE MAYANK PRAMOD PRANITA</v>
          </cell>
          <cell r="C42">
            <v>1820041</v>
          </cell>
        </row>
        <row r="43">
          <cell r="A43" t="str">
            <v>MMS18-20/42</v>
          </cell>
          <cell r="B43" t="str">
            <v>KHAN SAIF ALI NIZAM BILKIS</v>
          </cell>
          <cell r="C43">
            <v>1820042</v>
          </cell>
        </row>
        <row r="44">
          <cell r="A44" t="str">
            <v>MMS18-20/43</v>
          </cell>
          <cell r="B44" t="str">
            <v>*** (NOT AVAILABLE) ***</v>
          </cell>
          <cell r="C44" t="str">
            <v>NA</v>
          </cell>
        </row>
        <row r="45">
          <cell r="A45" t="str">
            <v>MMS18-20/44</v>
          </cell>
          <cell r="B45" t="str">
            <v>KOLGE VARDA DEEPAK AARTI</v>
          </cell>
          <cell r="C45">
            <v>1820044</v>
          </cell>
        </row>
        <row r="46">
          <cell r="A46" t="str">
            <v>MMS18-20/45</v>
          </cell>
          <cell r="B46" t="str">
            <v>KOLI PRATIK PRABHAKAR NALINI</v>
          </cell>
          <cell r="C46">
            <v>1820045</v>
          </cell>
        </row>
        <row r="47">
          <cell r="A47" t="str">
            <v>MMS18-20/46</v>
          </cell>
          <cell r="B47" t="str">
            <v>KONDEKAR VAIBHAV VIJAY VAISHALI</v>
          </cell>
          <cell r="C47">
            <v>1820046</v>
          </cell>
        </row>
        <row r="48">
          <cell r="A48" t="str">
            <v>MMS18-20/47</v>
          </cell>
          <cell r="B48" t="str">
            <v>KORE PRASHEEL PRASHANT SHEELA</v>
          </cell>
          <cell r="C48">
            <v>1820047</v>
          </cell>
        </row>
        <row r="49">
          <cell r="A49" t="str">
            <v>MMS18-20/48</v>
          </cell>
          <cell r="B49" t="str">
            <v>LATE VISHAL BALASAHEB PRAMILA</v>
          </cell>
          <cell r="C49">
            <v>1820048</v>
          </cell>
        </row>
        <row r="50">
          <cell r="A50" t="str">
            <v>MMS18-20/49</v>
          </cell>
          <cell r="B50" t="str">
            <v xml:space="preserve">LOKE TEJAL JITENDRA GEETA </v>
          </cell>
          <cell r="C50">
            <v>1820049</v>
          </cell>
        </row>
        <row r="51">
          <cell r="A51" t="str">
            <v>MMS18-20/50</v>
          </cell>
          <cell r="B51" t="str">
            <v>MANDAVKAR CHAITRALI SANJAY SUCHITA</v>
          </cell>
          <cell r="C51">
            <v>1820050</v>
          </cell>
        </row>
        <row r="52">
          <cell r="A52" t="str">
            <v>MMS18-20/51</v>
          </cell>
          <cell r="B52" t="str">
            <v>MARCHANDE SHWETA SHANTARAM SHEETAL</v>
          </cell>
          <cell r="C52">
            <v>1820051</v>
          </cell>
        </row>
        <row r="53">
          <cell r="A53" t="str">
            <v>MMS18-20/52</v>
          </cell>
          <cell r="B53" t="str">
            <v>MHATRE VARAD GURUNATH SUSHMA</v>
          </cell>
          <cell r="C53">
            <v>1820052</v>
          </cell>
        </row>
        <row r="54">
          <cell r="A54" t="str">
            <v>MMS18-20/53</v>
          </cell>
          <cell r="B54" t="str">
            <v>MISHRA RASHMI SHIVKANT PRATIBHA</v>
          </cell>
          <cell r="C54">
            <v>1820053</v>
          </cell>
        </row>
        <row r="55">
          <cell r="A55" t="str">
            <v>MMS18-20/54</v>
          </cell>
          <cell r="B55" t="str">
            <v>NAIR ANAGHA ANANDKUMAR BHANUMATHI</v>
          </cell>
          <cell r="C55">
            <v>1820054</v>
          </cell>
        </row>
        <row r="56">
          <cell r="A56" t="str">
            <v>MMS18-20/55</v>
          </cell>
          <cell r="B56" t="str">
            <v xml:space="preserve">PANCHAL ANIKET AVINASH AARTI </v>
          </cell>
          <cell r="C56">
            <v>1820055</v>
          </cell>
        </row>
        <row r="57">
          <cell r="A57" t="str">
            <v>MMS18-20/56</v>
          </cell>
          <cell r="B57" t="str">
            <v>SHAIKH SAMEER MOHAMMADHUSSAIN FATIMA</v>
          </cell>
          <cell r="C57">
            <v>1820056</v>
          </cell>
        </row>
        <row r="58">
          <cell r="A58" t="str">
            <v>MMS18-20/57</v>
          </cell>
          <cell r="B58" t="str">
            <v>SHAMBHARKAR PALLAVI JAGDISH MINAKSHI</v>
          </cell>
          <cell r="C58">
            <v>1820057</v>
          </cell>
        </row>
        <row r="59">
          <cell r="A59" t="str">
            <v>MMS18-20/58</v>
          </cell>
          <cell r="B59" t="str">
            <v>SINGH ASHWIN BHAGWANPRASAD SADHANA</v>
          </cell>
          <cell r="C59">
            <v>1820058</v>
          </cell>
        </row>
        <row r="60">
          <cell r="A60" t="str">
            <v>MMS18-20/59</v>
          </cell>
          <cell r="B60" t="str">
            <v>WANKHADE NIKHIL MADHUKAR JYOTI</v>
          </cell>
          <cell r="C60">
            <v>1820059</v>
          </cell>
        </row>
        <row r="61">
          <cell r="A61" t="str">
            <v>MMS18-20/60</v>
          </cell>
          <cell r="B61" t="str">
            <v>WORLIKAR SIDDHANT PANKAJ VIDYA</v>
          </cell>
          <cell r="C61">
            <v>1820060</v>
          </cell>
        </row>
        <row r="62">
          <cell r="A62" t="str">
            <v>MMS18-20/61</v>
          </cell>
          <cell r="B62" t="str">
            <v>AGATE AKASH PRAKASH KIRAN</v>
          </cell>
          <cell r="C62">
            <v>1820061</v>
          </cell>
        </row>
        <row r="63">
          <cell r="A63" t="str">
            <v>MMS18-20/62</v>
          </cell>
          <cell r="B63" t="str">
            <v>AVHAD VISHAKHA MILIND RAKHI</v>
          </cell>
          <cell r="C63">
            <v>1820062</v>
          </cell>
        </row>
        <row r="64">
          <cell r="A64" t="str">
            <v>MMS18-20/63</v>
          </cell>
          <cell r="B64" t="str">
            <v>CHILE VARAD KISHOR NEHA</v>
          </cell>
          <cell r="C64">
            <v>1820063</v>
          </cell>
        </row>
        <row r="65">
          <cell r="A65" t="str">
            <v>MMS18-20/64</v>
          </cell>
          <cell r="B65" t="str">
            <v>DALVI AKASH SHANKAR NIRMALA</v>
          </cell>
          <cell r="C65">
            <v>1820064</v>
          </cell>
        </row>
        <row r="66">
          <cell r="A66" t="str">
            <v>MMS18-20/65</v>
          </cell>
          <cell r="B66" t="str">
            <v>DALVI RUTUJA JAGDISH SUPRIYA</v>
          </cell>
          <cell r="C66">
            <v>1820065</v>
          </cell>
        </row>
        <row r="67">
          <cell r="A67" t="str">
            <v>MMS18-20/66</v>
          </cell>
          <cell r="B67" t="str">
            <v xml:space="preserve">GANDHI BHAVIK AJAY HARSHA </v>
          </cell>
          <cell r="C67">
            <v>1820066</v>
          </cell>
        </row>
        <row r="68">
          <cell r="A68" t="str">
            <v>MMS18-20/67</v>
          </cell>
          <cell r="B68" t="str">
            <v>GUNDU MEGHNA GUNASHALI SUJATHA</v>
          </cell>
          <cell r="C68">
            <v>1820067</v>
          </cell>
        </row>
        <row r="69">
          <cell r="A69" t="str">
            <v>MMS18-20/68</v>
          </cell>
          <cell r="B69" t="str">
            <v>GUPTA AAYUSH NEELKAMAL MANSHA</v>
          </cell>
          <cell r="C69">
            <v>1820068</v>
          </cell>
        </row>
        <row r="70">
          <cell r="A70" t="str">
            <v>MMS18-20/69</v>
          </cell>
          <cell r="B70" t="str">
            <v>GUPTA PRAMOD OMPRAKASH RAMAVATI</v>
          </cell>
          <cell r="C70">
            <v>1820069</v>
          </cell>
        </row>
        <row r="71">
          <cell r="A71" t="str">
            <v>MMS18-20/70</v>
          </cell>
          <cell r="B71" t="str">
            <v>JADHAV SHWETA NARESH LATA</v>
          </cell>
          <cell r="C71">
            <v>1820070</v>
          </cell>
        </row>
        <row r="72">
          <cell r="A72" t="str">
            <v>MMS18-20/71</v>
          </cell>
          <cell r="B72" t="str">
            <v>INGLE ATHARAVA SHASHIKANT SAILEE</v>
          </cell>
          <cell r="C72">
            <v>1820071</v>
          </cell>
        </row>
        <row r="73">
          <cell r="A73" t="str">
            <v>MMS18-20/72</v>
          </cell>
          <cell r="B73" t="str">
            <v>KEMPU VIDYA LAXMAN SHANTAMMA</v>
          </cell>
          <cell r="C73">
            <v>1820072</v>
          </cell>
        </row>
        <row r="74">
          <cell r="A74" t="str">
            <v>MMS18-20/73</v>
          </cell>
          <cell r="B74" t="str">
            <v>KHADE VRUSHALEE SUKHADEV RAJASHREE</v>
          </cell>
          <cell r="C74">
            <v>1820073</v>
          </cell>
        </row>
        <row r="75">
          <cell r="A75" t="str">
            <v>MMS18-20/74</v>
          </cell>
          <cell r="B75" t="str">
            <v>KUSHWAHA PRAMOD RAMSAKHA ASHA</v>
          </cell>
          <cell r="C75">
            <v>1820074</v>
          </cell>
        </row>
        <row r="76">
          <cell r="A76" t="str">
            <v>MMS18-20/75</v>
          </cell>
          <cell r="B76" t="str">
            <v>MAURYA NEHA JAYSHANKAR GEETA</v>
          </cell>
          <cell r="C76">
            <v>1820075</v>
          </cell>
        </row>
        <row r="77">
          <cell r="A77" t="str">
            <v>MMS18-20/76</v>
          </cell>
          <cell r="B77" t="str">
            <v>PANCHAL SWAPNIL SATYAWAN MANASI</v>
          </cell>
          <cell r="C77">
            <v>1820076</v>
          </cell>
        </row>
        <row r="78">
          <cell r="A78" t="str">
            <v>MMS18-20/77</v>
          </cell>
          <cell r="B78" t="str">
            <v>PANDYA VANESHA EDWIN SHASHMIRA</v>
          </cell>
          <cell r="C78">
            <v>1820077</v>
          </cell>
        </row>
        <row r="79">
          <cell r="A79" t="str">
            <v>MMS18-20/78</v>
          </cell>
          <cell r="B79" t="str">
            <v xml:space="preserve">PATEKAR RUPESH GANESH MANJULA </v>
          </cell>
          <cell r="C79">
            <v>1820078</v>
          </cell>
        </row>
        <row r="80">
          <cell r="A80" t="str">
            <v>MMS18-20/79</v>
          </cell>
          <cell r="B80" t="str">
            <v>PATEL PRAGNESH KISHORBHAI DAMYANTIBEN</v>
          </cell>
          <cell r="C80">
            <v>1820079</v>
          </cell>
        </row>
        <row r="81">
          <cell r="A81" t="str">
            <v>MMS18-20/80</v>
          </cell>
          <cell r="B81" t="str">
            <v>PATIL CHAITALEE NARESH NAMITA</v>
          </cell>
          <cell r="C81">
            <v>1820080</v>
          </cell>
        </row>
        <row r="82">
          <cell r="A82" t="str">
            <v>MMS18-20/81</v>
          </cell>
          <cell r="B82" t="str">
            <v>PEDNEKAR MADHUGANDHA DILIP DEEPALI</v>
          </cell>
          <cell r="C82">
            <v>1820081</v>
          </cell>
        </row>
        <row r="83">
          <cell r="A83" t="str">
            <v>MMS18-20/82</v>
          </cell>
          <cell r="B83" t="str">
            <v>PHANSE SAILEE VINOD LEELA</v>
          </cell>
          <cell r="C83">
            <v>1820082</v>
          </cell>
        </row>
        <row r="84">
          <cell r="A84" t="str">
            <v>MMS18-20/83</v>
          </cell>
          <cell r="B84" t="str">
            <v>PRASAD ROHAN RAJENDRA RAJKUMARI</v>
          </cell>
          <cell r="C84">
            <v>1820083</v>
          </cell>
        </row>
        <row r="85">
          <cell r="A85" t="str">
            <v>MMS18-20/84</v>
          </cell>
          <cell r="B85" t="str">
            <v>RAI JAYESH RAVINDRANATH DIVYA</v>
          </cell>
          <cell r="C85">
            <v>1820084</v>
          </cell>
        </row>
        <row r="86">
          <cell r="A86" t="str">
            <v>MMS18-20/85</v>
          </cell>
          <cell r="B86" t="str">
            <v>RANE ASHWINI SANTOSH SAVITA</v>
          </cell>
          <cell r="C86">
            <v>1820085</v>
          </cell>
        </row>
        <row r="87">
          <cell r="A87" t="str">
            <v>MMS18-20/86</v>
          </cell>
          <cell r="B87" t="str">
            <v>RANE MAYURI SUHAS ARCHANA</v>
          </cell>
          <cell r="C87">
            <v>1820086</v>
          </cell>
        </row>
        <row r="88">
          <cell r="A88" t="str">
            <v>MMS18-20/87</v>
          </cell>
          <cell r="B88" t="str">
            <v>RAORANE SAINI SATISH SANCHITA</v>
          </cell>
          <cell r="C88">
            <v>1820087</v>
          </cell>
        </row>
        <row r="89">
          <cell r="A89" t="str">
            <v>MMS18-20/88</v>
          </cell>
          <cell r="B89" t="str">
            <v>RATHOD OMKAR PANDIT DEVIKA</v>
          </cell>
          <cell r="C89">
            <v>1820088</v>
          </cell>
        </row>
        <row r="90">
          <cell r="A90" t="str">
            <v>MMS18-20/89</v>
          </cell>
          <cell r="B90" t="str">
            <v>SANGLE SINDHANT NAVANATH PRATIBHA</v>
          </cell>
          <cell r="C90">
            <v>1820089</v>
          </cell>
        </row>
        <row r="91">
          <cell r="A91" t="str">
            <v>MMS18-20/90</v>
          </cell>
          <cell r="B91" t="str">
            <v>SARMALKAR SANIKA SUNILDATTA MANISHA</v>
          </cell>
          <cell r="C91">
            <v>1820090</v>
          </cell>
        </row>
        <row r="92">
          <cell r="A92" t="str">
            <v>MMS18-20/91</v>
          </cell>
          <cell r="B92" t="str">
            <v>SATAM NEHA ANIL ASMITA</v>
          </cell>
          <cell r="C92">
            <v>1820091</v>
          </cell>
        </row>
        <row r="93">
          <cell r="A93" t="str">
            <v>MMS18-20/92</v>
          </cell>
          <cell r="B93" t="str">
            <v>SAWANT AVADHUT RAJAN SHRADDHA</v>
          </cell>
          <cell r="C93">
            <v>1820092</v>
          </cell>
        </row>
        <row r="94">
          <cell r="A94" t="str">
            <v>MMS18-20/93</v>
          </cell>
          <cell r="B94" t="str">
            <v>SHARMA PALAK PRAHLAD MRIDULA</v>
          </cell>
          <cell r="C94">
            <v>1820093</v>
          </cell>
        </row>
        <row r="95">
          <cell r="A95" t="str">
            <v>MMS18-20/94</v>
          </cell>
          <cell r="B95" t="str">
            <v>SHETTY SHIFALI PRASHANT ASHALATA</v>
          </cell>
          <cell r="C95">
            <v>1820094</v>
          </cell>
        </row>
        <row r="96">
          <cell r="A96" t="str">
            <v>MMS18-20/95</v>
          </cell>
          <cell r="B96" t="str">
            <v>SHINDE AKSHAY SURENDRA SUPRIYA</v>
          </cell>
          <cell r="C96">
            <v>1820095</v>
          </cell>
        </row>
        <row r="97">
          <cell r="A97" t="str">
            <v>MMS18-20/96</v>
          </cell>
          <cell r="B97" t="str">
            <v>SHINDE ASHUTOSH BHASKAR BHAVANA</v>
          </cell>
          <cell r="C97">
            <v>1820096</v>
          </cell>
        </row>
        <row r="98">
          <cell r="A98" t="str">
            <v>MMS18-20/97</v>
          </cell>
          <cell r="B98" t="str">
            <v>SHINDE NIKHIL KRISHNAT MANISHA</v>
          </cell>
          <cell r="C98">
            <v>1820097</v>
          </cell>
        </row>
        <row r="99">
          <cell r="A99" t="str">
            <v>MMS18-20/98</v>
          </cell>
          <cell r="B99" t="str">
            <v>SHINDE SAIRAJ VIKAS SHRADHA</v>
          </cell>
          <cell r="C99">
            <v>1820098</v>
          </cell>
        </row>
        <row r="100">
          <cell r="A100" t="str">
            <v>MMS18-20/99</v>
          </cell>
          <cell r="B100" t="str">
            <v>SHINDE SURAJ SHASHIKANT SHOBHA</v>
          </cell>
          <cell r="C100">
            <v>1820099</v>
          </cell>
        </row>
        <row r="101">
          <cell r="A101" t="str">
            <v>MMS18-20/100</v>
          </cell>
          <cell r="B101" t="str">
            <v>SHITYALKAR SHUBHAM DHONDIBA SHALAN</v>
          </cell>
          <cell r="C101">
            <v>1820100</v>
          </cell>
        </row>
        <row r="102">
          <cell r="A102" t="str">
            <v>MMS18-20/101</v>
          </cell>
          <cell r="B102" t="str">
            <v>SHIVKAR PRIYANKA JANARDHAN REKHA</v>
          </cell>
          <cell r="C102">
            <v>1820101</v>
          </cell>
        </row>
        <row r="103">
          <cell r="A103" t="str">
            <v>MMS18-20/102</v>
          </cell>
          <cell r="B103" t="str">
            <v>SHRIGADI ROHIT DHARMENDRA RUPA</v>
          </cell>
          <cell r="C103">
            <v>1820102</v>
          </cell>
        </row>
        <row r="104">
          <cell r="A104" t="str">
            <v>MMS18-20/103</v>
          </cell>
          <cell r="B104" t="str">
            <v>SINGH PRATIK SANJAY MEENA</v>
          </cell>
          <cell r="C104">
            <v>1820103</v>
          </cell>
        </row>
        <row r="105">
          <cell r="A105" t="str">
            <v>MMS18-20/104</v>
          </cell>
          <cell r="B105" t="str">
            <v>SINGH VARSHA GURUPRASAD VEENA</v>
          </cell>
          <cell r="C105">
            <v>1820104</v>
          </cell>
        </row>
        <row r="106">
          <cell r="A106" t="str">
            <v>MMS18-20/105</v>
          </cell>
          <cell r="B106" t="str">
            <v>SOLANKI PRAKASH RAMESH SUREKHA</v>
          </cell>
          <cell r="C106">
            <v>1820105</v>
          </cell>
        </row>
        <row r="107">
          <cell r="A107" t="str">
            <v>MMS18-20/106</v>
          </cell>
          <cell r="B107" t="str">
            <v>SURYAVANSHI MAYURI DILIP BHAGIRATHI</v>
          </cell>
          <cell r="C107">
            <v>1820106</v>
          </cell>
        </row>
        <row r="108">
          <cell r="A108" t="str">
            <v>MMS18-20/107</v>
          </cell>
          <cell r="B108" t="str">
            <v>SWAMY VIOLET BENEDICT JULIET</v>
          </cell>
          <cell r="C108">
            <v>1820107</v>
          </cell>
        </row>
        <row r="109">
          <cell r="A109" t="str">
            <v>MMS18-20/108</v>
          </cell>
          <cell r="B109" t="str">
            <v xml:space="preserve">TAKKE SAIRAJ SURESH SHRUTIKA </v>
          </cell>
          <cell r="C109">
            <v>1820108</v>
          </cell>
        </row>
        <row r="110">
          <cell r="A110" t="str">
            <v>MMS18-20/109</v>
          </cell>
          <cell r="B110" t="str">
            <v>TALELE BHOOMA GHANASHYAM KALPANA</v>
          </cell>
          <cell r="C110">
            <v>1820109</v>
          </cell>
        </row>
        <row r="111">
          <cell r="A111" t="str">
            <v>MMS18-20/110</v>
          </cell>
          <cell r="B111" t="str">
            <v>THOOLKAR SAMEER ARVIND KIRAN</v>
          </cell>
          <cell r="C111">
            <v>1820110</v>
          </cell>
        </row>
        <row r="112">
          <cell r="A112" t="str">
            <v>MMS18-20/111</v>
          </cell>
          <cell r="B112" t="str">
            <v>TIWARI VIKAS CHINTAMANI SHAILA</v>
          </cell>
          <cell r="C112">
            <v>1820111</v>
          </cell>
        </row>
        <row r="113">
          <cell r="A113" t="str">
            <v>MMS18-20/112</v>
          </cell>
          <cell r="B113" t="str">
            <v>TREHAN VILAKSHAN SUMAN NEENA</v>
          </cell>
          <cell r="C113">
            <v>1820112</v>
          </cell>
        </row>
        <row r="114">
          <cell r="A114" t="str">
            <v>MMS18-20/113</v>
          </cell>
          <cell r="B114" t="str">
            <v>VHAVALE YOGESH VIJANAND ANITA</v>
          </cell>
          <cell r="C114">
            <v>1820113</v>
          </cell>
        </row>
        <row r="115">
          <cell r="A115" t="str">
            <v>MMS18-20/114</v>
          </cell>
          <cell r="B115" t="str">
            <v>VICHARE SAMRUDHI SANJAY VAIBHAVI</v>
          </cell>
          <cell r="C115">
            <v>1820114</v>
          </cell>
        </row>
        <row r="116">
          <cell r="A116" t="str">
            <v>MMS18-20/115</v>
          </cell>
          <cell r="B116" t="str">
            <v>WAGHMARE SHEETAL SURYAKANT SUNANDA</v>
          </cell>
          <cell r="C116">
            <v>1820115</v>
          </cell>
        </row>
        <row r="117">
          <cell r="A117" t="str">
            <v>MMS18-20/116</v>
          </cell>
          <cell r="B117" t="str">
            <v>WANI SHUBHAM RAJENDRA  JYOTI</v>
          </cell>
          <cell r="C117">
            <v>1820116</v>
          </cell>
        </row>
        <row r="118">
          <cell r="A118" t="str">
            <v>MMS18-20/117</v>
          </cell>
          <cell r="B118" t="str">
            <v>YADAV ANKITA OMPRAKASH SHASHANK DEVI</v>
          </cell>
          <cell r="C118">
            <v>1820117</v>
          </cell>
        </row>
        <row r="119">
          <cell r="A119" t="str">
            <v>MMS18-20/118</v>
          </cell>
          <cell r="B119" t="str">
            <v>YADAV ANUSH MAHANTA MALTI</v>
          </cell>
          <cell r="C119">
            <v>1820118</v>
          </cell>
        </row>
        <row r="120">
          <cell r="A120" t="str">
            <v>MMS18-20/119</v>
          </cell>
          <cell r="B120" t="str">
            <v>YADAV SUMAN RAMJEET SAVITRIDEVI</v>
          </cell>
          <cell r="C120">
            <v>1820119</v>
          </cell>
        </row>
        <row r="121">
          <cell r="A121" t="str">
            <v>MMS18-20/120</v>
          </cell>
          <cell r="B121" t="str">
            <v>*** (NOT AVAILABLE) ***</v>
          </cell>
          <cell r="C121" t="str">
            <v>NA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MMS18-20/1</v>
          </cell>
          <cell r="B3" t="str">
            <v>ADEPU CHETAN GANESH ARCHANA</v>
          </cell>
          <cell r="C3">
            <v>40</v>
          </cell>
          <cell r="D3">
            <v>60</v>
          </cell>
          <cell r="E3">
            <v>100</v>
          </cell>
          <cell r="F3" t="str">
            <v>O</v>
          </cell>
          <cell r="G3" t="str">
            <v>10</v>
          </cell>
          <cell r="H3">
            <v>4</v>
          </cell>
          <cell r="I3">
            <v>40</v>
          </cell>
          <cell r="J3">
            <v>40</v>
          </cell>
          <cell r="K3">
            <v>60</v>
          </cell>
          <cell r="L3">
            <v>100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A+</v>
          </cell>
          <cell r="U3" t="str">
            <v>8</v>
          </cell>
          <cell r="V3">
            <v>4</v>
          </cell>
          <cell r="W3">
            <v>32</v>
          </cell>
          <cell r="X3">
            <v>30</v>
          </cell>
          <cell r="Y3">
            <v>40</v>
          </cell>
          <cell r="Z3">
            <v>70</v>
          </cell>
          <cell r="AA3" t="str">
            <v>A</v>
          </cell>
          <cell r="AB3" t="str">
            <v>8</v>
          </cell>
          <cell r="AC3">
            <v>4</v>
          </cell>
          <cell r="AD3">
            <v>32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260</v>
          </cell>
          <cell r="BH3">
            <v>360</v>
          </cell>
          <cell r="BI3">
            <v>620</v>
          </cell>
          <cell r="BJ3">
            <v>68</v>
          </cell>
          <cell r="BK3">
            <v>272</v>
          </cell>
          <cell r="BL3">
            <v>77.5</v>
          </cell>
          <cell r="BM3" t="str">
            <v>Successful</v>
          </cell>
          <cell r="BN3">
            <v>8.5</v>
          </cell>
          <cell r="BO3" t="str">
            <v>A+</v>
          </cell>
          <cell r="BP3" t="str">
            <v>70.74.99</v>
          </cell>
        </row>
        <row r="4">
          <cell r="A4" t="str">
            <v>MMS18-20/2</v>
          </cell>
          <cell r="B4" t="str">
            <v>ADIVAREKAR PRITI GIRIGHAR NAMRATA</v>
          </cell>
          <cell r="C4">
            <v>36</v>
          </cell>
          <cell r="D4">
            <v>35</v>
          </cell>
          <cell r="E4">
            <v>71</v>
          </cell>
          <cell r="F4" t="str">
            <v>A</v>
          </cell>
          <cell r="G4" t="str">
            <v>8</v>
          </cell>
          <cell r="H4">
            <v>4</v>
          </cell>
          <cell r="I4">
            <v>32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A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211</v>
          </cell>
          <cell r="BH4">
            <v>280</v>
          </cell>
          <cell r="BI4">
            <v>491</v>
          </cell>
          <cell r="BJ4">
            <v>50</v>
          </cell>
          <cell r="BK4">
            <v>200</v>
          </cell>
          <cell r="BL4">
            <v>61.375</v>
          </cell>
          <cell r="BM4" t="str">
            <v>Successful</v>
          </cell>
          <cell r="BN4">
            <v>6.25</v>
          </cell>
          <cell r="BO4" t="str">
            <v>B</v>
          </cell>
          <cell r="BP4" t="str">
            <v>60-64.99</v>
          </cell>
        </row>
        <row r="5">
          <cell r="A5" t="str">
            <v>MMS18-20/3</v>
          </cell>
          <cell r="B5" t="str">
            <v>AMBALLA VISHAL MANOHAR BHARATHI</v>
          </cell>
          <cell r="C5">
            <v>32</v>
          </cell>
          <cell r="D5">
            <v>42</v>
          </cell>
          <cell r="E5">
            <v>74</v>
          </cell>
          <cell r="F5" t="str">
            <v>A</v>
          </cell>
          <cell r="G5" t="str">
            <v>8</v>
          </cell>
          <cell r="H5">
            <v>4</v>
          </cell>
          <cell r="I5">
            <v>32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A+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336</v>
          </cell>
          <cell r="BI5">
            <v>592</v>
          </cell>
          <cell r="BJ5">
            <v>64</v>
          </cell>
          <cell r="BK5">
            <v>256</v>
          </cell>
          <cell r="BL5">
            <v>74</v>
          </cell>
          <cell r="BM5" t="str">
            <v>Successful</v>
          </cell>
          <cell r="BN5">
            <v>8</v>
          </cell>
          <cell r="BO5" t="str">
            <v>A</v>
          </cell>
          <cell r="BP5" t="str">
            <v>70.74.99</v>
          </cell>
        </row>
        <row r="6">
          <cell r="A6" t="str">
            <v>MMS18-20/4</v>
          </cell>
          <cell r="B6" t="str">
            <v>AMIN MEENAL PRAVIN ANITA</v>
          </cell>
          <cell r="C6">
            <v>31</v>
          </cell>
          <cell r="D6">
            <v>45</v>
          </cell>
          <cell r="E6">
            <v>76</v>
          </cell>
          <cell r="F6" t="str">
            <v>A+</v>
          </cell>
          <cell r="G6" t="str">
            <v>9</v>
          </cell>
          <cell r="H6">
            <v>4</v>
          </cell>
          <cell r="I6">
            <v>36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360</v>
          </cell>
          <cell r="BI6">
            <v>608</v>
          </cell>
          <cell r="BJ6">
            <v>72</v>
          </cell>
          <cell r="BK6">
            <v>288</v>
          </cell>
          <cell r="BL6">
            <v>76</v>
          </cell>
          <cell r="BM6" t="str">
            <v>Successful</v>
          </cell>
          <cell r="BN6">
            <v>9</v>
          </cell>
          <cell r="BO6" t="str">
            <v>A+</v>
          </cell>
          <cell r="BP6" t="str">
            <v>75-79-99</v>
          </cell>
        </row>
        <row r="7">
          <cell r="A7" t="str">
            <v>MMS18-20/5</v>
          </cell>
          <cell r="B7" t="str">
            <v>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A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69</v>
          </cell>
          <cell r="BM7" t="str">
            <v>Successful</v>
          </cell>
          <cell r="BN7">
            <v>7</v>
          </cell>
          <cell r="BO7" t="str">
            <v>B+</v>
          </cell>
          <cell r="BP7" t="str">
            <v>65-69.99</v>
          </cell>
        </row>
        <row r="8">
          <cell r="A8" t="str">
            <v>MMS18-20/6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A+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71</v>
          </cell>
          <cell r="BM8" t="str">
            <v>Successful</v>
          </cell>
          <cell r="BN8">
            <v>8</v>
          </cell>
          <cell r="BO8" t="str">
            <v>A</v>
          </cell>
          <cell r="BP8" t="str">
            <v>70.74.99</v>
          </cell>
        </row>
        <row r="9">
          <cell r="A9" t="str">
            <v>MMS18-20/7</v>
          </cell>
          <cell r="B9" t="str">
            <v>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A+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71</v>
          </cell>
          <cell r="BM9" t="str">
            <v>Successful</v>
          </cell>
          <cell r="BN9">
            <v>8</v>
          </cell>
          <cell r="BO9" t="str">
            <v>A</v>
          </cell>
          <cell r="BP9" t="str">
            <v>70.74.99</v>
          </cell>
        </row>
        <row r="10">
          <cell r="A10" t="str">
            <v>MMS18-20/8</v>
          </cell>
          <cell r="B10" t="str">
            <v>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75</v>
          </cell>
          <cell r="BM10" t="str">
            <v>Successful</v>
          </cell>
          <cell r="BN10">
            <v>9</v>
          </cell>
          <cell r="BO10" t="str">
            <v>A+</v>
          </cell>
          <cell r="BP10" t="str">
            <v>75-79-99</v>
          </cell>
        </row>
        <row r="11">
          <cell r="A11" t="str">
            <v>MMS18-20/9</v>
          </cell>
          <cell r="B11" t="str">
            <v>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A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67</v>
          </cell>
          <cell r="BM11" t="str">
            <v>Successful</v>
          </cell>
          <cell r="BN11">
            <v>7</v>
          </cell>
          <cell r="BO11" t="str">
            <v>B+</v>
          </cell>
          <cell r="BP11" t="str">
            <v>65-69.99</v>
          </cell>
        </row>
        <row r="12">
          <cell r="A12" t="str">
            <v>MMS18-20/10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A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69</v>
          </cell>
          <cell r="BM12" t="str">
            <v>Successful</v>
          </cell>
          <cell r="BN12">
            <v>7</v>
          </cell>
          <cell r="BO12" t="str">
            <v>B+</v>
          </cell>
          <cell r="BP12" t="str">
            <v>65-69.99</v>
          </cell>
        </row>
        <row r="13">
          <cell r="A13" t="str">
            <v>MMS18-20/11</v>
          </cell>
          <cell r="B13" t="str">
            <v>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A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65</v>
          </cell>
          <cell r="BM13" t="str">
            <v>Successful</v>
          </cell>
          <cell r="BN13">
            <v>7</v>
          </cell>
          <cell r="BO13" t="str">
            <v>B+</v>
          </cell>
          <cell r="BP13" t="str">
            <v>65-69.99</v>
          </cell>
        </row>
        <row r="14">
          <cell r="A14" t="str">
            <v>MMS18-20/12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A+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70</v>
          </cell>
          <cell r="BM14" t="str">
            <v>Successful</v>
          </cell>
          <cell r="BN14">
            <v>8</v>
          </cell>
          <cell r="BO14" t="str">
            <v>A</v>
          </cell>
          <cell r="BP14" t="str">
            <v>70.74.99</v>
          </cell>
        </row>
        <row r="15">
          <cell r="A15" t="str">
            <v>MMS18-20/13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A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60</v>
          </cell>
          <cell r="BM15" t="str">
            <v>Successful</v>
          </cell>
          <cell r="BN15">
            <v>6</v>
          </cell>
          <cell r="BO15" t="str">
            <v>B</v>
          </cell>
          <cell r="BP15" t="str">
            <v>60-64.99</v>
          </cell>
        </row>
        <row r="16">
          <cell r="A16" t="str">
            <v>MMS18-20/14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A+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74</v>
          </cell>
          <cell r="BM16" t="str">
            <v>Successful</v>
          </cell>
          <cell r="BN16">
            <v>8</v>
          </cell>
          <cell r="BO16" t="str">
            <v>A</v>
          </cell>
          <cell r="BP16" t="str">
            <v>70.74.99</v>
          </cell>
        </row>
        <row r="17">
          <cell r="A17" t="str">
            <v>MMS18-20/15</v>
          </cell>
          <cell r="B17" t="str">
            <v>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76</v>
          </cell>
          <cell r="BM17" t="str">
            <v>Successful</v>
          </cell>
          <cell r="BN17">
            <v>9</v>
          </cell>
          <cell r="BO17" t="str">
            <v>A+</v>
          </cell>
          <cell r="BP17" t="str">
            <v>75-79-99</v>
          </cell>
        </row>
        <row r="18">
          <cell r="A18" t="str">
            <v>MMS18-20/16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A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69</v>
          </cell>
          <cell r="BM18" t="str">
            <v>Successful</v>
          </cell>
          <cell r="BN18">
            <v>7</v>
          </cell>
          <cell r="BO18" t="str">
            <v>B+</v>
          </cell>
          <cell r="BP18" t="str">
            <v>65-69.99</v>
          </cell>
        </row>
        <row r="19">
          <cell r="A19" t="str">
            <v>MMS18-20/17</v>
          </cell>
          <cell r="B19" t="str">
            <v>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A+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71</v>
          </cell>
          <cell r="BM19" t="str">
            <v>Successful</v>
          </cell>
          <cell r="BN19">
            <v>8</v>
          </cell>
          <cell r="BO19" t="str">
            <v>A</v>
          </cell>
          <cell r="BP19" t="str">
            <v>70.74.99</v>
          </cell>
        </row>
        <row r="20">
          <cell r="A20" t="str">
            <v>MMS18-20/18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A+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71</v>
          </cell>
          <cell r="BM20" t="str">
            <v>Successful</v>
          </cell>
          <cell r="BN20">
            <v>8</v>
          </cell>
          <cell r="BO20" t="str">
            <v>A</v>
          </cell>
          <cell r="BP20" t="str">
            <v>70.74.99</v>
          </cell>
        </row>
        <row r="21">
          <cell r="A21" t="str">
            <v>MMS18-20/19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75</v>
          </cell>
          <cell r="BM21" t="str">
            <v>Successful</v>
          </cell>
          <cell r="BN21">
            <v>9</v>
          </cell>
          <cell r="BO21" t="str">
            <v>A+</v>
          </cell>
          <cell r="BP21" t="str">
            <v>75-79-99</v>
          </cell>
        </row>
        <row r="22">
          <cell r="A22" t="str">
            <v>MMS18-20/20</v>
          </cell>
          <cell r="B22" t="str">
            <v>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A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67</v>
          </cell>
          <cell r="BM22" t="str">
            <v>Successful</v>
          </cell>
          <cell r="BN22">
            <v>7</v>
          </cell>
          <cell r="BO22" t="str">
            <v>B+</v>
          </cell>
          <cell r="BP22" t="str">
            <v>65-69.99</v>
          </cell>
        </row>
        <row r="23">
          <cell r="A23" t="str">
            <v>MMS18-20/21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A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69</v>
          </cell>
          <cell r="BM23" t="str">
            <v>Successful</v>
          </cell>
          <cell r="BN23">
            <v>7</v>
          </cell>
          <cell r="BO23" t="str">
            <v>B+</v>
          </cell>
          <cell r="BP23" t="str">
            <v>65-69.99</v>
          </cell>
        </row>
        <row r="24">
          <cell r="A24" t="str">
            <v>MMS18-20/22</v>
          </cell>
          <cell r="B24" t="str">
            <v>*** (NOT AVAILABLE) ***</v>
          </cell>
          <cell r="C24">
            <v>28</v>
          </cell>
          <cell r="D24">
            <v>37</v>
          </cell>
          <cell r="E24">
            <v>65</v>
          </cell>
          <cell r="F24" t="str">
            <v>B+</v>
          </cell>
          <cell r="G24" t="str">
            <v>7</v>
          </cell>
          <cell r="H24">
            <v>4</v>
          </cell>
          <cell r="I24">
            <v>28</v>
          </cell>
          <cell r="J24">
            <v>28</v>
          </cell>
          <cell r="K24">
            <v>37</v>
          </cell>
          <cell r="L24">
            <v>65</v>
          </cell>
          <cell r="M24" t="str">
            <v>B+</v>
          </cell>
          <cell r="N24" t="str">
            <v>7</v>
          </cell>
          <cell r="O24">
            <v>4</v>
          </cell>
          <cell r="P24">
            <v>28</v>
          </cell>
          <cell r="Q24">
            <v>28</v>
          </cell>
          <cell r="R24">
            <v>37</v>
          </cell>
          <cell r="S24">
            <v>65</v>
          </cell>
          <cell r="T24" t="str">
            <v>A</v>
          </cell>
          <cell r="U24" t="str">
            <v>7</v>
          </cell>
          <cell r="V24">
            <v>4</v>
          </cell>
          <cell r="W24">
            <v>28</v>
          </cell>
          <cell r="X24">
            <v>28</v>
          </cell>
          <cell r="Y24">
            <v>37</v>
          </cell>
          <cell r="Z24">
            <v>65</v>
          </cell>
          <cell r="AA24" t="str">
            <v>B+</v>
          </cell>
          <cell r="AB24" t="str">
            <v>7</v>
          </cell>
          <cell r="AC24">
            <v>4</v>
          </cell>
          <cell r="AD24">
            <v>28</v>
          </cell>
          <cell r="AE24">
            <v>28</v>
          </cell>
          <cell r="AF24">
            <v>37</v>
          </cell>
          <cell r="AG24">
            <v>65</v>
          </cell>
          <cell r="AH24" t="str">
            <v>B+</v>
          </cell>
          <cell r="AI24" t="str">
            <v>7</v>
          </cell>
          <cell r="AJ24">
            <v>4</v>
          </cell>
          <cell r="AK24">
            <v>28</v>
          </cell>
          <cell r="AL24">
            <v>28</v>
          </cell>
          <cell r="AM24">
            <v>37</v>
          </cell>
          <cell r="AN24">
            <v>65</v>
          </cell>
          <cell r="AO24" t="str">
            <v>B+</v>
          </cell>
          <cell r="AP24" t="str">
            <v>7</v>
          </cell>
          <cell r="AQ24">
            <v>4</v>
          </cell>
          <cell r="AR24">
            <v>28</v>
          </cell>
          <cell r="AS24">
            <v>28</v>
          </cell>
          <cell r="AT24">
            <v>37</v>
          </cell>
          <cell r="AU24">
            <v>65</v>
          </cell>
          <cell r="AV24" t="str">
            <v>B+</v>
          </cell>
          <cell r="AW24" t="str">
            <v>7</v>
          </cell>
          <cell r="AX24">
            <v>4</v>
          </cell>
          <cell r="AY24">
            <v>28</v>
          </cell>
          <cell r="AZ24">
            <v>28</v>
          </cell>
          <cell r="BA24">
            <v>37</v>
          </cell>
          <cell r="BB24">
            <v>65</v>
          </cell>
          <cell r="BC24" t="str">
            <v>B+</v>
          </cell>
          <cell r="BD24" t="str">
            <v>7</v>
          </cell>
          <cell r="BE24">
            <v>4</v>
          </cell>
          <cell r="BF24">
            <v>28</v>
          </cell>
          <cell r="BG24">
            <v>224</v>
          </cell>
          <cell r="BH24">
            <v>296</v>
          </cell>
          <cell r="BI24">
            <v>520</v>
          </cell>
          <cell r="BJ24">
            <v>56</v>
          </cell>
          <cell r="BK24">
            <v>224</v>
          </cell>
          <cell r="BL24">
            <v>65</v>
          </cell>
          <cell r="BM24" t="str">
            <v>Successful</v>
          </cell>
          <cell r="BN24">
            <v>7</v>
          </cell>
          <cell r="BO24" t="str">
            <v>B+</v>
          </cell>
          <cell r="BP24" t="str">
            <v>65-69.99</v>
          </cell>
        </row>
        <row r="25">
          <cell r="A25" t="str">
            <v>MMS18-20/23</v>
          </cell>
          <cell r="B25" t="str">
            <v xml:space="preserve">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A+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70</v>
          </cell>
          <cell r="BM25" t="str">
            <v>Successful</v>
          </cell>
          <cell r="BN25">
            <v>8</v>
          </cell>
          <cell r="BO25" t="str">
            <v>A</v>
          </cell>
          <cell r="BP25" t="str">
            <v>70.74.99</v>
          </cell>
        </row>
        <row r="26">
          <cell r="A26" t="str">
            <v>MMS18-20/24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A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60</v>
          </cell>
          <cell r="BM26" t="str">
            <v>Successful</v>
          </cell>
          <cell r="BN26">
            <v>6</v>
          </cell>
          <cell r="BO26" t="str">
            <v>B</v>
          </cell>
          <cell r="BP26" t="str">
            <v>60-64.99</v>
          </cell>
        </row>
        <row r="27">
          <cell r="A27" t="str">
            <v>MMS18-20/25</v>
          </cell>
          <cell r="B27" t="str">
            <v>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A+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74</v>
          </cell>
          <cell r="BM27" t="str">
            <v>Successful</v>
          </cell>
          <cell r="BN27">
            <v>8</v>
          </cell>
          <cell r="BO27" t="str">
            <v>A</v>
          </cell>
          <cell r="BP27" t="str">
            <v>70.74.99</v>
          </cell>
        </row>
        <row r="28">
          <cell r="A28" t="str">
            <v>MMS18-20/26</v>
          </cell>
          <cell r="B28" t="str">
            <v>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76</v>
          </cell>
          <cell r="BM28" t="str">
            <v>Successful</v>
          </cell>
          <cell r="BN28">
            <v>9</v>
          </cell>
          <cell r="BO28" t="str">
            <v>A+</v>
          </cell>
          <cell r="BP28" t="str">
            <v>75-79-99</v>
          </cell>
        </row>
        <row r="29">
          <cell r="A29" t="str">
            <v>MMS18-20/27</v>
          </cell>
          <cell r="B29" t="str">
            <v>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A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69</v>
          </cell>
          <cell r="BM29" t="str">
            <v>Successful</v>
          </cell>
          <cell r="BN29">
            <v>7</v>
          </cell>
          <cell r="BO29" t="str">
            <v>B+</v>
          </cell>
          <cell r="BP29" t="str">
            <v>65-69.99</v>
          </cell>
        </row>
        <row r="30">
          <cell r="A30" t="str">
            <v>MMS18-20/28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A+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71</v>
          </cell>
          <cell r="BM30" t="str">
            <v>Successful</v>
          </cell>
          <cell r="BN30">
            <v>8</v>
          </cell>
          <cell r="BO30" t="str">
            <v>A</v>
          </cell>
          <cell r="BP30" t="str">
            <v>70.74.99</v>
          </cell>
        </row>
        <row r="31">
          <cell r="A31" t="str">
            <v>MMS18-20/29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A+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71</v>
          </cell>
          <cell r="BM31" t="str">
            <v>Successful</v>
          </cell>
          <cell r="BN31">
            <v>8</v>
          </cell>
          <cell r="BO31" t="str">
            <v>A</v>
          </cell>
          <cell r="BP31" t="str">
            <v>70.74.99</v>
          </cell>
        </row>
        <row r="32">
          <cell r="A32" t="str">
            <v>MMS18-20/30</v>
          </cell>
          <cell r="B32" t="str">
            <v>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75</v>
          </cell>
          <cell r="BM32" t="str">
            <v>Successful</v>
          </cell>
          <cell r="BN32">
            <v>9</v>
          </cell>
          <cell r="BO32" t="str">
            <v>A+</v>
          </cell>
          <cell r="BP32" t="str">
            <v>75-79-99</v>
          </cell>
        </row>
        <row r="33">
          <cell r="A33" t="str">
            <v>MMS18-20/31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A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67</v>
          </cell>
          <cell r="BM33" t="str">
            <v>Successful</v>
          </cell>
          <cell r="BN33">
            <v>7</v>
          </cell>
          <cell r="BO33" t="str">
            <v>B+</v>
          </cell>
          <cell r="BP33" t="str">
            <v>65-69.99</v>
          </cell>
        </row>
        <row r="34">
          <cell r="A34" t="str">
            <v>MMS18-20/32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A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69</v>
          </cell>
          <cell r="BM34" t="str">
            <v>Successful</v>
          </cell>
          <cell r="BN34">
            <v>7</v>
          </cell>
          <cell r="BO34" t="str">
            <v>B+</v>
          </cell>
          <cell r="BP34" t="str">
            <v>65-69.99</v>
          </cell>
        </row>
        <row r="35">
          <cell r="A35" t="str">
            <v>MMS18-20/33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A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65</v>
          </cell>
          <cell r="BM35" t="str">
            <v>Successful</v>
          </cell>
          <cell r="BN35">
            <v>7</v>
          </cell>
          <cell r="BO35" t="str">
            <v>B+</v>
          </cell>
          <cell r="BP35" t="str">
            <v>65-69.99</v>
          </cell>
        </row>
        <row r="36">
          <cell r="A36" t="str">
            <v>MMS18-20/34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A+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70</v>
          </cell>
          <cell r="BM36" t="str">
            <v>Successful</v>
          </cell>
          <cell r="BN36">
            <v>8</v>
          </cell>
          <cell r="BO36" t="str">
            <v>A</v>
          </cell>
          <cell r="BP36" t="str">
            <v>70.74.99</v>
          </cell>
        </row>
        <row r="37">
          <cell r="A37" t="str">
            <v>MMS18-20/35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A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60</v>
          </cell>
          <cell r="BM37" t="str">
            <v>Successful</v>
          </cell>
          <cell r="BN37">
            <v>6</v>
          </cell>
          <cell r="BO37" t="str">
            <v>B</v>
          </cell>
          <cell r="BP37" t="str">
            <v>60-64.99</v>
          </cell>
        </row>
        <row r="38">
          <cell r="A38" t="str">
            <v>MMS18-20/36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A+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74</v>
          </cell>
          <cell r="BM38" t="str">
            <v>Successful</v>
          </cell>
          <cell r="BN38">
            <v>8</v>
          </cell>
          <cell r="BO38" t="str">
            <v>A</v>
          </cell>
          <cell r="BP38" t="str">
            <v>70.74.99</v>
          </cell>
        </row>
        <row r="39">
          <cell r="A39" t="str">
            <v>MMS18-20/37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76</v>
          </cell>
          <cell r="BM39" t="str">
            <v>Successful</v>
          </cell>
          <cell r="BN39">
            <v>9</v>
          </cell>
          <cell r="BO39" t="str">
            <v>A+</v>
          </cell>
          <cell r="BP39" t="str">
            <v>75-79-99</v>
          </cell>
        </row>
        <row r="40">
          <cell r="A40" t="str">
            <v>MMS18-20/38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A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69</v>
          </cell>
          <cell r="BM40" t="str">
            <v>Successful</v>
          </cell>
          <cell r="BN40">
            <v>7</v>
          </cell>
          <cell r="BO40" t="str">
            <v>B+</v>
          </cell>
          <cell r="BP40" t="str">
            <v>65-69.99</v>
          </cell>
        </row>
        <row r="41">
          <cell r="A41" t="str">
            <v>MMS18-20/39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A+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71</v>
          </cell>
          <cell r="BM41" t="str">
            <v>Successful</v>
          </cell>
          <cell r="BN41">
            <v>8</v>
          </cell>
          <cell r="BO41" t="str">
            <v>A</v>
          </cell>
          <cell r="BP41" t="str">
            <v>70.74.99</v>
          </cell>
        </row>
        <row r="42">
          <cell r="A42" t="str">
            <v>MMS18-20/40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A+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71</v>
          </cell>
          <cell r="BM42" t="str">
            <v>Successful</v>
          </cell>
          <cell r="BN42">
            <v>8</v>
          </cell>
          <cell r="BO42" t="str">
            <v>A</v>
          </cell>
          <cell r="BP42" t="str">
            <v>70.74.99</v>
          </cell>
        </row>
        <row r="43">
          <cell r="A43" t="str">
            <v>MMS18-20/41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75</v>
          </cell>
          <cell r="BM43" t="str">
            <v>Successful</v>
          </cell>
          <cell r="BN43">
            <v>9</v>
          </cell>
          <cell r="BO43" t="str">
            <v>A+</v>
          </cell>
          <cell r="BP43" t="str">
            <v>75-79-99</v>
          </cell>
        </row>
        <row r="44">
          <cell r="A44" t="str">
            <v>MMS18-20/42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A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67</v>
          </cell>
          <cell r="BM44" t="str">
            <v>Successful</v>
          </cell>
          <cell r="BN44">
            <v>7</v>
          </cell>
          <cell r="BO44" t="str">
            <v>B+</v>
          </cell>
          <cell r="BP44" t="str">
            <v>65-69.99</v>
          </cell>
        </row>
        <row r="45">
          <cell r="A45" t="str">
            <v>MMS18-20/43</v>
          </cell>
          <cell r="B45" t="str">
            <v>*** (NOT AVAILABLE) ***</v>
          </cell>
          <cell r="C45">
            <v>31</v>
          </cell>
          <cell r="D45">
            <v>38</v>
          </cell>
          <cell r="E45">
            <v>69</v>
          </cell>
          <cell r="F45" t="str">
            <v>B+</v>
          </cell>
          <cell r="G45" t="str">
            <v>7</v>
          </cell>
          <cell r="H45">
            <v>4</v>
          </cell>
          <cell r="I45">
            <v>28</v>
          </cell>
          <cell r="J45">
            <v>31</v>
          </cell>
          <cell r="K45">
            <v>38</v>
          </cell>
          <cell r="L45">
            <v>69</v>
          </cell>
          <cell r="M45" t="str">
            <v>B+</v>
          </cell>
          <cell r="N45" t="str">
            <v>7</v>
          </cell>
          <cell r="O45">
            <v>4</v>
          </cell>
          <cell r="P45">
            <v>28</v>
          </cell>
          <cell r="Q45">
            <v>31</v>
          </cell>
          <cell r="R45">
            <v>38</v>
          </cell>
          <cell r="S45">
            <v>69</v>
          </cell>
          <cell r="T45" t="str">
            <v>A</v>
          </cell>
          <cell r="U45" t="str">
            <v>7</v>
          </cell>
          <cell r="V45">
            <v>4</v>
          </cell>
          <cell r="W45">
            <v>28</v>
          </cell>
          <cell r="X45">
            <v>31</v>
          </cell>
          <cell r="Y45">
            <v>38</v>
          </cell>
          <cell r="Z45">
            <v>69</v>
          </cell>
          <cell r="AA45" t="str">
            <v>B+</v>
          </cell>
          <cell r="AB45" t="str">
            <v>7</v>
          </cell>
          <cell r="AC45">
            <v>4</v>
          </cell>
          <cell r="AD45">
            <v>28</v>
          </cell>
          <cell r="AE45">
            <v>31</v>
          </cell>
          <cell r="AF45">
            <v>38</v>
          </cell>
          <cell r="AG45">
            <v>69</v>
          </cell>
          <cell r="AH45" t="str">
            <v>B+</v>
          </cell>
          <cell r="AI45" t="str">
            <v>7</v>
          </cell>
          <cell r="AJ45">
            <v>4</v>
          </cell>
          <cell r="AK45">
            <v>28</v>
          </cell>
          <cell r="AL45">
            <v>31</v>
          </cell>
          <cell r="AM45">
            <v>38</v>
          </cell>
          <cell r="AN45">
            <v>69</v>
          </cell>
          <cell r="AO45" t="str">
            <v>B+</v>
          </cell>
          <cell r="AP45" t="str">
            <v>7</v>
          </cell>
          <cell r="AQ45">
            <v>4</v>
          </cell>
          <cell r="AR45">
            <v>28</v>
          </cell>
          <cell r="AS45">
            <v>31</v>
          </cell>
          <cell r="AT45">
            <v>38</v>
          </cell>
          <cell r="AU45">
            <v>69</v>
          </cell>
          <cell r="AV45" t="str">
            <v>B+</v>
          </cell>
          <cell r="AW45" t="str">
            <v>7</v>
          </cell>
          <cell r="AX45">
            <v>4</v>
          </cell>
          <cell r="AY45">
            <v>28</v>
          </cell>
          <cell r="AZ45">
            <v>31</v>
          </cell>
          <cell r="BA45">
            <v>38</v>
          </cell>
          <cell r="BB45">
            <v>69</v>
          </cell>
          <cell r="BC45" t="str">
            <v>B+</v>
          </cell>
          <cell r="BD45" t="str">
            <v>7</v>
          </cell>
          <cell r="BE45">
            <v>4</v>
          </cell>
          <cell r="BF45">
            <v>28</v>
          </cell>
          <cell r="BG45">
            <v>248</v>
          </cell>
          <cell r="BH45">
            <v>304</v>
          </cell>
          <cell r="BI45">
            <v>552</v>
          </cell>
          <cell r="BJ45">
            <v>56</v>
          </cell>
          <cell r="BK45">
            <v>224</v>
          </cell>
          <cell r="BL45">
            <v>69</v>
          </cell>
          <cell r="BM45" t="str">
            <v>Successful</v>
          </cell>
          <cell r="BN45">
            <v>7</v>
          </cell>
          <cell r="BO45" t="str">
            <v>B+</v>
          </cell>
          <cell r="BP45" t="str">
            <v>65-69.99</v>
          </cell>
        </row>
        <row r="46">
          <cell r="A46" t="str">
            <v>MMS18-20/44</v>
          </cell>
          <cell r="B46" t="str">
            <v>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A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65</v>
          </cell>
          <cell r="BM46" t="str">
            <v>Successful</v>
          </cell>
          <cell r="BN46">
            <v>7</v>
          </cell>
          <cell r="BO46" t="str">
            <v>B+</v>
          </cell>
          <cell r="BP46" t="str">
            <v>65-69.99</v>
          </cell>
        </row>
        <row r="47">
          <cell r="A47" t="str">
            <v>MMS18-20/45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A+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70</v>
          </cell>
          <cell r="BM47" t="str">
            <v>Successful</v>
          </cell>
          <cell r="BN47">
            <v>8</v>
          </cell>
          <cell r="BO47" t="str">
            <v>A</v>
          </cell>
          <cell r="BP47" t="str">
            <v>70.74.99</v>
          </cell>
        </row>
        <row r="48">
          <cell r="A48" t="str">
            <v>MMS18-20/46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A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60</v>
          </cell>
          <cell r="BM48" t="str">
            <v>Successful</v>
          </cell>
          <cell r="BN48">
            <v>6</v>
          </cell>
          <cell r="BO48" t="str">
            <v>B</v>
          </cell>
          <cell r="BP48" t="str">
            <v>60-64.99</v>
          </cell>
        </row>
        <row r="49">
          <cell r="A49" t="str">
            <v>MMS18-20/47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A+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74</v>
          </cell>
          <cell r="BM49" t="str">
            <v>Successful</v>
          </cell>
          <cell r="BN49">
            <v>8</v>
          </cell>
          <cell r="BO49" t="str">
            <v>A</v>
          </cell>
          <cell r="BP49" t="str">
            <v>70.74.99</v>
          </cell>
        </row>
        <row r="50">
          <cell r="A50" t="str">
            <v>MMS18-20/48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76</v>
          </cell>
          <cell r="BM50" t="str">
            <v>Successful</v>
          </cell>
          <cell r="BN50">
            <v>9</v>
          </cell>
          <cell r="BO50" t="str">
            <v>A+</v>
          </cell>
          <cell r="BP50" t="str">
            <v>75-79-99</v>
          </cell>
        </row>
        <row r="51">
          <cell r="A51" t="str">
            <v>MMS18-20/49</v>
          </cell>
          <cell r="B51" t="str">
            <v xml:space="preserve">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A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69</v>
          </cell>
          <cell r="BM51" t="str">
            <v>Successful</v>
          </cell>
          <cell r="BN51">
            <v>7</v>
          </cell>
          <cell r="BO51" t="str">
            <v>B+</v>
          </cell>
          <cell r="BP51" t="str">
            <v>65-69.99</v>
          </cell>
        </row>
        <row r="52">
          <cell r="A52" t="str">
            <v>MMS18-20/50</v>
          </cell>
          <cell r="B52" t="str">
            <v>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A+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71</v>
          </cell>
          <cell r="BM52" t="str">
            <v>Successful</v>
          </cell>
          <cell r="BN52">
            <v>8</v>
          </cell>
          <cell r="BO52" t="str">
            <v>A</v>
          </cell>
          <cell r="BP52" t="str">
            <v>70.74.99</v>
          </cell>
        </row>
        <row r="53">
          <cell r="A53" t="str">
            <v>MMS18-20/51</v>
          </cell>
          <cell r="B53" t="str">
            <v>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A+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71</v>
          </cell>
          <cell r="BM53" t="str">
            <v>Successful</v>
          </cell>
          <cell r="BN53">
            <v>8</v>
          </cell>
          <cell r="BO53" t="str">
            <v>A</v>
          </cell>
          <cell r="BP53" t="str">
            <v>70.74.99</v>
          </cell>
        </row>
        <row r="54">
          <cell r="A54" t="str">
            <v>MMS18-20/52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75</v>
          </cell>
          <cell r="BM54" t="str">
            <v>Successful</v>
          </cell>
          <cell r="BN54">
            <v>9</v>
          </cell>
          <cell r="BO54" t="str">
            <v>A+</v>
          </cell>
          <cell r="BP54" t="str">
            <v>75-79-99</v>
          </cell>
        </row>
        <row r="55">
          <cell r="A55" t="str">
            <v>MMS18-20/53</v>
          </cell>
          <cell r="B55" t="str">
            <v>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A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67</v>
          </cell>
          <cell r="BM55" t="str">
            <v>Successful</v>
          </cell>
          <cell r="BN55">
            <v>7</v>
          </cell>
          <cell r="BO55" t="str">
            <v>B+</v>
          </cell>
          <cell r="BP55" t="str">
            <v>65-69.99</v>
          </cell>
        </row>
        <row r="56">
          <cell r="A56" t="str">
            <v>MMS18-20/54</v>
          </cell>
          <cell r="B56" t="str">
            <v>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A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69</v>
          </cell>
          <cell r="BM56" t="str">
            <v>Successful</v>
          </cell>
          <cell r="BN56">
            <v>7</v>
          </cell>
          <cell r="BO56" t="str">
            <v>B+</v>
          </cell>
          <cell r="BP56" t="str">
            <v>65-69.99</v>
          </cell>
        </row>
        <row r="57">
          <cell r="A57" t="str">
            <v>MMS18-20/55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A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65</v>
          </cell>
          <cell r="BM57" t="str">
            <v>Successful</v>
          </cell>
          <cell r="BN57">
            <v>7</v>
          </cell>
          <cell r="BO57" t="str">
            <v>B+</v>
          </cell>
          <cell r="BP57" t="str">
            <v>65-69.99</v>
          </cell>
        </row>
        <row r="58">
          <cell r="A58" t="str">
            <v>MMS18-20/56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A+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70</v>
          </cell>
          <cell r="BM58" t="str">
            <v>Successful</v>
          </cell>
          <cell r="BN58">
            <v>8</v>
          </cell>
          <cell r="BO58" t="str">
            <v>A</v>
          </cell>
          <cell r="BP58" t="str">
            <v>70.74.99</v>
          </cell>
        </row>
        <row r="59">
          <cell r="A59" t="str">
            <v>MMS18-20/57</v>
          </cell>
          <cell r="B59" t="str">
            <v>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A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60</v>
          </cell>
          <cell r="BM59" t="str">
            <v>Successful</v>
          </cell>
          <cell r="BN59">
            <v>6</v>
          </cell>
          <cell r="BO59" t="str">
            <v>B</v>
          </cell>
          <cell r="BP59" t="str">
            <v>60-64.99</v>
          </cell>
        </row>
        <row r="60">
          <cell r="A60" t="str">
            <v>MMS18-20/58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A+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74</v>
          </cell>
          <cell r="BM60" t="str">
            <v>Successful</v>
          </cell>
          <cell r="BN60">
            <v>8</v>
          </cell>
          <cell r="BO60" t="str">
            <v>A</v>
          </cell>
          <cell r="BP60" t="str">
            <v>70.74.99</v>
          </cell>
        </row>
        <row r="61">
          <cell r="A61" t="str">
            <v>MMS18-20/59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76</v>
          </cell>
          <cell r="BM61" t="str">
            <v>Successful</v>
          </cell>
          <cell r="BN61">
            <v>9</v>
          </cell>
          <cell r="BO61" t="str">
            <v>A+</v>
          </cell>
          <cell r="BP61" t="str">
            <v>75-79-99</v>
          </cell>
        </row>
        <row r="62">
          <cell r="A62" t="str">
            <v>MMS18-20/60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A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69</v>
          </cell>
          <cell r="BM62" t="str">
            <v>Successful</v>
          </cell>
          <cell r="BN62">
            <v>7</v>
          </cell>
          <cell r="BO62" t="str">
            <v>B+</v>
          </cell>
          <cell r="BP62" t="str">
            <v>65-69.99</v>
          </cell>
        </row>
        <row r="63">
          <cell r="A63" t="str">
            <v>MMS18-20/61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A+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71</v>
          </cell>
          <cell r="BM63" t="str">
            <v>Successful</v>
          </cell>
          <cell r="BN63">
            <v>8</v>
          </cell>
          <cell r="BO63" t="str">
            <v>A</v>
          </cell>
          <cell r="BP63" t="str">
            <v>70.74.99</v>
          </cell>
        </row>
        <row r="64">
          <cell r="A64" t="str">
            <v>MMS18-20/62</v>
          </cell>
          <cell r="B64" t="str">
            <v>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A+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71</v>
          </cell>
          <cell r="BM64" t="str">
            <v>Successful</v>
          </cell>
          <cell r="BN64">
            <v>8</v>
          </cell>
          <cell r="BO64" t="str">
            <v>A</v>
          </cell>
          <cell r="BP64" t="str">
            <v>70.74.99</v>
          </cell>
        </row>
        <row r="65">
          <cell r="A65" t="str">
            <v>MMS18-20/63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75</v>
          </cell>
          <cell r="BM65" t="str">
            <v>Successful</v>
          </cell>
          <cell r="BN65">
            <v>9</v>
          </cell>
          <cell r="BO65" t="str">
            <v>A+</v>
          </cell>
          <cell r="BP65" t="str">
            <v>75-79-99</v>
          </cell>
        </row>
        <row r="66">
          <cell r="A66" t="str">
            <v>MMS18-20/64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A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67</v>
          </cell>
          <cell r="BM66" t="str">
            <v>Successful</v>
          </cell>
          <cell r="BN66">
            <v>7</v>
          </cell>
          <cell r="BO66" t="str">
            <v>B+</v>
          </cell>
          <cell r="BP66" t="str">
            <v>65-69.99</v>
          </cell>
        </row>
        <row r="67">
          <cell r="A67" t="str">
            <v>MMS18-20/65</v>
          </cell>
          <cell r="B67" t="str">
            <v>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A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69</v>
          </cell>
          <cell r="BM67" t="str">
            <v>Successful</v>
          </cell>
          <cell r="BN67">
            <v>7</v>
          </cell>
          <cell r="BO67" t="str">
            <v>B+</v>
          </cell>
          <cell r="BP67" t="str">
            <v>65-69.99</v>
          </cell>
        </row>
        <row r="68">
          <cell r="A68" t="str">
            <v>MMS18-20/66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A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65</v>
          </cell>
          <cell r="BM68" t="str">
            <v>Successful</v>
          </cell>
          <cell r="BN68">
            <v>7</v>
          </cell>
          <cell r="BO68" t="str">
            <v>B+</v>
          </cell>
          <cell r="BP68" t="str">
            <v>65-69.99</v>
          </cell>
        </row>
        <row r="69">
          <cell r="A69" t="str">
            <v>MMS18-20/67</v>
          </cell>
          <cell r="B69" t="str">
            <v>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A+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70</v>
          </cell>
          <cell r="BM69" t="str">
            <v>Successful</v>
          </cell>
          <cell r="BN69">
            <v>8</v>
          </cell>
          <cell r="BO69" t="str">
            <v>A</v>
          </cell>
          <cell r="BP69" t="str">
            <v>70.74.99</v>
          </cell>
        </row>
        <row r="70">
          <cell r="A70" t="str">
            <v>MMS18-20/68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A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60</v>
          </cell>
          <cell r="BM70" t="str">
            <v>Successful</v>
          </cell>
          <cell r="BN70">
            <v>6</v>
          </cell>
          <cell r="BO70" t="str">
            <v>B</v>
          </cell>
          <cell r="BP70" t="str">
            <v>60-64.99</v>
          </cell>
        </row>
        <row r="71">
          <cell r="A71" t="str">
            <v>MMS18-20/69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A+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74</v>
          </cell>
          <cell r="BM71" t="str">
            <v>Successful</v>
          </cell>
          <cell r="BN71">
            <v>8</v>
          </cell>
          <cell r="BO71" t="str">
            <v>A</v>
          </cell>
          <cell r="BP71" t="str">
            <v>70.74.99</v>
          </cell>
        </row>
        <row r="72">
          <cell r="A72" t="str">
            <v>MMS18-20/70</v>
          </cell>
          <cell r="B72" t="str">
            <v>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76</v>
          </cell>
          <cell r="BM72" t="str">
            <v>Successful</v>
          </cell>
          <cell r="BN72">
            <v>9</v>
          </cell>
          <cell r="BO72" t="str">
            <v>A+</v>
          </cell>
          <cell r="BP72" t="str">
            <v>75-79-99</v>
          </cell>
        </row>
        <row r="73">
          <cell r="A73" t="str">
            <v>MMS18-20/71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A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69</v>
          </cell>
          <cell r="BM73" t="str">
            <v>Successful</v>
          </cell>
          <cell r="BN73">
            <v>7</v>
          </cell>
          <cell r="BO73" t="str">
            <v>B+</v>
          </cell>
          <cell r="BP73" t="str">
            <v>65-69.99</v>
          </cell>
        </row>
        <row r="74">
          <cell r="A74" t="str">
            <v>MMS18-20/72</v>
          </cell>
          <cell r="B74" t="str">
            <v>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A+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71</v>
          </cell>
          <cell r="BM74" t="str">
            <v>Successful</v>
          </cell>
          <cell r="BN74">
            <v>8</v>
          </cell>
          <cell r="BO74" t="str">
            <v>A</v>
          </cell>
          <cell r="BP74" t="str">
            <v>70.74.99</v>
          </cell>
        </row>
        <row r="75">
          <cell r="A75" t="str">
            <v>MMS18-20/73</v>
          </cell>
          <cell r="B75" t="str">
            <v>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A+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71</v>
          </cell>
          <cell r="BM75" t="str">
            <v>Successful</v>
          </cell>
          <cell r="BN75">
            <v>8</v>
          </cell>
          <cell r="BO75" t="str">
            <v>A</v>
          </cell>
          <cell r="BP75" t="str">
            <v>70.74.99</v>
          </cell>
        </row>
        <row r="76">
          <cell r="A76" t="str">
            <v>MMS18-20/74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75</v>
          </cell>
          <cell r="BM76" t="str">
            <v>Successful</v>
          </cell>
          <cell r="BN76">
            <v>9</v>
          </cell>
          <cell r="BO76" t="str">
            <v>A+</v>
          </cell>
          <cell r="BP76" t="str">
            <v>75-79-99</v>
          </cell>
        </row>
        <row r="77">
          <cell r="A77" t="str">
            <v>MMS18-20/75</v>
          </cell>
          <cell r="B77" t="str">
            <v>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A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67</v>
          </cell>
          <cell r="BM77" t="str">
            <v>Successful</v>
          </cell>
          <cell r="BN77">
            <v>7</v>
          </cell>
          <cell r="BO77" t="str">
            <v>B+</v>
          </cell>
          <cell r="BP77" t="str">
            <v>65-69.99</v>
          </cell>
        </row>
        <row r="78">
          <cell r="A78" t="str">
            <v>MMS18-20/76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A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69</v>
          </cell>
          <cell r="BM78" t="str">
            <v>Successful</v>
          </cell>
          <cell r="BN78">
            <v>7</v>
          </cell>
          <cell r="BO78" t="str">
            <v>B+</v>
          </cell>
          <cell r="BP78" t="str">
            <v>65-69.99</v>
          </cell>
        </row>
        <row r="79">
          <cell r="A79" t="str">
            <v>MMS18-20/77</v>
          </cell>
          <cell r="B79" t="str">
            <v>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A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65</v>
          </cell>
          <cell r="BM79" t="str">
            <v>Successful</v>
          </cell>
          <cell r="BN79">
            <v>7</v>
          </cell>
          <cell r="BO79" t="str">
            <v>B+</v>
          </cell>
          <cell r="BP79" t="str">
            <v>65-69.99</v>
          </cell>
        </row>
        <row r="80">
          <cell r="A80" t="str">
            <v>MMS18-20/78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A+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70</v>
          </cell>
          <cell r="BM80" t="str">
            <v>Successful</v>
          </cell>
          <cell r="BN80">
            <v>8</v>
          </cell>
          <cell r="BO80" t="str">
            <v>A</v>
          </cell>
          <cell r="BP80" t="str">
            <v>70.74.99</v>
          </cell>
        </row>
        <row r="81">
          <cell r="A81" t="str">
            <v>MMS18-20/79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A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60</v>
          </cell>
          <cell r="BM81" t="str">
            <v>Successful</v>
          </cell>
          <cell r="BN81">
            <v>6</v>
          </cell>
          <cell r="BO81" t="str">
            <v>B</v>
          </cell>
          <cell r="BP81" t="str">
            <v>60-64.99</v>
          </cell>
        </row>
        <row r="82">
          <cell r="A82" t="str">
            <v>MMS18-20/80</v>
          </cell>
          <cell r="B82" t="str">
            <v>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A+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74</v>
          </cell>
          <cell r="BM82" t="str">
            <v>Successful</v>
          </cell>
          <cell r="BN82">
            <v>8</v>
          </cell>
          <cell r="BO82" t="str">
            <v>A</v>
          </cell>
          <cell r="BP82" t="str">
            <v>70.74.99</v>
          </cell>
        </row>
        <row r="83">
          <cell r="A83" t="str">
            <v>MMS18-20/81</v>
          </cell>
          <cell r="B83" t="str">
            <v>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76</v>
          </cell>
          <cell r="BM83" t="str">
            <v>Successful</v>
          </cell>
          <cell r="BN83">
            <v>9</v>
          </cell>
          <cell r="BO83" t="str">
            <v>A+</v>
          </cell>
          <cell r="BP83" t="str">
            <v>75-79-99</v>
          </cell>
        </row>
        <row r="84">
          <cell r="A84" t="str">
            <v>MMS18-20/82</v>
          </cell>
          <cell r="B84" t="str">
            <v>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A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69</v>
          </cell>
          <cell r="BM84" t="str">
            <v>Successful</v>
          </cell>
          <cell r="BN84">
            <v>7</v>
          </cell>
          <cell r="BO84" t="str">
            <v>B+</v>
          </cell>
          <cell r="BP84" t="str">
            <v>65-69.99</v>
          </cell>
        </row>
        <row r="85">
          <cell r="A85" t="str">
            <v>MMS18-20/83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A+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71</v>
          </cell>
          <cell r="BM85" t="str">
            <v>Successful</v>
          </cell>
          <cell r="BN85">
            <v>8</v>
          </cell>
          <cell r="BO85" t="str">
            <v>A</v>
          </cell>
          <cell r="BP85" t="str">
            <v>70.74.99</v>
          </cell>
        </row>
        <row r="86">
          <cell r="A86" t="str">
            <v>MMS18-20/84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A+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71</v>
          </cell>
          <cell r="BM86" t="str">
            <v>Successful</v>
          </cell>
          <cell r="BN86">
            <v>8</v>
          </cell>
          <cell r="BO86" t="str">
            <v>A</v>
          </cell>
          <cell r="BP86" t="str">
            <v>70.74.99</v>
          </cell>
        </row>
        <row r="87">
          <cell r="A87" t="str">
            <v>MMS18-20/85</v>
          </cell>
          <cell r="B87" t="str">
            <v>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75</v>
          </cell>
          <cell r="BM87" t="str">
            <v>Successful</v>
          </cell>
          <cell r="BN87">
            <v>9</v>
          </cell>
          <cell r="BO87" t="str">
            <v>A+</v>
          </cell>
          <cell r="BP87" t="str">
            <v>75-79-99</v>
          </cell>
        </row>
        <row r="88">
          <cell r="A88" t="str">
            <v>MMS18-20/86</v>
          </cell>
          <cell r="B88" t="str">
            <v>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A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67</v>
          </cell>
          <cell r="BM88" t="str">
            <v>Successful</v>
          </cell>
          <cell r="BN88">
            <v>7</v>
          </cell>
          <cell r="BO88" t="str">
            <v>B+</v>
          </cell>
          <cell r="BP88" t="str">
            <v>65-69.99</v>
          </cell>
        </row>
        <row r="89">
          <cell r="A89" t="str">
            <v>MMS18-20/87</v>
          </cell>
          <cell r="B89" t="str">
            <v>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A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69</v>
          </cell>
          <cell r="BM89" t="str">
            <v>Successful</v>
          </cell>
          <cell r="BN89">
            <v>7</v>
          </cell>
          <cell r="BO89" t="str">
            <v>B+</v>
          </cell>
          <cell r="BP89" t="str">
            <v>65-69.99</v>
          </cell>
        </row>
        <row r="90">
          <cell r="A90" t="str">
            <v>MMS18-20/88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A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65</v>
          </cell>
          <cell r="BM90" t="str">
            <v>Successful</v>
          </cell>
          <cell r="BN90">
            <v>7</v>
          </cell>
          <cell r="BO90" t="str">
            <v>B+</v>
          </cell>
          <cell r="BP90" t="str">
            <v>65-69.99</v>
          </cell>
        </row>
        <row r="91">
          <cell r="A91" t="str">
            <v>MMS18-20/89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A+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70</v>
          </cell>
          <cell r="BM91" t="str">
            <v>Successful</v>
          </cell>
          <cell r="BN91">
            <v>8</v>
          </cell>
          <cell r="BO91" t="str">
            <v>A</v>
          </cell>
          <cell r="BP91" t="str">
            <v>70.74.99</v>
          </cell>
        </row>
        <row r="92">
          <cell r="A92" t="str">
            <v>MMS18-20/90</v>
          </cell>
          <cell r="B92" t="str">
            <v>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A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60</v>
          </cell>
          <cell r="BM92" t="str">
            <v>Successful</v>
          </cell>
          <cell r="BN92">
            <v>6</v>
          </cell>
          <cell r="BO92" t="str">
            <v>B</v>
          </cell>
          <cell r="BP92" t="str">
            <v>60-64.99</v>
          </cell>
        </row>
        <row r="93">
          <cell r="A93" t="str">
            <v>MMS18-20/91</v>
          </cell>
          <cell r="B93" t="str">
            <v>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A+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74</v>
          </cell>
          <cell r="BM93" t="str">
            <v>Successful</v>
          </cell>
          <cell r="BN93">
            <v>8</v>
          </cell>
          <cell r="BO93" t="str">
            <v>A</v>
          </cell>
          <cell r="BP93" t="str">
            <v>70.74.99</v>
          </cell>
        </row>
        <row r="94">
          <cell r="A94" t="str">
            <v>MMS18-20/92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76</v>
          </cell>
          <cell r="BM94" t="str">
            <v>Successful</v>
          </cell>
          <cell r="BN94">
            <v>9</v>
          </cell>
          <cell r="BO94" t="str">
            <v>A+</v>
          </cell>
          <cell r="BP94" t="str">
            <v>75-79-99</v>
          </cell>
        </row>
        <row r="95">
          <cell r="A95" t="str">
            <v>MMS18-20/93</v>
          </cell>
          <cell r="B95" t="str">
            <v>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A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69</v>
          </cell>
          <cell r="BM95" t="str">
            <v>Successful</v>
          </cell>
          <cell r="BN95">
            <v>7</v>
          </cell>
          <cell r="BO95" t="str">
            <v>B+</v>
          </cell>
          <cell r="BP95" t="str">
            <v>65-69.99</v>
          </cell>
        </row>
        <row r="96">
          <cell r="A96" t="str">
            <v>MMS18-20/94</v>
          </cell>
          <cell r="B96" t="str">
            <v>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A+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71</v>
          </cell>
          <cell r="BM96" t="str">
            <v>Successful</v>
          </cell>
          <cell r="BN96">
            <v>8</v>
          </cell>
          <cell r="BO96" t="str">
            <v>A</v>
          </cell>
          <cell r="BP96" t="str">
            <v>70.74.99</v>
          </cell>
        </row>
        <row r="97">
          <cell r="A97" t="str">
            <v>MMS18-20/95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A+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71</v>
          </cell>
          <cell r="BM97" t="str">
            <v>Successful</v>
          </cell>
          <cell r="BN97">
            <v>8</v>
          </cell>
          <cell r="BO97" t="str">
            <v>A</v>
          </cell>
          <cell r="BP97" t="str">
            <v>70.74.99</v>
          </cell>
        </row>
        <row r="98">
          <cell r="A98" t="str">
            <v>MMS18-20/96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75</v>
          </cell>
          <cell r="BM98" t="str">
            <v>Successful</v>
          </cell>
          <cell r="BN98">
            <v>9</v>
          </cell>
          <cell r="BO98" t="str">
            <v>A+</v>
          </cell>
          <cell r="BP98" t="str">
            <v>75-79-99</v>
          </cell>
        </row>
        <row r="99">
          <cell r="A99" t="str">
            <v>MMS18-20/97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A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67</v>
          </cell>
          <cell r="BM99" t="str">
            <v>Successful</v>
          </cell>
          <cell r="BN99">
            <v>7</v>
          </cell>
          <cell r="BO99" t="str">
            <v>B+</v>
          </cell>
          <cell r="BP99" t="str">
            <v>65-69.99</v>
          </cell>
        </row>
        <row r="100">
          <cell r="A100" t="str">
            <v>MMS18-20/98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A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69</v>
          </cell>
          <cell r="BM100" t="str">
            <v>Successful</v>
          </cell>
          <cell r="BN100">
            <v>7</v>
          </cell>
          <cell r="BO100" t="str">
            <v>B+</v>
          </cell>
          <cell r="BP100" t="str">
            <v>65-69.99</v>
          </cell>
        </row>
        <row r="101">
          <cell r="A101" t="str">
            <v>MMS18-20/99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A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65</v>
          </cell>
          <cell r="BM101" t="str">
            <v>Successful</v>
          </cell>
          <cell r="BN101">
            <v>7</v>
          </cell>
          <cell r="BO101" t="str">
            <v>B+</v>
          </cell>
          <cell r="BP101" t="str">
            <v>65-69.99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A+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70</v>
          </cell>
          <cell r="BM102" t="str">
            <v>Successful</v>
          </cell>
          <cell r="BN102">
            <v>8</v>
          </cell>
          <cell r="BO102" t="str">
            <v>A</v>
          </cell>
          <cell r="BP102" t="str">
            <v>70.74.99</v>
          </cell>
        </row>
        <row r="103">
          <cell r="A103" t="str">
            <v>MMS18-20/101</v>
          </cell>
          <cell r="B103" t="str">
            <v>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A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60</v>
          </cell>
          <cell r="BM103" t="str">
            <v>Successful</v>
          </cell>
          <cell r="BN103">
            <v>6</v>
          </cell>
          <cell r="BO103" t="str">
            <v>B</v>
          </cell>
          <cell r="BP103" t="str">
            <v>60-64.99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A+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74</v>
          </cell>
          <cell r="BM104" t="str">
            <v>Successful</v>
          </cell>
          <cell r="BN104">
            <v>8</v>
          </cell>
          <cell r="BO104" t="str">
            <v>A</v>
          </cell>
          <cell r="BP104" t="str">
            <v>70.74.99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76</v>
          </cell>
          <cell r="BM105" t="str">
            <v>Successful</v>
          </cell>
          <cell r="BN105">
            <v>9</v>
          </cell>
          <cell r="BO105" t="str">
            <v>A+</v>
          </cell>
          <cell r="BP105" t="str">
            <v>75-79-99</v>
          </cell>
        </row>
        <row r="106">
          <cell r="A106" t="str">
            <v>MMS18-20/104</v>
          </cell>
          <cell r="B106" t="str">
            <v>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A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69</v>
          </cell>
          <cell r="BM106" t="str">
            <v>Successful</v>
          </cell>
          <cell r="BN106">
            <v>7</v>
          </cell>
          <cell r="BO106" t="str">
            <v>B+</v>
          </cell>
          <cell r="BP106" t="str">
            <v>65-69.99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A+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71</v>
          </cell>
          <cell r="BM107" t="str">
            <v>Successful</v>
          </cell>
          <cell r="BN107">
            <v>8</v>
          </cell>
          <cell r="BO107" t="str">
            <v>A</v>
          </cell>
          <cell r="BP107" t="str">
            <v>70.74.99</v>
          </cell>
        </row>
        <row r="108">
          <cell r="A108" t="str">
            <v>MMS18-20/106</v>
          </cell>
          <cell r="B108" t="str">
            <v>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A+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71</v>
          </cell>
          <cell r="BM108" t="str">
            <v>Successful</v>
          </cell>
          <cell r="BN108">
            <v>8</v>
          </cell>
          <cell r="BO108" t="str">
            <v>A</v>
          </cell>
          <cell r="BP108" t="str">
            <v>70.74.99</v>
          </cell>
        </row>
        <row r="109">
          <cell r="A109" t="str">
            <v>MMS18-20/107</v>
          </cell>
          <cell r="B109" t="str">
            <v>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75</v>
          </cell>
          <cell r="BM109" t="str">
            <v>Successful</v>
          </cell>
          <cell r="BN109">
            <v>9</v>
          </cell>
          <cell r="BO109" t="str">
            <v>A+</v>
          </cell>
          <cell r="BP109" t="str">
            <v>75-79-99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A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67</v>
          </cell>
          <cell r="BM110" t="str">
            <v>Successful</v>
          </cell>
          <cell r="BN110">
            <v>7</v>
          </cell>
          <cell r="BO110" t="str">
            <v>B+</v>
          </cell>
          <cell r="BP110" t="str">
            <v>65-69.99</v>
          </cell>
        </row>
        <row r="111">
          <cell r="A111" t="str">
            <v>MMS18-20/109</v>
          </cell>
          <cell r="B111" t="str">
            <v>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A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69</v>
          </cell>
          <cell r="BM111" t="str">
            <v>Successful</v>
          </cell>
          <cell r="BN111">
            <v>7</v>
          </cell>
          <cell r="BO111" t="str">
            <v>B+</v>
          </cell>
          <cell r="BP111" t="str">
            <v>65-69.99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A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65</v>
          </cell>
          <cell r="BM112" t="str">
            <v>Successful</v>
          </cell>
          <cell r="BN112">
            <v>7</v>
          </cell>
          <cell r="BO112" t="str">
            <v>B+</v>
          </cell>
          <cell r="BP112" t="str">
            <v>65-69.99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A+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70</v>
          </cell>
          <cell r="BM113" t="str">
            <v>Successful</v>
          </cell>
          <cell r="BN113">
            <v>8</v>
          </cell>
          <cell r="BO113" t="str">
            <v>A</v>
          </cell>
          <cell r="BP113" t="str">
            <v>70.74.99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A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60</v>
          </cell>
          <cell r="BM114" t="str">
            <v>Successful</v>
          </cell>
          <cell r="BN114">
            <v>6</v>
          </cell>
          <cell r="BO114" t="str">
            <v>B</v>
          </cell>
          <cell r="BP114" t="str">
            <v>60-64.99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A+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74</v>
          </cell>
          <cell r="BM115" t="str">
            <v>Successful</v>
          </cell>
          <cell r="BN115">
            <v>8</v>
          </cell>
          <cell r="BO115" t="str">
            <v>A</v>
          </cell>
          <cell r="BP115" t="str">
            <v>70.74.99</v>
          </cell>
        </row>
        <row r="116">
          <cell r="A116" t="str">
            <v>MMS18-20/114</v>
          </cell>
          <cell r="B116" t="str">
            <v>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76</v>
          </cell>
          <cell r="BM116" t="str">
            <v>Successful</v>
          </cell>
          <cell r="BN116">
            <v>9</v>
          </cell>
          <cell r="BO116" t="str">
            <v>A+</v>
          </cell>
          <cell r="BP116" t="str">
            <v>75-79-99</v>
          </cell>
        </row>
        <row r="117">
          <cell r="A117" t="str">
            <v>MMS18-20/115</v>
          </cell>
          <cell r="B117" t="str">
            <v>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A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69</v>
          </cell>
          <cell r="BM117" t="str">
            <v>Successful</v>
          </cell>
          <cell r="BN117">
            <v>7</v>
          </cell>
          <cell r="BO117" t="str">
            <v>B+</v>
          </cell>
          <cell r="BP117" t="str">
            <v>65-69.99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A+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71</v>
          </cell>
          <cell r="BM118" t="str">
            <v>Successful</v>
          </cell>
          <cell r="BN118">
            <v>8</v>
          </cell>
          <cell r="BO118" t="str">
            <v>A</v>
          </cell>
          <cell r="BP118" t="str">
            <v>70.74.99</v>
          </cell>
        </row>
        <row r="119">
          <cell r="A119" t="str">
            <v>MMS18-20/117</v>
          </cell>
          <cell r="B119" t="str">
            <v>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A+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71</v>
          </cell>
          <cell r="BM119" t="str">
            <v>Successful</v>
          </cell>
          <cell r="BN119">
            <v>8</v>
          </cell>
          <cell r="BO119" t="str">
            <v>A</v>
          </cell>
          <cell r="BP119" t="str">
            <v>70.74.99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75</v>
          </cell>
          <cell r="BM120" t="str">
            <v>Successful</v>
          </cell>
          <cell r="BN120">
            <v>9</v>
          </cell>
          <cell r="BO120" t="str">
            <v>A+</v>
          </cell>
          <cell r="BP120" t="str">
            <v>75-79-99</v>
          </cell>
        </row>
        <row r="121">
          <cell r="A121" t="str">
            <v>MMS18-20/119</v>
          </cell>
          <cell r="B121" t="str">
            <v>YADAV SUMAN RAMJEET SAVITRIDEVI</v>
          </cell>
          <cell r="C121">
            <v>27</v>
          </cell>
          <cell r="D121">
            <v>40</v>
          </cell>
          <cell r="E121">
            <v>67</v>
          </cell>
          <cell r="F121" t="str">
            <v>B+</v>
          </cell>
          <cell r="G121" t="str">
            <v>7</v>
          </cell>
          <cell r="H121">
            <v>4</v>
          </cell>
          <cell r="I121">
            <v>28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A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320</v>
          </cell>
          <cell r="BI121">
            <v>536</v>
          </cell>
          <cell r="BJ121">
            <v>56</v>
          </cell>
          <cell r="BK121">
            <v>224</v>
          </cell>
          <cell r="BL121">
            <v>67</v>
          </cell>
          <cell r="BM121" t="str">
            <v>Successful</v>
          </cell>
          <cell r="BN121">
            <v>7</v>
          </cell>
          <cell r="BO121" t="str">
            <v>B+</v>
          </cell>
          <cell r="BP121" t="str">
            <v>65-69.99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31</v>
          </cell>
          <cell r="D122">
            <v>38</v>
          </cell>
          <cell r="E122">
            <v>69</v>
          </cell>
          <cell r="F122" t="str">
            <v>B+</v>
          </cell>
          <cell r="G122" t="str">
            <v>7</v>
          </cell>
          <cell r="H122">
            <v>4</v>
          </cell>
          <cell r="I122">
            <v>28</v>
          </cell>
          <cell r="J122">
            <v>31</v>
          </cell>
          <cell r="K122">
            <v>38</v>
          </cell>
          <cell r="L122">
            <v>69</v>
          </cell>
          <cell r="M122" t="str">
            <v>B+</v>
          </cell>
          <cell r="N122" t="str">
            <v>7</v>
          </cell>
          <cell r="O122">
            <v>4</v>
          </cell>
          <cell r="P122">
            <v>28</v>
          </cell>
          <cell r="Q122">
            <v>31</v>
          </cell>
          <cell r="R122">
            <v>38</v>
          </cell>
          <cell r="S122">
            <v>69</v>
          </cell>
          <cell r="T122" t="str">
            <v>A</v>
          </cell>
          <cell r="U122" t="str">
            <v>7</v>
          </cell>
          <cell r="V122">
            <v>4</v>
          </cell>
          <cell r="W122">
            <v>28</v>
          </cell>
          <cell r="X122">
            <v>31</v>
          </cell>
          <cell r="Y122">
            <v>38</v>
          </cell>
          <cell r="Z122">
            <v>69</v>
          </cell>
          <cell r="AA122" t="str">
            <v>B+</v>
          </cell>
          <cell r="AB122" t="str">
            <v>7</v>
          </cell>
          <cell r="AC122">
            <v>4</v>
          </cell>
          <cell r="AD122">
            <v>28</v>
          </cell>
          <cell r="AE122">
            <v>31</v>
          </cell>
          <cell r="AF122">
            <v>38</v>
          </cell>
          <cell r="AG122">
            <v>69</v>
          </cell>
          <cell r="AH122" t="str">
            <v>B+</v>
          </cell>
          <cell r="AI122" t="str">
            <v>7</v>
          </cell>
          <cell r="AJ122">
            <v>4</v>
          </cell>
          <cell r="AK122">
            <v>28</v>
          </cell>
          <cell r="AL122">
            <v>31</v>
          </cell>
          <cell r="AM122">
            <v>38</v>
          </cell>
          <cell r="AN122">
            <v>69</v>
          </cell>
          <cell r="AO122" t="str">
            <v>B+</v>
          </cell>
          <cell r="AP122" t="str">
            <v>7</v>
          </cell>
          <cell r="AQ122">
            <v>4</v>
          </cell>
          <cell r="AR122">
            <v>28</v>
          </cell>
          <cell r="AS122">
            <v>31</v>
          </cell>
          <cell r="AT122">
            <v>38</v>
          </cell>
          <cell r="AU122">
            <v>69</v>
          </cell>
          <cell r="AV122" t="str">
            <v>B+</v>
          </cell>
          <cell r="AW122" t="str">
            <v>7</v>
          </cell>
          <cell r="AX122">
            <v>4</v>
          </cell>
          <cell r="AY122">
            <v>28</v>
          </cell>
          <cell r="AZ122">
            <v>31</v>
          </cell>
          <cell r="BA122">
            <v>38</v>
          </cell>
          <cell r="BB122">
            <v>69</v>
          </cell>
          <cell r="BC122" t="str">
            <v>B+</v>
          </cell>
          <cell r="BD122" t="str">
            <v>7</v>
          </cell>
          <cell r="BE122">
            <v>4</v>
          </cell>
          <cell r="BF122">
            <v>28</v>
          </cell>
          <cell r="BG122">
            <v>248</v>
          </cell>
          <cell r="BH122">
            <v>304</v>
          </cell>
          <cell r="BI122">
            <v>552</v>
          </cell>
          <cell r="BJ122">
            <v>56</v>
          </cell>
          <cell r="BK122">
            <v>224</v>
          </cell>
          <cell r="BL122">
            <v>69</v>
          </cell>
          <cell r="BM122" t="str">
            <v>Successful</v>
          </cell>
          <cell r="BN122">
            <v>7</v>
          </cell>
          <cell r="BO122" t="str">
            <v>B+</v>
          </cell>
          <cell r="BP122" t="str">
            <v>65-69.99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28</v>
          </cell>
          <cell r="Y123">
            <v>37</v>
          </cell>
          <cell r="Z123">
            <v>65</v>
          </cell>
          <cell r="AA123" t="str">
            <v>B+</v>
          </cell>
          <cell r="AB123" t="str">
            <v>7</v>
          </cell>
          <cell r="AC123">
            <v>4</v>
          </cell>
          <cell r="AD123">
            <v>28</v>
          </cell>
          <cell r="AE123">
            <v>28</v>
          </cell>
          <cell r="AF123">
            <v>37</v>
          </cell>
          <cell r="AG123">
            <v>65</v>
          </cell>
          <cell r="AH123" t="str">
            <v>B+</v>
          </cell>
          <cell r="AI123" t="str">
            <v>7</v>
          </cell>
          <cell r="AJ123">
            <v>4</v>
          </cell>
          <cell r="AK123">
            <v>28</v>
          </cell>
          <cell r="AL123">
            <v>28</v>
          </cell>
          <cell r="AM123">
            <v>37</v>
          </cell>
          <cell r="AN123">
            <v>65</v>
          </cell>
          <cell r="AO123" t="str">
            <v>B+</v>
          </cell>
          <cell r="AP123" t="str">
            <v>7</v>
          </cell>
          <cell r="AQ123">
            <v>4</v>
          </cell>
          <cell r="AR123">
            <v>28</v>
          </cell>
          <cell r="AS123">
            <v>28</v>
          </cell>
          <cell r="AT123">
            <v>37</v>
          </cell>
          <cell r="AU123">
            <v>65</v>
          </cell>
          <cell r="AV123" t="str">
            <v>B+</v>
          </cell>
          <cell r="AW123" t="str">
            <v>7</v>
          </cell>
          <cell r="AX123">
            <v>4</v>
          </cell>
          <cell r="AY123">
            <v>28</v>
          </cell>
          <cell r="AZ123">
            <v>28</v>
          </cell>
          <cell r="BA123">
            <v>37</v>
          </cell>
          <cell r="BB123">
            <v>65</v>
          </cell>
          <cell r="BC123" t="str">
            <v>B+</v>
          </cell>
          <cell r="BD123" t="str">
            <v>7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30</v>
          </cell>
          <cell r="Y124">
            <v>40</v>
          </cell>
          <cell r="Z124">
            <v>70</v>
          </cell>
          <cell r="AA124" t="str">
            <v>A</v>
          </cell>
          <cell r="AB124" t="str">
            <v>8</v>
          </cell>
          <cell r="AC124">
            <v>4</v>
          </cell>
          <cell r="AD124">
            <v>32</v>
          </cell>
          <cell r="AE124">
            <v>30</v>
          </cell>
          <cell r="AF124">
            <v>40</v>
          </cell>
          <cell r="AG124">
            <v>70</v>
          </cell>
          <cell r="AH124" t="str">
            <v>A</v>
          </cell>
          <cell r="AI124" t="str">
            <v>8</v>
          </cell>
          <cell r="AJ124">
            <v>4</v>
          </cell>
          <cell r="AK124">
            <v>32</v>
          </cell>
          <cell r="AL124">
            <v>30</v>
          </cell>
          <cell r="AM124">
            <v>40</v>
          </cell>
          <cell r="AN124">
            <v>70</v>
          </cell>
          <cell r="AO124" t="str">
            <v>A</v>
          </cell>
          <cell r="AP124" t="str">
            <v>8</v>
          </cell>
          <cell r="AQ124">
            <v>4</v>
          </cell>
          <cell r="AR124">
            <v>32</v>
          </cell>
          <cell r="AS124">
            <v>30</v>
          </cell>
          <cell r="AT124">
            <v>40</v>
          </cell>
          <cell r="AU124">
            <v>70</v>
          </cell>
          <cell r="AV124" t="str">
            <v>A</v>
          </cell>
          <cell r="AW124" t="str">
            <v>8</v>
          </cell>
          <cell r="AX124">
            <v>4</v>
          </cell>
          <cell r="AY124">
            <v>32</v>
          </cell>
          <cell r="AZ124">
            <v>30</v>
          </cell>
          <cell r="BA124">
            <v>40</v>
          </cell>
          <cell r="BB124">
            <v>70</v>
          </cell>
          <cell r="BC124" t="str">
            <v>A</v>
          </cell>
          <cell r="BD124" t="str">
            <v>8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25</v>
          </cell>
          <cell r="Y125">
            <v>35</v>
          </cell>
          <cell r="Z125">
            <v>60</v>
          </cell>
          <cell r="AA125" t="str">
            <v>B</v>
          </cell>
          <cell r="AB125" t="str">
            <v>6</v>
          </cell>
          <cell r="AC125">
            <v>4</v>
          </cell>
          <cell r="AD125">
            <v>24</v>
          </cell>
          <cell r="AE125">
            <v>25</v>
          </cell>
          <cell r="AF125">
            <v>35</v>
          </cell>
          <cell r="AG125">
            <v>60</v>
          </cell>
          <cell r="AH125" t="str">
            <v>B</v>
          </cell>
          <cell r="AI125" t="str">
            <v>6</v>
          </cell>
          <cell r="AJ125">
            <v>4</v>
          </cell>
          <cell r="AK125">
            <v>24</v>
          </cell>
          <cell r="AL125">
            <v>25</v>
          </cell>
          <cell r="AM125">
            <v>35</v>
          </cell>
          <cell r="AN125">
            <v>60</v>
          </cell>
          <cell r="AO125" t="str">
            <v>B</v>
          </cell>
          <cell r="AP125" t="str">
            <v>6</v>
          </cell>
          <cell r="AQ125">
            <v>4</v>
          </cell>
          <cell r="AR125">
            <v>24</v>
          </cell>
          <cell r="AS125">
            <v>25</v>
          </cell>
          <cell r="AT125">
            <v>35</v>
          </cell>
          <cell r="AU125">
            <v>60</v>
          </cell>
          <cell r="AV125" t="str">
            <v>B</v>
          </cell>
          <cell r="AW125" t="str">
            <v>6</v>
          </cell>
          <cell r="AX125">
            <v>4</v>
          </cell>
          <cell r="AY125">
            <v>24</v>
          </cell>
          <cell r="AZ125">
            <v>25</v>
          </cell>
          <cell r="BA125">
            <v>35</v>
          </cell>
          <cell r="BB125">
            <v>60</v>
          </cell>
          <cell r="BC125" t="str">
            <v>B</v>
          </cell>
          <cell r="BD125" t="str">
            <v>6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32</v>
          </cell>
          <cell r="Y126">
            <v>42</v>
          </cell>
          <cell r="Z126">
            <v>74</v>
          </cell>
          <cell r="AA126" t="str">
            <v>A</v>
          </cell>
          <cell r="AB126" t="str">
            <v>8</v>
          </cell>
          <cell r="AC126">
            <v>4</v>
          </cell>
          <cell r="AD126">
            <v>32</v>
          </cell>
          <cell r="AE126">
            <v>32</v>
          </cell>
          <cell r="AF126">
            <v>42</v>
          </cell>
          <cell r="AG126">
            <v>74</v>
          </cell>
          <cell r="AH126" t="str">
            <v>A</v>
          </cell>
          <cell r="AI126" t="str">
            <v>8</v>
          </cell>
          <cell r="AJ126">
            <v>4</v>
          </cell>
          <cell r="AK126">
            <v>32</v>
          </cell>
          <cell r="AL126">
            <v>32</v>
          </cell>
          <cell r="AM126">
            <v>42</v>
          </cell>
          <cell r="AN126">
            <v>74</v>
          </cell>
          <cell r="AO126" t="str">
            <v>A</v>
          </cell>
          <cell r="AP126" t="str">
            <v>8</v>
          </cell>
          <cell r="AQ126">
            <v>4</v>
          </cell>
          <cell r="AR126">
            <v>32</v>
          </cell>
          <cell r="AS126">
            <v>32</v>
          </cell>
          <cell r="AT126">
            <v>42</v>
          </cell>
          <cell r="AU126">
            <v>74</v>
          </cell>
          <cell r="AV126" t="str">
            <v>A</v>
          </cell>
          <cell r="AW126" t="str">
            <v>8</v>
          </cell>
          <cell r="AX126">
            <v>4</v>
          </cell>
          <cell r="AY126">
            <v>32</v>
          </cell>
          <cell r="AZ126">
            <v>32</v>
          </cell>
          <cell r="BA126">
            <v>42</v>
          </cell>
          <cell r="BB126">
            <v>74</v>
          </cell>
          <cell r="BC126" t="str">
            <v>A</v>
          </cell>
          <cell r="BD126" t="str">
            <v>8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31</v>
          </cell>
          <cell r="Y127">
            <v>45</v>
          </cell>
          <cell r="Z127">
            <v>76</v>
          </cell>
          <cell r="AA127" t="str">
            <v>A+</v>
          </cell>
          <cell r="AB127" t="str">
            <v>9</v>
          </cell>
          <cell r="AC127">
            <v>4</v>
          </cell>
          <cell r="AD127">
            <v>36</v>
          </cell>
          <cell r="AE127">
            <v>31</v>
          </cell>
          <cell r="AF127">
            <v>45</v>
          </cell>
          <cell r="AG127">
            <v>76</v>
          </cell>
          <cell r="AH127" t="str">
            <v>A+</v>
          </cell>
          <cell r="AI127" t="str">
            <v>9</v>
          </cell>
          <cell r="AJ127">
            <v>4</v>
          </cell>
          <cell r="AK127">
            <v>36</v>
          </cell>
          <cell r="AL127">
            <v>31</v>
          </cell>
          <cell r="AM127">
            <v>45</v>
          </cell>
          <cell r="AN127">
            <v>76</v>
          </cell>
          <cell r="AO127" t="str">
            <v>A+</v>
          </cell>
          <cell r="AP127" t="str">
            <v>9</v>
          </cell>
          <cell r="AQ127">
            <v>4</v>
          </cell>
          <cell r="AR127">
            <v>36</v>
          </cell>
          <cell r="AS127">
            <v>31</v>
          </cell>
          <cell r="AT127">
            <v>45</v>
          </cell>
          <cell r="AU127">
            <v>76</v>
          </cell>
          <cell r="AV127" t="str">
            <v>A+</v>
          </cell>
          <cell r="AW127" t="str">
            <v>9</v>
          </cell>
          <cell r="AX127">
            <v>4</v>
          </cell>
          <cell r="AY127">
            <v>36</v>
          </cell>
          <cell r="AZ127">
            <v>31</v>
          </cell>
          <cell r="BA127">
            <v>45</v>
          </cell>
          <cell r="BB127">
            <v>76</v>
          </cell>
          <cell r="BC127" t="str">
            <v>A+</v>
          </cell>
          <cell r="BD127" t="str">
            <v>9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33</v>
          </cell>
          <cell r="Y128">
            <v>36</v>
          </cell>
          <cell r="Z128">
            <v>69</v>
          </cell>
          <cell r="AA128" t="str">
            <v>B+</v>
          </cell>
          <cell r="AB128" t="str">
            <v>7</v>
          </cell>
          <cell r="AC128">
            <v>4</v>
          </cell>
          <cell r="AD128">
            <v>28</v>
          </cell>
          <cell r="AE128">
            <v>33</v>
          </cell>
          <cell r="AF128">
            <v>36</v>
          </cell>
          <cell r="AG128">
            <v>69</v>
          </cell>
          <cell r="AH128" t="str">
            <v>B+</v>
          </cell>
          <cell r="AI128" t="str">
            <v>7</v>
          </cell>
          <cell r="AJ128">
            <v>4</v>
          </cell>
          <cell r="AK128">
            <v>28</v>
          </cell>
          <cell r="AL128">
            <v>33</v>
          </cell>
          <cell r="AM128">
            <v>36</v>
          </cell>
          <cell r="AN128">
            <v>69</v>
          </cell>
          <cell r="AO128" t="str">
            <v>B+</v>
          </cell>
          <cell r="AP128" t="str">
            <v>7</v>
          </cell>
          <cell r="AQ128">
            <v>4</v>
          </cell>
          <cell r="AR128">
            <v>28</v>
          </cell>
          <cell r="AS128">
            <v>33</v>
          </cell>
          <cell r="AT128">
            <v>36</v>
          </cell>
          <cell r="AU128">
            <v>69</v>
          </cell>
          <cell r="AV128" t="str">
            <v>B+</v>
          </cell>
          <cell r="AW128" t="str">
            <v>7</v>
          </cell>
          <cell r="AX128">
            <v>4</v>
          </cell>
          <cell r="AY128">
            <v>28</v>
          </cell>
          <cell r="AZ128">
            <v>33</v>
          </cell>
          <cell r="BA128">
            <v>36</v>
          </cell>
          <cell r="BB128">
            <v>69</v>
          </cell>
          <cell r="BC128" t="str">
            <v>B+</v>
          </cell>
          <cell r="BD128" t="str">
            <v>7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32</v>
          </cell>
          <cell r="Y129">
            <v>39</v>
          </cell>
          <cell r="Z129">
            <v>71</v>
          </cell>
          <cell r="AA129" t="str">
            <v>A</v>
          </cell>
          <cell r="AB129" t="str">
            <v>8</v>
          </cell>
          <cell r="AC129">
            <v>4</v>
          </cell>
          <cell r="AD129">
            <v>32</v>
          </cell>
          <cell r="AE129">
            <v>32</v>
          </cell>
          <cell r="AF129">
            <v>39</v>
          </cell>
          <cell r="AG129">
            <v>71</v>
          </cell>
          <cell r="AH129" t="str">
            <v>A</v>
          </cell>
          <cell r="AI129" t="str">
            <v>8</v>
          </cell>
          <cell r="AJ129">
            <v>4</v>
          </cell>
          <cell r="AK129">
            <v>32</v>
          </cell>
          <cell r="AL129">
            <v>32</v>
          </cell>
          <cell r="AM129">
            <v>39</v>
          </cell>
          <cell r="AN129">
            <v>71</v>
          </cell>
          <cell r="AO129" t="str">
            <v>A</v>
          </cell>
          <cell r="AP129" t="str">
            <v>8</v>
          </cell>
          <cell r="AQ129">
            <v>4</v>
          </cell>
          <cell r="AR129">
            <v>32</v>
          </cell>
          <cell r="AS129">
            <v>32</v>
          </cell>
          <cell r="AT129">
            <v>39</v>
          </cell>
          <cell r="AU129">
            <v>71</v>
          </cell>
          <cell r="AV129" t="str">
            <v>A</v>
          </cell>
          <cell r="AW129" t="str">
            <v>8</v>
          </cell>
          <cell r="AX129">
            <v>4</v>
          </cell>
          <cell r="AY129">
            <v>32</v>
          </cell>
          <cell r="AZ129">
            <v>32</v>
          </cell>
          <cell r="BA129">
            <v>39</v>
          </cell>
          <cell r="BB129">
            <v>71</v>
          </cell>
          <cell r="BC129" t="str">
            <v>A</v>
          </cell>
          <cell r="BD129" t="str">
            <v>8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30</v>
          </cell>
          <cell r="Y130">
            <v>41</v>
          </cell>
          <cell r="Z130">
            <v>71</v>
          </cell>
          <cell r="AA130" t="str">
            <v>A</v>
          </cell>
          <cell r="AB130" t="str">
            <v>8</v>
          </cell>
          <cell r="AC130">
            <v>4</v>
          </cell>
          <cell r="AD130">
            <v>32</v>
          </cell>
          <cell r="AE130">
            <v>30</v>
          </cell>
          <cell r="AF130">
            <v>41</v>
          </cell>
          <cell r="AG130">
            <v>71</v>
          </cell>
          <cell r="AH130" t="str">
            <v>A</v>
          </cell>
          <cell r="AI130" t="str">
            <v>8</v>
          </cell>
          <cell r="AJ130">
            <v>4</v>
          </cell>
          <cell r="AK130">
            <v>32</v>
          </cell>
          <cell r="AL130">
            <v>30</v>
          </cell>
          <cell r="AM130">
            <v>41</v>
          </cell>
          <cell r="AN130">
            <v>71</v>
          </cell>
          <cell r="AO130" t="str">
            <v>A</v>
          </cell>
          <cell r="AP130" t="str">
            <v>8</v>
          </cell>
          <cell r="AQ130">
            <v>4</v>
          </cell>
          <cell r="AR130">
            <v>32</v>
          </cell>
          <cell r="AS130">
            <v>30</v>
          </cell>
          <cell r="AT130">
            <v>41</v>
          </cell>
          <cell r="AU130">
            <v>71</v>
          </cell>
          <cell r="AV130" t="str">
            <v>A</v>
          </cell>
          <cell r="AW130" t="str">
            <v>8</v>
          </cell>
          <cell r="AX130">
            <v>4</v>
          </cell>
          <cell r="AY130">
            <v>32</v>
          </cell>
          <cell r="AZ130">
            <v>30</v>
          </cell>
          <cell r="BA130">
            <v>41</v>
          </cell>
          <cell r="BB130">
            <v>71</v>
          </cell>
          <cell r="BC130" t="str">
            <v>A</v>
          </cell>
          <cell r="BD130" t="str">
            <v>8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29</v>
          </cell>
          <cell r="Y131">
            <v>46</v>
          </cell>
          <cell r="Z131">
            <v>75</v>
          </cell>
          <cell r="AA131" t="str">
            <v>A+</v>
          </cell>
          <cell r="AB131" t="str">
            <v>9</v>
          </cell>
          <cell r="AC131">
            <v>4</v>
          </cell>
          <cell r="AD131">
            <v>36</v>
          </cell>
          <cell r="AE131">
            <v>29</v>
          </cell>
          <cell r="AF131">
            <v>46</v>
          </cell>
          <cell r="AG131">
            <v>75</v>
          </cell>
          <cell r="AH131" t="str">
            <v>A+</v>
          </cell>
          <cell r="AI131" t="str">
            <v>9</v>
          </cell>
          <cell r="AJ131">
            <v>4</v>
          </cell>
          <cell r="AK131">
            <v>36</v>
          </cell>
          <cell r="AL131">
            <v>29</v>
          </cell>
          <cell r="AM131">
            <v>46</v>
          </cell>
          <cell r="AN131">
            <v>75</v>
          </cell>
          <cell r="AO131" t="str">
            <v>A+</v>
          </cell>
          <cell r="AP131" t="str">
            <v>9</v>
          </cell>
          <cell r="AQ131">
            <v>4</v>
          </cell>
          <cell r="AR131">
            <v>36</v>
          </cell>
          <cell r="AS131">
            <v>29</v>
          </cell>
          <cell r="AT131">
            <v>46</v>
          </cell>
          <cell r="AU131">
            <v>75</v>
          </cell>
          <cell r="AV131" t="str">
            <v>A+</v>
          </cell>
          <cell r="AW131" t="str">
            <v>9</v>
          </cell>
          <cell r="AX131">
            <v>4</v>
          </cell>
          <cell r="AY131">
            <v>36</v>
          </cell>
          <cell r="AZ131">
            <v>29</v>
          </cell>
          <cell r="BA131">
            <v>46</v>
          </cell>
          <cell r="BB131">
            <v>75</v>
          </cell>
          <cell r="BC131" t="str">
            <v>A+</v>
          </cell>
          <cell r="BD131" t="str">
            <v>9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27</v>
          </cell>
          <cell r="Y132">
            <v>40</v>
          </cell>
          <cell r="Z132">
            <v>67</v>
          </cell>
          <cell r="AA132" t="str">
            <v>B+</v>
          </cell>
          <cell r="AB132" t="str">
            <v>7</v>
          </cell>
          <cell r="AC132">
            <v>4</v>
          </cell>
          <cell r="AD132">
            <v>28</v>
          </cell>
          <cell r="AE132">
            <v>27</v>
          </cell>
          <cell r="AF132">
            <v>40</v>
          </cell>
          <cell r="AG132">
            <v>67</v>
          </cell>
          <cell r="AH132" t="str">
            <v>B+</v>
          </cell>
          <cell r="AI132" t="str">
            <v>7</v>
          </cell>
          <cell r="AJ132">
            <v>4</v>
          </cell>
          <cell r="AK132">
            <v>28</v>
          </cell>
          <cell r="AL132">
            <v>27</v>
          </cell>
          <cell r="AM132">
            <v>40</v>
          </cell>
          <cell r="AN132">
            <v>67</v>
          </cell>
          <cell r="AO132" t="str">
            <v>B+</v>
          </cell>
          <cell r="AP132" t="str">
            <v>7</v>
          </cell>
          <cell r="AQ132">
            <v>4</v>
          </cell>
          <cell r="AR132">
            <v>28</v>
          </cell>
          <cell r="AS132">
            <v>27</v>
          </cell>
          <cell r="AT132">
            <v>40</v>
          </cell>
          <cell r="AU132">
            <v>67</v>
          </cell>
          <cell r="AV132" t="str">
            <v>B+</v>
          </cell>
          <cell r="AW132" t="str">
            <v>7</v>
          </cell>
          <cell r="AX132">
            <v>4</v>
          </cell>
          <cell r="AY132">
            <v>28</v>
          </cell>
          <cell r="AZ132">
            <v>27</v>
          </cell>
          <cell r="BA132">
            <v>40</v>
          </cell>
          <cell r="BB132">
            <v>67</v>
          </cell>
          <cell r="BC132" t="str">
            <v>B+</v>
          </cell>
          <cell r="BD132" t="str">
            <v>7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31</v>
          </cell>
          <cell r="Y133">
            <v>38</v>
          </cell>
          <cell r="Z133">
            <v>69</v>
          </cell>
          <cell r="AA133" t="str">
            <v>B+</v>
          </cell>
          <cell r="AB133" t="str">
            <v>7</v>
          </cell>
          <cell r="AC133">
            <v>4</v>
          </cell>
          <cell r="AD133">
            <v>28</v>
          </cell>
          <cell r="AE133">
            <v>31</v>
          </cell>
          <cell r="AF133">
            <v>38</v>
          </cell>
          <cell r="AG133">
            <v>69</v>
          </cell>
          <cell r="AH133" t="str">
            <v>B+</v>
          </cell>
          <cell r="AI133" t="str">
            <v>7</v>
          </cell>
          <cell r="AJ133">
            <v>4</v>
          </cell>
          <cell r="AK133">
            <v>28</v>
          </cell>
          <cell r="AL133">
            <v>31</v>
          </cell>
          <cell r="AM133">
            <v>38</v>
          </cell>
          <cell r="AN133">
            <v>69</v>
          </cell>
          <cell r="AO133" t="str">
            <v>B+</v>
          </cell>
          <cell r="AP133" t="str">
            <v>7</v>
          </cell>
          <cell r="AQ133">
            <v>4</v>
          </cell>
          <cell r="AR133">
            <v>28</v>
          </cell>
          <cell r="AS133">
            <v>31</v>
          </cell>
          <cell r="AT133">
            <v>38</v>
          </cell>
          <cell r="AU133">
            <v>69</v>
          </cell>
          <cell r="AV133" t="str">
            <v>B+</v>
          </cell>
          <cell r="AW133" t="str">
            <v>7</v>
          </cell>
          <cell r="AX133">
            <v>4</v>
          </cell>
          <cell r="AY133">
            <v>28</v>
          </cell>
          <cell r="AZ133">
            <v>31</v>
          </cell>
          <cell r="BA133">
            <v>38</v>
          </cell>
          <cell r="BB133">
            <v>69</v>
          </cell>
          <cell r="BC133" t="str">
            <v>B+</v>
          </cell>
          <cell r="BD133" t="str">
            <v>7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28</v>
          </cell>
          <cell r="Y134">
            <v>37</v>
          </cell>
          <cell r="Z134">
            <v>65</v>
          </cell>
          <cell r="AA134" t="str">
            <v>B+</v>
          </cell>
          <cell r="AB134" t="str">
            <v>7</v>
          </cell>
          <cell r="AC134">
            <v>4</v>
          </cell>
          <cell r="AD134">
            <v>28</v>
          </cell>
          <cell r="AE134">
            <v>28</v>
          </cell>
          <cell r="AF134">
            <v>37</v>
          </cell>
          <cell r="AG134">
            <v>65</v>
          </cell>
          <cell r="AH134" t="str">
            <v>B+</v>
          </cell>
          <cell r="AI134" t="str">
            <v>7</v>
          </cell>
          <cell r="AJ134">
            <v>4</v>
          </cell>
          <cell r="AK134">
            <v>28</v>
          </cell>
          <cell r="AL134">
            <v>28</v>
          </cell>
          <cell r="AM134">
            <v>37</v>
          </cell>
          <cell r="AN134">
            <v>65</v>
          </cell>
          <cell r="AO134" t="str">
            <v>B+</v>
          </cell>
          <cell r="AP134" t="str">
            <v>7</v>
          </cell>
          <cell r="AQ134">
            <v>4</v>
          </cell>
          <cell r="AR134">
            <v>28</v>
          </cell>
          <cell r="AS134">
            <v>28</v>
          </cell>
          <cell r="AT134">
            <v>37</v>
          </cell>
          <cell r="AU134">
            <v>65</v>
          </cell>
          <cell r="AV134" t="str">
            <v>B+</v>
          </cell>
          <cell r="AW134" t="str">
            <v>7</v>
          </cell>
          <cell r="AX134">
            <v>4</v>
          </cell>
          <cell r="AY134">
            <v>28</v>
          </cell>
          <cell r="AZ134">
            <v>28</v>
          </cell>
          <cell r="BA134">
            <v>37</v>
          </cell>
          <cell r="BB134">
            <v>65</v>
          </cell>
          <cell r="BC134" t="str">
            <v>B+</v>
          </cell>
          <cell r="BD134" t="str">
            <v>7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EAEB-E2F7-4568-A48C-2E5909074BE5}">
  <dimension ref="A1:S32"/>
  <sheetViews>
    <sheetView tabSelected="1" workbookViewId="0">
      <selection sqref="A1:R5"/>
    </sheetView>
  </sheetViews>
  <sheetFormatPr defaultRowHeight="15" x14ac:dyDescent="0.25"/>
  <cols>
    <col min="1" max="1" width="6.28515625" customWidth="1"/>
    <col min="2" max="3" width="12.28515625" customWidth="1"/>
    <col min="4" max="4" width="9.85546875" customWidth="1"/>
    <col min="5" max="6" width="5.7109375" bestFit="1" customWidth="1"/>
    <col min="7" max="7" width="5.7109375" customWidth="1"/>
    <col min="8" max="9" width="5.7109375" bestFit="1" customWidth="1"/>
    <col min="10" max="10" width="5.140625" bestFit="1" customWidth="1"/>
    <col min="11" max="12" width="5.7109375" bestFit="1" customWidth="1"/>
    <col min="13" max="13" width="4.85546875" bestFit="1" customWidth="1"/>
    <col min="14" max="14" width="6.42578125" bestFit="1" customWidth="1"/>
    <col min="15" max="15" width="6.28515625" bestFit="1" customWidth="1"/>
    <col min="16" max="16" width="6.42578125" bestFit="1" customWidth="1"/>
    <col min="17" max="17" width="5.7109375" bestFit="1" customWidth="1"/>
    <col min="18" max="18" width="12.5703125" customWidth="1"/>
  </cols>
  <sheetData>
    <row r="1" spans="1:18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8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 ht="5.0999999999999996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8" ht="21" thickBot="1" x14ac:dyDescent="0.3">
      <c r="A7" s="20" t="s">
        <v>0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18" ht="9.9499999999999993" customHeight="1" thickTop="1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2"/>
      <c r="R8" s="23"/>
    </row>
    <row r="9" spans="1:18" ht="15" customHeight="1" x14ac:dyDescent="0.25">
      <c r="A9" s="9" t="s">
        <v>26</v>
      </c>
      <c r="B9" s="9"/>
      <c r="C9" s="9"/>
      <c r="D9" s="8" t="str">
        <f>VLOOKUP(D13,[1]Sheet1!$A:$B,2,0)</f>
        <v>ADEPU CHETAN GANESH ARCHANA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Q9" s="24"/>
      <c r="R9" s="25"/>
    </row>
    <row r="10" spans="1:18" ht="15" customHeight="1" x14ac:dyDescent="0.25">
      <c r="A10" s="9" t="s">
        <v>27</v>
      </c>
      <c r="B10" s="9"/>
      <c r="C10" s="9"/>
      <c r="D10" s="8" t="s">
        <v>31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Q10" s="24"/>
      <c r="R10" s="25"/>
    </row>
    <row r="11" spans="1:18" ht="15" customHeight="1" x14ac:dyDescent="0.25">
      <c r="A11" s="9" t="s">
        <v>28</v>
      </c>
      <c r="B11" s="9"/>
      <c r="C11" s="9"/>
      <c r="D11" s="8" t="s">
        <v>38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Q11" s="24"/>
      <c r="R11" s="25"/>
    </row>
    <row r="12" spans="1:18" ht="15" customHeight="1" x14ac:dyDescent="0.25">
      <c r="A12" s="9" t="s">
        <v>29</v>
      </c>
      <c r="B12" s="9"/>
      <c r="C12" s="9"/>
      <c r="D12" s="8" t="s">
        <v>1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Q12" s="24"/>
      <c r="R12" s="25"/>
    </row>
    <row r="13" spans="1:18" ht="15" customHeight="1" thickBot="1" x14ac:dyDescent="0.3">
      <c r="A13" s="10" t="s">
        <v>30</v>
      </c>
      <c r="B13" s="10"/>
      <c r="C13" s="10"/>
      <c r="D13" s="8" t="s">
        <v>39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Q13" s="26"/>
      <c r="R13" s="27"/>
    </row>
    <row r="14" spans="1:18" ht="15.75" thickTop="1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</row>
    <row r="15" spans="1:18" x14ac:dyDescent="0.25">
      <c r="A15" s="29" t="s">
        <v>3</v>
      </c>
      <c r="B15" s="18" t="s">
        <v>2</v>
      </c>
      <c r="C15" s="18"/>
      <c r="D15" s="18"/>
      <c r="E15" s="18" t="s">
        <v>4</v>
      </c>
      <c r="F15" s="18"/>
      <c r="G15" s="18"/>
      <c r="H15" s="18" t="s">
        <v>8</v>
      </c>
      <c r="I15" s="18"/>
      <c r="J15" s="18"/>
      <c r="K15" s="18" t="s">
        <v>9</v>
      </c>
      <c r="L15" s="18"/>
      <c r="M15" s="18"/>
      <c r="N15" s="15" t="s">
        <v>18</v>
      </c>
      <c r="O15" s="15" t="s">
        <v>19</v>
      </c>
      <c r="P15" s="15" t="s">
        <v>20</v>
      </c>
      <c r="Q15" s="15" t="s">
        <v>21</v>
      </c>
      <c r="R15" s="15" t="s">
        <v>22</v>
      </c>
    </row>
    <row r="16" spans="1:18" ht="27" customHeight="1" x14ac:dyDescent="0.25">
      <c r="A16" s="29"/>
      <c r="B16" s="18"/>
      <c r="C16" s="18"/>
      <c r="D16" s="18"/>
      <c r="E16" s="4" t="s">
        <v>5</v>
      </c>
      <c r="F16" s="4" t="s">
        <v>6</v>
      </c>
      <c r="G16" s="4" t="s">
        <v>7</v>
      </c>
      <c r="H16" s="4" t="s">
        <v>5</v>
      </c>
      <c r="I16" s="4" t="s">
        <v>6</v>
      </c>
      <c r="J16" s="4" t="s">
        <v>7</v>
      </c>
      <c r="K16" s="4" t="s">
        <v>5</v>
      </c>
      <c r="L16" s="4" t="s">
        <v>6</v>
      </c>
      <c r="M16" s="4" t="s">
        <v>7</v>
      </c>
      <c r="N16" s="15"/>
      <c r="O16" s="16"/>
      <c r="P16" s="16"/>
      <c r="Q16" s="16"/>
      <c r="R16" s="16"/>
    </row>
    <row r="17" spans="1:19" x14ac:dyDescent="0.25">
      <c r="A17" s="3">
        <v>1</v>
      </c>
      <c r="B17" s="17" t="s">
        <v>10</v>
      </c>
      <c r="C17" s="17"/>
      <c r="D17" s="17"/>
      <c r="E17" s="3">
        <v>40</v>
      </c>
      <c r="F17" s="3">
        <v>20</v>
      </c>
      <c r="G17" s="3">
        <f>VLOOKUP(D13,'[2]Subject Marks'!$A$3:$C$135,3,0)</f>
        <v>40</v>
      </c>
      <c r="H17" s="3">
        <v>60</v>
      </c>
      <c r="I17" s="3">
        <v>30</v>
      </c>
      <c r="J17" s="3">
        <f>VLOOKUP(D13,'[2]Subject Marks'!$A$3:$D$135,4,0)</f>
        <v>60</v>
      </c>
      <c r="K17" s="3">
        <v>100</v>
      </c>
      <c r="L17" s="3">
        <v>50</v>
      </c>
      <c r="M17" s="3">
        <f>SUM(G17,J17)</f>
        <v>100</v>
      </c>
      <c r="N17" s="3">
        <v>4</v>
      </c>
      <c r="O17" s="3" t="str">
        <f>VLOOKUP(D13,'[2]Subject Marks'!$A$3:$F$135,6,0)</f>
        <v>O</v>
      </c>
      <c r="P17" s="3">
        <v>4</v>
      </c>
      <c r="Q17" s="3" t="str">
        <f>VLOOKUP(D13,'[2]Subject Marks'!$A$3:$G$135,7,0)</f>
        <v>10</v>
      </c>
      <c r="R17" s="3">
        <f>P17*Q17</f>
        <v>40</v>
      </c>
    </row>
    <row r="18" spans="1:19" x14ac:dyDescent="0.25">
      <c r="A18" s="3">
        <v>2</v>
      </c>
      <c r="B18" s="17" t="s">
        <v>11</v>
      </c>
      <c r="C18" s="17"/>
      <c r="D18" s="17"/>
      <c r="E18" s="3">
        <v>40</v>
      </c>
      <c r="F18" s="3">
        <v>20</v>
      </c>
      <c r="G18" s="3">
        <f>VLOOKUP(D13,'[2]Subject Marks'!$A$3:$J$135,10,0)</f>
        <v>40</v>
      </c>
      <c r="H18" s="3">
        <v>60</v>
      </c>
      <c r="I18" s="3">
        <v>30</v>
      </c>
      <c r="J18" s="3">
        <f>VLOOKUP(D13,'[2]Subject Marks'!$A$3:$K$135,11,0)</f>
        <v>60</v>
      </c>
      <c r="K18" s="3">
        <v>100</v>
      </c>
      <c r="L18" s="3">
        <v>50</v>
      </c>
      <c r="M18" s="3">
        <f t="shared" ref="M18:M24" si="0">SUM(G18,J18)</f>
        <v>100</v>
      </c>
      <c r="N18" s="3">
        <v>4</v>
      </c>
      <c r="O18" s="3" t="str">
        <f>VLOOKUP(D13,'[2]Subject Marks'!$A$3:$M$135,13,0)</f>
        <v>O</v>
      </c>
      <c r="P18" s="3">
        <v>4</v>
      </c>
      <c r="Q18" s="3" t="str">
        <f>VLOOKUP(D13,'[2]Subject Marks'!$A$3:$N$135,14,0)</f>
        <v>10</v>
      </c>
      <c r="R18" s="3">
        <f t="shared" ref="R18:R24" si="1">P18*Q18</f>
        <v>40</v>
      </c>
    </row>
    <row r="19" spans="1:19" x14ac:dyDescent="0.25">
      <c r="A19" s="3">
        <v>3</v>
      </c>
      <c r="B19" s="17" t="s">
        <v>12</v>
      </c>
      <c r="C19" s="17"/>
      <c r="D19" s="17"/>
      <c r="E19" s="3">
        <v>40</v>
      </c>
      <c r="F19" s="3">
        <v>20</v>
      </c>
      <c r="G19" s="3">
        <f>VLOOKUP(D13,'[2]Subject Marks'!$A$3:$Q$135,17,0)</f>
        <v>30</v>
      </c>
      <c r="H19" s="3">
        <v>60</v>
      </c>
      <c r="I19" s="3">
        <v>30</v>
      </c>
      <c r="J19" s="3">
        <f>VLOOKUP(D13,'[2]Subject Marks'!$A$3:$R$135,18,0)</f>
        <v>40</v>
      </c>
      <c r="K19" s="3">
        <v>100</v>
      </c>
      <c r="L19" s="3">
        <v>50</v>
      </c>
      <c r="M19" s="3">
        <f t="shared" si="0"/>
        <v>70</v>
      </c>
      <c r="N19" s="3">
        <v>4</v>
      </c>
      <c r="O19" s="3" t="str">
        <f>VLOOKUP(D13,'[2]Subject Marks'!$A$3:$T$135,20,0)</f>
        <v>A+</v>
      </c>
      <c r="P19" s="3">
        <v>4</v>
      </c>
      <c r="Q19" s="3" t="str">
        <f>VLOOKUP(D13,'[2]Subject Marks'!$A$3:$U$135,21,0)</f>
        <v>8</v>
      </c>
      <c r="R19" s="3">
        <f t="shared" si="1"/>
        <v>32</v>
      </c>
    </row>
    <row r="20" spans="1:19" x14ac:dyDescent="0.25">
      <c r="A20" s="3">
        <v>4</v>
      </c>
      <c r="B20" s="17" t="s">
        <v>13</v>
      </c>
      <c r="C20" s="17"/>
      <c r="D20" s="17"/>
      <c r="E20" s="3">
        <v>40</v>
      </c>
      <c r="F20" s="3">
        <v>20</v>
      </c>
      <c r="G20" s="3">
        <f>VLOOKUP(D13,'[2]Subject Marks'!$A$3:$X$135,24,0)</f>
        <v>30</v>
      </c>
      <c r="H20" s="3">
        <v>60</v>
      </c>
      <c r="I20" s="3">
        <v>30</v>
      </c>
      <c r="J20" s="3">
        <f>VLOOKUP(D13,'[2]Subject Marks'!$A$3:$Y$135,25,0)</f>
        <v>40</v>
      </c>
      <c r="K20" s="3">
        <v>100</v>
      </c>
      <c r="L20" s="3">
        <v>50</v>
      </c>
      <c r="M20" s="3">
        <f t="shared" si="0"/>
        <v>70</v>
      </c>
      <c r="N20" s="3">
        <v>4</v>
      </c>
      <c r="O20" s="3" t="str">
        <f>VLOOKUP(D13,'[2]Subject Marks'!$A$3:$AA$135,27,0)</f>
        <v>A</v>
      </c>
      <c r="P20" s="3">
        <v>4</v>
      </c>
      <c r="Q20" s="3" t="str">
        <f>VLOOKUP(D13,'[2]Subject Marks'!$A$3:$AB$135,28,0)</f>
        <v>8</v>
      </c>
      <c r="R20" s="3">
        <f t="shared" si="1"/>
        <v>32</v>
      </c>
    </row>
    <row r="21" spans="1:19" x14ac:dyDescent="0.25">
      <c r="A21" s="3">
        <v>5</v>
      </c>
      <c r="B21" s="17" t="s">
        <v>14</v>
      </c>
      <c r="C21" s="17"/>
      <c r="D21" s="17"/>
      <c r="E21" s="3">
        <v>40</v>
      </c>
      <c r="F21" s="3">
        <v>20</v>
      </c>
      <c r="G21" s="3">
        <f>VLOOKUP(D13,'[2]Subject Marks'!$A$3:$AE$135,31,0)</f>
        <v>30</v>
      </c>
      <c r="H21" s="3">
        <v>60</v>
      </c>
      <c r="I21" s="3">
        <v>30</v>
      </c>
      <c r="J21" s="3">
        <f>VLOOKUP(D13,'[2]Subject Marks'!$A$3:$AF$135,32,0)</f>
        <v>40</v>
      </c>
      <c r="K21" s="3">
        <v>100</v>
      </c>
      <c r="L21" s="3">
        <v>50</v>
      </c>
      <c r="M21" s="3">
        <f t="shared" si="0"/>
        <v>70</v>
      </c>
      <c r="N21" s="3">
        <v>4</v>
      </c>
      <c r="O21" s="3" t="str">
        <f>VLOOKUP(D13,'[2]Subject Marks'!$A$3:$AH$135,34,0)</f>
        <v>A</v>
      </c>
      <c r="P21" s="3">
        <v>4</v>
      </c>
      <c r="Q21" s="3" t="str">
        <f>VLOOKUP(D13,'[2]Subject Marks'!$A$3:$AI$135,35,0)</f>
        <v>8</v>
      </c>
      <c r="R21" s="3">
        <f t="shared" si="1"/>
        <v>32</v>
      </c>
    </row>
    <row r="22" spans="1:19" x14ac:dyDescent="0.25">
      <c r="A22" s="3">
        <v>6</v>
      </c>
      <c r="B22" s="17" t="s">
        <v>15</v>
      </c>
      <c r="C22" s="17"/>
      <c r="D22" s="17"/>
      <c r="E22" s="3">
        <v>40</v>
      </c>
      <c r="F22" s="3">
        <v>20</v>
      </c>
      <c r="G22" s="3">
        <f>VLOOKUP(D13,'[2]Subject Marks'!$A$3:$AL$135,38,0)</f>
        <v>30</v>
      </c>
      <c r="H22" s="3">
        <v>60</v>
      </c>
      <c r="I22" s="3">
        <v>30</v>
      </c>
      <c r="J22" s="3">
        <f>VLOOKUP(D13,'[2]Subject Marks'!$A$3:$AM$135,39,0)</f>
        <v>40</v>
      </c>
      <c r="K22" s="3">
        <v>100</v>
      </c>
      <c r="L22" s="3">
        <v>50</v>
      </c>
      <c r="M22" s="3">
        <f t="shared" si="0"/>
        <v>70</v>
      </c>
      <c r="N22" s="3">
        <v>4</v>
      </c>
      <c r="O22" s="3" t="str">
        <f>VLOOKUP(D13,'[2]Subject Marks'!$A$3:$AO$135,41,0)</f>
        <v>A</v>
      </c>
      <c r="P22" s="3">
        <v>4</v>
      </c>
      <c r="Q22" s="3" t="str">
        <f>VLOOKUP(D13,'[2]Subject Marks'!$A$3:$AP$135,42,0)</f>
        <v>8</v>
      </c>
      <c r="R22" s="3">
        <f t="shared" si="1"/>
        <v>32</v>
      </c>
    </row>
    <row r="23" spans="1:19" x14ac:dyDescent="0.25">
      <c r="A23" s="3">
        <v>7</v>
      </c>
      <c r="B23" s="17" t="s">
        <v>16</v>
      </c>
      <c r="C23" s="17"/>
      <c r="D23" s="17"/>
      <c r="E23" s="3">
        <v>40</v>
      </c>
      <c r="F23" s="3">
        <v>20</v>
      </c>
      <c r="G23" s="3">
        <f>VLOOKUP(D13,'[2]Subject Marks'!$A$3:$AS$135,45,0)</f>
        <v>30</v>
      </c>
      <c r="H23" s="3">
        <v>60</v>
      </c>
      <c r="I23" s="3">
        <v>30</v>
      </c>
      <c r="J23" s="3">
        <f>VLOOKUP(D13,'[2]Subject Marks'!$A$3:$AT$135,46,0)</f>
        <v>40</v>
      </c>
      <c r="K23" s="3">
        <v>100</v>
      </c>
      <c r="L23" s="3">
        <v>50</v>
      </c>
      <c r="M23" s="3">
        <f t="shared" si="0"/>
        <v>70</v>
      </c>
      <c r="N23" s="3">
        <v>4</v>
      </c>
      <c r="O23" s="3" t="str">
        <f>VLOOKUP(D13,'[2]Subject Marks'!$A$3:$AV$135,48,0)</f>
        <v>A</v>
      </c>
      <c r="P23" s="3">
        <v>4</v>
      </c>
      <c r="Q23" s="3" t="str">
        <f>VLOOKUP(D13,'[2]Subject Marks'!$A$3:$AW$135,49,0)</f>
        <v>8</v>
      </c>
      <c r="R23" s="3">
        <f t="shared" si="1"/>
        <v>32</v>
      </c>
    </row>
    <row r="24" spans="1:19" x14ac:dyDescent="0.25">
      <c r="A24" s="3">
        <v>8</v>
      </c>
      <c r="B24" s="17" t="s">
        <v>17</v>
      </c>
      <c r="C24" s="17"/>
      <c r="D24" s="17"/>
      <c r="E24" s="3">
        <v>40</v>
      </c>
      <c r="F24" s="3">
        <v>20</v>
      </c>
      <c r="G24" s="3">
        <f>VLOOKUP(D13,'[2]Subject Marks'!$A$3:$AZ$135,52,0)</f>
        <v>30</v>
      </c>
      <c r="H24" s="3">
        <v>60</v>
      </c>
      <c r="I24" s="3">
        <v>30</v>
      </c>
      <c r="J24" s="3">
        <f>VLOOKUP(D13,'[2]Subject Marks'!$A$3:$BA$135,53,0)</f>
        <v>40</v>
      </c>
      <c r="K24" s="3">
        <v>100</v>
      </c>
      <c r="L24" s="3">
        <v>50</v>
      </c>
      <c r="M24" s="3">
        <f t="shared" si="0"/>
        <v>70</v>
      </c>
      <c r="N24" s="3">
        <v>4</v>
      </c>
      <c r="O24" s="3" t="str">
        <f>VLOOKUP(D13,'[2]Subject Marks'!$A$3:$BC$135,55,0)</f>
        <v>A</v>
      </c>
      <c r="P24" s="3">
        <v>4</v>
      </c>
      <c r="Q24" s="3" t="str">
        <f>VLOOKUP(D13,'[2]Subject Marks'!$A$3:$BD$135,56,0)</f>
        <v>8</v>
      </c>
      <c r="R24" s="3">
        <f t="shared" si="1"/>
        <v>32</v>
      </c>
    </row>
    <row r="25" spans="1:19" x14ac:dyDescent="0.25">
      <c r="A25" s="11" t="s"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3">
        <v>800</v>
      </c>
      <c r="L25" s="3"/>
      <c r="M25" s="3">
        <f>SUM(M17:M24)</f>
        <v>620</v>
      </c>
      <c r="N25" s="3"/>
      <c r="O25" s="7"/>
      <c r="P25" s="7">
        <v>32</v>
      </c>
      <c r="Q25" s="7"/>
      <c r="R25" s="7">
        <f>SUM(R17:R24)</f>
        <v>272</v>
      </c>
    </row>
    <row r="26" spans="1:19" x14ac:dyDescent="0.25">
      <c r="A26" s="12" t="str">
        <f>"Remarks : "&amp;VLOOKUP(D13,'[2]Subject Marks'!$A$3:$BM$122,65,0)</f>
        <v>Remarks : Successful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 t="str">
        <f>"SGPI : "&amp;VLOOKUP(D13,'[2]Subject Marks'!$A$3:$BN$122,66,0)</f>
        <v>SGPI : 8.5</v>
      </c>
      <c r="O26" s="12"/>
      <c r="P26" s="13" t="str">
        <f>"Overall Grade:"&amp;VLOOKUP(D13,'[2]Subject Marks'!$A$3:$BO$122,67,0)</f>
        <v>Overall Grade:A+</v>
      </c>
      <c r="Q26" s="13"/>
      <c r="R26" s="6" t="str">
        <f>"Range:"&amp;VLOOKUP(D13,'[2]Subject Marks'!$A$3:$BP$122,68,0)</f>
        <v>Range:70.74.99</v>
      </c>
    </row>
    <row r="27" spans="1:19" x14ac:dyDescent="0.25">
      <c r="A27" s="12" t="s">
        <v>24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9" ht="15.75" x14ac:dyDescent="0.25">
      <c r="A28" s="14" t="s">
        <v>25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30" spans="1:19" x14ac:dyDescent="0.25">
      <c r="A30" t="s">
        <v>37</v>
      </c>
      <c r="C30" s="5"/>
      <c r="D30" t="s">
        <v>36</v>
      </c>
    </row>
    <row r="31" spans="1:19" x14ac:dyDescent="0.25">
      <c r="P31" t="s">
        <v>34</v>
      </c>
    </row>
    <row r="32" spans="1:19" x14ac:dyDescent="0.25">
      <c r="A32" t="s">
        <v>32</v>
      </c>
      <c r="K32" t="s">
        <v>33</v>
      </c>
      <c r="N32" s="2" t="s">
        <v>35</v>
      </c>
      <c r="P32" s="2"/>
      <c r="Q32" s="2"/>
      <c r="R32" s="2"/>
      <c r="S32" s="2"/>
    </row>
  </sheetData>
  <sheetProtection algorithmName="SHA-512" hashValue="9VfSymIJn/CA3Sa6U35zcuAXutJdqD09C4Iv1uzdrxabyyjMra9CY177uWo/Sv+2sDvbjUqAY73j1rPnh3Us1g==" saltValue="QUzrKix66lNFesi3D62EOg==" spinCount="100000" sheet="1" objects="1" scenarios="1"/>
  <protectedRanges>
    <protectedRange sqref="D11" name="Held In"/>
    <protectedRange sqref="D13" name="Seat No."/>
    <protectedRange sqref="A27" name="Declared Date"/>
  </protectedRanges>
  <mergeCells count="39">
    <mergeCell ref="A1:R5"/>
    <mergeCell ref="A7:R7"/>
    <mergeCell ref="A8:P8"/>
    <mergeCell ref="Q8:R13"/>
    <mergeCell ref="B22:D22"/>
    <mergeCell ref="N15:N16"/>
    <mergeCell ref="O15:O16"/>
    <mergeCell ref="P15:P16"/>
    <mergeCell ref="B17:D17"/>
    <mergeCell ref="B18:D18"/>
    <mergeCell ref="B19:D19"/>
    <mergeCell ref="B20:D20"/>
    <mergeCell ref="B21:D21"/>
    <mergeCell ref="A14:M14"/>
    <mergeCell ref="A15:A16"/>
    <mergeCell ref="B15:D16"/>
    <mergeCell ref="P26:Q26"/>
    <mergeCell ref="A27:R27"/>
    <mergeCell ref="A28:R28"/>
    <mergeCell ref="Q15:Q16"/>
    <mergeCell ref="R15:R16"/>
    <mergeCell ref="B23:D23"/>
    <mergeCell ref="B24:D24"/>
    <mergeCell ref="E15:G15"/>
    <mergeCell ref="H15:J15"/>
    <mergeCell ref="K15:M15"/>
    <mergeCell ref="A13:C13"/>
    <mergeCell ref="D13:O13"/>
    <mergeCell ref="A25:J25"/>
    <mergeCell ref="A26:M26"/>
    <mergeCell ref="N26:O26"/>
    <mergeCell ref="D9:O9"/>
    <mergeCell ref="D10:O10"/>
    <mergeCell ref="D11:O11"/>
    <mergeCell ref="D12:O12"/>
    <mergeCell ref="A11:C11"/>
    <mergeCell ref="A12:C12"/>
    <mergeCell ref="A10:C10"/>
    <mergeCell ref="A9:C9"/>
  </mergeCells>
  <pageMargins left="0.98425196850393704" right="0" top="0.78740157480314965" bottom="0.39370078740157483" header="0" footer="0"/>
  <pageSetup paperSize="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Grade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Chitnis</dc:creator>
  <cp:lastModifiedBy>Abhishek Chitnis</cp:lastModifiedBy>
  <cp:lastPrinted>2019-02-03T17:46:03Z</cp:lastPrinted>
  <dcterms:created xsi:type="dcterms:W3CDTF">2018-12-31T12:10:24Z</dcterms:created>
  <dcterms:modified xsi:type="dcterms:W3CDTF">2019-02-04T18:58:07Z</dcterms:modified>
</cp:coreProperties>
</file>