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Ex1.xml" ContentType="application/vnd.ms-office.chartex+xml"/>
  <Override PartName="/xl/charts/style16.xml" ContentType="application/vnd.ms-office.chartstyle+xml"/>
  <Override PartName="/xl/charts/colors16.xml" ContentType="application/vnd.ms-office.chartcolorstyle+xml"/>
  <Override PartName="/xl/drawings/drawing9.xml" ContentType="application/vnd.openxmlformats-officedocument.drawing+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0.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codeName="ThisWorkbook" hidePivotFieldList="1"/>
  <mc:AlternateContent xmlns:mc="http://schemas.openxmlformats.org/markup-compatibility/2006">
    <mc:Choice Requires="x15">
      <x15ac:absPath xmlns:x15ac="http://schemas.microsoft.com/office/spreadsheetml/2010/11/ac" url="/Users/exorcist/Desktop/Financial Analytics- SEM3/"/>
    </mc:Choice>
  </mc:AlternateContent>
  <xr:revisionPtr revIDLastSave="0" documentId="8_{F4E74264-9C4C-104B-92C4-00094C346638}" xr6:coauthVersionLast="47" xr6:coauthVersionMax="47" xr10:uidLastSave="{00000000-0000-0000-0000-000000000000}"/>
  <bookViews>
    <workbookView xWindow="0" yWindow="500" windowWidth="28800" windowHeight="15800" firstSheet="10" activeTab="10" xr2:uid="{00000000-000D-0000-FFFF-FFFF00000000}"/>
  </bookViews>
  <sheets>
    <sheet name="Amzn &amp; Competitor Stocks" sheetId="3" r:id="rId1"/>
    <sheet name="BS - Amazon" sheetId="1" r:id="rId2"/>
    <sheet name="IS - Amazon" sheetId="2" r:id="rId3"/>
    <sheet name="Commonsize IS- Amazon" sheetId="4" r:id="rId4"/>
    <sheet name="Financial Ratios - Amazon" sheetId="5" r:id="rId5"/>
    <sheet name="Retail Industry Analysis" sheetId="9" r:id="rId6"/>
    <sheet name="Competitor Financial ratios" sheetId="6" r:id="rId7"/>
    <sheet name="Competitors BS  &amp; IS" sheetId="11" r:id="rId8"/>
    <sheet name="Competitors positioning" sheetId="13" r:id="rId9"/>
    <sheet name="DCF Model" sheetId="14" r:id="rId10"/>
    <sheet name="Relative Valuation" sheetId="17" r:id="rId11"/>
    <sheet name="Regression" sheetId="15" r:id="rId12"/>
  </sheets>
  <definedNames>
    <definedName name="_xlnm._FilterDatabase" localSheetId="9" hidden="1">'DCF Model'!$A$2:$A$87</definedName>
    <definedName name="_xlchart.v1.0" hidden="1">'Competitors positioning'!$A$56</definedName>
    <definedName name="_xlchart.v1.1" hidden="1">'Competitors positioning'!$B$55:$K$55</definedName>
    <definedName name="_xlchart.v1.2" hidden="1">'Competitors positioning'!$B$56:$K$56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4" i="17" l="1"/>
  <c r="C20" i="17"/>
  <c r="C21" i="17"/>
  <c r="C22" i="17"/>
  <c r="C19" i="17"/>
  <c r="B22" i="17"/>
  <c r="B21" i="17"/>
  <c r="B20" i="17"/>
  <c r="B19" i="17"/>
  <c r="H15" i="17"/>
  <c r="H14" i="17"/>
  <c r="H13" i="17"/>
  <c r="H11" i="17"/>
  <c r="E11" i="17"/>
  <c r="F11" i="17"/>
  <c r="G11" i="17"/>
  <c r="D11" i="17"/>
  <c r="E12" i="17"/>
  <c r="B11" i="17"/>
  <c r="D12" i="17"/>
  <c r="F12" i="17"/>
  <c r="G12" i="17"/>
  <c r="D13" i="17"/>
  <c r="E13" i="17"/>
  <c r="F13" i="17"/>
  <c r="G13" i="17"/>
  <c r="D14" i="17"/>
  <c r="E14" i="17"/>
  <c r="F14" i="17"/>
  <c r="G14" i="17"/>
  <c r="D15" i="17"/>
  <c r="E15" i="17"/>
  <c r="F15" i="17"/>
  <c r="G15" i="17"/>
  <c r="B15" i="17"/>
  <c r="B14" i="17"/>
  <c r="B13" i="17"/>
  <c r="B12" i="17"/>
  <c r="G9" i="17"/>
  <c r="G8" i="17"/>
  <c r="G7" i="17"/>
  <c r="G6" i="17"/>
  <c r="G3" i="17"/>
  <c r="G4" i="17"/>
  <c r="F9" i="17"/>
  <c r="F8" i="17"/>
  <c r="F7" i="17"/>
  <c r="F6" i="17"/>
  <c r="F3" i="17"/>
  <c r="F4" i="17"/>
  <c r="E9" i="17"/>
  <c r="E7" i="17"/>
  <c r="D8" i="17"/>
  <c r="D7" i="17"/>
  <c r="E8" i="17"/>
  <c r="E6" i="17"/>
  <c r="E3" i="17"/>
  <c r="E4" i="17"/>
  <c r="D9" i="17"/>
  <c r="B9" i="17"/>
  <c r="D6" i="17"/>
  <c r="D4" i="17"/>
  <c r="D3" i="17"/>
  <c r="B3" i="17"/>
  <c r="B8" i="17"/>
  <c r="B7" i="17"/>
  <c r="B6" i="17"/>
  <c r="B5" i="17"/>
  <c r="B4" i="17"/>
  <c r="E145" i="14"/>
  <c r="C151" i="14"/>
  <c r="D145" i="14"/>
  <c r="M126" i="14"/>
  <c r="M125" i="14"/>
  <c r="D142" i="14"/>
  <c r="E142" i="14"/>
  <c r="F142" i="14"/>
  <c r="G142" i="14"/>
  <c r="H142" i="14"/>
  <c r="I142" i="14"/>
  <c r="J142" i="14"/>
  <c r="K142" i="14"/>
  <c r="L142" i="14"/>
  <c r="M142" i="14"/>
  <c r="C142" i="14"/>
  <c r="F140" i="14"/>
  <c r="G140" i="14"/>
  <c r="H140" i="14"/>
  <c r="I140" i="14"/>
  <c r="J140" i="14"/>
  <c r="K140" i="14"/>
  <c r="L140" i="14"/>
  <c r="M140" i="14"/>
  <c r="E140" i="14"/>
  <c r="D141" i="14"/>
  <c r="E141" i="14"/>
  <c r="F141" i="14"/>
  <c r="G141" i="14"/>
  <c r="H141" i="14"/>
  <c r="I141" i="14"/>
  <c r="J141" i="14"/>
  <c r="K141" i="14"/>
  <c r="L141" i="14"/>
  <c r="M141" i="14"/>
  <c r="C141" i="14"/>
  <c r="F77" i="14"/>
  <c r="G77" i="14"/>
  <c r="H77" i="14" s="1"/>
  <c r="I77" i="14" s="1"/>
  <c r="J77" i="14" s="1"/>
  <c r="K77" i="14" s="1"/>
  <c r="L77" i="14" s="1"/>
  <c r="M77" i="14" s="1"/>
  <c r="E77" i="14"/>
  <c r="C136" i="14"/>
  <c r="C134" i="14"/>
  <c r="C132" i="14"/>
  <c r="C130" i="14"/>
  <c r="C128" i="14"/>
  <c r="F128" i="14"/>
  <c r="G128" i="14"/>
  <c r="H128" i="14"/>
  <c r="I128" i="14"/>
  <c r="J128" i="14"/>
  <c r="K128" i="14"/>
  <c r="L128" i="14"/>
  <c r="M128" i="14"/>
  <c r="E128" i="14"/>
  <c r="C14" i="14"/>
  <c r="C15" i="14"/>
  <c r="E13" i="14"/>
  <c r="F13" i="14"/>
  <c r="G13" i="14"/>
  <c r="H13" i="14"/>
  <c r="I13" i="14"/>
  <c r="J13" i="14"/>
  <c r="K13" i="14"/>
  <c r="L13" i="14"/>
  <c r="M13" i="14"/>
  <c r="D13" i="14"/>
  <c r="D12" i="14"/>
  <c r="E124" i="14"/>
  <c r="F124" i="14"/>
  <c r="G124" i="14"/>
  <c r="H124" i="14"/>
  <c r="I124" i="14"/>
  <c r="J124" i="14"/>
  <c r="K124" i="14"/>
  <c r="L124" i="14"/>
  <c r="M124" i="14"/>
  <c r="D124" i="14"/>
  <c r="E122" i="14"/>
  <c r="F122" i="14"/>
  <c r="G122" i="14"/>
  <c r="H122" i="14"/>
  <c r="I122" i="14"/>
  <c r="J122" i="14"/>
  <c r="K122" i="14"/>
  <c r="L122" i="14"/>
  <c r="M122" i="14"/>
  <c r="D122" i="14"/>
  <c r="E121" i="14"/>
  <c r="F121" i="14"/>
  <c r="G121" i="14"/>
  <c r="H121" i="14"/>
  <c r="I121" i="14"/>
  <c r="J121" i="14"/>
  <c r="K121" i="14"/>
  <c r="L121" i="14"/>
  <c r="M121" i="14"/>
  <c r="D121" i="14"/>
  <c r="D120" i="14"/>
  <c r="E120" i="14"/>
  <c r="F120" i="14"/>
  <c r="G120" i="14"/>
  <c r="H120" i="14"/>
  <c r="I120" i="14"/>
  <c r="J120" i="14"/>
  <c r="K120" i="14"/>
  <c r="L120" i="14"/>
  <c r="M120" i="14"/>
  <c r="C120" i="14"/>
  <c r="M115" i="14"/>
  <c r="F115" i="14"/>
  <c r="G115" i="14"/>
  <c r="H115" i="14"/>
  <c r="I115" i="14"/>
  <c r="J115" i="14"/>
  <c r="K115" i="14"/>
  <c r="L115" i="14"/>
  <c r="E115" i="14"/>
  <c r="E114" i="14"/>
  <c r="F113" i="14"/>
  <c r="G113" i="14"/>
  <c r="H113" i="14"/>
  <c r="I113" i="14"/>
  <c r="J113" i="14"/>
  <c r="K113" i="14"/>
  <c r="L113" i="14"/>
  <c r="M113" i="14"/>
  <c r="E113" i="14"/>
  <c r="F112" i="14"/>
  <c r="G112" i="14"/>
  <c r="H112" i="14"/>
  <c r="I112" i="14"/>
  <c r="J112" i="14"/>
  <c r="K112" i="14"/>
  <c r="L112" i="14"/>
  <c r="M112" i="14"/>
  <c r="E112" i="14"/>
  <c r="D112" i="14"/>
  <c r="D109" i="14"/>
  <c r="D106" i="14"/>
  <c r="D105" i="14"/>
  <c r="D97" i="14"/>
  <c r="D96" i="14"/>
  <c r="D98" i="14" s="1"/>
  <c r="D95" i="14"/>
  <c r="E84" i="14"/>
  <c r="F84" i="14" s="1"/>
  <c r="G84" i="14" s="1"/>
  <c r="H84" i="14" s="1"/>
  <c r="I84" i="14" s="1"/>
  <c r="J84" i="14" s="1"/>
  <c r="K84" i="14" s="1"/>
  <c r="L84" i="14" s="1"/>
  <c r="M84" i="14" s="1"/>
  <c r="E82" i="14"/>
  <c r="F82" i="14" s="1"/>
  <c r="G82" i="14" s="1"/>
  <c r="H82" i="14" s="1"/>
  <c r="I82" i="14" s="1"/>
  <c r="J82" i="14" s="1"/>
  <c r="K82" i="14" s="1"/>
  <c r="L82" i="14" s="1"/>
  <c r="M82" i="14" s="1"/>
  <c r="D40" i="14"/>
  <c r="C40" i="14"/>
  <c r="E71" i="14"/>
  <c r="F71" i="14" s="1"/>
  <c r="G71" i="14" s="1"/>
  <c r="D33" i="14"/>
  <c r="C33" i="14"/>
  <c r="D32" i="14"/>
  <c r="C32" i="14"/>
  <c r="E28" i="14"/>
  <c r="F28" i="14" s="1"/>
  <c r="G28" i="14" s="1"/>
  <c r="H28" i="14" s="1"/>
  <c r="I28" i="14" s="1"/>
  <c r="J28" i="14" s="1"/>
  <c r="K28" i="14" s="1"/>
  <c r="L28" i="14" s="1"/>
  <c r="M28" i="14" s="1"/>
  <c r="C10" i="14"/>
  <c r="D10" i="14"/>
  <c r="C11" i="14"/>
  <c r="D11" i="14"/>
  <c r="D30" i="14"/>
  <c r="D31" i="14"/>
  <c r="C31" i="14"/>
  <c r="C30" i="14"/>
  <c r="D24" i="14"/>
  <c r="D25" i="14"/>
  <c r="D26" i="14"/>
  <c r="D28" i="14"/>
  <c r="D29" i="14"/>
  <c r="C29" i="14"/>
  <c r="C28" i="14"/>
  <c r="C26" i="14"/>
  <c r="C25" i="14"/>
  <c r="C24" i="14"/>
  <c r="B12" i="4"/>
  <c r="D36" i="14"/>
  <c r="F11" i="14"/>
  <c r="G11" i="14"/>
  <c r="H11" i="14"/>
  <c r="I11" i="14"/>
  <c r="J11" i="14"/>
  <c r="K11" i="14"/>
  <c r="L11" i="14"/>
  <c r="M11" i="14"/>
  <c r="E34" i="14"/>
  <c r="E11" i="14" s="1"/>
  <c r="E46" i="14" s="1"/>
  <c r="AQ15" i="3"/>
  <c r="AQ14" i="3"/>
  <c r="AQ11" i="3"/>
  <c r="AQ10" i="3"/>
  <c r="AO4" i="3"/>
  <c r="AO5" i="3"/>
  <c r="AO6" i="3"/>
  <c r="AO7" i="3"/>
  <c r="AO8" i="3"/>
  <c r="AO9" i="3"/>
  <c r="AO10" i="3"/>
  <c r="AO11" i="3"/>
  <c r="AO12" i="3"/>
  <c r="AO13" i="3"/>
  <c r="AO14" i="3"/>
  <c r="AO15" i="3"/>
  <c r="AO16" i="3"/>
  <c r="AO17" i="3"/>
  <c r="AO18" i="3"/>
  <c r="AO19" i="3"/>
  <c r="AO20" i="3"/>
  <c r="AO21" i="3"/>
  <c r="AO22" i="3"/>
  <c r="AO23" i="3"/>
  <c r="AO24" i="3"/>
  <c r="AO25" i="3"/>
  <c r="AO26" i="3"/>
  <c r="AO27" i="3"/>
  <c r="AO28" i="3"/>
  <c r="AO29" i="3"/>
  <c r="AO30" i="3"/>
  <c r="AO31" i="3"/>
  <c r="AO32" i="3"/>
  <c r="AO33" i="3"/>
  <c r="AO34" i="3"/>
  <c r="AO35" i="3"/>
  <c r="AO36" i="3"/>
  <c r="AO37" i="3"/>
  <c r="AO38" i="3"/>
  <c r="AO39" i="3"/>
  <c r="AO40" i="3"/>
  <c r="AO41" i="3"/>
  <c r="AO42" i="3"/>
  <c r="AO43" i="3"/>
  <c r="AO44" i="3"/>
  <c r="AO45" i="3"/>
  <c r="AO46" i="3"/>
  <c r="AO47" i="3"/>
  <c r="AO48" i="3"/>
  <c r="AO49" i="3"/>
  <c r="AO50" i="3"/>
  <c r="AO51" i="3"/>
  <c r="AO52" i="3"/>
  <c r="AO53" i="3"/>
  <c r="AO54" i="3"/>
  <c r="AO55" i="3"/>
  <c r="AO56" i="3"/>
  <c r="AO57" i="3"/>
  <c r="AO58" i="3"/>
  <c r="AO59" i="3"/>
  <c r="AO60" i="3"/>
  <c r="AO61" i="3"/>
  <c r="AO62" i="3"/>
  <c r="AO63" i="3"/>
  <c r="AO64" i="3"/>
  <c r="AO65" i="3"/>
  <c r="AO66" i="3"/>
  <c r="AO67" i="3"/>
  <c r="AO68" i="3"/>
  <c r="AO69" i="3"/>
  <c r="AO70" i="3"/>
  <c r="AO71" i="3"/>
  <c r="AO72" i="3"/>
  <c r="AO73" i="3"/>
  <c r="AO74" i="3"/>
  <c r="AO75" i="3"/>
  <c r="AO76" i="3"/>
  <c r="AO77" i="3"/>
  <c r="AO78" i="3"/>
  <c r="AO79" i="3"/>
  <c r="AO80" i="3"/>
  <c r="AO81" i="3"/>
  <c r="AO82" i="3"/>
  <c r="AO83" i="3"/>
  <c r="AO84" i="3"/>
  <c r="AO85" i="3"/>
  <c r="AO86" i="3"/>
  <c r="AO87" i="3"/>
  <c r="AO88" i="3"/>
  <c r="AO89" i="3"/>
  <c r="AO90" i="3"/>
  <c r="AO91" i="3"/>
  <c r="AO92" i="3"/>
  <c r="AO93" i="3"/>
  <c r="AO94" i="3"/>
  <c r="AO95" i="3"/>
  <c r="AO96" i="3"/>
  <c r="AO97" i="3"/>
  <c r="AO98" i="3"/>
  <c r="AO99" i="3"/>
  <c r="AO100" i="3"/>
  <c r="AO101" i="3"/>
  <c r="AO102" i="3"/>
  <c r="AO103" i="3"/>
  <c r="AO104" i="3"/>
  <c r="AO105" i="3"/>
  <c r="AO106" i="3"/>
  <c r="AO107" i="3"/>
  <c r="AO108" i="3"/>
  <c r="AO109" i="3"/>
  <c r="AO110" i="3"/>
  <c r="AO111" i="3"/>
  <c r="AO112" i="3"/>
  <c r="AO113" i="3"/>
  <c r="AO114" i="3"/>
  <c r="AO115" i="3"/>
  <c r="AO116" i="3"/>
  <c r="AO117" i="3"/>
  <c r="AO118" i="3"/>
  <c r="AO119" i="3"/>
  <c r="AO120" i="3"/>
  <c r="AO121" i="3"/>
  <c r="AO122" i="3"/>
  <c r="AO123" i="3"/>
  <c r="AO124" i="3"/>
  <c r="AO125" i="3"/>
  <c r="AO126" i="3"/>
  <c r="AO127" i="3"/>
  <c r="AO128" i="3"/>
  <c r="AO129" i="3"/>
  <c r="AO130" i="3"/>
  <c r="AO131" i="3"/>
  <c r="AO132" i="3"/>
  <c r="AO133" i="3"/>
  <c r="AO134" i="3"/>
  <c r="AO135" i="3"/>
  <c r="AO136" i="3"/>
  <c r="AO137" i="3"/>
  <c r="AO138" i="3"/>
  <c r="AO139" i="3"/>
  <c r="AO140" i="3"/>
  <c r="AO141" i="3"/>
  <c r="AO142" i="3"/>
  <c r="AO143" i="3"/>
  <c r="AO144" i="3"/>
  <c r="AO145" i="3"/>
  <c r="AO146" i="3"/>
  <c r="AO147" i="3"/>
  <c r="AO148" i="3"/>
  <c r="AO149" i="3"/>
  <c r="AO150" i="3"/>
  <c r="AO151" i="3"/>
  <c r="AO152" i="3"/>
  <c r="AO153" i="3"/>
  <c r="AO154" i="3"/>
  <c r="AO155" i="3"/>
  <c r="AO156" i="3"/>
  <c r="AO157" i="3"/>
  <c r="AO158" i="3"/>
  <c r="AO159" i="3"/>
  <c r="AO160" i="3"/>
  <c r="AO161" i="3"/>
  <c r="AO162" i="3"/>
  <c r="AO163" i="3"/>
  <c r="AO164" i="3"/>
  <c r="AO165" i="3"/>
  <c r="AO166" i="3"/>
  <c r="AO167" i="3"/>
  <c r="AO168" i="3"/>
  <c r="AO169" i="3"/>
  <c r="AO170" i="3"/>
  <c r="AO171" i="3"/>
  <c r="AO172" i="3"/>
  <c r="AO173" i="3"/>
  <c r="AO174" i="3"/>
  <c r="AO175" i="3"/>
  <c r="AO176" i="3"/>
  <c r="AO177" i="3"/>
  <c r="AO178" i="3"/>
  <c r="AO179" i="3"/>
  <c r="AO180" i="3"/>
  <c r="AO181" i="3"/>
  <c r="AO182" i="3"/>
  <c r="AO183" i="3"/>
  <c r="AO184" i="3"/>
  <c r="AO185" i="3"/>
  <c r="AO186" i="3"/>
  <c r="AO187" i="3"/>
  <c r="AO188" i="3"/>
  <c r="AO189" i="3"/>
  <c r="AO190" i="3"/>
  <c r="AO191" i="3"/>
  <c r="AO192" i="3"/>
  <c r="AO193" i="3"/>
  <c r="AO194" i="3"/>
  <c r="AO195" i="3"/>
  <c r="AO196" i="3"/>
  <c r="AO197" i="3"/>
  <c r="AO198" i="3"/>
  <c r="AO199" i="3"/>
  <c r="AO200" i="3"/>
  <c r="AO201" i="3"/>
  <c r="AO202" i="3"/>
  <c r="AO203" i="3"/>
  <c r="AO204" i="3"/>
  <c r="AO205" i="3"/>
  <c r="AO206" i="3"/>
  <c r="AO207" i="3"/>
  <c r="AO208" i="3"/>
  <c r="AO209" i="3"/>
  <c r="AO210" i="3"/>
  <c r="AO211" i="3"/>
  <c r="AO212" i="3"/>
  <c r="AO213" i="3"/>
  <c r="AO214" i="3"/>
  <c r="AO215" i="3"/>
  <c r="AO216" i="3"/>
  <c r="AO217" i="3"/>
  <c r="AO218" i="3"/>
  <c r="AO219" i="3"/>
  <c r="AO220" i="3"/>
  <c r="AO221" i="3"/>
  <c r="AO222" i="3"/>
  <c r="AO223" i="3"/>
  <c r="AO224" i="3"/>
  <c r="AO225" i="3"/>
  <c r="AO226" i="3"/>
  <c r="AO227" i="3"/>
  <c r="AO228" i="3"/>
  <c r="AO229" i="3"/>
  <c r="AO230" i="3"/>
  <c r="AO231" i="3"/>
  <c r="AO232" i="3"/>
  <c r="AO233" i="3"/>
  <c r="AO234" i="3"/>
  <c r="AO235" i="3"/>
  <c r="AO236" i="3"/>
  <c r="AO237" i="3"/>
  <c r="AO238" i="3"/>
  <c r="AO239" i="3"/>
  <c r="AO240" i="3"/>
  <c r="AO241" i="3"/>
  <c r="AO242" i="3"/>
  <c r="AO243" i="3"/>
  <c r="AO244" i="3"/>
  <c r="AO245" i="3"/>
  <c r="AO246" i="3"/>
  <c r="AO247" i="3"/>
  <c r="AO248" i="3"/>
  <c r="AO249" i="3"/>
  <c r="AO250" i="3"/>
  <c r="AO251" i="3"/>
  <c r="AO252" i="3"/>
  <c r="AO253" i="3"/>
  <c r="AO254" i="3"/>
  <c r="AO255" i="3"/>
  <c r="AO256" i="3"/>
  <c r="AO257" i="3"/>
  <c r="AO258" i="3"/>
  <c r="AO259" i="3"/>
  <c r="AO260" i="3"/>
  <c r="AO261" i="3"/>
  <c r="AO262" i="3"/>
  <c r="AO263" i="3"/>
  <c r="AO264" i="3"/>
  <c r="AO265" i="3"/>
  <c r="AO266" i="3"/>
  <c r="AO267" i="3"/>
  <c r="AO268" i="3"/>
  <c r="AO269" i="3"/>
  <c r="AO270" i="3"/>
  <c r="AO271" i="3"/>
  <c r="AO272" i="3"/>
  <c r="AO273" i="3"/>
  <c r="AO274" i="3"/>
  <c r="AO275" i="3"/>
  <c r="AO276" i="3"/>
  <c r="AO277" i="3"/>
  <c r="AO278" i="3"/>
  <c r="AO279" i="3"/>
  <c r="AO280" i="3"/>
  <c r="AO281" i="3"/>
  <c r="AO282" i="3"/>
  <c r="AO283" i="3"/>
  <c r="AO284" i="3"/>
  <c r="AO285" i="3"/>
  <c r="AO286" i="3"/>
  <c r="AO287" i="3"/>
  <c r="AO288" i="3"/>
  <c r="AO289" i="3"/>
  <c r="AO290" i="3"/>
  <c r="AO291" i="3"/>
  <c r="AO292" i="3"/>
  <c r="AO293" i="3"/>
  <c r="AO294" i="3"/>
  <c r="AO295" i="3"/>
  <c r="AO296" i="3"/>
  <c r="AO297" i="3"/>
  <c r="AO298" i="3"/>
  <c r="AO299" i="3"/>
  <c r="AO300" i="3"/>
  <c r="AO301" i="3"/>
  <c r="AO302" i="3"/>
  <c r="AO303" i="3"/>
  <c r="AO304" i="3"/>
  <c r="AO305" i="3"/>
  <c r="AO306" i="3"/>
  <c r="AO307" i="3"/>
  <c r="AO308" i="3"/>
  <c r="AO309" i="3"/>
  <c r="AO310" i="3"/>
  <c r="AO311" i="3"/>
  <c r="AO312" i="3"/>
  <c r="AO313" i="3"/>
  <c r="AO314" i="3"/>
  <c r="AO315" i="3"/>
  <c r="AO316" i="3"/>
  <c r="AO317" i="3"/>
  <c r="AO318" i="3"/>
  <c r="AO319" i="3"/>
  <c r="AO320" i="3"/>
  <c r="AO321" i="3"/>
  <c r="AO322" i="3"/>
  <c r="AO323" i="3"/>
  <c r="AO324" i="3"/>
  <c r="AO325" i="3"/>
  <c r="AO326" i="3"/>
  <c r="AO327" i="3"/>
  <c r="AO328" i="3"/>
  <c r="AO329" i="3"/>
  <c r="AO330" i="3"/>
  <c r="AO331" i="3"/>
  <c r="AO332" i="3"/>
  <c r="AO333" i="3"/>
  <c r="AO334" i="3"/>
  <c r="AO335" i="3"/>
  <c r="AO336" i="3"/>
  <c r="AO337" i="3"/>
  <c r="AO338" i="3"/>
  <c r="AO339" i="3"/>
  <c r="AO340" i="3"/>
  <c r="AO341" i="3"/>
  <c r="AO342" i="3"/>
  <c r="AO343" i="3"/>
  <c r="AO344" i="3"/>
  <c r="AO345" i="3"/>
  <c r="AO346" i="3"/>
  <c r="AO347" i="3"/>
  <c r="AO348" i="3"/>
  <c r="AO349" i="3"/>
  <c r="AO350" i="3"/>
  <c r="AO351" i="3"/>
  <c r="AO352" i="3"/>
  <c r="AO353" i="3"/>
  <c r="AO354" i="3"/>
  <c r="AO355" i="3"/>
  <c r="AO356" i="3"/>
  <c r="AO357" i="3"/>
  <c r="AO358" i="3"/>
  <c r="AO359" i="3"/>
  <c r="AO360" i="3"/>
  <c r="AO361" i="3"/>
  <c r="AO362" i="3"/>
  <c r="AO363" i="3"/>
  <c r="AO364" i="3"/>
  <c r="AO365" i="3"/>
  <c r="AO366" i="3"/>
  <c r="AO367" i="3"/>
  <c r="AO368" i="3"/>
  <c r="AO369" i="3"/>
  <c r="AO370" i="3"/>
  <c r="AO371" i="3"/>
  <c r="AO372" i="3"/>
  <c r="AO373" i="3"/>
  <c r="AO374" i="3"/>
  <c r="AO375" i="3"/>
  <c r="AO376" i="3"/>
  <c r="AO377" i="3"/>
  <c r="AO378" i="3"/>
  <c r="AO379" i="3"/>
  <c r="AO380" i="3"/>
  <c r="AO381" i="3"/>
  <c r="AO382" i="3"/>
  <c r="AO383" i="3"/>
  <c r="AO384" i="3"/>
  <c r="AO385" i="3"/>
  <c r="AO386" i="3"/>
  <c r="AO387" i="3"/>
  <c r="AO388" i="3"/>
  <c r="AO389" i="3"/>
  <c r="AO390" i="3"/>
  <c r="AO391" i="3"/>
  <c r="AO392" i="3"/>
  <c r="AO393" i="3"/>
  <c r="AO394" i="3"/>
  <c r="AO395" i="3"/>
  <c r="AO396" i="3"/>
  <c r="AO397" i="3"/>
  <c r="AO398" i="3"/>
  <c r="AO399" i="3"/>
  <c r="AO400" i="3"/>
  <c r="AO401" i="3"/>
  <c r="AO402" i="3"/>
  <c r="AO403" i="3"/>
  <c r="AO404" i="3"/>
  <c r="AO405" i="3"/>
  <c r="AO406" i="3"/>
  <c r="AO407" i="3"/>
  <c r="AO408" i="3"/>
  <c r="AO409" i="3"/>
  <c r="AO410" i="3"/>
  <c r="AO411" i="3"/>
  <c r="AO412" i="3"/>
  <c r="AO413" i="3"/>
  <c r="AO414" i="3"/>
  <c r="AO415" i="3"/>
  <c r="AO416" i="3"/>
  <c r="AO417" i="3"/>
  <c r="AO418" i="3"/>
  <c r="AO419" i="3"/>
  <c r="AO420" i="3"/>
  <c r="AO421" i="3"/>
  <c r="AO422" i="3"/>
  <c r="AO423" i="3"/>
  <c r="AO424" i="3"/>
  <c r="AO425" i="3"/>
  <c r="AO426" i="3"/>
  <c r="AO427" i="3"/>
  <c r="AO428" i="3"/>
  <c r="AO429" i="3"/>
  <c r="AO430" i="3"/>
  <c r="AO431" i="3"/>
  <c r="AO432" i="3"/>
  <c r="AO433" i="3"/>
  <c r="AO434" i="3"/>
  <c r="AO435" i="3"/>
  <c r="AO436" i="3"/>
  <c r="AO437" i="3"/>
  <c r="AO438" i="3"/>
  <c r="AO439" i="3"/>
  <c r="AO440" i="3"/>
  <c r="AO441" i="3"/>
  <c r="AO442" i="3"/>
  <c r="AO443" i="3"/>
  <c r="AO444" i="3"/>
  <c r="AO445" i="3"/>
  <c r="AO446" i="3"/>
  <c r="AO447" i="3"/>
  <c r="AO448" i="3"/>
  <c r="AO449" i="3"/>
  <c r="AO450" i="3"/>
  <c r="AO451" i="3"/>
  <c r="AO452" i="3"/>
  <c r="AO453" i="3"/>
  <c r="AO454" i="3"/>
  <c r="AO455" i="3"/>
  <c r="AO456" i="3"/>
  <c r="AO457" i="3"/>
  <c r="AO458" i="3"/>
  <c r="AO459" i="3"/>
  <c r="AO460" i="3"/>
  <c r="AO461" i="3"/>
  <c r="AO462" i="3"/>
  <c r="AO463" i="3"/>
  <c r="AO464" i="3"/>
  <c r="AO465" i="3"/>
  <c r="AO466" i="3"/>
  <c r="AO467" i="3"/>
  <c r="AO468" i="3"/>
  <c r="AO469" i="3"/>
  <c r="AO470" i="3"/>
  <c r="AO471" i="3"/>
  <c r="AO472" i="3"/>
  <c r="AO473" i="3"/>
  <c r="AO474" i="3"/>
  <c r="AO475" i="3"/>
  <c r="AO476" i="3"/>
  <c r="AO477" i="3"/>
  <c r="AO478" i="3"/>
  <c r="AO479" i="3"/>
  <c r="AO480" i="3"/>
  <c r="AO481" i="3"/>
  <c r="AO482" i="3"/>
  <c r="AO483" i="3"/>
  <c r="AO484" i="3"/>
  <c r="AO485" i="3"/>
  <c r="AO486" i="3"/>
  <c r="AO487" i="3"/>
  <c r="AO488" i="3"/>
  <c r="AO489" i="3"/>
  <c r="AO490" i="3"/>
  <c r="AO491" i="3"/>
  <c r="AO492" i="3"/>
  <c r="AO493" i="3"/>
  <c r="AO494" i="3"/>
  <c r="AO495" i="3"/>
  <c r="AO496" i="3"/>
  <c r="AO497" i="3"/>
  <c r="AO498" i="3"/>
  <c r="AO499" i="3"/>
  <c r="AO500" i="3"/>
  <c r="AO501" i="3"/>
  <c r="AO502" i="3"/>
  <c r="AO503" i="3"/>
  <c r="AO504" i="3"/>
  <c r="AO505" i="3"/>
  <c r="AO506" i="3"/>
  <c r="AO507" i="3"/>
  <c r="AO508" i="3"/>
  <c r="AO509" i="3"/>
  <c r="AO510" i="3"/>
  <c r="AO511" i="3"/>
  <c r="AO512" i="3"/>
  <c r="AO513" i="3"/>
  <c r="AO514" i="3"/>
  <c r="AO515" i="3"/>
  <c r="AO516" i="3"/>
  <c r="AO517" i="3"/>
  <c r="AO518" i="3"/>
  <c r="AO519" i="3"/>
  <c r="AO520" i="3"/>
  <c r="AO521" i="3"/>
  <c r="AO522" i="3"/>
  <c r="AO523" i="3"/>
  <c r="AO524" i="3"/>
  <c r="AO525" i="3"/>
  <c r="AO526" i="3"/>
  <c r="AO527" i="3"/>
  <c r="AO528" i="3"/>
  <c r="AO529" i="3"/>
  <c r="AO530" i="3"/>
  <c r="AO531" i="3"/>
  <c r="AO532" i="3"/>
  <c r="AO533" i="3"/>
  <c r="AO534" i="3"/>
  <c r="AO535" i="3"/>
  <c r="AO536" i="3"/>
  <c r="AO537" i="3"/>
  <c r="AO538" i="3"/>
  <c r="AO539" i="3"/>
  <c r="AO540" i="3"/>
  <c r="AO541" i="3"/>
  <c r="AO542" i="3"/>
  <c r="AO543" i="3"/>
  <c r="AO544" i="3"/>
  <c r="AO545" i="3"/>
  <c r="AO546" i="3"/>
  <c r="AO547" i="3"/>
  <c r="AO548" i="3"/>
  <c r="AO549" i="3"/>
  <c r="AO550" i="3"/>
  <c r="AO551" i="3"/>
  <c r="AO552" i="3"/>
  <c r="AO553" i="3"/>
  <c r="AO554" i="3"/>
  <c r="AO555" i="3"/>
  <c r="AO556" i="3"/>
  <c r="AO557" i="3"/>
  <c r="AO558" i="3"/>
  <c r="AO559" i="3"/>
  <c r="AO560" i="3"/>
  <c r="AO561" i="3"/>
  <c r="AO562" i="3"/>
  <c r="AO563" i="3"/>
  <c r="AO564" i="3"/>
  <c r="AO565" i="3"/>
  <c r="AO566" i="3"/>
  <c r="AO567" i="3"/>
  <c r="AO568" i="3"/>
  <c r="AO569" i="3"/>
  <c r="AO570" i="3"/>
  <c r="AO571" i="3"/>
  <c r="AO572" i="3"/>
  <c r="AO573" i="3"/>
  <c r="AO574" i="3"/>
  <c r="AO575" i="3"/>
  <c r="AO576" i="3"/>
  <c r="AO577" i="3"/>
  <c r="AO578" i="3"/>
  <c r="AO579" i="3"/>
  <c r="AO580" i="3"/>
  <c r="AO581" i="3"/>
  <c r="AO582" i="3"/>
  <c r="AO583" i="3"/>
  <c r="AO584" i="3"/>
  <c r="AO585" i="3"/>
  <c r="AO586" i="3"/>
  <c r="AO587" i="3"/>
  <c r="AO588" i="3"/>
  <c r="AO589" i="3"/>
  <c r="AO590" i="3"/>
  <c r="AO591" i="3"/>
  <c r="AO592" i="3"/>
  <c r="AO593" i="3"/>
  <c r="AO594" i="3"/>
  <c r="AO595" i="3"/>
  <c r="AO596" i="3"/>
  <c r="AO597" i="3"/>
  <c r="AO598" i="3"/>
  <c r="AO599" i="3"/>
  <c r="AO600" i="3"/>
  <c r="AO601" i="3"/>
  <c r="AO602" i="3"/>
  <c r="AO603" i="3"/>
  <c r="AO604" i="3"/>
  <c r="AO605" i="3"/>
  <c r="AO606" i="3"/>
  <c r="AO607" i="3"/>
  <c r="AO608" i="3"/>
  <c r="AO609" i="3"/>
  <c r="AO610" i="3"/>
  <c r="AO611" i="3"/>
  <c r="AO612" i="3"/>
  <c r="AO613" i="3"/>
  <c r="AO614" i="3"/>
  <c r="AO615" i="3"/>
  <c r="AO616" i="3"/>
  <c r="AO617" i="3"/>
  <c r="AO618" i="3"/>
  <c r="AO619" i="3"/>
  <c r="AO620" i="3"/>
  <c r="AO621" i="3"/>
  <c r="AO622" i="3"/>
  <c r="AO623" i="3"/>
  <c r="AO624" i="3"/>
  <c r="AO625" i="3"/>
  <c r="AO626" i="3"/>
  <c r="AO627" i="3"/>
  <c r="AO628" i="3"/>
  <c r="AO629" i="3"/>
  <c r="AO630" i="3"/>
  <c r="AO631" i="3"/>
  <c r="AO632" i="3"/>
  <c r="AO633" i="3"/>
  <c r="AO634" i="3"/>
  <c r="AO635" i="3"/>
  <c r="AO636" i="3"/>
  <c r="AO637" i="3"/>
  <c r="AO638" i="3"/>
  <c r="AO639" i="3"/>
  <c r="AO640" i="3"/>
  <c r="AO641" i="3"/>
  <c r="AO642" i="3"/>
  <c r="AO643" i="3"/>
  <c r="AO644" i="3"/>
  <c r="AO645" i="3"/>
  <c r="AO646" i="3"/>
  <c r="AO647" i="3"/>
  <c r="AO648" i="3"/>
  <c r="AO649" i="3"/>
  <c r="AO650" i="3"/>
  <c r="AO651" i="3"/>
  <c r="AO652" i="3"/>
  <c r="AO653" i="3"/>
  <c r="AO654" i="3"/>
  <c r="AO655" i="3"/>
  <c r="AO656" i="3"/>
  <c r="AO657" i="3"/>
  <c r="AO658" i="3"/>
  <c r="AO659" i="3"/>
  <c r="AO660" i="3"/>
  <c r="AO661" i="3"/>
  <c r="AO662" i="3"/>
  <c r="AO663" i="3"/>
  <c r="AO664" i="3"/>
  <c r="AO665" i="3"/>
  <c r="AO666" i="3"/>
  <c r="AO667" i="3"/>
  <c r="AO668" i="3"/>
  <c r="AO669" i="3"/>
  <c r="AO670" i="3"/>
  <c r="AO671" i="3"/>
  <c r="AO672" i="3"/>
  <c r="AO673" i="3"/>
  <c r="AO674" i="3"/>
  <c r="AO675" i="3"/>
  <c r="AO676" i="3"/>
  <c r="AO677" i="3"/>
  <c r="AO678" i="3"/>
  <c r="AO679" i="3"/>
  <c r="AO680" i="3"/>
  <c r="AO681" i="3"/>
  <c r="AO682" i="3"/>
  <c r="AO683" i="3"/>
  <c r="AO684" i="3"/>
  <c r="AO685" i="3"/>
  <c r="AO686" i="3"/>
  <c r="AO687" i="3"/>
  <c r="AO688" i="3"/>
  <c r="AO689" i="3"/>
  <c r="AO690" i="3"/>
  <c r="AO691" i="3"/>
  <c r="AO692" i="3"/>
  <c r="AO693" i="3"/>
  <c r="AO694" i="3"/>
  <c r="AO695" i="3"/>
  <c r="AO696" i="3"/>
  <c r="AO697" i="3"/>
  <c r="AO698" i="3"/>
  <c r="AO699" i="3"/>
  <c r="AO700" i="3"/>
  <c r="AO701" i="3"/>
  <c r="AO702" i="3"/>
  <c r="AO703" i="3"/>
  <c r="AO704" i="3"/>
  <c r="AO705" i="3"/>
  <c r="AO706" i="3"/>
  <c r="AO707" i="3"/>
  <c r="AO708" i="3"/>
  <c r="AO709" i="3"/>
  <c r="AO710" i="3"/>
  <c r="AO711" i="3"/>
  <c r="AO712" i="3"/>
  <c r="AO713" i="3"/>
  <c r="AO714" i="3"/>
  <c r="AO715" i="3"/>
  <c r="AO716" i="3"/>
  <c r="AO717" i="3"/>
  <c r="AO718" i="3"/>
  <c r="AO719" i="3"/>
  <c r="AO720" i="3"/>
  <c r="AO721" i="3"/>
  <c r="AO722" i="3"/>
  <c r="AO723" i="3"/>
  <c r="AO724" i="3"/>
  <c r="AO725" i="3"/>
  <c r="AO726" i="3"/>
  <c r="AO727" i="3"/>
  <c r="AO728" i="3"/>
  <c r="AO729" i="3"/>
  <c r="AO730" i="3"/>
  <c r="AO731" i="3"/>
  <c r="AO732" i="3"/>
  <c r="AO733" i="3"/>
  <c r="AO734" i="3"/>
  <c r="AO735" i="3"/>
  <c r="AO736" i="3"/>
  <c r="AO737" i="3"/>
  <c r="AO738" i="3"/>
  <c r="AO739" i="3"/>
  <c r="AO740" i="3"/>
  <c r="AO741" i="3"/>
  <c r="AO742" i="3"/>
  <c r="AO743" i="3"/>
  <c r="AO744" i="3"/>
  <c r="AO745" i="3"/>
  <c r="AO746" i="3"/>
  <c r="AO747" i="3"/>
  <c r="AO748" i="3"/>
  <c r="AO749" i="3"/>
  <c r="AO750" i="3"/>
  <c r="AO751" i="3"/>
  <c r="AO752" i="3"/>
  <c r="AO753" i="3"/>
  <c r="AO754" i="3"/>
  <c r="AO755" i="3"/>
  <c r="AO756" i="3"/>
  <c r="AO757" i="3"/>
  <c r="AO758" i="3"/>
  <c r="AO759" i="3"/>
  <c r="AO760" i="3"/>
  <c r="AO761" i="3"/>
  <c r="AO762" i="3"/>
  <c r="AO763" i="3"/>
  <c r="AO764" i="3"/>
  <c r="AO765" i="3"/>
  <c r="AO766" i="3"/>
  <c r="AO767" i="3"/>
  <c r="AO768" i="3"/>
  <c r="AO769" i="3"/>
  <c r="AO770" i="3"/>
  <c r="AO771" i="3"/>
  <c r="AO772" i="3"/>
  <c r="AO773" i="3"/>
  <c r="AO774" i="3"/>
  <c r="AO775" i="3"/>
  <c r="AO776" i="3"/>
  <c r="AO777" i="3"/>
  <c r="AO778" i="3"/>
  <c r="AO779" i="3"/>
  <c r="AO780" i="3"/>
  <c r="AO781" i="3"/>
  <c r="AO782" i="3"/>
  <c r="AO783" i="3"/>
  <c r="AO784" i="3"/>
  <c r="AO785" i="3"/>
  <c r="AO786" i="3"/>
  <c r="AO787" i="3"/>
  <c r="AO788" i="3"/>
  <c r="AO789" i="3"/>
  <c r="AO790" i="3"/>
  <c r="AO791" i="3"/>
  <c r="AO792" i="3"/>
  <c r="AO793" i="3"/>
  <c r="AO794" i="3"/>
  <c r="AO795" i="3"/>
  <c r="AO796" i="3"/>
  <c r="AO797" i="3"/>
  <c r="AO798" i="3"/>
  <c r="AO799" i="3"/>
  <c r="AO800" i="3"/>
  <c r="AO801" i="3"/>
  <c r="AO802" i="3"/>
  <c r="AO803" i="3"/>
  <c r="AO804" i="3"/>
  <c r="AO805" i="3"/>
  <c r="AO806" i="3"/>
  <c r="AO807" i="3"/>
  <c r="AO808" i="3"/>
  <c r="AO809" i="3"/>
  <c r="AO810" i="3"/>
  <c r="AO811" i="3"/>
  <c r="AO812" i="3"/>
  <c r="AO813" i="3"/>
  <c r="AO814" i="3"/>
  <c r="AO815" i="3"/>
  <c r="AO816" i="3"/>
  <c r="AO817" i="3"/>
  <c r="AO818" i="3"/>
  <c r="AO819" i="3"/>
  <c r="AO820" i="3"/>
  <c r="AO821" i="3"/>
  <c r="AO822" i="3"/>
  <c r="AO823" i="3"/>
  <c r="AO824" i="3"/>
  <c r="AO825" i="3"/>
  <c r="AO826" i="3"/>
  <c r="AO827" i="3"/>
  <c r="AO828" i="3"/>
  <c r="AO829" i="3"/>
  <c r="AO830" i="3"/>
  <c r="AO831" i="3"/>
  <c r="AO832" i="3"/>
  <c r="AO833" i="3"/>
  <c r="AO834" i="3"/>
  <c r="AO835" i="3"/>
  <c r="AO836" i="3"/>
  <c r="AO837" i="3"/>
  <c r="AO838" i="3"/>
  <c r="AO839" i="3"/>
  <c r="AO840" i="3"/>
  <c r="AO841" i="3"/>
  <c r="AO842" i="3"/>
  <c r="AO843" i="3"/>
  <c r="AO844" i="3"/>
  <c r="AO845" i="3"/>
  <c r="AO846" i="3"/>
  <c r="AO847" i="3"/>
  <c r="AO848" i="3"/>
  <c r="AO849" i="3"/>
  <c r="AO850" i="3"/>
  <c r="AO851" i="3"/>
  <c r="AO852" i="3"/>
  <c r="AO853" i="3"/>
  <c r="AO854" i="3"/>
  <c r="AO855" i="3"/>
  <c r="AO856" i="3"/>
  <c r="AO857" i="3"/>
  <c r="AO858" i="3"/>
  <c r="AO859" i="3"/>
  <c r="AO860" i="3"/>
  <c r="AO861" i="3"/>
  <c r="AO862" i="3"/>
  <c r="AO863" i="3"/>
  <c r="AO864" i="3"/>
  <c r="AO865" i="3"/>
  <c r="AO866" i="3"/>
  <c r="AO867" i="3"/>
  <c r="AO868" i="3"/>
  <c r="AO869" i="3"/>
  <c r="AO870" i="3"/>
  <c r="AO871" i="3"/>
  <c r="AO872" i="3"/>
  <c r="AO873" i="3"/>
  <c r="AO874" i="3"/>
  <c r="AO875" i="3"/>
  <c r="AO876" i="3"/>
  <c r="AO877" i="3"/>
  <c r="AO878" i="3"/>
  <c r="AO879" i="3"/>
  <c r="AO880" i="3"/>
  <c r="AO881" i="3"/>
  <c r="AO882" i="3"/>
  <c r="AO883" i="3"/>
  <c r="AO884" i="3"/>
  <c r="AO885" i="3"/>
  <c r="AO886" i="3"/>
  <c r="AO887" i="3"/>
  <c r="AO888" i="3"/>
  <c r="AO889" i="3"/>
  <c r="AO890" i="3"/>
  <c r="AO891" i="3"/>
  <c r="AO892" i="3"/>
  <c r="AO893" i="3"/>
  <c r="AO894" i="3"/>
  <c r="AO895" i="3"/>
  <c r="AO896" i="3"/>
  <c r="AO897" i="3"/>
  <c r="AO898" i="3"/>
  <c r="AO899" i="3"/>
  <c r="AO900" i="3"/>
  <c r="AO901" i="3"/>
  <c r="AO902" i="3"/>
  <c r="AO903" i="3"/>
  <c r="AO904" i="3"/>
  <c r="AO905" i="3"/>
  <c r="AO906" i="3"/>
  <c r="AO907" i="3"/>
  <c r="AO908" i="3"/>
  <c r="AO909" i="3"/>
  <c r="AO910" i="3"/>
  <c r="AO911" i="3"/>
  <c r="AO912" i="3"/>
  <c r="AO913" i="3"/>
  <c r="AO914" i="3"/>
  <c r="AO915" i="3"/>
  <c r="AO916" i="3"/>
  <c r="AO917" i="3"/>
  <c r="AO918" i="3"/>
  <c r="AO919" i="3"/>
  <c r="AO920" i="3"/>
  <c r="AO921" i="3"/>
  <c r="AO922" i="3"/>
  <c r="AO923" i="3"/>
  <c r="AO924" i="3"/>
  <c r="AO925" i="3"/>
  <c r="AO926" i="3"/>
  <c r="AO927" i="3"/>
  <c r="AO928" i="3"/>
  <c r="AO929" i="3"/>
  <c r="AO930" i="3"/>
  <c r="AO931" i="3"/>
  <c r="AO932" i="3"/>
  <c r="AO933" i="3"/>
  <c r="AO934" i="3"/>
  <c r="AO935" i="3"/>
  <c r="AO936" i="3"/>
  <c r="AO937" i="3"/>
  <c r="AO938" i="3"/>
  <c r="AO939" i="3"/>
  <c r="AO940" i="3"/>
  <c r="AO941" i="3"/>
  <c r="AO942" i="3"/>
  <c r="AO943" i="3"/>
  <c r="AO944" i="3"/>
  <c r="AO945" i="3"/>
  <c r="AO946" i="3"/>
  <c r="AO947" i="3"/>
  <c r="AO948" i="3"/>
  <c r="AO949" i="3"/>
  <c r="AO950" i="3"/>
  <c r="AO951" i="3"/>
  <c r="AO952" i="3"/>
  <c r="AO953" i="3"/>
  <c r="AO954" i="3"/>
  <c r="AO955" i="3"/>
  <c r="AO956" i="3"/>
  <c r="AO957" i="3"/>
  <c r="AO958" i="3"/>
  <c r="AO959" i="3"/>
  <c r="AO960" i="3"/>
  <c r="AO961" i="3"/>
  <c r="AO962" i="3"/>
  <c r="AO963" i="3"/>
  <c r="AO964" i="3"/>
  <c r="AO965" i="3"/>
  <c r="AO966" i="3"/>
  <c r="AO967" i="3"/>
  <c r="AO968" i="3"/>
  <c r="AO969" i="3"/>
  <c r="AO970" i="3"/>
  <c r="AO971" i="3"/>
  <c r="AO972" i="3"/>
  <c r="AO973" i="3"/>
  <c r="AO974" i="3"/>
  <c r="AO975" i="3"/>
  <c r="AO976" i="3"/>
  <c r="AO977" i="3"/>
  <c r="AO978" i="3"/>
  <c r="AO979" i="3"/>
  <c r="AO980" i="3"/>
  <c r="AO981" i="3"/>
  <c r="AO982" i="3"/>
  <c r="AO983" i="3"/>
  <c r="AO984" i="3"/>
  <c r="AO985" i="3"/>
  <c r="AO986" i="3"/>
  <c r="AO987" i="3"/>
  <c r="AO988" i="3"/>
  <c r="AO989" i="3"/>
  <c r="AO990" i="3"/>
  <c r="AO991" i="3"/>
  <c r="AO992" i="3"/>
  <c r="AO993" i="3"/>
  <c r="AO994" i="3"/>
  <c r="AO995" i="3"/>
  <c r="AO996" i="3"/>
  <c r="AO997" i="3"/>
  <c r="AO998" i="3"/>
  <c r="AO999" i="3"/>
  <c r="AO1000" i="3"/>
  <c r="AO1001" i="3"/>
  <c r="AO1002" i="3"/>
  <c r="AO1003" i="3"/>
  <c r="AO1004" i="3"/>
  <c r="AO1005" i="3"/>
  <c r="AO1006" i="3"/>
  <c r="AO1007" i="3"/>
  <c r="AO1008" i="3"/>
  <c r="AO1009" i="3"/>
  <c r="AO1010" i="3"/>
  <c r="AO1011" i="3"/>
  <c r="AO1012" i="3"/>
  <c r="AO1013" i="3"/>
  <c r="AO1014" i="3"/>
  <c r="AO1015" i="3"/>
  <c r="AO1016" i="3"/>
  <c r="AO1017" i="3"/>
  <c r="AO1018" i="3"/>
  <c r="AO1019" i="3"/>
  <c r="AO1020" i="3"/>
  <c r="AO1021" i="3"/>
  <c r="AO1022" i="3"/>
  <c r="AO1023" i="3"/>
  <c r="AO1024" i="3"/>
  <c r="AO1025" i="3"/>
  <c r="AO1026" i="3"/>
  <c r="AO1027" i="3"/>
  <c r="AO1028" i="3"/>
  <c r="AO1029" i="3"/>
  <c r="AO1030" i="3"/>
  <c r="AO1031" i="3"/>
  <c r="AO1032" i="3"/>
  <c r="AO1033" i="3"/>
  <c r="AO1034" i="3"/>
  <c r="AO1035" i="3"/>
  <c r="AO1036" i="3"/>
  <c r="AO1037" i="3"/>
  <c r="AO1038" i="3"/>
  <c r="AO1039" i="3"/>
  <c r="AO1040" i="3"/>
  <c r="AO1041" i="3"/>
  <c r="AO1042" i="3"/>
  <c r="AO1043" i="3"/>
  <c r="AO1044" i="3"/>
  <c r="AO1045" i="3"/>
  <c r="AO1046" i="3"/>
  <c r="AO1047" i="3"/>
  <c r="AO1048" i="3"/>
  <c r="AO1049" i="3"/>
  <c r="AO1050" i="3"/>
  <c r="AO1051" i="3"/>
  <c r="AO1052" i="3"/>
  <c r="AO1053" i="3"/>
  <c r="AO1054" i="3"/>
  <c r="AO1055" i="3"/>
  <c r="AO1056" i="3"/>
  <c r="AO1057" i="3"/>
  <c r="AO1058" i="3"/>
  <c r="AO1059" i="3"/>
  <c r="AO1060" i="3"/>
  <c r="AO1061" i="3"/>
  <c r="AO1062" i="3"/>
  <c r="AO1063" i="3"/>
  <c r="AO1064" i="3"/>
  <c r="AO1065" i="3"/>
  <c r="AO1066" i="3"/>
  <c r="AO1067" i="3"/>
  <c r="AO1068" i="3"/>
  <c r="AO1069" i="3"/>
  <c r="AO1070" i="3"/>
  <c r="AO1071" i="3"/>
  <c r="AO1072" i="3"/>
  <c r="AO1073" i="3"/>
  <c r="AO1074" i="3"/>
  <c r="AO1075" i="3"/>
  <c r="AO1076" i="3"/>
  <c r="AO1077" i="3"/>
  <c r="AO1078" i="3"/>
  <c r="AO1079" i="3"/>
  <c r="AO1080" i="3"/>
  <c r="AO1081" i="3"/>
  <c r="AO1082" i="3"/>
  <c r="AO1083" i="3"/>
  <c r="AO1084" i="3"/>
  <c r="AO1085" i="3"/>
  <c r="AO1086" i="3"/>
  <c r="AO1087" i="3"/>
  <c r="AO1088" i="3"/>
  <c r="AO1089" i="3"/>
  <c r="AO1090" i="3"/>
  <c r="AO1091" i="3"/>
  <c r="AO1092" i="3"/>
  <c r="AO1093" i="3"/>
  <c r="AO1094" i="3"/>
  <c r="AO1095" i="3"/>
  <c r="AO1096" i="3"/>
  <c r="AO1097" i="3"/>
  <c r="AO1098" i="3"/>
  <c r="AO1099" i="3"/>
  <c r="AO1100" i="3"/>
  <c r="AO1101" i="3"/>
  <c r="AO1102" i="3"/>
  <c r="AO1103" i="3"/>
  <c r="AO1104" i="3"/>
  <c r="AO1105" i="3"/>
  <c r="AO1106" i="3"/>
  <c r="AO1107" i="3"/>
  <c r="AO1108" i="3"/>
  <c r="AO1109" i="3"/>
  <c r="AO1110" i="3"/>
  <c r="AO1111" i="3"/>
  <c r="AO1112" i="3"/>
  <c r="AO1113" i="3"/>
  <c r="AO1114" i="3"/>
  <c r="AO1115" i="3"/>
  <c r="AO1116" i="3"/>
  <c r="AO1117" i="3"/>
  <c r="AO1118" i="3"/>
  <c r="AO1119" i="3"/>
  <c r="AO1120" i="3"/>
  <c r="AO1121" i="3"/>
  <c r="AO1122" i="3"/>
  <c r="AO1123" i="3"/>
  <c r="AO1124" i="3"/>
  <c r="AO1125" i="3"/>
  <c r="AO1126" i="3"/>
  <c r="AO1127" i="3"/>
  <c r="AO1128" i="3"/>
  <c r="AO1129" i="3"/>
  <c r="AO1130" i="3"/>
  <c r="AO1131" i="3"/>
  <c r="AO1132" i="3"/>
  <c r="AO1133" i="3"/>
  <c r="AO1134" i="3"/>
  <c r="AO1135" i="3"/>
  <c r="AO1136" i="3"/>
  <c r="AO1137" i="3"/>
  <c r="AO1138" i="3"/>
  <c r="AO1139" i="3"/>
  <c r="AO1140" i="3"/>
  <c r="AO1141" i="3"/>
  <c r="AO1142" i="3"/>
  <c r="AO1143" i="3"/>
  <c r="AO1144" i="3"/>
  <c r="AO1145" i="3"/>
  <c r="AO1146" i="3"/>
  <c r="AO1147" i="3"/>
  <c r="AO1148" i="3"/>
  <c r="AO1149" i="3"/>
  <c r="AO1150" i="3"/>
  <c r="AO1151" i="3"/>
  <c r="AO1152" i="3"/>
  <c r="AO1153" i="3"/>
  <c r="AO1154" i="3"/>
  <c r="AO1155" i="3"/>
  <c r="AO1156" i="3"/>
  <c r="AO1157" i="3"/>
  <c r="AO1158" i="3"/>
  <c r="AO1159" i="3"/>
  <c r="AO1160" i="3"/>
  <c r="AO1161" i="3"/>
  <c r="AO1162" i="3"/>
  <c r="AO1163" i="3"/>
  <c r="AO1164" i="3"/>
  <c r="AO1165" i="3"/>
  <c r="AO1166" i="3"/>
  <c r="AO1167" i="3"/>
  <c r="AO1168" i="3"/>
  <c r="AO1169" i="3"/>
  <c r="AO1170" i="3"/>
  <c r="AO1171" i="3"/>
  <c r="AO1172" i="3"/>
  <c r="AO1173" i="3"/>
  <c r="AO1174" i="3"/>
  <c r="AO1175" i="3"/>
  <c r="AO1176" i="3"/>
  <c r="AO1177" i="3"/>
  <c r="AO1178" i="3"/>
  <c r="AO1179" i="3"/>
  <c r="AO1180" i="3"/>
  <c r="AO1181" i="3"/>
  <c r="AO1182" i="3"/>
  <c r="AO1183" i="3"/>
  <c r="AO1184" i="3"/>
  <c r="AO1185" i="3"/>
  <c r="AO1186" i="3"/>
  <c r="AO1187" i="3"/>
  <c r="AO1188" i="3"/>
  <c r="AO1189" i="3"/>
  <c r="AO1190" i="3"/>
  <c r="AO1191" i="3"/>
  <c r="AO1192" i="3"/>
  <c r="AO1193" i="3"/>
  <c r="AO1194" i="3"/>
  <c r="AO1195" i="3"/>
  <c r="AO1196" i="3"/>
  <c r="AO1197" i="3"/>
  <c r="AO1198" i="3"/>
  <c r="AO1199" i="3"/>
  <c r="AO1200" i="3"/>
  <c r="AO1201" i="3"/>
  <c r="AO1202" i="3"/>
  <c r="AO1203" i="3"/>
  <c r="AO1204" i="3"/>
  <c r="AO1205" i="3"/>
  <c r="AO1206" i="3"/>
  <c r="AO1207" i="3"/>
  <c r="AO1208" i="3"/>
  <c r="AO1209" i="3"/>
  <c r="AO1210" i="3"/>
  <c r="AO1211" i="3"/>
  <c r="AO1212" i="3"/>
  <c r="AO1213" i="3"/>
  <c r="AO1214" i="3"/>
  <c r="AO1215" i="3"/>
  <c r="AO1216" i="3"/>
  <c r="AO1217" i="3"/>
  <c r="AO1218" i="3"/>
  <c r="AO1219" i="3"/>
  <c r="AO1220" i="3"/>
  <c r="AO1221" i="3"/>
  <c r="AO1222" i="3"/>
  <c r="AO1223" i="3"/>
  <c r="AO1224" i="3"/>
  <c r="AO1225" i="3"/>
  <c r="AO1226" i="3"/>
  <c r="AO1227" i="3"/>
  <c r="AO1228" i="3"/>
  <c r="AO1229" i="3"/>
  <c r="AO1230" i="3"/>
  <c r="AO1231" i="3"/>
  <c r="AO1232" i="3"/>
  <c r="AO1233" i="3"/>
  <c r="AO1234" i="3"/>
  <c r="AO1235" i="3"/>
  <c r="AO1236" i="3"/>
  <c r="AO1237" i="3"/>
  <c r="AO1238" i="3"/>
  <c r="AO1239" i="3"/>
  <c r="AO1240" i="3"/>
  <c r="AO1241" i="3"/>
  <c r="AO1242" i="3"/>
  <c r="AO1243" i="3"/>
  <c r="AO1244" i="3"/>
  <c r="AO1245" i="3"/>
  <c r="AO1246" i="3"/>
  <c r="AO1247" i="3"/>
  <c r="AO1248" i="3"/>
  <c r="AO1249" i="3"/>
  <c r="AO1250" i="3"/>
  <c r="AO1251" i="3"/>
  <c r="AO1252" i="3"/>
  <c r="AO1253" i="3"/>
  <c r="AO1254" i="3"/>
  <c r="AO1255" i="3"/>
  <c r="AO1256" i="3"/>
  <c r="AO1257" i="3"/>
  <c r="AO1258" i="3"/>
  <c r="AO1259" i="3"/>
  <c r="AO1260" i="3"/>
  <c r="AO1261" i="3"/>
  <c r="AO1262" i="3"/>
  <c r="AO1263" i="3"/>
  <c r="AO1264" i="3"/>
  <c r="AO1265" i="3"/>
  <c r="AO1266" i="3"/>
  <c r="AO1267" i="3"/>
  <c r="AO1268" i="3"/>
  <c r="AO1269" i="3"/>
  <c r="AO1270" i="3"/>
  <c r="AO1271" i="3"/>
  <c r="AO1272" i="3"/>
  <c r="AO1273" i="3"/>
  <c r="AO1274" i="3"/>
  <c r="AO1275" i="3"/>
  <c r="AO1276" i="3"/>
  <c r="AO1277" i="3"/>
  <c r="AO1278" i="3"/>
  <c r="AO1279" i="3"/>
  <c r="AO1280" i="3"/>
  <c r="AO1281" i="3"/>
  <c r="AO1282" i="3"/>
  <c r="AO1283" i="3"/>
  <c r="AO1284" i="3"/>
  <c r="AO1285" i="3"/>
  <c r="AO1286" i="3"/>
  <c r="AO1287" i="3"/>
  <c r="AO1288" i="3"/>
  <c r="AO1289" i="3"/>
  <c r="AO1290" i="3"/>
  <c r="AO1291" i="3"/>
  <c r="AO1292" i="3"/>
  <c r="AO1293" i="3"/>
  <c r="AO1294" i="3"/>
  <c r="AO1295" i="3"/>
  <c r="AO1296" i="3"/>
  <c r="AO1297" i="3"/>
  <c r="AO1298" i="3"/>
  <c r="AO1299" i="3"/>
  <c r="AO1300" i="3"/>
  <c r="AO1301" i="3"/>
  <c r="AO1302" i="3"/>
  <c r="AO1303" i="3"/>
  <c r="AO1304" i="3"/>
  <c r="AO1305" i="3"/>
  <c r="AO1306" i="3"/>
  <c r="AO1307" i="3"/>
  <c r="AO1308" i="3"/>
  <c r="AO1309" i="3"/>
  <c r="AO1310" i="3"/>
  <c r="AO1311" i="3"/>
  <c r="AO1312" i="3"/>
  <c r="AO1313" i="3"/>
  <c r="AO1314" i="3"/>
  <c r="AO1315" i="3"/>
  <c r="AO1316" i="3"/>
  <c r="AO1317" i="3"/>
  <c r="AO1318" i="3"/>
  <c r="AO1319" i="3"/>
  <c r="AO1320" i="3"/>
  <c r="AO1321" i="3"/>
  <c r="AO1322" i="3"/>
  <c r="AO1323" i="3"/>
  <c r="AO1324" i="3"/>
  <c r="AO1325" i="3"/>
  <c r="AO1326" i="3"/>
  <c r="AO1327" i="3"/>
  <c r="AO1328" i="3"/>
  <c r="AO1329" i="3"/>
  <c r="AO1330" i="3"/>
  <c r="AO1331" i="3"/>
  <c r="AO1332" i="3"/>
  <c r="AO1333" i="3"/>
  <c r="AO1334" i="3"/>
  <c r="AO1335" i="3"/>
  <c r="AO1336" i="3"/>
  <c r="AO1337" i="3"/>
  <c r="AO1338" i="3"/>
  <c r="AO1339" i="3"/>
  <c r="AO1340" i="3"/>
  <c r="AO1341" i="3"/>
  <c r="AO1342" i="3"/>
  <c r="AO1343" i="3"/>
  <c r="AO1344" i="3"/>
  <c r="AO1345" i="3"/>
  <c r="AO1346" i="3"/>
  <c r="AO1347" i="3"/>
  <c r="AO1348" i="3"/>
  <c r="AO1349" i="3"/>
  <c r="AO1350" i="3"/>
  <c r="AO1351" i="3"/>
  <c r="AO1352" i="3"/>
  <c r="AO1353" i="3"/>
  <c r="AO1354" i="3"/>
  <c r="AO1355" i="3"/>
  <c r="AO1356" i="3"/>
  <c r="AO1357" i="3"/>
  <c r="AO1358" i="3"/>
  <c r="AO1359" i="3"/>
  <c r="AO1360" i="3"/>
  <c r="AO1361" i="3"/>
  <c r="AO1362" i="3"/>
  <c r="AO1363" i="3"/>
  <c r="AO1364" i="3"/>
  <c r="AO1365" i="3"/>
  <c r="AO1366" i="3"/>
  <c r="AO1367" i="3"/>
  <c r="AO1368" i="3"/>
  <c r="AO1369" i="3"/>
  <c r="AO1370" i="3"/>
  <c r="AO1371" i="3"/>
  <c r="AO1372" i="3"/>
  <c r="AO1373" i="3"/>
  <c r="AO1374" i="3"/>
  <c r="AO1375" i="3"/>
  <c r="AO1376" i="3"/>
  <c r="AO1377" i="3"/>
  <c r="AO1378" i="3"/>
  <c r="AO1379" i="3"/>
  <c r="AO1380" i="3"/>
  <c r="AO1381" i="3"/>
  <c r="AO1382" i="3"/>
  <c r="AO1383" i="3"/>
  <c r="AO1384" i="3"/>
  <c r="AO1385" i="3"/>
  <c r="AO1386" i="3"/>
  <c r="AO1387" i="3"/>
  <c r="AO1388" i="3"/>
  <c r="AO1389" i="3"/>
  <c r="AO1390" i="3"/>
  <c r="AO1391" i="3"/>
  <c r="AO1392" i="3"/>
  <c r="AO1393" i="3"/>
  <c r="AO1394" i="3"/>
  <c r="AO1395" i="3"/>
  <c r="AO1396" i="3"/>
  <c r="AO1397" i="3"/>
  <c r="AO1398" i="3"/>
  <c r="AO1399" i="3"/>
  <c r="AO1400" i="3"/>
  <c r="AO1401" i="3"/>
  <c r="AO1402" i="3"/>
  <c r="AO1403" i="3"/>
  <c r="AO1404" i="3"/>
  <c r="AO1405" i="3"/>
  <c r="AO1406" i="3"/>
  <c r="AO1407" i="3"/>
  <c r="AO1408" i="3"/>
  <c r="AO1409" i="3"/>
  <c r="AO1410" i="3"/>
  <c r="AO1411" i="3"/>
  <c r="AO1412" i="3"/>
  <c r="AO1413" i="3"/>
  <c r="AO1414" i="3"/>
  <c r="AO1415" i="3"/>
  <c r="AO1416" i="3"/>
  <c r="AO1417" i="3"/>
  <c r="AO1418" i="3"/>
  <c r="AO1419" i="3"/>
  <c r="AO1420" i="3"/>
  <c r="AO1421" i="3"/>
  <c r="AO1422" i="3"/>
  <c r="AO1423" i="3"/>
  <c r="AO1424" i="3"/>
  <c r="AO1425" i="3"/>
  <c r="AO1426" i="3"/>
  <c r="AO1427" i="3"/>
  <c r="AO1428" i="3"/>
  <c r="AO1429" i="3"/>
  <c r="AO1430" i="3"/>
  <c r="AO1431" i="3"/>
  <c r="AO1432" i="3"/>
  <c r="AO1433" i="3"/>
  <c r="AO1434" i="3"/>
  <c r="AO1435" i="3"/>
  <c r="AO1436" i="3"/>
  <c r="AO1437" i="3"/>
  <c r="AO1438" i="3"/>
  <c r="AO1439" i="3"/>
  <c r="AO1440" i="3"/>
  <c r="AO1441" i="3"/>
  <c r="AO1442" i="3"/>
  <c r="AO1443" i="3"/>
  <c r="AO1444" i="3"/>
  <c r="AO1445" i="3"/>
  <c r="AO1446" i="3"/>
  <c r="AO1447" i="3"/>
  <c r="AO1448" i="3"/>
  <c r="AO1449" i="3"/>
  <c r="AO1450" i="3"/>
  <c r="AO1451" i="3"/>
  <c r="AO1452" i="3"/>
  <c r="AO1453" i="3"/>
  <c r="AO1454" i="3"/>
  <c r="AO1455" i="3"/>
  <c r="AO1456" i="3"/>
  <c r="AO1457" i="3"/>
  <c r="AO1458" i="3"/>
  <c r="AO1459" i="3"/>
  <c r="AO1460" i="3"/>
  <c r="AO1461" i="3"/>
  <c r="AO1462" i="3"/>
  <c r="AO1463" i="3"/>
  <c r="AO1464" i="3"/>
  <c r="AO1465" i="3"/>
  <c r="AO1466" i="3"/>
  <c r="AO1467" i="3"/>
  <c r="AO1468" i="3"/>
  <c r="AO1469" i="3"/>
  <c r="AO1470" i="3"/>
  <c r="AO1471" i="3"/>
  <c r="AO1472" i="3"/>
  <c r="AO1473" i="3"/>
  <c r="AO1474" i="3"/>
  <c r="AO1475" i="3"/>
  <c r="AO1476" i="3"/>
  <c r="AO1477" i="3"/>
  <c r="AO1478" i="3"/>
  <c r="AO1479" i="3"/>
  <c r="AO1480" i="3"/>
  <c r="AO1481" i="3"/>
  <c r="AO1482" i="3"/>
  <c r="AO1483" i="3"/>
  <c r="AO1484" i="3"/>
  <c r="AO1485" i="3"/>
  <c r="AO1486" i="3"/>
  <c r="AO1487" i="3"/>
  <c r="AO1488" i="3"/>
  <c r="AO1489" i="3"/>
  <c r="AO1490" i="3"/>
  <c r="AO1491" i="3"/>
  <c r="AO1492" i="3"/>
  <c r="AO1493" i="3"/>
  <c r="AO1494" i="3"/>
  <c r="AO1495" i="3"/>
  <c r="AO1496" i="3"/>
  <c r="AO1497" i="3"/>
  <c r="AO1498" i="3"/>
  <c r="AO1499" i="3"/>
  <c r="AO1500" i="3"/>
  <c r="AO1501" i="3"/>
  <c r="AO1502" i="3"/>
  <c r="AO1503" i="3"/>
  <c r="AO1504" i="3"/>
  <c r="AO1505" i="3"/>
  <c r="AO1506" i="3"/>
  <c r="AO1507" i="3"/>
  <c r="AO1508" i="3"/>
  <c r="AO1509" i="3"/>
  <c r="AO1510" i="3"/>
  <c r="AO1511" i="3"/>
  <c r="AO1512" i="3"/>
  <c r="AO1513" i="3"/>
  <c r="AO1514" i="3"/>
  <c r="AO1515" i="3"/>
  <c r="AO1516" i="3"/>
  <c r="AO1517" i="3"/>
  <c r="AO1518" i="3"/>
  <c r="AO1519" i="3"/>
  <c r="AO1520" i="3"/>
  <c r="AO1521" i="3"/>
  <c r="AO1522" i="3"/>
  <c r="AO1523" i="3"/>
  <c r="AO1524" i="3"/>
  <c r="AO1525" i="3"/>
  <c r="AO1526" i="3"/>
  <c r="AO1527" i="3"/>
  <c r="AO1528" i="3"/>
  <c r="AO1529" i="3"/>
  <c r="AO1530" i="3"/>
  <c r="AO1531" i="3"/>
  <c r="AO1532" i="3"/>
  <c r="AO1533" i="3"/>
  <c r="AO1534" i="3"/>
  <c r="AO1535" i="3"/>
  <c r="AO1536" i="3"/>
  <c r="AO1537" i="3"/>
  <c r="AO1538" i="3"/>
  <c r="AO1539" i="3"/>
  <c r="AO1540" i="3"/>
  <c r="AO1541" i="3"/>
  <c r="AO1542" i="3"/>
  <c r="AO1543" i="3"/>
  <c r="AO1544" i="3"/>
  <c r="AO1545" i="3"/>
  <c r="AO1546" i="3"/>
  <c r="AO1547" i="3"/>
  <c r="AO1548" i="3"/>
  <c r="AO1549" i="3"/>
  <c r="AO1550" i="3"/>
  <c r="AO1551" i="3"/>
  <c r="AO1552" i="3"/>
  <c r="AO1553" i="3"/>
  <c r="AO1554" i="3"/>
  <c r="AO1555" i="3"/>
  <c r="AO1556" i="3"/>
  <c r="AO1557" i="3"/>
  <c r="AO1558" i="3"/>
  <c r="AO1559" i="3"/>
  <c r="AO1560" i="3"/>
  <c r="AO1561" i="3"/>
  <c r="AO1562" i="3"/>
  <c r="AO1563" i="3"/>
  <c r="AO1564" i="3"/>
  <c r="AO1565" i="3"/>
  <c r="AO1566" i="3"/>
  <c r="AO1567" i="3"/>
  <c r="AO1568" i="3"/>
  <c r="AO1569" i="3"/>
  <c r="AO1570" i="3"/>
  <c r="AO1571" i="3"/>
  <c r="AO1572" i="3"/>
  <c r="AO1573" i="3"/>
  <c r="AO1574" i="3"/>
  <c r="AO1575" i="3"/>
  <c r="AO1576" i="3"/>
  <c r="AO1577" i="3"/>
  <c r="AO1578" i="3"/>
  <c r="AO1579" i="3"/>
  <c r="AO1580" i="3"/>
  <c r="AO1581" i="3"/>
  <c r="AO1582" i="3"/>
  <c r="AO1583" i="3"/>
  <c r="AO1584" i="3"/>
  <c r="AO1585" i="3"/>
  <c r="AO1586" i="3"/>
  <c r="AO1587" i="3"/>
  <c r="AO1588" i="3"/>
  <c r="AO1589" i="3"/>
  <c r="AO1590" i="3"/>
  <c r="AO1591" i="3"/>
  <c r="AO1592" i="3"/>
  <c r="AO1593" i="3"/>
  <c r="AO1594" i="3"/>
  <c r="AO1595" i="3"/>
  <c r="AO1596" i="3"/>
  <c r="AO1597" i="3"/>
  <c r="AO1598" i="3"/>
  <c r="AO1599" i="3"/>
  <c r="AO1600" i="3"/>
  <c r="AO1601" i="3"/>
  <c r="AO1602" i="3"/>
  <c r="AO1603" i="3"/>
  <c r="AO1604" i="3"/>
  <c r="AO1605" i="3"/>
  <c r="AO1606" i="3"/>
  <c r="AO1607" i="3"/>
  <c r="AO1608" i="3"/>
  <c r="AO1609" i="3"/>
  <c r="AO1610" i="3"/>
  <c r="AO1611" i="3"/>
  <c r="AO1612" i="3"/>
  <c r="AO1613" i="3"/>
  <c r="AO1614" i="3"/>
  <c r="AO1615" i="3"/>
  <c r="AO1616" i="3"/>
  <c r="AO1617" i="3"/>
  <c r="AO1618" i="3"/>
  <c r="AO1619" i="3"/>
  <c r="AO1620" i="3"/>
  <c r="AO1621" i="3"/>
  <c r="AO1622" i="3"/>
  <c r="AO1623" i="3"/>
  <c r="AO1624" i="3"/>
  <c r="AO1625" i="3"/>
  <c r="AO1626" i="3"/>
  <c r="AO1627" i="3"/>
  <c r="AO1628" i="3"/>
  <c r="AO1629" i="3"/>
  <c r="AO1630" i="3"/>
  <c r="AO1631" i="3"/>
  <c r="AO1632" i="3"/>
  <c r="AO1633" i="3"/>
  <c r="AO1634" i="3"/>
  <c r="AO1635" i="3"/>
  <c r="AO1636" i="3"/>
  <c r="AO1637" i="3"/>
  <c r="AO1638" i="3"/>
  <c r="AO1639" i="3"/>
  <c r="AO1640" i="3"/>
  <c r="AO1641" i="3"/>
  <c r="AO1642" i="3"/>
  <c r="AO1643" i="3"/>
  <c r="AO1644" i="3"/>
  <c r="AO1645" i="3"/>
  <c r="AO1646" i="3"/>
  <c r="AO1647" i="3"/>
  <c r="AO1648" i="3"/>
  <c r="AO1649" i="3"/>
  <c r="AO1650" i="3"/>
  <c r="AO1651" i="3"/>
  <c r="AO1652" i="3"/>
  <c r="AO1653" i="3"/>
  <c r="AO1654" i="3"/>
  <c r="AO1655" i="3"/>
  <c r="AO1656" i="3"/>
  <c r="AO1657" i="3"/>
  <c r="AO1658" i="3"/>
  <c r="AO1659" i="3"/>
  <c r="AO1660" i="3"/>
  <c r="AO1661" i="3"/>
  <c r="AO1662" i="3"/>
  <c r="AO1663" i="3"/>
  <c r="AO1664" i="3"/>
  <c r="AO1665" i="3"/>
  <c r="AO1666" i="3"/>
  <c r="AO1667" i="3"/>
  <c r="AO1668" i="3"/>
  <c r="AO1669" i="3"/>
  <c r="AO1670" i="3"/>
  <c r="AO1671" i="3"/>
  <c r="AO1672" i="3"/>
  <c r="AO1673" i="3"/>
  <c r="AO1674" i="3"/>
  <c r="AO1675" i="3"/>
  <c r="AO1676" i="3"/>
  <c r="AO1677" i="3"/>
  <c r="AO1678" i="3"/>
  <c r="AO1679" i="3"/>
  <c r="AO1680" i="3"/>
  <c r="AO1681" i="3"/>
  <c r="AO1682" i="3"/>
  <c r="AO1683" i="3"/>
  <c r="AO1684" i="3"/>
  <c r="AO1685" i="3"/>
  <c r="AO1686" i="3"/>
  <c r="AO1687" i="3"/>
  <c r="AO1688" i="3"/>
  <c r="AO1689" i="3"/>
  <c r="AO1690" i="3"/>
  <c r="AO1691" i="3"/>
  <c r="AO1692" i="3"/>
  <c r="AO1693" i="3"/>
  <c r="AO1694" i="3"/>
  <c r="AO1695" i="3"/>
  <c r="AO1696" i="3"/>
  <c r="AO1697" i="3"/>
  <c r="AO1698" i="3"/>
  <c r="AO1699" i="3"/>
  <c r="AO1700" i="3"/>
  <c r="AO1701" i="3"/>
  <c r="AO1702" i="3"/>
  <c r="AO1703" i="3"/>
  <c r="AO1704" i="3"/>
  <c r="AO1705" i="3"/>
  <c r="AO1706" i="3"/>
  <c r="AO1707" i="3"/>
  <c r="AO1708" i="3"/>
  <c r="AO1709" i="3"/>
  <c r="AO1710" i="3"/>
  <c r="AO1711" i="3"/>
  <c r="AO1712" i="3"/>
  <c r="AO1713" i="3"/>
  <c r="AO1714" i="3"/>
  <c r="AO1715" i="3"/>
  <c r="AO1716" i="3"/>
  <c r="AO1717" i="3"/>
  <c r="AO1718" i="3"/>
  <c r="AO1719" i="3"/>
  <c r="AO1720" i="3"/>
  <c r="AO1721" i="3"/>
  <c r="AO1722" i="3"/>
  <c r="AO1723" i="3"/>
  <c r="AO1724" i="3"/>
  <c r="AO1725" i="3"/>
  <c r="AO1726" i="3"/>
  <c r="AO1727" i="3"/>
  <c r="AO1728" i="3"/>
  <c r="AO1729" i="3"/>
  <c r="AO1730" i="3"/>
  <c r="AO1731" i="3"/>
  <c r="AO1732" i="3"/>
  <c r="AO1733" i="3"/>
  <c r="AO1734" i="3"/>
  <c r="AO1735" i="3"/>
  <c r="AO1736" i="3"/>
  <c r="AO1737" i="3"/>
  <c r="AO1738" i="3"/>
  <c r="AO1739" i="3"/>
  <c r="AO1740" i="3"/>
  <c r="AO1741" i="3"/>
  <c r="AO1742" i="3"/>
  <c r="AO1743" i="3"/>
  <c r="AO1744" i="3"/>
  <c r="AO1745" i="3"/>
  <c r="AO1746" i="3"/>
  <c r="AO1747" i="3"/>
  <c r="AO1748" i="3"/>
  <c r="AO1749" i="3"/>
  <c r="AO1750" i="3"/>
  <c r="AO1751" i="3"/>
  <c r="AO1752" i="3"/>
  <c r="AO1753" i="3"/>
  <c r="AO1754" i="3"/>
  <c r="AO1755" i="3"/>
  <c r="AO1756" i="3"/>
  <c r="AO1757" i="3"/>
  <c r="AO1758" i="3"/>
  <c r="AO1759" i="3"/>
  <c r="AO1760" i="3"/>
  <c r="AO1761" i="3"/>
  <c r="AO1762" i="3"/>
  <c r="AO1763" i="3"/>
  <c r="AO1764" i="3"/>
  <c r="AO1765" i="3"/>
  <c r="AO1766" i="3"/>
  <c r="AO1767" i="3"/>
  <c r="AO1768" i="3"/>
  <c r="AO1769" i="3"/>
  <c r="AO1770" i="3"/>
  <c r="AO1771" i="3"/>
  <c r="AO1772" i="3"/>
  <c r="AO1773" i="3"/>
  <c r="AO1774" i="3"/>
  <c r="AO1775" i="3"/>
  <c r="AO1776" i="3"/>
  <c r="AO1777" i="3"/>
  <c r="AO1778" i="3"/>
  <c r="AO1779" i="3"/>
  <c r="AO1780" i="3"/>
  <c r="AO1781" i="3"/>
  <c r="AO1782" i="3"/>
  <c r="AO1783" i="3"/>
  <c r="AO1784" i="3"/>
  <c r="AO1785" i="3"/>
  <c r="AO1786" i="3"/>
  <c r="AO1787" i="3"/>
  <c r="AO1788" i="3"/>
  <c r="AO1789" i="3"/>
  <c r="AO1790" i="3"/>
  <c r="AO1791" i="3"/>
  <c r="AO1792" i="3"/>
  <c r="AO1793" i="3"/>
  <c r="AO1794" i="3"/>
  <c r="AO1795" i="3"/>
  <c r="AO1796" i="3"/>
  <c r="AO1797" i="3"/>
  <c r="AO1798" i="3"/>
  <c r="AO1799" i="3"/>
  <c r="AO1800" i="3"/>
  <c r="AO1801" i="3"/>
  <c r="AO1802" i="3"/>
  <c r="AO1803" i="3"/>
  <c r="AO1804" i="3"/>
  <c r="AO1805" i="3"/>
  <c r="AO1806" i="3"/>
  <c r="AO1807" i="3"/>
  <c r="AO1808" i="3"/>
  <c r="AO1809" i="3"/>
  <c r="AO1810" i="3"/>
  <c r="AO1811" i="3"/>
  <c r="AO1812" i="3"/>
  <c r="AO1813" i="3"/>
  <c r="AO1814" i="3"/>
  <c r="AO1815" i="3"/>
  <c r="AO1816" i="3"/>
  <c r="AO1817" i="3"/>
  <c r="AO1818" i="3"/>
  <c r="AO1819" i="3"/>
  <c r="AO1820" i="3"/>
  <c r="AO1821" i="3"/>
  <c r="AO1822" i="3"/>
  <c r="AO1823" i="3"/>
  <c r="AO1824" i="3"/>
  <c r="AO1825" i="3"/>
  <c r="AO1826" i="3"/>
  <c r="AO1827" i="3"/>
  <c r="AO1828" i="3"/>
  <c r="AO1829" i="3"/>
  <c r="AO1830" i="3"/>
  <c r="AO1831" i="3"/>
  <c r="AO1832" i="3"/>
  <c r="AO1833" i="3"/>
  <c r="AO1834" i="3"/>
  <c r="AO1835" i="3"/>
  <c r="AO1836" i="3"/>
  <c r="AO1837" i="3"/>
  <c r="AO1838" i="3"/>
  <c r="AO1839" i="3"/>
  <c r="AO1840" i="3"/>
  <c r="AO1841" i="3"/>
  <c r="AO1842" i="3"/>
  <c r="AO1843" i="3"/>
  <c r="AO1844" i="3"/>
  <c r="AO1845" i="3"/>
  <c r="AO1846" i="3"/>
  <c r="AO1847" i="3"/>
  <c r="AO1848" i="3"/>
  <c r="AO1849" i="3"/>
  <c r="AO1850" i="3"/>
  <c r="AO1851" i="3"/>
  <c r="AO1852" i="3"/>
  <c r="AO1853" i="3"/>
  <c r="AO1854" i="3"/>
  <c r="AO1855" i="3"/>
  <c r="AO1856" i="3"/>
  <c r="AO1857" i="3"/>
  <c r="AO1858" i="3"/>
  <c r="AO1859" i="3"/>
  <c r="AO1860" i="3"/>
  <c r="AO1861" i="3"/>
  <c r="AO1862" i="3"/>
  <c r="AO1863" i="3"/>
  <c r="AO1864" i="3"/>
  <c r="AO1865" i="3"/>
  <c r="AO1866" i="3"/>
  <c r="AO1867" i="3"/>
  <c r="AO1868" i="3"/>
  <c r="AO1869" i="3"/>
  <c r="AO1870" i="3"/>
  <c r="AO1871" i="3"/>
  <c r="AO1872" i="3"/>
  <c r="AO1873" i="3"/>
  <c r="AO1874" i="3"/>
  <c r="AO1875" i="3"/>
  <c r="AO1876" i="3"/>
  <c r="AO1877" i="3"/>
  <c r="AO1878" i="3"/>
  <c r="AO1879" i="3"/>
  <c r="AO1880" i="3"/>
  <c r="AO1881" i="3"/>
  <c r="AO1882" i="3"/>
  <c r="AO1883" i="3"/>
  <c r="AO1884" i="3"/>
  <c r="AO1885" i="3"/>
  <c r="AO1886" i="3"/>
  <c r="AO1887" i="3"/>
  <c r="AO1888" i="3"/>
  <c r="AO1889" i="3"/>
  <c r="AO1890" i="3"/>
  <c r="AO1891" i="3"/>
  <c r="AO1892" i="3"/>
  <c r="AO1893" i="3"/>
  <c r="AO1894" i="3"/>
  <c r="AO1895" i="3"/>
  <c r="AO1896" i="3"/>
  <c r="AO1897" i="3"/>
  <c r="AO1898" i="3"/>
  <c r="AO1899" i="3"/>
  <c r="AO1900" i="3"/>
  <c r="AO1901" i="3"/>
  <c r="AO1902" i="3"/>
  <c r="AO1903" i="3"/>
  <c r="AO1904" i="3"/>
  <c r="AO1905" i="3"/>
  <c r="AO1906" i="3"/>
  <c r="AO1907" i="3"/>
  <c r="AO1908" i="3"/>
  <c r="AO1909" i="3"/>
  <c r="AO1910" i="3"/>
  <c r="AO1911" i="3"/>
  <c r="AO1912" i="3"/>
  <c r="AO1913" i="3"/>
  <c r="AO1914" i="3"/>
  <c r="AO1915" i="3"/>
  <c r="AO1916" i="3"/>
  <c r="AO1917" i="3"/>
  <c r="AO1918" i="3"/>
  <c r="AO1919" i="3"/>
  <c r="AO1920" i="3"/>
  <c r="AO1921" i="3"/>
  <c r="AO1922" i="3"/>
  <c r="AO1923" i="3"/>
  <c r="AO1924" i="3"/>
  <c r="AO1925" i="3"/>
  <c r="AO1926" i="3"/>
  <c r="AO1927" i="3"/>
  <c r="AO1928" i="3"/>
  <c r="AO1929" i="3"/>
  <c r="AO1930" i="3"/>
  <c r="AO1931" i="3"/>
  <c r="AO1932" i="3"/>
  <c r="AO1933" i="3"/>
  <c r="AO1934" i="3"/>
  <c r="AO1935" i="3"/>
  <c r="AO1936" i="3"/>
  <c r="AO1937" i="3"/>
  <c r="AO1938" i="3"/>
  <c r="AO1939" i="3"/>
  <c r="AO1940" i="3"/>
  <c r="AO1941" i="3"/>
  <c r="AO1942" i="3"/>
  <c r="AO1943" i="3"/>
  <c r="AO1944" i="3"/>
  <c r="AO1945" i="3"/>
  <c r="AO1946" i="3"/>
  <c r="AO1947" i="3"/>
  <c r="AO1948" i="3"/>
  <c r="AO1949" i="3"/>
  <c r="AO1950" i="3"/>
  <c r="AO1951" i="3"/>
  <c r="AO1952" i="3"/>
  <c r="AO1953" i="3"/>
  <c r="AO1954" i="3"/>
  <c r="AO1955" i="3"/>
  <c r="AO1956" i="3"/>
  <c r="AO1957" i="3"/>
  <c r="AO1958" i="3"/>
  <c r="AO1959" i="3"/>
  <c r="AO1960" i="3"/>
  <c r="AO1961" i="3"/>
  <c r="AO1962" i="3"/>
  <c r="AO1963" i="3"/>
  <c r="AO1964" i="3"/>
  <c r="AO1965" i="3"/>
  <c r="AO1966" i="3"/>
  <c r="AO1967" i="3"/>
  <c r="AO1968" i="3"/>
  <c r="AO1969" i="3"/>
  <c r="AO1970" i="3"/>
  <c r="AO1971" i="3"/>
  <c r="AO1972" i="3"/>
  <c r="AO1973" i="3"/>
  <c r="AO1974" i="3"/>
  <c r="AO1975" i="3"/>
  <c r="AO1976" i="3"/>
  <c r="AO1977" i="3"/>
  <c r="AO1978" i="3"/>
  <c r="AO1979" i="3"/>
  <c r="AO1980" i="3"/>
  <c r="AO1981" i="3"/>
  <c r="AO1982" i="3"/>
  <c r="AO1983" i="3"/>
  <c r="AO1984" i="3"/>
  <c r="AO1985" i="3"/>
  <c r="AO1986" i="3"/>
  <c r="AO1987" i="3"/>
  <c r="AO1988" i="3"/>
  <c r="AO1989" i="3"/>
  <c r="AO1990" i="3"/>
  <c r="AO1991" i="3"/>
  <c r="AO1992" i="3"/>
  <c r="AO1993" i="3"/>
  <c r="AO1994" i="3"/>
  <c r="AO1995" i="3"/>
  <c r="AO1996" i="3"/>
  <c r="AO1997" i="3"/>
  <c r="AO1998" i="3"/>
  <c r="AO1999" i="3"/>
  <c r="AO2000" i="3"/>
  <c r="AO2001" i="3"/>
  <c r="AO2002" i="3"/>
  <c r="AO2003" i="3"/>
  <c r="AO2004" i="3"/>
  <c r="AO2005" i="3"/>
  <c r="AO2006" i="3"/>
  <c r="AO2007" i="3"/>
  <c r="AO2008" i="3"/>
  <c r="AO2009" i="3"/>
  <c r="AO2010" i="3"/>
  <c r="AO2011" i="3"/>
  <c r="AO2012" i="3"/>
  <c r="AO2013" i="3"/>
  <c r="AO2014" i="3"/>
  <c r="AO2015" i="3"/>
  <c r="AO2016" i="3"/>
  <c r="AO2017" i="3"/>
  <c r="AO2018" i="3"/>
  <c r="AO2019" i="3"/>
  <c r="AO2020" i="3"/>
  <c r="AO2021" i="3"/>
  <c r="AO2022" i="3"/>
  <c r="AO2023" i="3"/>
  <c r="AO2024" i="3"/>
  <c r="AO2025" i="3"/>
  <c r="AO2026" i="3"/>
  <c r="AO2027" i="3"/>
  <c r="AO2028" i="3"/>
  <c r="AO2029" i="3"/>
  <c r="AO2030" i="3"/>
  <c r="AO2031" i="3"/>
  <c r="AO2032" i="3"/>
  <c r="AO2033" i="3"/>
  <c r="AO2034" i="3"/>
  <c r="AO2035" i="3"/>
  <c r="AO2036" i="3"/>
  <c r="AO2037" i="3"/>
  <c r="AO2038" i="3"/>
  <c r="AO2039" i="3"/>
  <c r="AO2040" i="3"/>
  <c r="AO2041" i="3"/>
  <c r="AO2042" i="3"/>
  <c r="AO2043" i="3"/>
  <c r="AO2044" i="3"/>
  <c r="AO2045" i="3"/>
  <c r="AO2046" i="3"/>
  <c r="AO2047" i="3"/>
  <c r="AO2048" i="3"/>
  <c r="AO2049" i="3"/>
  <c r="AO2050" i="3"/>
  <c r="AO2051" i="3"/>
  <c r="AO2052" i="3"/>
  <c r="AO2053" i="3"/>
  <c r="AO2054" i="3"/>
  <c r="AO2055" i="3"/>
  <c r="AO2056" i="3"/>
  <c r="AO2057" i="3"/>
  <c r="AO2058" i="3"/>
  <c r="AO2059" i="3"/>
  <c r="AO2060" i="3"/>
  <c r="AO2061" i="3"/>
  <c r="AO2062" i="3"/>
  <c r="AO2063" i="3"/>
  <c r="AO2064" i="3"/>
  <c r="AO2065" i="3"/>
  <c r="AO2066" i="3"/>
  <c r="AO2067" i="3"/>
  <c r="AO2068" i="3"/>
  <c r="AO2069" i="3"/>
  <c r="AO2070" i="3"/>
  <c r="AO2071" i="3"/>
  <c r="AO2072" i="3"/>
  <c r="AO2073" i="3"/>
  <c r="AO2074" i="3"/>
  <c r="AO2075" i="3"/>
  <c r="AO2076" i="3"/>
  <c r="AO2077" i="3"/>
  <c r="AO2078" i="3"/>
  <c r="AO2079" i="3"/>
  <c r="AO2080" i="3"/>
  <c r="AO2081" i="3"/>
  <c r="AO2082" i="3"/>
  <c r="AO2083" i="3"/>
  <c r="AO2084" i="3"/>
  <c r="AO2085" i="3"/>
  <c r="AO2086" i="3"/>
  <c r="AO2087" i="3"/>
  <c r="AO2088" i="3"/>
  <c r="AO2089" i="3"/>
  <c r="AO2090" i="3"/>
  <c r="AO2091" i="3"/>
  <c r="AO2092" i="3"/>
  <c r="AO2093" i="3"/>
  <c r="AO2094" i="3"/>
  <c r="AO2095" i="3"/>
  <c r="AO2096" i="3"/>
  <c r="AO2097" i="3"/>
  <c r="AO2098" i="3"/>
  <c r="AO2099" i="3"/>
  <c r="AO2100" i="3"/>
  <c r="AO2101" i="3"/>
  <c r="AO2102" i="3"/>
  <c r="AO2103" i="3"/>
  <c r="AO2104" i="3"/>
  <c r="AO2105" i="3"/>
  <c r="AO2106" i="3"/>
  <c r="AO2107" i="3"/>
  <c r="AO2108" i="3"/>
  <c r="AO2109" i="3"/>
  <c r="AO2110" i="3"/>
  <c r="AO2111" i="3"/>
  <c r="AO2112" i="3"/>
  <c r="AO2113" i="3"/>
  <c r="AO2114" i="3"/>
  <c r="AO2115" i="3"/>
  <c r="AO2116" i="3"/>
  <c r="AO2117" i="3"/>
  <c r="AO2118" i="3"/>
  <c r="AO2119" i="3"/>
  <c r="AO2120" i="3"/>
  <c r="AO2121" i="3"/>
  <c r="AO2122" i="3"/>
  <c r="AO2123" i="3"/>
  <c r="AO2124" i="3"/>
  <c r="AO2125" i="3"/>
  <c r="AO2126" i="3"/>
  <c r="AO2127" i="3"/>
  <c r="AO2128" i="3"/>
  <c r="AO2129" i="3"/>
  <c r="AO2130" i="3"/>
  <c r="AO2131" i="3"/>
  <c r="AO2132" i="3"/>
  <c r="AO2133" i="3"/>
  <c r="AO2134" i="3"/>
  <c r="AO2135" i="3"/>
  <c r="AO2136" i="3"/>
  <c r="AO2137" i="3"/>
  <c r="AO2138" i="3"/>
  <c r="AO2139" i="3"/>
  <c r="AO2140" i="3"/>
  <c r="AO2141" i="3"/>
  <c r="AO2142" i="3"/>
  <c r="AO2143" i="3"/>
  <c r="AO2144" i="3"/>
  <c r="AO2145" i="3"/>
  <c r="AO2146" i="3"/>
  <c r="AO2147" i="3"/>
  <c r="AO2148" i="3"/>
  <c r="AO2149" i="3"/>
  <c r="AO2150" i="3"/>
  <c r="AO2151" i="3"/>
  <c r="AO2152" i="3"/>
  <c r="AO2153" i="3"/>
  <c r="AO2154" i="3"/>
  <c r="AO2155" i="3"/>
  <c r="AO2156" i="3"/>
  <c r="AO2157" i="3"/>
  <c r="AO2158" i="3"/>
  <c r="AO2159" i="3"/>
  <c r="AO2160" i="3"/>
  <c r="AO2161" i="3"/>
  <c r="AO2162" i="3"/>
  <c r="AO2163" i="3"/>
  <c r="AO2164" i="3"/>
  <c r="AO2165" i="3"/>
  <c r="AO2166" i="3"/>
  <c r="AO2167" i="3"/>
  <c r="AO2168" i="3"/>
  <c r="AO2169" i="3"/>
  <c r="AO2170" i="3"/>
  <c r="AO2171" i="3"/>
  <c r="AO2172" i="3"/>
  <c r="AO2173" i="3"/>
  <c r="AO2174" i="3"/>
  <c r="AO2175" i="3"/>
  <c r="AO2176" i="3"/>
  <c r="AO2177" i="3"/>
  <c r="AO2178" i="3"/>
  <c r="AO2179" i="3"/>
  <c r="AO2180" i="3"/>
  <c r="AO2181" i="3"/>
  <c r="AO2182" i="3"/>
  <c r="AO2183" i="3"/>
  <c r="AO2184" i="3"/>
  <c r="AO2185" i="3"/>
  <c r="AO2186" i="3"/>
  <c r="AO2187" i="3"/>
  <c r="AO2188" i="3"/>
  <c r="AO2189" i="3"/>
  <c r="AO2190" i="3"/>
  <c r="AO2191" i="3"/>
  <c r="AO2192" i="3"/>
  <c r="AO2193" i="3"/>
  <c r="AO2194" i="3"/>
  <c r="AO2195" i="3"/>
  <c r="AO2196" i="3"/>
  <c r="AO2197" i="3"/>
  <c r="AO2198" i="3"/>
  <c r="AO2199" i="3"/>
  <c r="AO2200" i="3"/>
  <c r="AO2201" i="3"/>
  <c r="AO2202" i="3"/>
  <c r="AO2203" i="3"/>
  <c r="AO2204" i="3"/>
  <c r="AO2205" i="3"/>
  <c r="AO2206" i="3"/>
  <c r="AO2207" i="3"/>
  <c r="AO2208" i="3"/>
  <c r="AO2209" i="3"/>
  <c r="AO2210" i="3"/>
  <c r="AO2211" i="3"/>
  <c r="AO2212" i="3"/>
  <c r="AO2213" i="3"/>
  <c r="AO2214" i="3"/>
  <c r="AO2215" i="3"/>
  <c r="AO2216" i="3"/>
  <c r="AO2217" i="3"/>
  <c r="AO2218" i="3"/>
  <c r="AO2219" i="3"/>
  <c r="AO2220" i="3"/>
  <c r="AO2221" i="3"/>
  <c r="AO2222" i="3"/>
  <c r="AO2223" i="3"/>
  <c r="AO2224" i="3"/>
  <c r="AO2225" i="3"/>
  <c r="AO2226" i="3"/>
  <c r="AO2227" i="3"/>
  <c r="AO2228" i="3"/>
  <c r="AO2229" i="3"/>
  <c r="AO2230" i="3"/>
  <c r="AO2231" i="3"/>
  <c r="AO2232" i="3"/>
  <c r="AO2233" i="3"/>
  <c r="AO2234" i="3"/>
  <c r="AO2235" i="3"/>
  <c r="AO2236" i="3"/>
  <c r="AO2237" i="3"/>
  <c r="AO2238" i="3"/>
  <c r="AO2239" i="3"/>
  <c r="AO2240" i="3"/>
  <c r="AO2241" i="3"/>
  <c r="AO2242" i="3"/>
  <c r="AO2243" i="3"/>
  <c r="AO2244" i="3"/>
  <c r="AO2245" i="3"/>
  <c r="AO2246" i="3"/>
  <c r="AO2247" i="3"/>
  <c r="AO2248" i="3"/>
  <c r="AO2249" i="3"/>
  <c r="AO2250" i="3"/>
  <c r="AO2251" i="3"/>
  <c r="AO2252" i="3"/>
  <c r="AO2253" i="3"/>
  <c r="AO2254" i="3"/>
  <c r="AO2255" i="3"/>
  <c r="AO2256" i="3"/>
  <c r="AO2257" i="3"/>
  <c r="AO2258" i="3"/>
  <c r="AO2259" i="3"/>
  <c r="AO2260" i="3"/>
  <c r="AO2261" i="3"/>
  <c r="AO2262" i="3"/>
  <c r="AO2263" i="3"/>
  <c r="AO2264" i="3"/>
  <c r="AO2265" i="3"/>
  <c r="AO2266" i="3"/>
  <c r="AO2267" i="3"/>
  <c r="AO2268" i="3"/>
  <c r="AO2269" i="3"/>
  <c r="AO3" i="3"/>
  <c r="G10" i="14"/>
  <c r="F10" i="14"/>
  <c r="E10" i="14"/>
  <c r="D107" i="14" l="1"/>
  <c r="D108" i="14" s="1"/>
  <c r="D110" i="14" s="1"/>
  <c r="D99" i="14"/>
  <c r="D103" i="14" s="1"/>
  <c r="E30" i="14"/>
  <c r="H71" i="14"/>
  <c r="I71" i="14"/>
  <c r="E33" i="14"/>
  <c r="F33" i="14" s="1"/>
  <c r="G33" i="14" s="1"/>
  <c r="H33" i="14" s="1"/>
  <c r="E25" i="14"/>
  <c r="E51" i="14" s="1"/>
  <c r="E26" i="14"/>
  <c r="F26" i="14" s="1"/>
  <c r="G26" i="14" s="1"/>
  <c r="E32" i="14"/>
  <c r="F32" i="14" s="1"/>
  <c r="E24" i="14"/>
  <c r="F24" i="14" s="1"/>
  <c r="G24" i="14" s="1"/>
  <c r="H24" i="14" s="1"/>
  <c r="I24" i="14" s="1"/>
  <c r="J24" i="14" s="1"/>
  <c r="K24" i="14" s="1"/>
  <c r="L24" i="14" s="1"/>
  <c r="M24" i="14" s="1"/>
  <c r="E31" i="14"/>
  <c r="E29" i="14"/>
  <c r="F46" i="14"/>
  <c r="H10" i="14"/>
  <c r="I10" i="14" s="1"/>
  <c r="D111" i="14" l="1"/>
  <c r="F81" i="14"/>
  <c r="F83" i="14" s="1"/>
  <c r="F31" i="14"/>
  <c r="F79" i="14" s="1"/>
  <c r="E79" i="14"/>
  <c r="E81" i="14"/>
  <c r="E83" i="14" s="1"/>
  <c r="E41" i="14"/>
  <c r="F25" i="14"/>
  <c r="G25" i="14" s="1"/>
  <c r="F74" i="14"/>
  <c r="F96" i="14" s="1"/>
  <c r="F30" i="14"/>
  <c r="E70" i="14"/>
  <c r="E95" i="14" s="1"/>
  <c r="F29" i="14"/>
  <c r="G29" i="14" s="1"/>
  <c r="E69" i="14"/>
  <c r="E74" i="14"/>
  <c r="E96" i="14" s="1"/>
  <c r="J71" i="14"/>
  <c r="E50" i="14"/>
  <c r="E52" i="14" s="1"/>
  <c r="I33" i="14"/>
  <c r="J33" i="14" s="1"/>
  <c r="E48" i="14"/>
  <c r="E49" i="14" s="1"/>
  <c r="H26" i="14"/>
  <c r="I26" i="14" s="1"/>
  <c r="G32" i="14"/>
  <c r="G46" i="14"/>
  <c r="F50" i="14"/>
  <c r="F48" i="14"/>
  <c r="F49" i="14" s="1"/>
  <c r="J10" i="14"/>
  <c r="K10" i="14" s="1"/>
  <c r="L10" i="14" s="1"/>
  <c r="E85" i="14" l="1"/>
  <c r="E109" i="14"/>
  <c r="F85" i="14"/>
  <c r="F109" i="14"/>
  <c r="E75" i="14"/>
  <c r="E106" i="14"/>
  <c r="E97" i="14"/>
  <c r="E98" i="14" s="1"/>
  <c r="E99" i="14" s="1"/>
  <c r="E103" i="14" s="1"/>
  <c r="E73" i="14"/>
  <c r="E80" i="14" s="1"/>
  <c r="E87" i="14" s="1"/>
  <c r="E86" i="14" s="1"/>
  <c r="F51" i="14"/>
  <c r="F52" i="14" s="1"/>
  <c r="F53" i="14" s="1"/>
  <c r="F54" i="14" s="1"/>
  <c r="F55" i="14" s="1"/>
  <c r="G31" i="14"/>
  <c r="H31" i="14" s="1"/>
  <c r="I31" i="14" s="1"/>
  <c r="G81" i="14"/>
  <c r="G83" i="14" s="1"/>
  <c r="E53" i="14"/>
  <c r="E54" i="14" s="1"/>
  <c r="E55" i="14" s="1"/>
  <c r="E76" i="14"/>
  <c r="F41" i="14"/>
  <c r="G30" i="14"/>
  <c r="G70" i="14" s="1"/>
  <c r="F70" i="14"/>
  <c r="F95" i="14" s="1"/>
  <c r="G74" i="14"/>
  <c r="G96" i="14" s="1"/>
  <c r="G69" i="14"/>
  <c r="F69" i="14"/>
  <c r="H29" i="14"/>
  <c r="I29" i="14" s="1"/>
  <c r="K71" i="14"/>
  <c r="J31" i="14"/>
  <c r="K31" i="14" s="1"/>
  <c r="L31" i="14" s="1"/>
  <c r="M31" i="14" s="1"/>
  <c r="H46" i="14"/>
  <c r="G50" i="14"/>
  <c r="G51" i="14"/>
  <c r="G48" i="14"/>
  <c r="G49" i="14" s="1"/>
  <c r="H25" i="14"/>
  <c r="H32" i="14"/>
  <c r="J26" i="14"/>
  <c r="M10" i="14"/>
  <c r="K33" i="14"/>
  <c r="G95" i="14" l="1"/>
  <c r="G85" i="14"/>
  <c r="G109" i="14"/>
  <c r="F75" i="14"/>
  <c r="F76" i="14" s="1"/>
  <c r="F97" i="14"/>
  <c r="F98" i="14" s="1"/>
  <c r="F99" i="14" s="1"/>
  <c r="F103" i="14" s="1"/>
  <c r="F106" i="14"/>
  <c r="G79" i="14"/>
  <c r="F73" i="14"/>
  <c r="F80" i="14" s="1"/>
  <c r="F87" i="14" s="1"/>
  <c r="F86" i="14" s="1"/>
  <c r="H30" i="14"/>
  <c r="I30" i="14" s="1"/>
  <c r="H79" i="14"/>
  <c r="H81" i="14"/>
  <c r="H83" i="14" s="1"/>
  <c r="G41" i="14"/>
  <c r="G73" i="14"/>
  <c r="H69" i="14"/>
  <c r="H74" i="14"/>
  <c r="H96" i="14" s="1"/>
  <c r="L71" i="14"/>
  <c r="M71" i="14" s="1"/>
  <c r="F56" i="14"/>
  <c r="F57" i="14" s="1"/>
  <c r="E56" i="14"/>
  <c r="E57" i="14" s="1"/>
  <c r="K26" i="14"/>
  <c r="L26" i="14" s="1"/>
  <c r="M26" i="14" s="1"/>
  <c r="G52" i="14"/>
  <c r="G53" i="14" s="1"/>
  <c r="G54" i="14" s="1"/>
  <c r="G55" i="14" s="1"/>
  <c r="I46" i="14"/>
  <c r="H48" i="14"/>
  <c r="H49" i="14" s="1"/>
  <c r="H50" i="14"/>
  <c r="H51" i="14"/>
  <c r="I25" i="14"/>
  <c r="J25" i="14" s="1"/>
  <c r="I32" i="14"/>
  <c r="J29" i="14"/>
  <c r="K29" i="14" s="1"/>
  <c r="L33" i="14"/>
  <c r="M33" i="14" s="1"/>
  <c r="H85" i="14" l="1"/>
  <c r="H109" i="14"/>
  <c r="G80" i="14"/>
  <c r="G87" i="14" s="1"/>
  <c r="G86" i="14" s="1"/>
  <c r="H70" i="14"/>
  <c r="H95" i="14" s="1"/>
  <c r="E40" i="14"/>
  <c r="E105" i="14"/>
  <c r="E107" i="14" s="1"/>
  <c r="E108" i="14" s="1"/>
  <c r="E110" i="14" s="1"/>
  <c r="E111" i="14" s="1"/>
  <c r="H41" i="14"/>
  <c r="G75" i="14"/>
  <c r="G106" i="14"/>
  <c r="G97" i="14"/>
  <c r="G98" i="14" s="1"/>
  <c r="G99" i="14" s="1"/>
  <c r="G103" i="14" s="1"/>
  <c r="F40" i="14"/>
  <c r="F105" i="14"/>
  <c r="F107" i="14" s="1"/>
  <c r="F108" i="14" s="1"/>
  <c r="F110" i="14" s="1"/>
  <c r="F111" i="14" s="1"/>
  <c r="J30" i="14"/>
  <c r="K30" i="14" s="1"/>
  <c r="L30" i="14" s="1"/>
  <c r="M30" i="14" s="1"/>
  <c r="I79" i="14"/>
  <c r="I81" i="14"/>
  <c r="I83" i="14" s="1"/>
  <c r="G76" i="14"/>
  <c r="I69" i="14"/>
  <c r="I74" i="14"/>
  <c r="I70" i="14"/>
  <c r="H73" i="14"/>
  <c r="H80" i="14" s="1"/>
  <c r="H87" i="14" s="1"/>
  <c r="H86" i="14" s="1"/>
  <c r="G56" i="14"/>
  <c r="G57" i="14" s="1"/>
  <c r="H52" i="14"/>
  <c r="H53" i="14" s="1"/>
  <c r="H54" i="14" s="1"/>
  <c r="H55" i="14" s="1"/>
  <c r="L29" i="14"/>
  <c r="M29" i="14" s="1"/>
  <c r="J46" i="14"/>
  <c r="I48" i="14"/>
  <c r="I49" i="14" s="1"/>
  <c r="I50" i="14"/>
  <c r="I51" i="14"/>
  <c r="K25" i="14"/>
  <c r="J32" i="14"/>
  <c r="I95" i="14" l="1"/>
  <c r="I85" i="14"/>
  <c r="I109" i="14"/>
  <c r="H75" i="14"/>
  <c r="H97" i="14"/>
  <c r="H98" i="14" s="1"/>
  <c r="H99" i="14" s="1"/>
  <c r="H103" i="14" s="1"/>
  <c r="H106" i="14"/>
  <c r="G40" i="14"/>
  <c r="G105" i="14"/>
  <c r="G107" i="14" s="1"/>
  <c r="G108" i="14" s="1"/>
  <c r="G110" i="14" s="1"/>
  <c r="G111" i="14" s="1"/>
  <c r="I41" i="14"/>
  <c r="I96" i="14"/>
  <c r="J81" i="14"/>
  <c r="J83" i="14" s="1"/>
  <c r="J79" i="14"/>
  <c r="H76" i="14"/>
  <c r="I75" i="14"/>
  <c r="J74" i="14"/>
  <c r="J69" i="14"/>
  <c r="J70" i="14"/>
  <c r="J95" i="14" s="1"/>
  <c r="I73" i="14"/>
  <c r="I80" i="14" s="1"/>
  <c r="I87" i="14" s="1"/>
  <c r="I86" i="14" s="1"/>
  <c r="H56" i="14"/>
  <c r="H57" i="14" s="1"/>
  <c r="I52" i="14"/>
  <c r="I53" i="14" s="1"/>
  <c r="I54" i="14" s="1"/>
  <c r="I55" i="14" s="1"/>
  <c r="K46" i="14"/>
  <c r="J50" i="14"/>
  <c r="J51" i="14"/>
  <c r="J48" i="14"/>
  <c r="J49" i="14" s="1"/>
  <c r="L25" i="14"/>
  <c r="M25" i="14" s="1"/>
  <c r="K32" i="14"/>
  <c r="L32" i="14" s="1"/>
  <c r="M32" i="14" s="1"/>
  <c r="J85" i="14" l="1"/>
  <c r="J109" i="14"/>
  <c r="I97" i="14"/>
  <c r="I98" i="14" s="1"/>
  <c r="I99" i="14" s="1"/>
  <c r="I103" i="14" s="1"/>
  <c r="I106" i="14"/>
  <c r="H40" i="14"/>
  <c r="H105" i="14"/>
  <c r="H107" i="14" s="1"/>
  <c r="H108" i="14" s="1"/>
  <c r="H110" i="14" s="1"/>
  <c r="H111" i="14" s="1"/>
  <c r="J41" i="14"/>
  <c r="J96" i="14"/>
  <c r="K81" i="14"/>
  <c r="K83" i="14" s="1"/>
  <c r="K79" i="14"/>
  <c r="I76" i="14"/>
  <c r="K74" i="14"/>
  <c r="K69" i="14"/>
  <c r="K70" i="14"/>
  <c r="K95" i="14" s="1"/>
  <c r="J73" i="14"/>
  <c r="J80" i="14" s="1"/>
  <c r="J87" i="14" s="1"/>
  <c r="J86" i="14" s="1"/>
  <c r="I56" i="14"/>
  <c r="I57" i="14" s="1"/>
  <c r="L46" i="14"/>
  <c r="K48" i="14"/>
  <c r="K49" i="14" s="1"/>
  <c r="K50" i="14"/>
  <c r="K51" i="14"/>
  <c r="J52" i="14"/>
  <c r="J53" i="14" s="1"/>
  <c r="J54" i="14" s="1"/>
  <c r="J55" i="14" s="1"/>
  <c r="J56" i="14" s="1"/>
  <c r="J57" i="14" s="1"/>
  <c r="K85" i="14" l="1"/>
  <c r="K109" i="14"/>
  <c r="J97" i="14"/>
  <c r="J98" i="14" s="1"/>
  <c r="J99" i="14" s="1"/>
  <c r="J103" i="14" s="1"/>
  <c r="J106" i="14"/>
  <c r="I40" i="14"/>
  <c r="I105" i="14"/>
  <c r="I107" i="14" s="1"/>
  <c r="I108" i="14" s="1"/>
  <c r="I110" i="14" s="1"/>
  <c r="I111" i="14" s="1"/>
  <c r="K41" i="14"/>
  <c r="K96" i="14"/>
  <c r="J75" i="14"/>
  <c r="J76" i="14" s="1"/>
  <c r="J40" i="14"/>
  <c r="J105" i="14"/>
  <c r="L81" i="14"/>
  <c r="L83" i="14" s="1"/>
  <c r="L79" i="14"/>
  <c r="L74" i="14"/>
  <c r="L96" i="14" s="1"/>
  <c r="L69" i="14"/>
  <c r="L70" i="14"/>
  <c r="L95" i="14" s="1"/>
  <c r="K73" i="14"/>
  <c r="K80" i="14" s="1"/>
  <c r="K87" i="14" s="1"/>
  <c r="K86" i="14" s="1"/>
  <c r="K52" i="14"/>
  <c r="K53" i="14" s="1"/>
  <c r="K54" i="14" s="1"/>
  <c r="K55" i="14" s="1"/>
  <c r="K56" i="14" s="1"/>
  <c r="K57" i="14" s="1"/>
  <c r="M46" i="14"/>
  <c r="L50" i="14"/>
  <c r="L51" i="14"/>
  <c r="L48" i="14"/>
  <c r="L49" i="14" s="1"/>
  <c r="J107" i="14" l="1"/>
  <c r="J108" i="14" s="1"/>
  <c r="J110" i="14" s="1"/>
  <c r="L85" i="14"/>
  <c r="L109" i="14"/>
  <c r="J111" i="14"/>
  <c r="K106" i="14"/>
  <c r="K97" i="14"/>
  <c r="K98" i="14"/>
  <c r="K99" i="14" s="1"/>
  <c r="K103" i="14" s="1"/>
  <c r="K40" i="14"/>
  <c r="K105" i="14"/>
  <c r="K75" i="14"/>
  <c r="K76" i="14" s="1"/>
  <c r="M81" i="14"/>
  <c r="M83" i="14" s="1"/>
  <c r="M79" i="14"/>
  <c r="L41" i="14"/>
  <c r="L73" i="14"/>
  <c r="L80" i="14" s="1"/>
  <c r="L87" i="14" s="1"/>
  <c r="L86" i="14" s="1"/>
  <c r="M69" i="14"/>
  <c r="M70" i="14"/>
  <c r="M95" i="14" s="1"/>
  <c r="M74" i="14"/>
  <c r="M96" i="14" s="1"/>
  <c r="L52" i="14"/>
  <c r="L53" i="14" s="1"/>
  <c r="L54" i="14" s="1"/>
  <c r="L55" i="14" s="1"/>
  <c r="M48" i="14"/>
  <c r="M49" i="14" s="1"/>
  <c r="M50" i="14"/>
  <c r="M51" i="14"/>
  <c r="M85" i="14" l="1"/>
  <c r="M109" i="14"/>
  <c r="K107" i="14"/>
  <c r="K108" i="14" s="1"/>
  <c r="K110" i="14" s="1"/>
  <c r="K111" i="14" s="1"/>
  <c r="L75" i="14"/>
  <c r="L76" i="14" s="1"/>
  <c r="L97" i="14"/>
  <c r="L98" i="14" s="1"/>
  <c r="L99" i="14" s="1"/>
  <c r="L103" i="14" s="1"/>
  <c r="L106" i="14"/>
  <c r="M41" i="14"/>
  <c r="M73" i="14"/>
  <c r="M80" i="14" s="1"/>
  <c r="M87" i="14" s="1"/>
  <c r="M86" i="14" s="1"/>
  <c r="L56" i="14"/>
  <c r="L57" i="14" s="1"/>
  <c r="M52" i="14"/>
  <c r="M53" i="14" s="1"/>
  <c r="M54" i="14" s="1"/>
  <c r="M55" i="14" s="1"/>
  <c r="M75" i="14" l="1"/>
  <c r="M76" i="14" s="1"/>
  <c r="M106" i="14"/>
  <c r="M97" i="14"/>
  <c r="M98" i="14" s="1"/>
  <c r="M99" i="14" s="1"/>
  <c r="M103" i="14" s="1"/>
  <c r="L40" i="14"/>
  <c r="L105" i="14"/>
  <c r="L107" i="14" s="1"/>
  <c r="L108" i="14" s="1"/>
  <c r="L110" i="14" s="1"/>
  <c r="L111" i="14" s="1"/>
  <c r="M56" i="14"/>
  <c r="M57" i="14" s="1"/>
  <c r="M40" i="14" l="1"/>
  <c r="M105" i="14"/>
  <c r="M107" i="14" s="1"/>
  <c r="M108" i="14" s="1"/>
  <c r="M110" i="14" s="1"/>
  <c r="M111" i="14" s="1"/>
  <c r="AH4" i="3" l="1"/>
  <c r="AH5" i="3"/>
  <c r="AH6" i="3"/>
  <c r="AH7" i="3"/>
  <c r="AH8" i="3"/>
  <c r="AH9" i="3"/>
  <c r="AH10" i="3"/>
  <c r="AH11" i="3"/>
  <c r="AH12" i="3"/>
  <c r="AH13" i="3"/>
  <c r="AH14" i="3"/>
  <c r="AH15" i="3"/>
  <c r="AH16" i="3"/>
  <c r="AH17" i="3"/>
  <c r="AH18" i="3"/>
  <c r="AH19" i="3"/>
  <c r="AH20" i="3"/>
  <c r="AH21" i="3"/>
  <c r="AH22" i="3"/>
  <c r="AH23" i="3"/>
  <c r="AH24" i="3"/>
  <c r="AH25" i="3"/>
  <c r="AH26" i="3"/>
  <c r="AH27" i="3"/>
  <c r="AH28" i="3"/>
  <c r="AH29" i="3"/>
  <c r="AH30" i="3"/>
  <c r="AH31" i="3"/>
  <c r="AH32" i="3"/>
  <c r="AH33" i="3"/>
  <c r="AH34" i="3"/>
  <c r="AH35" i="3"/>
  <c r="AH36" i="3"/>
  <c r="AH37" i="3"/>
  <c r="AH38" i="3"/>
  <c r="AH39" i="3"/>
  <c r="AH40" i="3"/>
  <c r="AH41" i="3"/>
  <c r="AH42" i="3"/>
  <c r="AH43" i="3"/>
  <c r="AH44" i="3"/>
  <c r="AH45" i="3"/>
  <c r="AH46" i="3"/>
  <c r="AH47" i="3"/>
  <c r="AH48" i="3"/>
  <c r="AH49" i="3"/>
  <c r="AH50" i="3"/>
  <c r="AH51" i="3"/>
  <c r="AH52" i="3"/>
  <c r="AH53" i="3"/>
  <c r="AH54" i="3"/>
  <c r="AH55" i="3"/>
  <c r="AH56" i="3"/>
  <c r="AH57" i="3"/>
  <c r="AH58" i="3"/>
  <c r="AH59" i="3"/>
  <c r="AH60" i="3"/>
  <c r="AH61" i="3"/>
  <c r="AH62" i="3"/>
  <c r="AH63" i="3"/>
  <c r="AH64" i="3"/>
  <c r="AH65" i="3"/>
  <c r="AH66" i="3"/>
  <c r="AH67" i="3"/>
  <c r="AH68" i="3"/>
  <c r="AH69" i="3"/>
  <c r="AH70" i="3"/>
  <c r="AH71" i="3"/>
  <c r="AH72" i="3"/>
  <c r="AH73" i="3"/>
  <c r="AH74" i="3"/>
  <c r="AH75" i="3"/>
  <c r="AH76" i="3"/>
  <c r="AH77" i="3"/>
  <c r="AH78" i="3"/>
  <c r="AH79" i="3"/>
  <c r="AH80" i="3"/>
  <c r="AH81" i="3"/>
  <c r="AH82" i="3"/>
  <c r="AH83" i="3"/>
  <c r="AH84" i="3"/>
  <c r="AH85" i="3"/>
  <c r="AH86" i="3"/>
  <c r="AH87" i="3"/>
  <c r="AH88" i="3"/>
  <c r="AH89" i="3"/>
  <c r="AH90" i="3"/>
  <c r="AH91" i="3"/>
  <c r="AH92" i="3"/>
  <c r="AH93" i="3"/>
  <c r="AH94" i="3"/>
  <c r="AH95" i="3"/>
  <c r="AH96" i="3"/>
  <c r="AH97" i="3"/>
  <c r="AH98" i="3"/>
  <c r="AH99" i="3"/>
  <c r="AH100" i="3"/>
  <c r="AH101" i="3"/>
  <c r="AH102" i="3"/>
  <c r="AH103" i="3"/>
  <c r="AH104" i="3"/>
  <c r="AH105" i="3"/>
  <c r="AH106" i="3"/>
  <c r="AH107" i="3"/>
  <c r="AH108" i="3"/>
  <c r="AH109" i="3"/>
  <c r="AH110" i="3"/>
  <c r="AH111" i="3"/>
  <c r="AH112" i="3"/>
  <c r="AH113" i="3"/>
  <c r="AH114" i="3"/>
  <c r="AH115" i="3"/>
  <c r="AH116" i="3"/>
  <c r="AH117" i="3"/>
  <c r="AH118" i="3"/>
  <c r="AH119" i="3"/>
  <c r="AH120" i="3"/>
  <c r="AH121" i="3"/>
  <c r="AH122" i="3"/>
  <c r="AH123" i="3"/>
  <c r="AH124" i="3"/>
  <c r="AH125" i="3"/>
  <c r="AH126" i="3"/>
  <c r="AH127" i="3"/>
  <c r="AH128" i="3"/>
  <c r="AH129" i="3"/>
  <c r="AH130" i="3"/>
  <c r="AH131" i="3"/>
  <c r="AH132" i="3"/>
  <c r="AH133" i="3"/>
  <c r="AH134" i="3"/>
  <c r="AH135" i="3"/>
  <c r="AH136" i="3"/>
  <c r="AH137" i="3"/>
  <c r="AH138" i="3"/>
  <c r="AH139" i="3"/>
  <c r="AH140" i="3"/>
  <c r="AH141" i="3"/>
  <c r="AH142" i="3"/>
  <c r="AH143" i="3"/>
  <c r="AH144" i="3"/>
  <c r="AH145" i="3"/>
  <c r="AH146" i="3"/>
  <c r="AH147" i="3"/>
  <c r="AH148" i="3"/>
  <c r="AH149" i="3"/>
  <c r="AH150" i="3"/>
  <c r="AH151" i="3"/>
  <c r="AH152" i="3"/>
  <c r="AH153" i="3"/>
  <c r="AH154" i="3"/>
  <c r="AH155" i="3"/>
  <c r="AH156" i="3"/>
  <c r="AH157" i="3"/>
  <c r="AH158" i="3"/>
  <c r="AH159" i="3"/>
  <c r="AH160" i="3"/>
  <c r="AH161" i="3"/>
  <c r="AH162" i="3"/>
  <c r="AH163" i="3"/>
  <c r="AH164" i="3"/>
  <c r="AH165" i="3"/>
  <c r="AH166" i="3"/>
  <c r="AH167" i="3"/>
  <c r="AH168" i="3"/>
  <c r="AH169" i="3"/>
  <c r="AH170" i="3"/>
  <c r="AH171" i="3"/>
  <c r="AH172" i="3"/>
  <c r="AH173" i="3"/>
  <c r="AH174" i="3"/>
  <c r="AH175" i="3"/>
  <c r="AH176" i="3"/>
  <c r="AH177" i="3"/>
  <c r="AH178" i="3"/>
  <c r="AH179" i="3"/>
  <c r="AH180" i="3"/>
  <c r="AH181" i="3"/>
  <c r="AH182" i="3"/>
  <c r="AH183" i="3"/>
  <c r="AH184" i="3"/>
  <c r="AH185" i="3"/>
  <c r="AH186" i="3"/>
  <c r="AH187" i="3"/>
  <c r="AH188" i="3"/>
  <c r="AH189" i="3"/>
  <c r="AH190" i="3"/>
  <c r="AH191" i="3"/>
  <c r="AH192" i="3"/>
  <c r="AH193" i="3"/>
  <c r="AH194" i="3"/>
  <c r="AH195" i="3"/>
  <c r="AH196" i="3"/>
  <c r="AH197" i="3"/>
  <c r="AH198" i="3"/>
  <c r="AH199" i="3"/>
  <c r="AH200" i="3"/>
  <c r="AH201" i="3"/>
  <c r="AH202" i="3"/>
  <c r="AH203" i="3"/>
  <c r="AH204" i="3"/>
  <c r="AH205" i="3"/>
  <c r="AH206" i="3"/>
  <c r="AH207" i="3"/>
  <c r="AH208" i="3"/>
  <c r="AH209" i="3"/>
  <c r="AH210" i="3"/>
  <c r="AH211" i="3"/>
  <c r="AH212" i="3"/>
  <c r="AH213" i="3"/>
  <c r="AH214" i="3"/>
  <c r="AH215" i="3"/>
  <c r="AH216" i="3"/>
  <c r="AH217" i="3"/>
  <c r="AH218" i="3"/>
  <c r="AH219" i="3"/>
  <c r="AH220" i="3"/>
  <c r="AH221" i="3"/>
  <c r="AH222" i="3"/>
  <c r="AH223" i="3"/>
  <c r="AH224" i="3"/>
  <c r="AH225" i="3"/>
  <c r="AH226" i="3"/>
  <c r="AH227" i="3"/>
  <c r="AH228" i="3"/>
  <c r="AH229" i="3"/>
  <c r="AH230" i="3"/>
  <c r="AH231" i="3"/>
  <c r="AH232" i="3"/>
  <c r="AH233" i="3"/>
  <c r="AH234" i="3"/>
  <c r="AH235" i="3"/>
  <c r="AH236" i="3"/>
  <c r="AH237" i="3"/>
  <c r="AH238" i="3"/>
  <c r="AH239" i="3"/>
  <c r="AH240" i="3"/>
  <c r="AH241" i="3"/>
  <c r="AH242" i="3"/>
  <c r="AH243" i="3"/>
  <c r="AH244" i="3"/>
  <c r="AH245" i="3"/>
  <c r="AH246" i="3"/>
  <c r="AH247" i="3"/>
  <c r="AH248" i="3"/>
  <c r="AH249" i="3"/>
  <c r="AH250" i="3"/>
  <c r="AH251" i="3"/>
  <c r="AH252" i="3"/>
  <c r="AH253" i="3"/>
  <c r="AH254" i="3"/>
  <c r="AH255" i="3"/>
  <c r="AH256" i="3"/>
  <c r="AH257" i="3"/>
  <c r="AH258" i="3"/>
  <c r="AH259" i="3"/>
  <c r="AH260" i="3"/>
  <c r="AH261" i="3"/>
  <c r="AH262" i="3"/>
  <c r="AH263" i="3"/>
  <c r="AH264" i="3"/>
  <c r="AH265" i="3"/>
  <c r="AH266" i="3"/>
  <c r="AH267" i="3"/>
  <c r="AH268" i="3"/>
  <c r="AH269" i="3"/>
  <c r="AH270" i="3"/>
  <c r="AH271" i="3"/>
  <c r="AH272" i="3"/>
  <c r="AH273" i="3"/>
  <c r="AH274" i="3"/>
  <c r="AH275" i="3"/>
  <c r="AH276" i="3"/>
  <c r="AH277" i="3"/>
  <c r="AH278" i="3"/>
  <c r="AH279" i="3"/>
  <c r="AH280" i="3"/>
  <c r="AH281" i="3"/>
  <c r="AH282" i="3"/>
  <c r="AH283" i="3"/>
  <c r="AH284" i="3"/>
  <c r="AH285" i="3"/>
  <c r="AH286" i="3"/>
  <c r="AH287" i="3"/>
  <c r="AH288" i="3"/>
  <c r="AH289" i="3"/>
  <c r="AH290" i="3"/>
  <c r="AH291" i="3"/>
  <c r="AH292" i="3"/>
  <c r="AH293" i="3"/>
  <c r="AH294" i="3"/>
  <c r="AH295" i="3"/>
  <c r="AH296" i="3"/>
  <c r="AH297" i="3"/>
  <c r="AH298" i="3"/>
  <c r="AH299" i="3"/>
  <c r="AH300" i="3"/>
  <c r="AH301" i="3"/>
  <c r="AH302" i="3"/>
  <c r="AH303" i="3"/>
  <c r="AH304" i="3"/>
  <c r="AH305" i="3"/>
  <c r="AH306" i="3"/>
  <c r="AH307" i="3"/>
  <c r="AH308" i="3"/>
  <c r="AH309" i="3"/>
  <c r="AH310" i="3"/>
  <c r="AH311" i="3"/>
  <c r="AH312" i="3"/>
  <c r="AH313" i="3"/>
  <c r="AH314" i="3"/>
  <c r="AH315" i="3"/>
  <c r="AH316" i="3"/>
  <c r="AH317" i="3"/>
  <c r="AH318" i="3"/>
  <c r="AH319" i="3"/>
  <c r="AH320" i="3"/>
  <c r="AH321" i="3"/>
  <c r="AH322" i="3"/>
  <c r="AH323" i="3"/>
  <c r="AH324" i="3"/>
  <c r="AH325" i="3"/>
  <c r="AH326" i="3"/>
  <c r="AH327" i="3"/>
  <c r="AH328" i="3"/>
  <c r="AH329" i="3"/>
  <c r="AH330" i="3"/>
  <c r="AH331" i="3"/>
  <c r="AH332" i="3"/>
  <c r="AH333" i="3"/>
  <c r="AH334" i="3"/>
  <c r="AH335" i="3"/>
  <c r="AH336" i="3"/>
  <c r="AH337" i="3"/>
  <c r="AH338" i="3"/>
  <c r="AH339" i="3"/>
  <c r="AH340" i="3"/>
  <c r="AH341" i="3"/>
  <c r="AH342" i="3"/>
  <c r="AH343" i="3"/>
  <c r="AH344" i="3"/>
  <c r="AH345" i="3"/>
  <c r="AH346" i="3"/>
  <c r="AH347" i="3"/>
  <c r="AH348" i="3"/>
  <c r="AH349" i="3"/>
  <c r="AH350" i="3"/>
  <c r="AH351" i="3"/>
  <c r="AH352" i="3"/>
  <c r="AH353" i="3"/>
  <c r="AH354" i="3"/>
  <c r="AH355" i="3"/>
  <c r="AH356" i="3"/>
  <c r="AH357" i="3"/>
  <c r="AH358" i="3"/>
  <c r="AH359" i="3"/>
  <c r="AH360" i="3"/>
  <c r="AH361" i="3"/>
  <c r="AH362" i="3"/>
  <c r="AH363" i="3"/>
  <c r="AH364" i="3"/>
  <c r="AH365" i="3"/>
  <c r="AH366" i="3"/>
  <c r="AH367" i="3"/>
  <c r="AH368" i="3"/>
  <c r="AH369" i="3"/>
  <c r="AH370" i="3"/>
  <c r="AH371" i="3"/>
  <c r="AH372" i="3"/>
  <c r="AH373" i="3"/>
  <c r="AH374" i="3"/>
  <c r="AH375" i="3"/>
  <c r="AH376" i="3"/>
  <c r="AH377" i="3"/>
  <c r="AH378" i="3"/>
  <c r="AH379" i="3"/>
  <c r="AH380" i="3"/>
  <c r="AH381" i="3"/>
  <c r="AH382" i="3"/>
  <c r="AH383" i="3"/>
  <c r="AH384" i="3"/>
  <c r="AH385" i="3"/>
  <c r="AH386" i="3"/>
  <c r="AH387" i="3"/>
  <c r="AH388" i="3"/>
  <c r="AH389" i="3"/>
  <c r="AH390" i="3"/>
  <c r="AH391" i="3"/>
  <c r="AH392" i="3"/>
  <c r="AH393" i="3"/>
  <c r="AH394" i="3"/>
  <c r="AH395" i="3"/>
  <c r="AH396" i="3"/>
  <c r="AH397" i="3"/>
  <c r="AH398" i="3"/>
  <c r="AH399" i="3"/>
  <c r="AH400" i="3"/>
  <c r="AH401" i="3"/>
  <c r="AH402" i="3"/>
  <c r="AH403" i="3"/>
  <c r="AH404" i="3"/>
  <c r="AH405" i="3"/>
  <c r="AH406" i="3"/>
  <c r="AH407" i="3"/>
  <c r="AH408" i="3"/>
  <c r="AH409" i="3"/>
  <c r="AH410" i="3"/>
  <c r="AH411" i="3"/>
  <c r="AH412" i="3"/>
  <c r="AH413" i="3"/>
  <c r="AH414" i="3"/>
  <c r="AH415" i="3"/>
  <c r="AH416" i="3"/>
  <c r="AH417" i="3"/>
  <c r="AH418" i="3"/>
  <c r="AH419" i="3"/>
  <c r="AH420" i="3"/>
  <c r="AH421" i="3"/>
  <c r="AH422" i="3"/>
  <c r="AH423" i="3"/>
  <c r="AH424" i="3"/>
  <c r="AH425" i="3"/>
  <c r="AH426" i="3"/>
  <c r="AH427" i="3"/>
  <c r="AH428" i="3"/>
  <c r="AH429" i="3"/>
  <c r="AH430" i="3"/>
  <c r="AH431" i="3"/>
  <c r="AH432" i="3"/>
  <c r="AH433" i="3"/>
  <c r="AH434" i="3"/>
  <c r="AH435" i="3"/>
  <c r="AH436" i="3"/>
  <c r="AH437" i="3"/>
  <c r="AH438" i="3"/>
  <c r="AH439" i="3"/>
  <c r="AH440" i="3"/>
  <c r="AH441" i="3"/>
  <c r="AH442" i="3"/>
  <c r="AH443" i="3"/>
  <c r="AH444" i="3"/>
  <c r="AH445" i="3"/>
  <c r="AH446" i="3"/>
  <c r="AH447" i="3"/>
  <c r="AH448" i="3"/>
  <c r="AH449" i="3"/>
  <c r="AH450" i="3"/>
  <c r="AH451" i="3"/>
  <c r="AH452" i="3"/>
  <c r="AH453" i="3"/>
  <c r="AH454" i="3"/>
  <c r="AH455" i="3"/>
  <c r="AH456" i="3"/>
  <c r="AH457" i="3"/>
  <c r="AH458" i="3"/>
  <c r="AH459" i="3"/>
  <c r="AH460" i="3"/>
  <c r="AH461" i="3"/>
  <c r="AH462" i="3"/>
  <c r="AH463" i="3"/>
  <c r="AH464" i="3"/>
  <c r="AH465" i="3"/>
  <c r="AH466" i="3"/>
  <c r="AH467" i="3"/>
  <c r="AH468" i="3"/>
  <c r="AH469" i="3"/>
  <c r="AH470" i="3"/>
  <c r="AH471" i="3"/>
  <c r="AH472" i="3"/>
  <c r="AH473" i="3"/>
  <c r="AH474" i="3"/>
  <c r="AH475" i="3"/>
  <c r="AH476" i="3"/>
  <c r="AH477" i="3"/>
  <c r="AH478" i="3"/>
  <c r="AH479" i="3"/>
  <c r="AH480" i="3"/>
  <c r="AH481" i="3"/>
  <c r="AH482" i="3"/>
  <c r="AH483" i="3"/>
  <c r="AH484" i="3"/>
  <c r="AH485" i="3"/>
  <c r="AH486" i="3"/>
  <c r="AH487" i="3"/>
  <c r="AH488" i="3"/>
  <c r="AH489" i="3"/>
  <c r="AH490" i="3"/>
  <c r="AH491" i="3"/>
  <c r="AH492" i="3"/>
  <c r="AH493" i="3"/>
  <c r="AH494" i="3"/>
  <c r="AH495" i="3"/>
  <c r="AH496" i="3"/>
  <c r="AH497" i="3"/>
  <c r="AH498" i="3"/>
  <c r="AH499" i="3"/>
  <c r="AH500" i="3"/>
  <c r="AH501" i="3"/>
  <c r="AH502" i="3"/>
  <c r="AH503" i="3"/>
  <c r="AH504" i="3"/>
  <c r="AH505" i="3"/>
  <c r="AH506" i="3"/>
  <c r="AH507" i="3"/>
  <c r="AH508" i="3"/>
  <c r="AH509" i="3"/>
  <c r="AH510" i="3"/>
  <c r="AH511" i="3"/>
  <c r="AH512" i="3"/>
  <c r="AH513" i="3"/>
  <c r="AH514" i="3"/>
  <c r="AH515" i="3"/>
  <c r="AH516" i="3"/>
  <c r="AH517" i="3"/>
  <c r="AH518" i="3"/>
  <c r="AH519" i="3"/>
  <c r="AH520" i="3"/>
  <c r="AH521" i="3"/>
  <c r="AH522" i="3"/>
  <c r="AH523" i="3"/>
  <c r="AH524" i="3"/>
  <c r="AH525" i="3"/>
  <c r="AH526" i="3"/>
  <c r="AH527" i="3"/>
  <c r="AH528" i="3"/>
  <c r="AH529" i="3"/>
  <c r="AH530" i="3"/>
  <c r="AH531" i="3"/>
  <c r="AH532" i="3"/>
  <c r="AH533" i="3"/>
  <c r="AH534" i="3"/>
  <c r="AH535" i="3"/>
  <c r="AH536" i="3"/>
  <c r="AH537" i="3"/>
  <c r="AH538" i="3"/>
  <c r="AH539" i="3"/>
  <c r="AH540" i="3"/>
  <c r="AH541" i="3"/>
  <c r="AH542" i="3"/>
  <c r="AH543" i="3"/>
  <c r="AH544" i="3"/>
  <c r="AH545" i="3"/>
  <c r="AH546" i="3"/>
  <c r="AH547" i="3"/>
  <c r="AH548" i="3"/>
  <c r="AH549" i="3"/>
  <c r="AH550" i="3"/>
  <c r="AH551" i="3"/>
  <c r="AH552" i="3"/>
  <c r="AH553" i="3"/>
  <c r="AH554" i="3"/>
  <c r="AH555" i="3"/>
  <c r="AH556" i="3"/>
  <c r="AH557" i="3"/>
  <c r="AH558" i="3"/>
  <c r="AH559" i="3"/>
  <c r="AH560" i="3"/>
  <c r="AH561" i="3"/>
  <c r="AH562" i="3"/>
  <c r="AH563" i="3"/>
  <c r="AH564" i="3"/>
  <c r="AH565" i="3"/>
  <c r="AH566" i="3"/>
  <c r="AH567" i="3"/>
  <c r="AH568" i="3"/>
  <c r="AH569" i="3"/>
  <c r="AH570" i="3"/>
  <c r="AH571" i="3"/>
  <c r="AH572" i="3"/>
  <c r="AH573" i="3"/>
  <c r="AH574" i="3"/>
  <c r="AH575" i="3"/>
  <c r="AH576" i="3"/>
  <c r="AH577" i="3"/>
  <c r="AH578" i="3"/>
  <c r="AH579" i="3"/>
  <c r="AH580" i="3"/>
  <c r="AH581" i="3"/>
  <c r="AH582" i="3"/>
  <c r="AH583" i="3"/>
  <c r="AH584" i="3"/>
  <c r="AH585" i="3"/>
  <c r="AH586" i="3"/>
  <c r="AH587" i="3"/>
  <c r="AH588" i="3"/>
  <c r="AH589" i="3"/>
  <c r="AH590" i="3"/>
  <c r="AH591" i="3"/>
  <c r="AH592" i="3"/>
  <c r="AH593" i="3"/>
  <c r="AH594" i="3"/>
  <c r="AH595" i="3"/>
  <c r="AH596" i="3"/>
  <c r="AH597" i="3"/>
  <c r="AH598" i="3"/>
  <c r="AH599" i="3"/>
  <c r="AH600" i="3"/>
  <c r="AH601" i="3"/>
  <c r="AH602" i="3"/>
  <c r="AH603" i="3"/>
  <c r="AH604" i="3"/>
  <c r="AH605" i="3"/>
  <c r="AH606" i="3"/>
  <c r="AH607" i="3"/>
  <c r="AH608" i="3"/>
  <c r="AH609" i="3"/>
  <c r="AH610" i="3"/>
  <c r="AH611" i="3"/>
  <c r="AH612" i="3"/>
  <c r="AH613" i="3"/>
  <c r="AH614" i="3"/>
  <c r="AH615" i="3"/>
  <c r="AH616" i="3"/>
  <c r="AH617" i="3"/>
  <c r="AH618" i="3"/>
  <c r="AH619" i="3"/>
  <c r="AH620" i="3"/>
  <c r="AH621" i="3"/>
  <c r="AH622" i="3"/>
  <c r="AH623" i="3"/>
  <c r="AH624" i="3"/>
  <c r="AH625" i="3"/>
  <c r="AH626" i="3"/>
  <c r="AH627" i="3"/>
  <c r="AH628" i="3"/>
  <c r="AH629" i="3"/>
  <c r="AH630" i="3"/>
  <c r="AH631" i="3"/>
  <c r="AH632" i="3"/>
  <c r="AH633" i="3"/>
  <c r="AH634" i="3"/>
  <c r="AH635" i="3"/>
  <c r="AH636" i="3"/>
  <c r="AH637" i="3"/>
  <c r="AH638" i="3"/>
  <c r="AH639" i="3"/>
  <c r="AH640" i="3"/>
  <c r="AH641" i="3"/>
  <c r="AH642" i="3"/>
  <c r="AH643" i="3"/>
  <c r="AH644" i="3"/>
  <c r="AH645" i="3"/>
  <c r="AH646" i="3"/>
  <c r="AH647" i="3"/>
  <c r="AH648" i="3"/>
  <c r="AH649" i="3"/>
  <c r="AH650" i="3"/>
  <c r="AH651" i="3"/>
  <c r="AH652" i="3"/>
  <c r="AH653" i="3"/>
  <c r="AH654" i="3"/>
  <c r="AH655" i="3"/>
  <c r="AH656" i="3"/>
  <c r="AH657" i="3"/>
  <c r="AH658" i="3"/>
  <c r="AH659" i="3"/>
  <c r="AH660" i="3"/>
  <c r="AH661" i="3"/>
  <c r="AH662" i="3"/>
  <c r="AH663" i="3"/>
  <c r="AH664" i="3"/>
  <c r="AH665" i="3"/>
  <c r="AH666" i="3"/>
  <c r="AH667" i="3"/>
  <c r="AH668" i="3"/>
  <c r="AH669" i="3"/>
  <c r="AH670" i="3"/>
  <c r="AH671" i="3"/>
  <c r="AH672" i="3"/>
  <c r="AH673" i="3"/>
  <c r="AH674" i="3"/>
  <c r="AH675" i="3"/>
  <c r="AH676" i="3"/>
  <c r="AH677" i="3"/>
  <c r="AH678" i="3"/>
  <c r="AH679" i="3"/>
  <c r="AH680" i="3"/>
  <c r="AH681" i="3"/>
  <c r="AH682" i="3"/>
  <c r="AH683" i="3"/>
  <c r="AH684" i="3"/>
  <c r="AH685" i="3"/>
  <c r="AH686" i="3"/>
  <c r="AH687" i="3"/>
  <c r="AH688" i="3"/>
  <c r="AH689" i="3"/>
  <c r="AH690" i="3"/>
  <c r="AH691" i="3"/>
  <c r="AH692" i="3"/>
  <c r="AH693" i="3"/>
  <c r="AH694" i="3"/>
  <c r="AH695" i="3"/>
  <c r="AH696" i="3"/>
  <c r="AH697" i="3"/>
  <c r="AH698" i="3"/>
  <c r="AH699" i="3"/>
  <c r="AH700" i="3"/>
  <c r="AH701" i="3"/>
  <c r="AH702" i="3"/>
  <c r="AH703" i="3"/>
  <c r="AH704" i="3"/>
  <c r="AH705" i="3"/>
  <c r="AH706" i="3"/>
  <c r="AH707" i="3"/>
  <c r="AH708" i="3"/>
  <c r="AH709" i="3"/>
  <c r="AH710" i="3"/>
  <c r="AH711" i="3"/>
  <c r="AH712" i="3"/>
  <c r="AH713" i="3"/>
  <c r="AH714" i="3"/>
  <c r="AH715" i="3"/>
  <c r="AH716" i="3"/>
  <c r="AH717" i="3"/>
  <c r="AH718" i="3"/>
  <c r="AH719" i="3"/>
  <c r="AH720" i="3"/>
  <c r="AH721" i="3"/>
  <c r="AH722" i="3"/>
  <c r="AH723" i="3"/>
  <c r="AH724" i="3"/>
  <c r="AH725" i="3"/>
  <c r="AH726" i="3"/>
  <c r="AH727" i="3"/>
  <c r="AH728" i="3"/>
  <c r="AH729" i="3"/>
  <c r="AH730" i="3"/>
  <c r="AH731" i="3"/>
  <c r="AH732" i="3"/>
  <c r="AH733" i="3"/>
  <c r="AH734" i="3"/>
  <c r="AH735" i="3"/>
  <c r="AH736" i="3"/>
  <c r="AH737" i="3"/>
  <c r="AH738" i="3"/>
  <c r="AH739" i="3"/>
  <c r="AH740" i="3"/>
  <c r="AH741" i="3"/>
  <c r="AH742" i="3"/>
  <c r="AH743" i="3"/>
  <c r="AH744" i="3"/>
  <c r="AH745" i="3"/>
  <c r="AH746" i="3"/>
  <c r="AH747" i="3"/>
  <c r="AH748" i="3"/>
  <c r="AH749" i="3"/>
  <c r="AH750" i="3"/>
  <c r="AH751" i="3"/>
  <c r="AH752" i="3"/>
  <c r="AH753" i="3"/>
  <c r="AH754" i="3"/>
  <c r="AH755" i="3"/>
  <c r="AH756" i="3"/>
  <c r="AH757" i="3"/>
  <c r="AH758" i="3"/>
  <c r="AH759" i="3"/>
  <c r="AH760" i="3"/>
  <c r="AH761" i="3"/>
  <c r="AH762" i="3"/>
  <c r="AH763" i="3"/>
  <c r="AH764" i="3"/>
  <c r="AH765" i="3"/>
  <c r="AH766" i="3"/>
  <c r="AH767" i="3"/>
  <c r="AH768" i="3"/>
  <c r="AH769" i="3"/>
  <c r="AH770" i="3"/>
  <c r="AH771" i="3"/>
  <c r="AH772" i="3"/>
  <c r="AH773" i="3"/>
  <c r="AH774" i="3"/>
  <c r="AH775" i="3"/>
  <c r="AH776" i="3"/>
  <c r="AH777" i="3"/>
  <c r="AH778" i="3"/>
  <c r="AH779" i="3"/>
  <c r="AH780" i="3"/>
  <c r="AH781" i="3"/>
  <c r="AH782" i="3"/>
  <c r="AH783" i="3"/>
  <c r="AH784" i="3"/>
  <c r="AH785" i="3"/>
  <c r="AH786" i="3"/>
  <c r="AH787" i="3"/>
  <c r="AH788" i="3"/>
  <c r="AH789" i="3"/>
  <c r="AH790" i="3"/>
  <c r="AH791" i="3"/>
  <c r="AH792" i="3"/>
  <c r="AH793" i="3"/>
  <c r="AH794" i="3"/>
  <c r="AH795" i="3"/>
  <c r="AH796" i="3"/>
  <c r="AH797" i="3"/>
  <c r="AH798" i="3"/>
  <c r="AH799" i="3"/>
  <c r="AH800" i="3"/>
  <c r="AH801" i="3"/>
  <c r="AH802" i="3"/>
  <c r="AH803" i="3"/>
  <c r="AH804" i="3"/>
  <c r="AH805" i="3"/>
  <c r="AH806" i="3"/>
  <c r="AH807" i="3"/>
  <c r="AH808" i="3"/>
  <c r="AH809" i="3"/>
  <c r="AH810" i="3"/>
  <c r="AH811" i="3"/>
  <c r="AH812" i="3"/>
  <c r="AH813" i="3"/>
  <c r="AH814" i="3"/>
  <c r="AH815" i="3"/>
  <c r="AH816" i="3"/>
  <c r="AH817" i="3"/>
  <c r="AH818" i="3"/>
  <c r="AH819" i="3"/>
  <c r="AH820" i="3"/>
  <c r="AH821" i="3"/>
  <c r="AH822" i="3"/>
  <c r="AH823" i="3"/>
  <c r="AH824" i="3"/>
  <c r="AH825" i="3"/>
  <c r="AH826" i="3"/>
  <c r="AH827" i="3"/>
  <c r="AH828" i="3"/>
  <c r="AH829" i="3"/>
  <c r="AH830" i="3"/>
  <c r="AH831" i="3"/>
  <c r="AH832" i="3"/>
  <c r="AH833" i="3"/>
  <c r="AH834" i="3"/>
  <c r="AH835" i="3"/>
  <c r="AH836" i="3"/>
  <c r="AH837" i="3"/>
  <c r="AH838" i="3"/>
  <c r="AH839" i="3"/>
  <c r="AH840" i="3"/>
  <c r="AH841" i="3"/>
  <c r="AH842" i="3"/>
  <c r="AH843" i="3"/>
  <c r="AH844" i="3"/>
  <c r="AH845" i="3"/>
  <c r="AH846" i="3"/>
  <c r="AH847" i="3"/>
  <c r="AH848" i="3"/>
  <c r="AH849" i="3"/>
  <c r="AH850" i="3"/>
  <c r="AH851" i="3"/>
  <c r="AH852" i="3"/>
  <c r="AH853" i="3"/>
  <c r="AH854" i="3"/>
  <c r="AH855" i="3"/>
  <c r="AH856" i="3"/>
  <c r="AH857" i="3"/>
  <c r="AH858" i="3"/>
  <c r="AH859" i="3"/>
  <c r="AH860" i="3"/>
  <c r="AH861" i="3"/>
  <c r="AH862" i="3"/>
  <c r="AH863" i="3"/>
  <c r="AH864" i="3"/>
  <c r="AH865" i="3"/>
  <c r="AH866" i="3"/>
  <c r="AH867" i="3"/>
  <c r="AH868" i="3"/>
  <c r="AH869" i="3"/>
  <c r="AH870" i="3"/>
  <c r="AH871" i="3"/>
  <c r="AH872" i="3"/>
  <c r="AH873" i="3"/>
  <c r="AH874" i="3"/>
  <c r="AH875" i="3"/>
  <c r="AH876" i="3"/>
  <c r="AH877" i="3"/>
  <c r="AH878" i="3"/>
  <c r="AH879" i="3"/>
  <c r="AH880" i="3"/>
  <c r="AH881" i="3"/>
  <c r="AH882" i="3"/>
  <c r="AH883" i="3"/>
  <c r="AH884" i="3"/>
  <c r="AH885" i="3"/>
  <c r="AH886" i="3"/>
  <c r="AH887" i="3"/>
  <c r="AH888" i="3"/>
  <c r="AH889" i="3"/>
  <c r="AH890" i="3"/>
  <c r="AH891" i="3"/>
  <c r="AH892" i="3"/>
  <c r="AH893" i="3"/>
  <c r="AH894" i="3"/>
  <c r="AH895" i="3"/>
  <c r="AH896" i="3"/>
  <c r="AH897" i="3"/>
  <c r="AH898" i="3"/>
  <c r="AH899" i="3"/>
  <c r="AH900" i="3"/>
  <c r="AH901" i="3"/>
  <c r="AH902" i="3"/>
  <c r="AH903" i="3"/>
  <c r="AH904" i="3"/>
  <c r="AH905" i="3"/>
  <c r="AH906" i="3"/>
  <c r="AH907" i="3"/>
  <c r="AH908" i="3"/>
  <c r="AH909" i="3"/>
  <c r="AH910" i="3"/>
  <c r="AH911" i="3"/>
  <c r="AH912" i="3"/>
  <c r="AH913" i="3"/>
  <c r="AH914" i="3"/>
  <c r="AH915" i="3"/>
  <c r="AH916" i="3"/>
  <c r="AH917" i="3"/>
  <c r="AH918" i="3"/>
  <c r="AH919" i="3"/>
  <c r="AH920" i="3"/>
  <c r="AH921" i="3"/>
  <c r="AH922" i="3"/>
  <c r="AH923" i="3"/>
  <c r="AH924" i="3"/>
  <c r="AH925" i="3"/>
  <c r="AH926" i="3"/>
  <c r="AH927" i="3"/>
  <c r="AH928" i="3"/>
  <c r="AH929" i="3"/>
  <c r="AH930" i="3"/>
  <c r="AH931" i="3"/>
  <c r="AH932" i="3"/>
  <c r="AH933" i="3"/>
  <c r="AH934" i="3"/>
  <c r="AH935" i="3"/>
  <c r="AH936" i="3"/>
  <c r="AH937" i="3"/>
  <c r="AH938" i="3"/>
  <c r="AH939" i="3"/>
  <c r="AH940" i="3"/>
  <c r="AH941" i="3"/>
  <c r="AH942" i="3"/>
  <c r="AH943" i="3"/>
  <c r="AH944" i="3"/>
  <c r="AH945" i="3"/>
  <c r="AH946" i="3"/>
  <c r="AH947" i="3"/>
  <c r="AH948" i="3"/>
  <c r="AH949" i="3"/>
  <c r="AH950" i="3"/>
  <c r="AH951" i="3"/>
  <c r="AH952" i="3"/>
  <c r="AH953" i="3"/>
  <c r="AH954" i="3"/>
  <c r="AH955" i="3"/>
  <c r="AH956" i="3"/>
  <c r="AH957" i="3"/>
  <c r="AH958" i="3"/>
  <c r="AH959" i="3"/>
  <c r="AH960" i="3"/>
  <c r="AH961" i="3"/>
  <c r="AH962" i="3"/>
  <c r="AH963" i="3"/>
  <c r="AH964" i="3"/>
  <c r="AH965" i="3"/>
  <c r="AH966" i="3"/>
  <c r="AH967" i="3"/>
  <c r="AH968" i="3"/>
  <c r="AH969" i="3"/>
  <c r="AH970" i="3"/>
  <c r="AH971" i="3"/>
  <c r="AH972" i="3"/>
  <c r="AH973" i="3"/>
  <c r="AH974" i="3"/>
  <c r="AH975" i="3"/>
  <c r="AH976" i="3"/>
  <c r="AH977" i="3"/>
  <c r="AH978" i="3"/>
  <c r="AH979" i="3"/>
  <c r="AH980" i="3"/>
  <c r="AH981" i="3"/>
  <c r="AH982" i="3"/>
  <c r="AH983" i="3"/>
  <c r="AH984" i="3"/>
  <c r="AH985" i="3"/>
  <c r="AH986" i="3"/>
  <c r="AH987" i="3"/>
  <c r="AH988" i="3"/>
  <c r="AH989" i="3"/>
  <c r="AH990" i="3"/>
  <c r="AH991" i="3"/>
  <c r="AH992" i="3"/>
  <c r="AH993" i="3"/>
  <c r="AH994" i="3"/>
  <c r="AH995" i="3"/>
  <c r="AH996" i="3"/>
  <c r="AH997" i="3"/>
  <c r="AH998" i="3"/>
  <c r="AH999" i="3"/>
  <c r="AH1000" i="3"/>
  <c r="AH1001" i="3"/>
  <c r="AH1002" i="3"/>
  <c r="AH1003" i="3"/>
  <c r="AH1004" i="3"/>
  <c r="AH1005" i="3"/>
  <c r="AH1006" i="3"/>
  <c r="AH1007" i="3"/>
  <c r="AH1008" i="3"/>
  <c r="AH1009" i="3"/>
  <c r="AH1010" i="3"/>
  <c r="AH1011" i="3"/>
  <c r="AH1012" i="3"/>
  <c r="AH1013" i="3"/>
  <c r="AH1014" i="3"/>
  <c r="AH1015" i="3"/>
  <c r="AH1016" i="3"/>
  <c r="AH1017" i="3"/>
  <c r="AH1018" i="3"/>
  <c r="AH1019" i="3"/>
  <c r="AH1020" i="3"/>
  <c r="AH1021" i="3"/>
  <c r="AH1022" i="3"/>
  <c r="AH1023" i="3"/>
  <c r="AH1024" i="3"/>
  <c r="AH1025" i="3"/>
  <c r="AH1026" i="3"/>
  <c r="AH1027" i="3"/>
  <c r="AH1028" i="3"/>
  <c r="AH1029" i="3"/>
  <c r="AH1030" i="3"/>
  <c r="AH1031" i="3"/>
  <c r="AH1032" i="3"/>
  <c r="AH1033" i="3"/>
  <c r="AH1034" i="3"/>
  <c r="AH1035" i="3"/>
  <c r="AH1036" i="3"/>
  <c r="AH1037" i="3"/>
  <c r="AH1038" i="3"/>
  <c r="AH1039" i="3"/>
  <c r="AH1040" i="3"/>
  <c r="AH1041" i="3"/>
  <c r="AH1042" i="3"/>
  <c r="AH1043" i="3"/>
  <c r="AH1044" i="3"/>
  <c r="AH1045" i="3"/>
  <c r="AH1046" i="3"/>
  <c r="AH1047" i="3"/>
  <c r="AH1048" i="3"/>
  <c r="AH1049" i="3"/>
  <c r="AH1050" i="3"/>
  <c r="AH1051" i="3"/>
  <c r="AH1052" i="3"/>
  <c r="AH1053" i="3"/>
  <c r="AH1054" i="3"/>
  <c r="AH1055" i="3"/>
  <c r="AH1056" i="3"/>
  <c r="AH1057" i="3"/>
  <c r="AH1058" i="3"/>
  <c r="AH1059" i="3"/>
  <c r="AH1060" i="3"/>
  <c r="AH1061" i="3"/>
  <c r="AH1062" i="3"/>
  <c r="AH1063" i="3"/>
  <c r="AH1064" i="3"/>
  <c r="AH1065" i="3"/>
  <c r="AH1066" i="3"/>
  <c r="AH1067" i="3"/>
  <c r="AH1068" i="3"/>
  <c r="AH1069" i="3"/>
  <c r="AH1070" i="3"/>
  <c r="AH1071" i="3"/>
  <c r="AH1072" i="3"/>
  <c r="AH1073" i="3"/>
  <c r="AH1074" i="3"/>
  <c r="AH1075" i="3"/>
  <c r="AH1076" i="3"/>
  <c r="AH1077" i="3"/>
  <c r="AH1078" i="3"/>
  <c r="AH1079" i="3"/>
  <c r="AH1080" i="3"/>
  <c r="AH1081" i="3"/>
  <c r="AH1082" i="3"/>
  <c r="AH1083" i="3"/>
  <c r="AH1084" i="3"/>
  <c r="AH1085" i="3"/>
  <c r="AH1086" i="3"/>
  <c r="AH1087" i="3"/>
  <c r="AH1088" i="3"/>
  <c r="AH1089" i="3"/>
  <c r="AH1090" i="3"/>
  <c r="AH1091" i="3"/>
  <c r="AH1092" i="3"/>
  <c r="AH1093" i="3"/>
  <c r="AH1094" i="3"/>
  <c r="AH1095" i="3"/>
  <c r="AH1096" i="3"/>
  <c r="AH1097" i="3"/>
  <c r="AH1098" i="3"/>
  <c r="AH1099" i="3"/>
  <c r="AH1100" i="3"/>
  <c r="AH1101" i="3"/>
  <c r="AH1102" i="3"/>
  <c r="AH1103" i="3"/>
  <c r="AH1104" i="3"/>
  <c r="AH1105" i="3"/>
  <c r="AH1106" i="3"/>
  <c r="AH1107" i="3"/>
  <c r="AH1108" i="3"/>
  <c r="AH1109" i="3"/>
  <c r="AH1110" i="3"/>
  <c r="AH1111" i="3"/>
  <c r="AH1112" i="3"/>
  <c r="AH1113" i="3"/>
  <c r="AH1114" i="3"/>
  <c r="AH1115" i="3"/>
  <c r="AH1116" i="3"/>
  <c r="AH1117" i="3"/>
  <c r="AH1118" i="3"/>
  <c r="AH1119" i="3"/>
  <c r="AH1120" i="3"/>
  <c r="AH1121" i="3"/>
  <c r="AH1122" i="3"/>
  <c r="AH1123" i="3"/>
  <c r="AH1124" i="3"/>
  <c r="AH1125" i="3"/>
  <c r="AH1126" i="3"/>
  <c r="AH1127" i="3"/>
  <c r="AH1128" i="3"/>
  <c r="AH1129" i="3"/>
  <c r="AH1130" i="3"/>
  <c r="AH1131" i="3"/>
  <c r="AH1132" i="3"/>
  <c r="AH1133" i="3"/>
  <c r="AH1134" i="3"/>
  <c r="AH1135" i="3"/>
  <c r="AH1136" i="3"/>
  <c r="AH1137" i="3"/>
  <c r="AH1138" i="3"/>
  <c r="AH1139" i="3"/>
  <c r="AH1140" i="3"/>
  <c r="AH1141" i="3"/>
  <c r="AH1142" i="3"/>
  <c r="AH1143" i="3"/>
  <c r="AH1144" i="3"/>
  <c r="AH1145" i="3"/>
  <c r="AH1146" i="3"/>
  <c r="AH1147" i="3"/>
  <c r="AH1148" i="3"/>
  <c r="AH1149" i="3"/>
  <c r="AH1150" i="3"/>
  <c r="AH1151" i="3"/>
  <c r="AH1152" i="3"/>
  <c r="AH1153" i="3"/>
  <c r="AH1154" i="3"/>
  <c r="AH1155" i="3"/>
  <c r="AH1156" i="3"/>
  <c r="AH1157" i="3"/>
  <c r="AH1158" i="3"/>
  <c r="AH1159" i="3"/>
  <c r="AH1160" i="3"/>
  <c r="AH1161" i="3"/>
  <c r="AH1162" i="3"/>
  <c r="AH1163" i="3"/>
  <c r="AH1164" i="3"/>
  <c r="AH1165" i="3"/>
  <c r="AH1166" i="3"/>
  <c r="AH1167" i="3"/>
  <c r="AH1168" i="3"/>
  <c r="AH1169" i="3"/>
  <c r="AH1170" i="3"/>
  <c r="AH1171" i="3"/>
  <c r="AH1172" i="3"/>
  <c r="AH1173" i="3"/>
  <c r="AH1174" i="3"/>
  <c r="AH1175" i="3"/>
  <c r="AH1176" i="3"/>
  <c r="AH1177" i="3"/>
  <c r="AH1178" i="3"/>
  <c r="AH1179" i="3"/>
  <c r="AH1180" i="3"/>
  <c r="AH1181" i="3"/>
  <c r="AH1182" i="3"/>
  <c r="AH1183" i="3"/>
  <c r="AH1184" i="3"/>
  <c r="AH1185" i="3"/>
  <c r="AH1186" i="3"/>
  <c r="AH1187" i="3"/>
  <c r="AH1188" i="3"/>
  <c r="AH1189" i="3"/>
  <c r="AH1190" i="3"/>
  <c r="AH1191" i="3"/>
  <c r="AH1192" i="3"/>
  <c r="AH1193" i="3"/>
  <c r="AH1194" i="3"/>
  <c r="AH1195" i="3"/>
  <c r="AH1196" i="3"/>
  <c r="AH1197" i="3"/>
  <c r="AH1198" i="3"/>
  <c r="AH1199" i="3"/>
  <c r="AH1200" i="3"/>
  <c r="AH1201" i="3"/>
  <c r="AH1202" i="3"/>
  <c r="AH1203" i="3"/>
  <c r="AH1204" i="3"/>
  <c r="AH1205" i="3"/>
  <c r="AH1206" i="3"/>
  <c r="AH1207" i="3"/>
  <c r="AH1208" i="3"/>
  <c r="AH1209" i="3"/>
  <c r="AH1210" i="3"/>
  <c r="AH1211" i="3"/>
  <c r="AH1212" i="3"/>
  <c r="AH1213" i="3"/>
  <c r="AH1214" i="3"/>
  <c r="AH1215" i="3"/>
  <c r="AH1216" i="3"/>
  <c r="AH1217" i="3"/>
  <c r="AH1218" i="3"/>
  <c r="AH1219" i="3"/>
  <c r="AH1220" i="3"/>
  <c r="AH1221" i="3"/>
  <c r="AH1222" i="3"/>
  <c r="AH1223" i="3"/>
  <c r="AH1224" i="3"/>
  <c r="AH1225" i="3"/>
  <c r="AH1226" i="3"/>
  <c r="AH1227" i="3"/>
  <c r="AH1228" i="3"/>
  <c r="AH1229" i="3"/>
  <c r="AH1230" i="3"/>
  <c r="AH1231" i="3"/>
  <c r="AH1232" i="3"/>
  <c r="AH1233" i="3"/>
  <c r="AH1234" i="3"/>
  <c r="AH1235" i="3"/>
  <c r="AH1236" i="3"/>
  <c r="AH1237" i="3"/>
  <c r="AH1238" i="3"/>
  <c r="AH1239" i="3"/>
  <c r="AH1240" i="3"/>
  <c r="AH1241" i="3"/>
  <c r="AH1242" i="3"/>
  <c r="AH1243" i="3"/>
  <c r="AH1244" i="3"/>
  <c r="AH1245" i="3"/>
  <c r="AH1246" i="3"/>
  <c r="AH1247" i="3"/>
  <c r="AH1248" i="3"/>
  <c r="AH1249" i="3"/>
  <c r="AH1250" i="3"/>
  <c r="AH1251" i="3"/>
  <c r="AH1252" i="3"/>
  <c r="AH1253" i="3"/>
  <c r="AH1254" i="3"/>
  <c r="AH1255" i="3"/>
  <c r="AH1256" i="3"/>
  <c r="AH1257" i="3"/>
  <c r="AH1258" i="3"/>
  <c r="AH1259" i="3"/>
  <c r="AH1260" i="3"/>
  <c r="AH1261" i="3"/>
  <c r="AH1262" i="3"/>
  <c r="AH1263" i="3"/>
  <c r="AH1264" i="3"/>
  <c r="AH1265" i="3"/>
  <c r="AH1266" i="3"/>
  <c r="AH1267" i="3"/>
  <c r="AH1268" i="3"/>
  <c r="AH1269" i="3"/>
  <c r="AH1270" i="3"/>
  <c r="AH1271" i="3"/>
  <c r="AH1272" i="3"/>
  <c r="AH1273" i="3"/>
  <c r="AH1274" i="3"/>
  <c r="AH1275" i="3"/>
  <c r="AH1276" i="3"/>
  <c r="AH1277" i="3"/>
  <c r="AH1278" i="3"/>
  <c r="AH1279" i="3"/>
  <c r="AH1280" i="3"/>
  <c r="AH1281" i="3"/>
  <c r="AH1282" i="3"/>
  <c r="AH1283" i="3"/>
  <c r="AH1284" i="3"/>
  <c r="AH1285" i="3"/>
  <c r="AH1286" i="3"/>
  <c r="AH1287" i="3"/>
  <c r="AH1288" i="3"/>
  <c r="AH1289" i="3"/>
  <c r="AH1290" i="3"/>
  <c r="AH1291" i="3"/>
  <c r="AH1292" i="3"/>
  <c r="AH1293" i="3"/>
  <c r="AH1294" i="3"/>
  <c r="AH1295" i="3"/>
  <c r="AH1296" i="3"/>
  <c r="AH1297" i="3"/>
  <c r="AH1298" i="3"/>
  <c r="AH1299" i="3"/>
  <c r="AH1300" i="3"/>
  <c r="AH1301" i="3"/>
  <c r="AH1302" i="3"/>
  <c r="AH1303" i="3"/>
  <c r="AH1304" i="3"/>
  <c r="AH1305" i="3"/>
  <c r="AH1306" i="3"/>
  <c r="AH1307" i="3"/>
  <c r="AH1308" i="3"/>
  <c r="AH1309" i="3"/>
  <c r="AH1310" i="3"/>
  <c r="AH1311" i="3"/>
  <c r="AH1312" i="3"/>
  <c r="AH1313" i="3"/>
  <c r="AH1314" i="3"/>
  <c r="AH1315" i="3"/>
  <c r="AH1316" i="3"/>
  <c r="AH1317" i="3"/>
  <c r="AH1318" i="3"/>
  <c r="AH1319" i="3"/>
  <c r="AH1320" i="3"/>
  <c r="AH1321" i="3"/>
  <c r="AH1322" i="3"/>
  <c r="AH1323" i="3"/>
  <c r="AH1324" i="3"/>
  <c r="AH1325" i="3"/>
  <c r="AH1326" i="3"/>
  <c r="AH1327" i="3"/>
  <c r="AH1328" i="3"/>
  <c r="AH1329" i="3"/>
  <c r="AH1330" i="3"/>
  <c r="AH1331" i="3"/>
  <c r="AH1332" i="3"/>
  <c r="AH1333" i="3"/>
  <c r="AH1334" i="3"/>
  <c r="AH1335" i="3"/>
  <c r="AH1336" i="3"/>
  <c r="AH1337" i="3"/>
  <c r="AH1338" i="3"/>
  <c r="AH1339" i="3"/>
  <c r="AH1340" i="3"/>
  <c r="AH1341" i="3"/>
  <c r="AH1342" i="3"/>
  <c r="AH1343" i="3"/>
  <c r="AH1344" i="3"/>
  <c r="AH1345" i="3"/>
  <c r="AH1346" i="3"/>
  <c r="AH1347" i="3"/>
  <c r="AH1348" i="3"/>
  <c r="AH1349" i="3"/>
  <c r="AH1350" i="3"/>
  <c r="AH1351" i="3"/>
  <c r="AH1352" i="3"/>
  <c r="AH1353" i="3"/>
  <c r="AH1354" i="3"/>
  <c r="AH1355" i="3"/>
  <c r="AH1356" i="3"/>
  <c r="AH1357" i="3"/>
  <c r="AH1358" i="3"/>
  <c r="AH1359" i="3"/>
  <c r="AH1360" i="3"/>
  <c r="AH1361" i="3"/>
  <c r="AH1362" i="3"/>
  <c r="AH1363" i="3"/>
  <c r="AH1364" i="3"/>
  <c r="AH1365" i="3"/>
  <c r="AH1366" i="3"/>
  <c r="AH1367" i="3"/>
  <c r="AH1368" i="3"/>
  <c r="AH1369" i="3"/>
  <c r="AH1370" i="3"/>
  <c r="AH1371" i="3"/>
  <c r="AH1372" i="3"/>
  <c r="AH1373" i="3"/>
  <c r="AH1374" i="3"/>
  <c r="AH1375" i="3"/>
  <c r="AH1376" i="3"/>
  <c r="AH1377" i="3"/>
  <c r="AH1378" i="3"/>
  <c r="AH1379" i="3"/>
  <c r="AH1380" i="3"/>
  <c r="AH1381" i="3"/>
  <c r="AH1382" i="3"/>
  <c r="AH1383" i="3"/>
  <c r="AH1384" i="3"/>
  <c r="AH1385" i="3"/>
  <c r="AH1386" i="3"/>
  <c r="AH1387" i="3"/>
  <c r="AH1388" i="3"/>
  <c r="AH1389" i="3"/>
  <c r="AH1390" i="3"/>
  <c r="AH1391" i="3"/>
  <c r="AH1392" i="3"/>
  <c r="AH1393" i="3"/>
  <c r="AH1394" i="3"/>
  <c r="AH1395" i="3"/>
  <c r="AH1396" i="3"/>
  <c r="AH1397" i="3"/>
  <c r="AH1398" i="3"/>
  <c r="AH1399" i="3"/>
  <c r="AH1400" i="3"/>
  <c r="AH1401" i="3"/>
  <c r="AH1402" i="3"/>
  <c r="AH1403" i="3"/>
  <c r="AH1404" i="3"/>
  <c r="AH1405" i="3"/>
  <c r="AH1406" i="3"/>
  <c r="AH1407" i="3"/>
  <c r="AH1408" i="3"/>
  <c r="AH1409" i="3"/>
  <c r="AH1410" i="3"/>
  <c r="AH1411" i="3"/>
  <c r="AH1412" i="3"/>
  <c r="AH1413" i="3"/>
  <c r="AH1414" i="3"/>
  <c r="AH1415" i="3"/>
  <c r="AH1416" i="3"/>
  <c r="AH1417" i="3"/>
  <c r="AH1418" i="3"/>
  <c r="AH1419" i="3"/>
  <c r="AH1420" i="3"/>
  <c r="AH1421" i="3"/>
  <c r="AH1422" i="3"/>
  <c r="AH1423" i="3"/>
  <c r="AH1424" i="3"/>
  <c r="AH1425" i="3"/>
  <c r="AH1426" i="3"/>
  <c r="AH1427" i="3"/>
  <c r="AH1428" i="3"/>
  <c r="AH1429" i="3"/>
  <c r="AH1430" i="3"/>
  <c r="AH1431" i="3"/>
  <c r="AH1432" i="3"/>
  <c r="AH1433" i="3"/>
  <c r="AH1434" i="3"/>
  <c r="AH1435" i="3"/>
  <c r="AH1436" i="3"/>
  <c r="AH1437" i="3"/>
  <c r="AH1438" i="3"/>
  <c r="AH1439" i="3"/>
  <c r="AH1440" i="3"/>
  <c r="AH1441" i="3"/>
  <c r="AH1442" i="3"/>
  <c r="AH1443" i="3"/>
  <c r="AH1444" i="3"/>
  <c r="AH1445" i="3"/>
  <c r="AH1446" i="3"/>
  <c r="AH1447" i="3"/>
  <c r="AH1448" i="3"/>
  <c r="AH1449" i="3"/>
  <c r="AH1450" i="3"/>
  <c r="AH1451" i="3"/>
  <c r="AH1452" i="3"/>
  <c r="AH1453" i="3"/>
  <c r="AH1454" i="3"/>
  <c r="AH1455" i="3"/>
  <c r="AH1456" i="3"/>
  <c r="AH1457" i="3"/>
  <c r="AH1458" i="3"/>
  <c r="AH1459" i="3"/>
  <c r="AH1460" i="3"/>
  <c r="AH1461" i="3"/>
  <c r="AH1462" i="3"/>
  <c r="AH1463" i="3"/>
  <c r="AH1464" i="3"/>
  <c r="AH1465" i="3"/>
  <c r="AH1466" i="3"/>
  <c r="AH1467" i="3"/>
  <c r="AH1468" i="3"/>
  <c r="AH1469" i="3"/>
  <c r="AH1470" i="3"/>
  <c r="AH1471" i="3"/>
  <c r="AH1472" i="3"/>
  <c r="AH1473" i="3"/>
  <c r="AH1474" i="3"/>
  <c r="AH1475" i="3"/>
  <c r="AH1476" i="3"/>
  <c r="AH1477" i="3"/>
  <c r="AH1478" i="3"/>
  <c r="AH1479" i="3"/>
  <c r="AH1480" i="3"/>
  <c r="AH1481" i="3"/>
  <c r="AH1482" i="3"/>
  <c r="AH1483" i="3"/>
  <c r="AH1484" i="3"/>
  <c r="AH1485" i="3"/>
  <c r="AH1486" i="3"/>
  <c r="AH1487" i="3"/>
  <c r="AH1488" i="3"/>
  <c r="AH1489" i="3"/>
  <c r="AH1490" i="3"/>
  <c r="AH1491" i="3"/>
  <c r="AH1492" i="3"/>
  <c r="AH1493" i="3"/>
  <c r="AH1494" i="3"/>
  <c r="AH1495" i="3"/>
  <c r="AH1496" i="3"/>
  <c r="AH1497" i="3"/>
  <c r="AH1498" i="3"/>
  <c r="AH1499" i="3"/>
  <c r="AH1500" i="3"/>
  <c r="AH1501" i="3"/>
  <c r="AH1502" i="3"/>
  <c r="AH1503" i="3"/>
  <c r="AH1504" i="3"/>
  <c r="AH1505" i="3"/>
  <c r="AH1506" i="3"/>
  <c r="AH1507" i="3"/>
  <c r="AH1508" i="3"/>
  <c r="AH1509" i="3"/>
  <c r="AH1510" i="3"/>
  <c r="AH1511" i="3"/>
  <c r="AH1512" i="3"/>
  <c r="AH1513" i="3"/>
  <c r="AH1514" i="3"/>
  <c r="AH1515" i="3"/>
  <c r="AH1516" i="3"/>
  <c r="AH1517" i="3"/>
  <c r="AH1518" i="3"/>
  <c r="AH1519" i="3"/>
  <c r="AH1520" i="3"/>
  <c r="AH1521" i="3"/>
  <c r="AH1522" i="3"/>
  <c r="AH1523" i="3"/>
  <c r="AH1524" i="3"/>
  <c r="AH1525" i="3"/>
  <c r="AH1526" i="3"/>
  <c r="AH1527" i="3"/>
  <c r="AH1528" i="3"/>
  <c r="AH1529" i="3"/>
  <c r="AH1530" i="3"/>
  <c r="AH1531" i="3"/>
  <c r="AH1532" i="3"/>
  <c r="AH1533" i="3"/>
  <c r="AH1534" i="3"/>
  <c r="AH1535" i="3"/>
  <c r="AH1536" i="3"/>
  <c r="AH1537" i="3"/>
  <c r="AH1538" i="3"/>
  <c r="AH1539" i="3"/>
  <c r="AH1540" i="3"/>
  <c r="AH1541" i="3"/>
  <c r="AH1542" i="3"/>
  <c r="AH1543" i="3"/>
  <c r="AH1544" i="3"/>
  <c r="AH1545" i="3"/>
  <c r="AH1546" i="3"/>
  <c r="AH1547" i="3"/>
  <c r="AH1548" i="3"/>
  <c r="AH1549" i="3"/>
  <c r="AH1550" i="3"/>
  <c r="AH1551" i="3"/>
  <c r="AH1552" i="3"/>
  <c r="AH1553" i="3"/>
  <c r="AH1554" i="3"/>
  <c r="AH1555" i="3"/>
  <c r="AH1556" i="3"/>
  <c r="AH1557" i="3"/>
  <c r="AH1558" i="3"/>
  <c r="AH1559" i="3"/>
  <c r="AH1560" i="3"/>
  <c r="AH1561" i="3"/>
  <c r="AH1562" i="3"/>
  <c r="AH1563" i="3"/>
  <c r="AH1564" i="3"/>
  <c r="AH1565" i="3"/>
  <c r="AH1566" i="3"/>
  <c r="AH1567" i="3"/>
  <c r="AH1568" i="3"/>
  <c r="AH1569" i="3"/>
  <c r="AH1570" i="3"/>
  <c r="AH1571" i="3"/>
  <c r="AH1572" i="3"/>
  <c r="AH1573" i="3"/>
  <c r="AH1574" i="3"/>
  <c r="AH1575" i="3"/>
  <c r="AH1576" i="3"/>
  <c r="AH1577" i="3"/>
  <c r="AH1578" i="3"/>
  <c r="AH1579" i="3"/>
  <c r="AH1580" i="3"/>
  <c r="AH1581" i="3"/>
  <c r="AH1582" i="3"/>
  <c r="AH1583" i="3"/>
  <c r="AH1584" i="3"/>
  <c r="AH1585" i="3"/>
  <c r="AH1586" i="3"/>
  <c r="AH1587" i="3"/>
  <c r="AH1588" i="3"/>
  <c r="AH1589" i="3"/>
  <c r="AH1590" i="3"/>
  <c r="AH1591" i="3"/>
  <c r="AH1592" i="3"/>
  <c r="AH1593" i="3"/>
  <c r="AH1594" i="3"/>
  <c r="AH1595" i="3"/>
  <c r="AH1596" i="3"/>
  <c r="AH1597" i="3"/>
  <c r="AH1598" i="3"/>
  <c r="AH1599" i="3"/>
  <c r="AH1600" i="3"/>
  <c r="AH1601" i="3"/>
  <c r="AH1602" i="3"/>
  <c r="AH1603" i="3"/>
  <c r="AH1604" i="3"/>
  <c r="AH1605" i="3"/>
  <c r="AH1606" i="3"/>
  <c r="AH1607" i="3"/>
  <c r="AH1608" i="3"/>
  <c r="AH1609" i="3"/>
  <c r="AH1610" i="3"/>
  <c r="AH1611" i="3"/>
  <c r="AH1612" i="3"/>
  <c r="AH1613" i="3"/>
  <c r="AH1614" i="3"/>
  <c r="AH1615" i="3"/>
  <c r="AH1616" i="3"/>
  <c r="AH1617" i="3"/>
  <c r="AH1618" i="3"/>
  <c r="AH1619" i="3"/>
  <c r="AH1620" i="3"/>
  <c r="AH1621" i="3"/>
  <c r="AH1622" i="3"/>
  <c r="AH1623" i="3"/>
  <c r="AH1624" i="3"/>
  <c r="AH1625" i="3"/>
  <c r="AH1626" i="3"/>
  <c r="AH1627" i="3"/>
  <c r="AH1628" i="3"/>
  <c r="AH1629" i="3"/>
  <c r="AH1630" i="3"/>
  <c r="AH1631" i="3"/>
  <c r="AH1632" i="3"/>
  <c r="AH1633" i="3"/>
  <c r="AH1634" i="3"/>
  <c r="AH1635" i="3"/>
  <c r="AH1636" i="3"/>
  <c r="AH1637" i="3"/>
  <c r="AH1638" i="3"/>
  <c r="AH1639" i="3"/>
  <c r="AH1640" i="3"/>
  <c r="AH1641" i="3"/>
  <c r="AH1642" i="3"/>
  <c r="AH1643" i="3"/>
  <c r="AH1644" i="3"/>
  <c r="AH1645" i="3"/>
  <c r="AH1646" i="3"/>
  <c r="AH1647" i="3"/>
  <c r="AH1648" i="3"/>
  <c r="AH1649" i="3"/>
  <c r="AH1650" i="3"/>
  <c r="AH1651" i="3"/>
  <c r="AH1652" i="3"/>
  <c r="AH1653" i="3"/>
  <c r="AH1654" i="3"/>
  <c r="AH1655" i="3"/>
  <c r="AH1656" i="3"/>
  <c r="AH1657" i="3"/>
  <c r="AH1658" i="3"/>
  <c r="AH1659" i="3"/>
  <c r="AH1660" i="3"/>
  <c r="AH1661" i="3"/>
  <c r="AH1662" i="3"/>
  <c r="AH1663" i="3"/>
  <c r="AH1664" i="3"/>
  <c r="AH1665" i="3"/>
  <c r="AH1666" i="3"/>
  <c r="AH1667" i="3"/>
  <c r="AH1668" i="3"/>
  <c r="AH1669" i="3"/>
  <c r="AH1670" i="3"/>
  <c r="AH1671" i="3"/>
  <c r="AH1672" i="3"/>
  <c r="AH1673" i="3"/>
  <c r="AH1674" i="3"/>
  <c r="AH1675" i="3"/>
  <c r="AH1676" i="3"/>
  <c r="AH1677" i="3"/>
  <c r="AH1678" i="3"/>
  <c r="AH1679" i="3"/>
  <c r="AH1680" i="3"/>
  <c r="AH1681" i="3"/>
  <c r="AH1682" i="3"/>
  <c r="AH1683" i="3"/>
  <c r="AH1684" i="3"/>
  <c r="AH1685" i="3"/>
  <c r="AH1686" i="3"/>
  <c r="AH1687" i="3"/>
  <c r="AH1688" i="3"/>
  <c r="AH1689" i="3"/>
  <c r="AH1690" i="3"/>
  <c r="AH1691" i="3"/>
  <c r="AH1692" i="3"/>
  <c r="AH1693" i="3"/>
  <c r="AH1694" i="3"/>
  <c r="AH1695" i="3"/>
  <c r="AH1696" i="3"/>
  <c r="AH1697" i="3"/>
  <c r="AH1698" i="3"/>
  <c r="AH1699" i="3"/>
  <c r="AH1700" i="3"/>
  <c r="AH1701" i="3"/>
  <c r="AH1702" i="3"/>
  <c r="AH1703" i="3"/>
  <c r="AH1704" i="3"/>
  <c r="AH1705" i="3"/>
  <c r="AH1706" i="3"/>
  <c r="AH1707" i="3"/>
  <c r="AH1708" i="3"/>
  <c r="AH1709" i="3"/>
  <c r="AH1710" i="3"/>
  <c r="AH1711" i="3"/>
  <c r="AH1712" i="3"/>
  <c r="AH1713" i="3"/>
  <c r="AH1714" i="3"/>
  <c r="AH1715" i="3"/>
  <c r="AH1716" i="3"/>
  <c r="AH1717" i="3"/>
  <c r="AH1718" i="3"/>
  <c r="AH1719" i="3"/>
  <c r="AH1720" i="3"/>
  <c r="AH1721" i="3"/>
  <c r="AH1722" i="3"/>
  <c r="AH1723" i="3"/>
  <c r="AH1724" i="3"/>
  <c r="AH1725" i="3"/>
  <c r="AH1726" i="3"/>
  <c r="AH1727" i="3"/>
  <c r="AH1728" i="3"/>
  <c r="AH1729" i="3"/>
  <c r="AH1730" i="3"/>
  <c r="AH1731" i="3"/>
  <c r="AH1732" i="3"/>
  <c r="AH1733" i="3"/>
  <c r="AH1734" i="3"/>
  <c r="AH1735" i="3"/>
  <c r="AH1736" i="3"/>
  <c r="AH1737" i="3"/>
  <c r="AH1738" i="3"/>
  <c r="AH1739" i="3"/>
  <c r="AH1740" i="3"/>
  <c r="AH1741" i="3"/>
  <c r="AH1742" i="3"/>
  <c r="AH1743" i="3"/>
  <c r="AH1744" i="3"/>
  <c r="AH1745" i="3"/>
  <c r="AH1746" i="3"/>
  <c r="AH1747" i="3"/>
  <c r="AH1748" i="3"/>
  <c r="AH1749" i="3"/>
  <c r="AH1750" i="3"/>
  <c r="AH1751" i="3"/>
  <c r="AH1752" i="3"/>
  <c r="AH1753" i="3"/>
  <c r="AH1754" i="3"/>
  <c r="AH1755" i="3"/>
  <c r="AH1756" i="3"/>
  <c r="AH1757" i="3"/>
  <c r="AH1758" i="3"/>
  <c r="AH1759" i="3"/>
  <c r="AH1760" i="3"/>
  <c r="AH1761" i="3"/>
  <c r="AH1762" i="3"/>
  <c r="AH1763" i="3"/>
  <c r="AH1764" i="3"/>
  <c r="AH1765" i="3"/>
  <c r="AH1766" i="3"/>
  <c r="AH1767" i="3"/>
  <c r="AH1768" i="3"/>
  <c r="AH1769" i="3"/>
  <c r="AH1770" i="3"/>
  <c r="AH1771" i="3"/>
  <c r="AH1772" i="3"/>
  <c r="AH1773" i="3"/>
  <c r="AH1774" i="3"/>
  <c r="AH1775" i="3"/>
  <c r="AH1776" i="3"/>
  <c r="AH1777" i="3"/>
  <c r="AH1778" i="3"/>
  <c r="AH1779" i="3"/>
  <c r="AH1780" i="3"/>
  <c r="AH1781" i="3"/>
  <c r="AH1782" i="3"/>
  <c r="AH1783" i="3"/>
  <c r="AH1784" i="3"/>
  <c r="AH1785" i="3"/>
  <c r="AH1786" i="3"/>
  <c r="AH1787" i="3"/>
  <c r="AH1788" i="3"/>
  <c r="AH1789" i="3"/>
  <c r="AH1790" i="3"/>
  <c r="AH1791" i="3"/>
  <c r="AH1792" i="3"/>
  <c r="AH1793" i="3"/>
  <c r="AH1794" i="3"/>
  <c r="AH1795" i="3"/>
  <c r="AH1796" i="3"/>
  <c r="AH1797" i="3"/>
  <c r="AH1798" i="3"/>
  <c r="AH1799" i="3"/>
  <c r="AH1800" i="3"/>
  <c r="AH1801" i="3"/>
  <c r="AH1802" i="3"/>
  <c r="AH1803" i="3"/>
  <c r="AH1804" i="3"/>
  <c r="AH1805" i="3"/>
  <c r="AH1806" i="3"/>
  <c r="AH1807" i="3"/>
  <c r="AH1808" i="3"/>
  <c r="AH1809" i="3"/>
  <c r="AH1810" i="3"/>
  <c r="AH1811" i="3"/>
  <c r="AH1812" i="3"/>
  <c r="AH1813" i="3"/>
  <c r="AH1814" i="3"/>
  <c r="AH1815" i="3"/>
  <c r="AH1816" i="3"/>
  <c r="AH1817" i="3"/>
  <c r="AH1818" i="3"/>
  <c r="AH1819" i="3"/>
  <c r="AH1820" i="3"/>
  <c r="AH1821" i="3"/>
  <c r="AH1822" i="3"/>
  <c r="AH1823" i="3"/>
  <c r="AH1824" i="3"/>
  <c r="AH1825" i="3"/>
  <c r="AH1826" i="3"/>
  <c r="AH1827" i="3"/>
  <c r="AH1828" i="3"/>
  <c r="AH1829" i="3"/>
  <c r="AH1830" i="3"/>
  <c r="AH1831" i="3"/>
  <c r="AH1832" i="3"/>
  <c r="AH1833" i="3"/>
  <c r="AH1834" i="3"/>
  <c r="AH1835" i="3"/>
  <c r="AH1836" i="3"/>
  <c r="AH1837" i="3"/>
  <c r="AH1838" i="3"/>
  <c r="AH1839" i="3"/>
  <c r="AH1840" i="3"/>
  <c r="AH1841" i="3"/>
  <c r="AH1842" i="3"/>
  <c r="AH1843" i="3"/>
  <c r="AH1844" i="3"/>
  <c r="AH1845" i="3"/>
  <c r="AH1846" i="3"/>
  <c r="AH1847" i="3"/>
  <c r="AH1848" i="3"/>
  <c r="AH1849" i="3"/>
  <c r="AH1850" i="3"/>
  <c r="AH1851" i="3"/>
  <c r="AH1852" i="3"/>
  <c r="AH1853" i="3"/>
  <c r="AH1854" i="3"/>
  <c r="AH1855" i="3"/>
  <c r="AH1856" i="3"/>
  <c r="AH1857" i="3"/>
  <c r="AH1858" i="3"/>
  <c r="AH1859" i="3"/>
  <c r="AH1860" i="3"/>
  <c r="AH1861" i="3"/>
  <c r="AH1862" i="3"/>
  <c r="AH1863" i="3"/>
  <c r="AH1864" i="3"/>
  <c r="AH1865" i="3"/>
  <c r="AH1866" i="3"/>
  <c r="AH1867" i="3"/>
  <c r="AH1868" i="3"/>
  <c r="AH1869" i="3"/>
  <c r="AH1870" i="3"/>
  <c r="AH1871" i="3"/>
  <c r="AH1872" i="3"/>
  <c r="AH1873" i="3"/>
  <c r="AH1874" i="3"/>
  <c r="AH1875" i="3"/>
  <c r="AH1876" i="3"/>
  <c r="AH1877" i="3"/>
  <c r="AH1878" i="3"/>
  <c r="AH1879" i="3"/>
  <c r="AH1880" i="3"/>
  <c r="AH1881" i="3"/>
  <c r="AH1882" i="3"/>
  <c r="AH1883" i="3"/>
  <c r="AH1884" i="3"/>
  <c r="AH1885" i="3"/>
  <c r="AH1886" i="3"/>
  <c r="AH1887" i="3"/>
  <c r="AH1888" i="3"/>
  <c r="AH1889" i="3"/>
  <c r="AH1890" i="3"/>
  <c r="AH1891" i="3"/>
  <c r="AH1892" i="3"/>
  <c r="AH1893" i="3"/>
  <c r="AH1894" i="3"/>
  <c r="AH1895" i="3"/>
  <c r="AH1896" i="3"/>
  <c r="AH1897" i="3"/>
  <c r="AH1898" i="3"/>
  <c r="AH1899" i="3"/>
  <c r="AH1900" i="3"/>
  <c r="AH1901" i="3"/>
  <c r="AH1902" i="3"/>
  <c r="AH1903" i="3"/>
  <c r="AH1904" i="3"/>
  <c r="AH1905" i="3"/>
  <c r="AH1906" i="3"/>
  <c r="AH1907" i="3"/>
  <c r="AH1908" i="3"/>
  <c r="AH1909" i="3"/>
  <c r="AH1910" i="3"/>
  <c r="AH1911" i="3"/>
  <c r="AH1912" i="3"/>
  <c r="AH1913" i="3"/>
  <c r="AH1914" i="3"/>
  <c r="AH1915" i="3"/>
  <c r="AH1916" i="3"/>
  <c r="AH1917" i="3"/>
  <c r="AH1918" i="3"/>
  <c r="AH1919" i="3"/>
  <c r="AH1920" i="3"/>
  <c r="AH1921" i="3"/>
  <c r="AH1922" i="3"/>
  <c r="AH1923" i="3"/>
  <c r="AH1924" i="3"/>
  <c r="AH1925" i="3"/>
  <c r="AH1926" i="3"/>
  <c r="AH1927" i="3"/>
  <c r="AH1928" i="3"/>
  <c r="AH1929" i="3"/>
  <c r="AH1930" i="3"/>
  <c r="AH1931" i="3"/>
  <c r="AH1932" i="3"/>
  <c r="AH1933" i="3"/>
  <c r="AH1934" i="3"/>
  <c r="AH1935" i="3"/>
  <c r="AH1936" i="3"/>
  <c r="AH1937" i="3"/>
  <c r="AH1938" i="3"/>
  <c r="AH1939" i="3"/>
  <c r="AH1940" i="3"/>
  <c r="AH1941" i="3"/>
  <c r="AH1942" i="3"/>
  <c r="AH1943" i="3"/>
  <c r="AH1944" i="3"/>
  <c r="AH1945" i="3"/>
  <c r="AH1946" i="3"/>
  <c r="AH1947" i="3"/>
  <c r="AH1948" i="3"/>
  <c r="AH1949" i="3"/>
  <c r="AH1950" i="3"/>
  <c r="AH1951" i="3"/>
  <c r="AH1952" i="3"/>
  <c r="AH1953" i="3"/>
  <c r="AH1954" i="3"/>
  <c r="AH1955" i="3"/>
  <c r="AH1956" i="3"/>
  <c r="AH1957" i="3"/>
  <c r="AH1958" i="3"/>
  <c r="AH1959" i="3"/>
  <c r="AH1960" i="3"/>
  <c r="AH1961" i="3"/>
  <c r="AH1962" i="3"/>
  <c r="AH1963" i="3"/>
  <c r="AH1964" i="3"/>
  <c r="AH1965" i="3"/>
  <c r="AH1966" i="3"/>
  <c r="AH1967" i="3"/>
  <c r="AH1968" i="3"/>
  <c r="AH1969" i="3"/>
  <c r="AH1970" i="3"/>
  <c r="AH1971" i="3"/>
  <c r="AH1972" i="3"/>
  <c r="AH1973" i="3"/>
  <c r="AH1974" i="3"/>
  <c r="AH1975" i="3"/>
  <c r="AH1976" i="3"/>
  <c r="AH1977" i="3"/>
  <c r="AH1978" i="3"/>
  <c r="AH1979" i="3"/>
  <c r="AH1980" i="3"/>
  <c r="AH1981" i="3"/>
  <c r="AH1982" i="3"/>
  <c r="AH1983" i="3"/>
  <c r="AH1984" i="3"/>
  <c r="AH1985" i="3"/>
  <c r="AH1986" i="3"/>
  <c r="AH1987" i="3"/>
  <c r="AH1988" i="3"/>
  <c r="AH1989" i="3"/>
  <c r="AH1990" i="3"/>
  <c r="AH1991" i="3"/>
  <c r="AH1992" i="3"/>
  <c r="AH1993" i="3"/>
  <c r="AH1994" i="3"/>
  <c r="AH1995" i="3"/>
  <c r="AH1996" i="3"/>
  <c r="AH1997" i="3"/>
  <c r="AH1998" i="3"/>
  <c r="AH1999" i="3"/>
  <c r="AH2000" i="3"/>
  <c r="AH2001" i="3"/>
  <c r="AH2002" i="3"/>
  <c r="AH2003" i="3"/>
  <c r="AH2004" i="3"/>
  <c r="AH2005" i="3"/>
  <c r="AH2006" i="3"/>
  <c r="AH2007" i="3"/>
  <c r="AH2008" i="3"/>
  <c r="AH2009" i="3"/>
  <c r="AH2010" i="3"/>
  <c r="AH2011" i="3"/>
  <c r="AH2012" i="3"/>
  <c r="AH2013" i="3"/>
  <c r="AH2014" i="3"/>
  <c r="AH2015" i="3"/>
  <c r="AH2016" i="3"/>
  <c r="AH2017" i="3"/>
  <c r="AH2018" i="3"/>
  <c r="AH2019" i="3"/>
  <c r="AH2020" i="3"/>
  <c r="AH2021" i="3"/>
  <c r="AH2022" i="3"/>
  <c r="AH2023" i="3"/>
  <c r="AH2024" i="3"/>
  <c r="AH2025" i="3"/>
  <c r="AH2026" i="3"/>
  <c r="AH2027" i="3"/>
  <c r="AH2028" i="3"/>
  <c r="AH2029" i="3"/>
  <c r="AH2030" i="3"/>
  <c r="AH2031" i="3"/>
  <c r="AH2032" i="3"/>
  <c r="AH2033" i="3"/>
  <c r="AH2034" i="3"/>
  <c r="AH2035" i="3"/>
  <c r="AH2036" i="3"/>
  <c r="AH2037" i="3"/>
  <c r="AH2038" i="3"/>
  <c r="AH2039" i="3"/>
  <c r="AH2040" i="3"/>
  <c r="AH2041" i="3"/>
  <c r="AH2042" i="3"/>
  <c r="AH2043" i="3"/>
  <c r="AH2044" i="3"/>
  <c r="AH2045" i="3"/>
  <c r="AH2046" i="3"/>
  <c r="AH2047" i="3"/>
  <c r="AH2048" i="3"/>
  <c r="AH2049" i="3"/>
  <c r="AH2050" i="3"/>
  <c r="AH2051" i="3"/>
  <c r="AH2052" i="3"/>
  <c r="AH2053" i="3"/>
  <c r="AH2054" i="3"/>
  <c r="AH2055" i="3"/>
  <c r="AH2056" i="3"/>
  <c r="AH2057" i="3"/>
  <c r="AH2058" i="3"/>
  <c r="AH2059" i="3"/>
  <c r="AH2060" i="3"/>
  <c r="AH2061" i="3"/>
  <c r="AH2062" i="3"/>
  <c r="AH2063" i="3"/>
  <c r="AH2064" i="3"/>
  <c r="AH2065" i="3"/>
  <c r="AH2066" i="3"/>
  <c r="AH2067" i="3"/>
  <c r="AH2068" i="3"/>
  <c r="AH2069" i="3"/>
  <c r="AH2070" i="3"/>
  <c r="AH2071" i="3"/>
  <c r="AH2072" i="3"/>
  <c r="AH2073" i="3"/>
  <c r="AH2074" i="3"/>
  <c r="AH2075" i="3"/>
  <c r="AH2076" i="3"/>
  <c r="AH2077" i="3"/>
  <c r="AH2078" i="3"/>
  <c r="AH2079" i="3"/>
  <c r="AH2080" i="3"/>
  <c r="AH2081" i="3"/>
  <c r="AH2082" i="3"/>
  <c r="AH2083" i="3"/>
  <c r="AH2084" i="3"/>
  <c r="AH2085" i="3"/>
  <c r="AH2086" i="3"/>
  <c r="AH2087" i="3"/>
  <c r="AH2088" i="3"/>
  <c r="AH2089" i="3"/>
  <c r="AH2090" i="3"/>
  <c r="AH2091" i="3"/>
  <c r="AH2092" i="3"/>
  <c r="AH2093" i="3"/>
  <c r="AH2094" i="3"/>
  <c r="AH2095" i="3"/>
  <c r="AH2096" i="3"/>
  <c r="AH2097" i="3"/>
  <c r="AH2098" i="3"/>
  <c r="AH2099" i="3"/>
  <c r="AH2100" i="3"/>
  <c r="AH2101" i="3"/>
  <c r="AH2102" i="3"/>
  <c r="AH2103" i="3"/>
  <c r="AH2104" i="3"/>
  <c r="AH2105" i="3"/>
  <c r="AH2106" i="3"/>
  <c r="AH2107" i="3"/>
  <c r="AH2108" i="3"/>
  <c r="AH2109" i="3"/>
  <c r="AH2110" i="3"/>
  <c r="AH2111" i="3"/>
  <c r="AH2112" i="3"/>
  <c r="AH2113" i="3"/>
  <c r="AH2114" i="3"/>
  <c r="AH2115" i="3"/>
  <c r="AH2116" i="3"/>
  <c r="AH2117" i="3"/>
  <c r="AH2118" i="3"/>
  <c r="AH2119" i="3"/>
  <c r="AH2120" i="3"/>
  <c r="AH2121" i="3"/>
  <c r="AH2122" i="3"/>
  <c r="AH2123" i="3"/>
  <c r="AH2124" i="3"/>
  <c r="AH2125" i="3"/>
  <c r="AH2126" i="3"/>
  <c r="AH2127" i="3"/>
  <c r="AH2128" i="3"/>
  <c r="AH2129" i="3"/>
  <c r="AH2130" i="3"/>
  <c r="AH2131" i="3"/>
  <c r="AH2132" i="3"/>
  <c r="AH2133" i="3"/>
  <c r="AH2134" i="3"/>
  <c r="AH2135" i="3"/>
  <c r="AH2136" i="3"/>
  <c r="AH2137" i="3"/>
  <c r="AH2138" i="3"/>
  <c r="AH2139" i="3"/>
  <c r="AH2140" i="3"/>
  <c r="AH2141" i="3"/>
  <c r="AH2142" i="3"/>
  <c r="AH2143" i="3"/>
  <c r="AH2144" i="3"/>
  <c r="AH2145" i="3"/>
  <c r="AH2146" i="3"/>
  <c r="AH2147" i="3"/>
  <c r="AH2148" i="3"/>
  <c r="AH2149" i="3"/>
  <c r="AH2150" i="3"/>
  <c r="AH2151" i="3"/>
  <c r="AH2152" i="3"/>
  <c r="AH2153" i="3"/>
  <c r="AH2154" i="3"/>
  <c r="AH2155" i="3"/>
  <c r="AH2156" i="3"/>
  <c r="AH2157" i="3"/>
  <c r="AH2158" i="3"/>
  <c r="AH2159" i="3"/>
  <c r="AH2160" i="3"/>
  <c r="AH2161" i="3"/>
  <c r="AH2162" i="3"/>
  <c r="AH2163" i="3"/>
  <c r="AH2164" i="3"/>
  <c r="AH2165" i="3"/>
  <c r="AH2166" i="3"/>
  <c r="AH2167" i="3"/>
  <c r="AH2168" i="3"/>
  <c r="AH2169" i="3"/>
  <c r="AH2170" i="3"/>
  <c r="AH2171" i="3"/>
  <c r="AH2172" i="3"/>
  <c r="AH2173" i="3"/>
  <c r="AH2174" i="3"/>
  <c r="AH2175" i="3"/>
  <c r="AH2176" i="3"/>
  <c r="AH2177" i="3"/>
  <c r="AH2178" i="3"/>
  <c r="AH2179" i="3"/>
  <c r="AH2180" i="3"/>
  <c r="AH2181" i="3"/>
  <c r="AH2182" i="3"/>
  <c r="AH2183" i="3"/>
  <c r="AH2184" i="3"/>
  <c r="AH2185" i="3"/>
  <c r="AH2186" i="3"/>
  <c r="AH2187" i="3"/>
  <c r="AH2188" i="3"/>
  <c r="AH2189" i="3"/>
  <c r="AH2190" i="3"/>
  <c r="AH2191" i="3"/>
  <c r="AH2192" i="3"/>
  <c r="AH2193" i="3"/>
  <c r="AH2194" i="3"/>
  <c r="AH2195" i="3"/>
  <c r="AH2196" i="3"/>
  <c r="AH2197" i="3"/>
  <c r="AH2198" i="3"/>
  <c r="AH2199" i="3"/>
  <c r="AH2200" i="3"/>
  <c r="AH2201" i="3"/>
  <c r="AH2202" i="3"/>
  <c r="AH2203" i="3"/>
  <c r="AH2204" i="3"/>
  <c r="AH2205" i="3"/>
  <c r="AH2206" i="3"/>
  <c r="AH2207" i="3"/>
  <c r="AH2208" i="3"/>
  <c r="AH2209" i="3"/>
  <c r="AH2210" i="3"/>
  <c r="AH2211" i="3"/>
  <c r="AH2212" i="3"/>
  <c r="AH2213" i="3"/>
  <c r="AH2214" i="3"/>
  <c r="AH2215" i="3"/>
  <c r="AH2216" i="3"/>
  <c r="AH2217" i="3"/>
  <c r="AH2218" i="3"/>
  <c r="AH2219" i="3"/>
  <c r="AH2220" i="3"/>
  <c r="AH2221" i="3"/>
  <c r="AH2222" i="3"/>
  <c r="AH2223" i="3"/>
  <c r="AH2224" i="3"/>
  <c r="AH2225" i="3"/>
  <c r="AH2226" i="3"/>
  <c r="AH2227" i="3"/>
  <c r="AH2228" i="3"/>
  <c r="AH2229" i="3"/>
  <c r="AH2230" i="3"/>
  <c r="AH2231" i="3"/>
  <c r="AH2232" i="3"/>
  <c r="AH2233" i="3"/>
  <c r="AH2234" i="3"/>
  <c r="AH2235" i="3"/>
  <c r="AH2236" i="3"/>
  <c r="AH2237" i="3"/>
  <c r="AH2238" i="3"/>
  <c r="AH2239" i="3"/>
  <c r="AH2240" i="3"/>
  <c r="AH2241" i="3"/>
  <c r="AH2242" i="3"/>
  <c r="AH2243" i="3"/>
  <c r="AH2244" i="3"/>
  <c r="AH2245" i="3"/>
  <c r="AH2246" i="3"/>
  <c r="AH2247" i="3"/>
  <c r="AH2248" i="3"/>
  <c r="AH2249" i="3"/>
  <c r="AH2250" i="3"/>
  <c r="AH2251" i="3"/>
  <c r="AH2252" i="3"/>
  <c r="AH2253" i="3"/>
  <c r="AH2254" i="3"/>
  <c r="AH2255" i="3"/>
  <c r="AH2256" i="3"/>
  <c r="AH2257" i="3"/>
  <c r="AH2258" i="3"/>
  <c r="AH2259" i="3"/>
  <c r="AH2260" i="3"/>
  <c r="AH2261" i="3"/>
  <c r="AH2262" i="3"/>
  <c r="AH2263" i="3"/>
  <c r="AH2264" i="3"/>
  <c r="AH2265" i="3"/>
  <c r="AH2266" i="3"/>
  <c r="AH2267" i="3"/>
  <c r="AH2268" i="3"/>
  <c r="AH2269" i="3"/>
  <c r="AH2270" i="3"/>
  <c r="AH2271" i="3"/>
  <c r="AH2272" i="3"/>
  <c r="AH2273" i="3"/>
  <c r="AH2274" i="3"/>
  <c r="AH2275" i="3"/>
  <c r="AH2276" i="3"/>
  <c r="AH2277" i="3"/>
  <c r="AH2278" i="3"/>
  <c r="AH2279" i="3"/>
  <c r="AH2280" i="3"/>
  <c r="AH2281" i="3"/>
  <c r="AH2282" i="3"/>
  <c r="AH2283" i="3"/>
  <c r="AH2284" i="3"/>
  <c r="AH2285" i="3"/>
  <c r="AH2286" i="3"/>
  <c r="AH2287" i="3"/>
  <c r="AH2288" i="3"/>
  <c r="AH2289" i="3"/>
  <c r="AH2290" i="3"/>
  <c r="AH2291" i="3"/>
  <c r="AH2292" i="3"/>
  <c r="AH2293" i="3"/>
  <c r="AH2294" i="3"/>
  <c r="AH2295" i="3"/>
  <c r="AH2296" i="3"/>
  <c r="AH2297" i="3"/>
  <c r="AH2298" i="3"/>
  <c r="AH2299" i="3"/>
  <c r="AH2300" i="3"/>
  <c r="AH2301" i="3"/>
  <c r="AH2302" i="3"/>
  <c r="AH2303" i="3"/>
  <c r="AH2304" i="3"/>
  <c r="AH2305" i="3"/>
  <c r="AH2306" i="3"/>
  <c r="AH2307" i="3"/>
  <c r="AH2308" i="3"/>
  <c r="AH2309" i="3"/>
  <c r="AH2310" i="3"/>
  <c r="AH2311" i="3"/>
  <c r="AH2312" i="3"/>
  <c r="AH2313" i="3"/>
  <c r="AH2314" i="3"/>
  <c r="AH2315" i="3"/>
  <c r="AH2316" i="3"/>
  <c r="AH2317" i="3"/>
  <c r="AH2318" i="3"/>
  <c r="AH2319" i="3"/>
  <c r="AH2320" i="3"/>
  <c r="AH2321" i="3"/>
  <c r="AH2322" i="3"/>
  <c r="AH2323" i="3"/>
  <c r="AH2324" i="3"/>
  <c r="AH2325" i="3"/>
  <c r="AH2326" i="3"/>
  <c r="AH2327" i="3"/>
  <c r="AH2328" i="3"/>
  <c r="AH2329" i="3"/>
  <c r="AH2330" i="3"/>
  <c r="AH2331" i="3"/>
  <c r="AH2332" i="3"/>
  <c r="AH2333" i="3"/>
  <c r="AH2334" i="3"/>
  <c r="AH2335" i="3"/>
  <c r="AH2336" i="3"/>
  <c r="AH2337" i="3"/>
  <c r="AH2338" i="3"/>
  <c r="AH2339" i="3"/>
  <c r="AH2340" i="3"/>
  <c r="AH2341" i="3"/>
  <c r="AH2342" i="3"/>
  <c r="AH2343" i="3"/>
  <c r="AH2344" i="3"/>
  <c r="AH2345" i="3"/>
  <c r="AH2346" i="3"/>
  <c r="AH2347" i="3"/>
  <c r="AH2348" i="3"/>
  <c r="AH2349" i="3"/>
  <c r="AH2350" i="3"/>
  <c r="AH2351" i="3"/>
  <c r="AH2352" i="3"/>
  <c r="AH2353" i="3"/>
  <c r="AH2354" i="3"/>
  <c r="AH2355" i="3"/>
  <c r="AH2356" i="3"/>
  <c r="AH2357" i="3"/>
  <c r="AH2358" i="3"/>
  <c r="AH2359" i="3"/>
  <c r="AH2360" i="3"/>
  <c r="AH2361" i="3"/>
  <c r="AH2362" i="3"/>
  <c r="AH2363" i="3"/>
  <c r="AH2364" i="3"/>
  <c r="AH2365" i="3"/>
  <c r="AH2366" i="3"/>
  <c r="AH2367" i="3"/>
  <c r="AH2368" i="3"/>
  <c r="AH2369" i="3"/>
  <c r="AH2370" i="3"/>
  <c r="AH2371" i="3"/>
  <c r="AH2372" i="3"/>
  <c r="AH2373" i="3"/>
  <c r="AH2374" i="3"/>
  <c r="AH2375" i="3"/>
  <c r="AH2376" i="3"/>
  <c r="AH2377" i="3"/>
  <c r="AH2378" i="3"/>
  <c r="AH2379" i="3"/>
  <c r="AH2380" i="3"/>
  <c r="AH2381" i="3"/>
  <c r="AH2382" i="3"/>
  <c r="AH2383" i="3"/>
  <c r="AH2384" i="3"/>
  <c r="AH2385" i="3"/>
  <c r="AH2386" i="3"/>
  <c r="AH2387" i="3"/>
  <c r="AH2388" i="3"/>
  <c r="AH2389" i="3"/>
  <c r="AH2390" i="3"/>
  <c r="AH2391" i="3"/>
  <c r="AH2392" i="3"/>
  <c r="AH2393" i="3"/>
  <c r="AH2394" i="3"/>
  <c r="AH2395" i="3"/>
  <c r="AH2396" i="3"/>
  <c r="AH2397" i="3"/>
  <c r="AH2398" i="3"/>
  <c r="AH2399" i="3"/>
  <c r="AH2400" i="3"/>
  <c r="AH2401" i="3"/>
  <c r="AH2402" i="3"/>
  <c r="AH2403" i="3"/>
  <c r="AH2404" i="3"/>
  <c r="AH2405" i="3"/>
  <c r="AH2406" i="3"/>
  <c r="AH2407" i="3"/>
  <c r="AH2408" i="3"/>
  <c r="AH2409" i="3"/>
  <c r="AH2410" i="3"/>
  <c r="AH2411" i="3"/>
  <c r="AH2412" i="3"/>
  <c r="AH2413" i="3"/>
  <c r="AH2414" i="3"/>
  <c r="AH2415" i="3"/>
  <c r="AH2416" i="3"/>
  <c r="AH2417" i="3"/>
  <c r="AH2418" i="3"/>
  <c r="AH2419" i="3"/>
  <c r="AH2420" i="3"/>
  <c r="AH2421" i="3"/>
  <c r="AH2422" i="3"/>
  <c r="AH2423" i="3"/>
  <c r="AH2424" i="3"/>
  <c r="AH2425" i="3"/>
  <c r="AH2426" i="3"/>
  <c r="AH2427" i="3"/>
  <c r="AH2428" i="3"/>
  <c r="AH2429" i="3"/>
  <c r="AH2430" i="3"/>
  <c r="AH2431" i="3"/>
  <c r="AH2432" i="3"/>
  <c r="AH2433" i="3"/>
  <c r="AH2434" i="3"/>
  <c r="AH2435" i="3"/>
  <c r="AH2436" i="3"/>
  <c r="AH2437" i="3"/>
  <c r="AH2438" i="3"/>
  <c r="AH2439" i="3"/>
  <c r="AH2440" i="3"/>
  <c r="AH2441" i="3"/>
  <c r="AH2442" i="3"/>
  <c r="AH2443" i="3"/>
  <c r="AH2444" i="3"/>
  <c r="AH2445" i="3"/>
  <c r="AH2446" i="3"/>
  <c r="AH2447" i="3"/>
  <c r="AH2448" i="3"/>
  <c r="AH2449" i="3"/>
  <c r="AH2450" i="3"/>
  <c r="AH2451" i="3"/>
  <c r="AH2452" i="3"/>
  <c r="AH2453" i="3"/>
  <c r="AH2454" i="3"/>
  <c r="AH2455" i="3"/>
  <c r="AH2456" i="3"/>
  <c r="AH2457" i="3"/>
  <c r="AH2458" i="3"/>
  <c r="AH2459" i="3"/>
  <c r="AH2460" i="3"/>
  <c r="AH2461" i="3"/>
  <c r="AH2462" i="3"/>
  <c r="AH2463" i="3"/>
  <c r="AH2464" i="3"/>
  <c r="AH2465" i="3"/>
  <c r="AH2466" i="3"/>
  <c r="AH2467" i="3"/>
  <c r="AH2468" i="3"/>
  <c r="AH2469" i="3"/>
  <c r="AH2470" i="3"/>
  <c r="AH2471" i="3"/>
  <c r="AH2472" i="3"/>
  <c r="AH2473" i="3"/>
  <c r="AH2474" i="3"/>
  <c r="AH2475" i="3"/>
  <c r="AH2476" i="3"/>
  <c r="AH2477" i="3"/>
  <c r="AH2478" i="3"/>
  <c r="AH2479" i="3"/>
  <c r="AH2480" i="3"/>
  <c r="AH2481" i="3"/>
  <c r="AH2482" i="3"/>
  <c r="AH2483" i="3"/>
  <c r="AH2484" i="3"/>
  <c r="AH2485" i="3"/>
  <c r="AH2486" i="3"/>
  <c r="AH2487" i="3"/>
  <c r="AH2488" i="3"/>
  <c r="AH2489" i="3"/>
  <c r="AH2490" i="3"/>
  <c r="AH2491" i="3"/>
  <c r="AH2492" i="3"/>
  <c r="AH2493" i="3"/>
  <c r="AH2494" i="3"/>
  <c r="AH2495" i="3"/>
  <c r="AH2496" i="3"/>
  <c r="AH2497" i="3"/>
  <c r="AH2498" i="3"/>
  <c r="AH2499" i="3"/>
  <c r="AH2500" i="3"/>
  <c r="AH2501" i="3"/>
  <c r="AH2502" i="3"/>
  <c r="AH2503" i="3"/>
  <c r="AH2504" i="3"/>
  <c r="AH2505" i="3"/>
  <c r="AH2506" i="3"/>
  <c r="AH2507" i="3"/>
  <c r="AH2508" i="3"/>
  <c r="AH2509" i="3"/>
  <c r="AH2510" i="3"/>
  <c r="AH2511" i="3"/>
  <c r="AH2512" i="3"/>
  <c r="AH2513" i="3"/>
  <c r="AH2514" i="3"/>
  <c r="AH2515" i="3"/>
  <c r="AH2516" i="3"/>
  <c r="AH2517" i="3"/>
  <c r="AH2518" i="3"/>
  <c r="AH2519" i="3"/>
  <c r="AH2520" i="3"/>
  <c r="AH2521" i="3"/>
  <c r="AH2522" i="3"/>
  <c r="AH2523" i="3"/>
  <c r="AH2524" i="3"/>
  <c r="AH2525" i="3"/>
  <c r="AH2526" i="3"/>
  <c r="AH2527" i="3"/>
  <c r="AH2528" i="3"/>
  <c r="AH2529" i="3"/>
  <c r="AH2530" i="3"/>
  <c r="AH2531" i="3"/>
  <c r="AH2532" i="3"/>
  <c r="AH2533" i="3"/>
  <c r="AH2534" i="3"/>
  <c r="AH2535" i="3"/>
  <c r="AH2536" i="3"/>
  <c r="AH2537" i="3"/>
  <c r="AH2538" i="3"/>
  <c r="AH2539" i="3"/>
  <c r="AH2540" i="3"/>
  <c r="AH2541" i="3"/>
  <c r="AH2542" i="3"/>
  <c r="AH2543" i="3"/>
  <c r="AH2544" i="3"/>
  <c r="AH2545" i="3"/>
  <c r="AH2546" i="3"/>
  <c r="AH2547" i="3"/>
  <c r="AH2548" i="3"/>
  <c r="AH2549" i="3"/>
  <c r="AH2550" i="3"/>
  <c r="AH2551" i="3"/>
  <c r="AH2552" i="3"/>
  <c r="AH2553" i="3"/>
  <c r="AH2554" i="3"/>
  <c r="AH2555" i="3"/>
  <c r="AH2556" i="3"/>
  <c r="AH2557" i="3"/>
  <c r="AH2558" i="3"/>
  <c r="AH2559" i="3"/>
  <c r="AH2560" i="3"/>
  <c r="AH2561" i="3"/>
  <c r="AH2562" i="3"/>
  <c r="AH2563" i="3"/>
  <c r="AH2564" i="3"/>
  <c r="AH2565" i="3"/>
  <c r="AH2566" i="3"/>
  <c r="AH2567" i="3"/>
  <c r="AH2568" i="3"/>
  <c r="AH2569" i="3"/>
  <c r="AH2570" i="3"/>
  <c r="AH2571" i="3"/>
  <c r="AH2572" i="3"/>
  <c r="AH2573" i="3"/>
  <c r="AH2574" i="3"/>
  <c r="AH2575" i="3"/>
  <c r="AH2576" i="3"/>
  <c r="AH2577" i="3"/>
  <c r="AH2578" i="3"/>
  <c r="AH2579" i="3"/>
  <c r="AH2580" i="3"/>
  <c r="AH2581" i="3"/>
  <c r="AH2582" i="3"/>
  <c r="AH2583" i="3"/>
  <c r="AH2584" i="3"/>
  <c r="AH2585" i="3"/>
  <c r="AH2586" i="3"/>
  <c r="AH2587" i="3"/>
  <c r="AH2588" i="3"/>
  <c r="AH2589" i="3"/>
  <c r="AH2590" i="3"/>
  <c r="AH2591" i="3"/>
  <c r="AH2592" i="3"/>
  <c r="AH2593" i="3"/>
  <c r="AH2594" i="3"/>
  <c r="AH2595" i="3"/>
  <c r="AH2596" i="3"/>
  <c r="AH2597" i="3"/>
  <c r="AH2598" i="3"/>
  <c r="AH2599" i="3"/>
  <c r="AH2600" i="3"/>
  <c r="AH2601" i="3"/>
  <c r="AH2602" i="3"/>
  <c r="AH2603" i="3"/>
  <c r="AH2604" i="3"/>
  <c r="AH2605" i="3"/>
  <c r="AH2606" i="3"/>
  <c r="AH2607" i="3"/>
  <c r="AH2608" i="3"/>
  <c r="AH2609" i="3"/>
  <c r="AH2610" i="3"/>
  <c r="AH2611" i="3"/>
  <c r="AH2612" i="3"/>
  <c r="AH2613" i="3"/>
  <c r="AH2614" i="3"/>
  <c r="AH2615" i="3"/>
  <c r="AH2616" i="3"/>
  <c r="AH2617" i="3"/>
  <c r="AH2618" i="3"/>
  <c r="AH2619" i="3"/>
  <c r="AH2620" i="3"/>
  <c r="AH2621" i="3"/>
  <c r="AH2622" i="3"/>
  <c r="AH2623" i="3"/>
  <c r="AH2624" i="3"/>
  <c r="AH2625" i="3"/>
  <c r="AH2626" i="3"/>
  <c r="AH2627" i="3"/>
  <c r="AH2628" i="3"/>
  <c r="AH2629" i="3"/>
  <c r="AH2630" i="3"/>
  <c r="AH2631" i="3"/>
  <c r="AH2632" i="3"/>
  <c r="AH2633" i="3"/>
  <c r="AH2634" i="3"/>
  <c r="AH2635" i="3"/>
  <c r="AH2636" i="3"/>
  <c r="AH2637" i="3"/>
  <c r="AH2638" i="3"/>
  <c r="AH2639" i="3"/>
  <c r="AH2640" i="3"/>
  <c r="AH2641" i="3"/>
  <c r="AH2642" i="3"/>
  <c r="AH2643" i="3"/>
  <c r="AH2644" i="3"/>
  <c r="AH2645" i="3"/>
  <c r="AH2646" i="3"/>
  <c r="AH2647" i="3"/>
  <c r="AH2648" i="3"/>
  <c r="AH2649" i="3"/>
  <c r="AH2650" i="3"/>
  <c r="AH2651" i="3"/>
  <c r="AH2652" i="3"/>
  <c r="AH2653" i="3"/>
  <c r="AH2654" i="3"/>
  <c r="AH2655" i="3"/>
  <c r="AH2656" i="3"/>
  <c r="AH2657" i="3"/>
  <c r="AH2658" i="3"/>
  <c r="AH2659" i="3"/>
  <c r="AH2660" i="3"/>
  <c r="AH2661" i="3"/>
  <c r="AH2662" i="3"/>
  <c r="AH2663" i="3"/>
  <c r="AH2664" i="3"/>
  <c r="AH2665" i="3"/>
  <c r="AH2666" i="3"/>
  <c r="AH2667" i="3"/>
  <c r="AH2668" i="3"/>
  <c r="AH2669" i="3"/>
  <c r="AH2670" i="3"/>
  <c r="AH2671" i="3"/>
  <c r="AH2672" i="3"/>
  <c r="AH2673" i="3"/>
  <c r="AH2674" i="3"/>
  <c r="AH2675" i="3"/>
  <c r="AH2676" i="3"/>
  <c r="AH2677" i="3"/>
  <c r="AH2678" i="3"/>
  <c r="AH2679" i="3"/>
  <c r="AH2680" i="3"/>
  <c r="AH2681" i="3"/>
  <c r="AH2682" i="3"/>
  <c r="AH2683" i="3"/>
  <c r="AH2684" i="3"/>
  <c r="AH2685" i="3"/>
  <c r="AH2686" i="3"/>
  <c r="AH2687" i="3"/>
  <c r="AH2688" i="3"/>
  <c r="AH2689" i="3"/>
  <c r="AH2690" i="3"/>
  <c r="AH2691" i="3"/>
  <c r="AH2692" i="3"/>
  <c r="AH2693" i="3"/>
  <c r="AH2694" i="3"/>
  <c r="AH2695" i="3"/>
  <c r="AH2696" i="3"/>
  <c r="AH2697" i="3"/>
  <c r="AH2698" i="3"/>
  <c r="AH2699" i="3"/>
  <c r="AH2700" i="3"/>
  <c r="AH2701" i="3"/>
  <c r="AH2702" i="3"/>
  <c r="AH2703" i="3"/>
  <c r="AH2704" i="3"/>
  <c r="AH2705" i="3"/>
  <c r="AH2706" i="3"/>
  <c r="AH2707" i="3"/>
  <c r="AH2708" i="3"/>
  <c r="AH2709" i="3"/>
  <c r="AH2710" i="3"/>
  <c r="AH2711" i="3"/>
  <c r="AH2712" i="3"/>
  <c r="AH2713" i="3"/>
  <c r="AH2714" i="3"/>
  <c r="AH2715" i="3"/>
  <c r="AH2716" i="3"/>
  <c r="AH2717" i="3"/>
  <c r="AH2718" i="3"/>
  <c r="AH2719" i="3"/>
  <c r="AH2720" i="3"/>
  <c r="AH2721" i="3"/>
  <c r="AH2722" i="3"/>
  <c r="AH2723" i="3"/>
  <c r="AH2724" i="3"/>
  <c r="AH2725" i="3"/>
  <c r="AH2726" i="3"/>
  <c r="AH2727" i="3"/>
  <c r="AH2728" i="3"/>
  <c r="AH2729" i="3"/>
  <c r="AH2730" i="3"/>
  <c r="AH2731" i="3"/>
  <c r="AH2732" i="3"/>
  <c r="AH2733" i="3"/>
  <c r="AH2734" i="3"/>
  <c r="AH2735" i="3"/>
  <c r="AH2736" i="3"/>
  <c r="AH2737" i="3"/>
  <c r="AH2738" i="3"/>
  <c r="AH2739" i="3"/>
  <c r="AH2740" i="3"/>
  <c r="AH2741" i="3"/>
  <c r="AH2742" i="3"/>
  <c r="AH2743" i="3"/>
  <c r="AH2744" i="3"/>
  <c r="AH2745" i="3"/>
  <c r="AH2746" i="3"/>
  <c r="AH2747" i="3"/>
  <c r="AH2748" i="3"/>
  <c r="AH2749" i="3"/>
  <c r="AH2750" i="3"/>
  <c r="AH2751" i="3"/>
  <c r="AH2752" i="3"/>
  <c r="AH2753" i="3"/>
  <c r="AH2754" i="3"/>
  <c r="AH2755" i="3"/>
  <c r="AH2756" i="3"/>
  <c r="AH2757" i="3"/>
  <c r="AH2758" i="3"/>
  <c r="AH2759" i="3"/>
  <c r="AH2760" i="3"/>
  <c r="AH2761" i="3"/>
  <c r="AH2762" i="3"/>
  <c r="AH2763" i="3"/>
  <c r="AH2764" i="3"/>
  <c r="AH2765" i="3"/>
  <c r="AH2766" i="3"/>
  <c r="AH2767" i="3"/>
  <c r="AH2768" i="3"/>
  <c r="AH2769" i="3"/>
  <c r="AH2770" i="3"/>
  <c r="AH2771" i="3"/>
  <c r="AH2772" i="3"/>
  <c r="AH2773" i="3"/>
  <c r="AH2774" i="3"/>
  <c r="AH2775" i="3"/>
  <c r="AH2776" i="3"/>
  <c r="AH2777" i="3"/>
  <c r="AH2778" i="3"/>
  <c r="AH2779" i="3"/>
  <c r="AH2780" i="3"/>
  <c r="AH2781" i="3"/>
  <c r="AH2782" i="3"/>
  <c r="AH2783" i="3"/>
  <c r="AH2784" i="3"/>
  <c r="AH2785" i="3"/>
  <c r="AH2786" i="3"/>
  <c r="AH2787" i="3"/>
  <c r="AH2788" i="3"/>
  <c r="AH2789" i="3"/>
  <c r="AH2790" i="3"/>
  <c r="AH2791" i="3"/>
  <c r="AH2792" i="3"/>
  <c r="AH2793" i="3"/>
  <c r="AH3" i="3"/>
  <c r="Z4" i="3"/>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58" i="3"/>
  <c r="Z59" i="3"/>
  <c r="Z60" i="3"/>
  <c r="Z61" i="3"/>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92" i="3"/>
  <c r="Z93" i="3"/>
  <c r="Z94" i="3"/>
  <c r="Z95" i="3"/>
  <c r="Z96" i="3"/>
  <c r="Z97" i="3"/>
  <c r="Z98" i="3"/>
  <c r="Z99" i="3"/>
  <c r="Z100" i="3"/>
  <c r="Z101" i="3"/>
  <c r="Z102" i="3"/>
  <c r="Z103" i="3"/>
  <c r="Z104" i="3"/>
  <c r="Z105" i="3"/>
  <c r="Z106" i="3"/>
  <c r="Z107" i="3"/>
  <c r="Z108" i="3"/>
  <c r="Z109" i="3"/>
  <c r="Z110" i="3"/>
  <c r="Z111" i="3"/>
  <c r="Z112" i="3"/>
  <c r="Z113" i="3"/>
  <c r="Z114" i="3"/>
  <c r="Z115" i="3"/>
  <c r="Z116" i="3"/>
  <c r="Z117" i="3"/>
  <c r="Z118" i="3"/>
  <c r="Z119" i="3"/>
  <c r="Z120" i="3"/>
  <c r="Z121" i="3"/>
  <c r="Z122" i="3"/>
  <c r="Z123" i="3"/>
  <c r="Z124" i="3"/>
  <c r="Z125" i="3"/>
  <c r="Z126" i="3"/>
  <c r="Z127" i="3"/>
  <c r="Z128" i="3"/>
  <c r="Z129" i="3"/>
  <c r="Z130" i="3"/>
  <c r="Z131" i="3"/>
  <c r="Z132" i="3"/>
  <c r="Z133" i="3"/>
  <c r="Z134" i="3"/>
  <c r="Z135" i="3"/>
  <c r="Z136" i="3"/>
  <c r="Z137" i="3"/>
  <c r="Z138" i="3"/>
  <c r="Z139" i="3"/>
  <c r="Z140" i="3"/>
  <c r="Z141" i="3"/>
  <c r="Z142" i="3"/>
  <c r="Z143" i="3"/>
  <c r="Z144" i="3"/>
  <c r="Z145" i="3"/>
  <c r="Z146" i="3"/>
  <c r="Z147" i="3"/>
  <c r="Z148" i="3"/>
  <c r="Z149" i="3"/>
  <c r="Z150" i="3"/>
  <c r="Z151" i="3"/>
  <c r="Z152" i="3"/>
  <c r="Z153" i="3"/>
  <c r="Z154" i="3"/>
  <c r="Z155" i="3"/>
  <c r="Z156" i="3"/>
  <c r="Z157" i="3"/>
  <c r="Z158" i="3"/>
  <c r="Z159" i="3"/>
  <c r="Z160" i="3"/>
  <c r="Z161" i="3"/>
  <c r="Z162" i="3"/>
  <c r="Z163" i="3"/>
  <c r="Z164" i="3"/>
  <c r="Z165" i="3"/>
  <c r="Z166" i="3"/>
  <c r="Z167" i="3"/>
  <c r="Z168" i="3"/>
  <c r="Z169" i="3"/>
  <c r="Z170" i="3"/>
  <c r="Z171" i="3"/>
  <c r="Z172" i="3"/>
  <c r="Z173" i="3"/>
  <c r="Z174" i="3"/>
  <c r="Z175" i="3"/>
  <c r="Z176" i="3"/>
  <c r="Z177" i="3"/>
  <c r="Z178" i="3"/>
  <c r="Z179" i="3"/>
  <c r="Z180" i="3"/>
  <c r="Z181" i="3"/>
  <c r="Z182" i="3"/>
  <c r="Z183" i="3"/>
  <c r="Z184" i="3"/>
  <c r="Z185" i="3"/>
  <c r="Z186" i="3"/>
  <c r="Z187" i="3"/>
  <c r="Z188" i="3"/>
  <c r="Z189" i="3"/>
  <c r="Z190" i="3"/>
  <c r="Z191" i="3"/>
  <c r="Z192" i="3"/>
  <c r="Z193" i="3"/>
  <c r="Z194" i="3"/>
  <c r="Z195" i="3"/>
  <c r="Z196" i="3"/>
  <c r="Z197" i="3"/>
  <c r="Z198" i="3"/>
  <c r="Z199" i="3"/>
  <c r="Z200" i="3"/>
  <c r="Z201" i="3"/>
  <c r="Z202" i="3"/>
  <c r="Z203" i="3"/>
  <c r="Z204" i="3"/>
  <c r="Z205" i="3"/>
  <c r="Z206" i="3"/>
  <c r="Z207" i="3"/>
  <c r="Z208" i="3"/>
  <c r="Z209" i="3"/>
  <c r="Z210" i="3"/>
  <c r="Z211" i="3"/>
  <c r="Z212" i="3"/>
  <c r="Z213" i="3"/>
  <c r="Z214" i="3"/>
  <c r="Z215" i="3"/>
  <c r="Z216" i="3"/>
  <c r="Z217" i="3"/>
  <c r="Z218" i="3"/>
  <c r="Z219" i="3"/>
  <c r="Z220" i="3"/>
  <c r="Z221" i="3"/>
  <c r="Z222" i="3"/>
  <c r="Z223" i="3"/>
  <c r="Z224" i="3"/>
  <c r="Z225" i="3"/>
  <c r="Z226" i="3"/>
  <c r="Z227" i="3"/>
  <c r="Z228" i="3"/>
  <c r="Z229" i="3"/>
  <c r="Z230" i="3"/>
  <c r="Z231" i="3"/>
  <c r="Z232" i="3"/>
  <c r="Z233" i="3"/>
  <c r="Z234" i="3"/>
  <c r="Z235" i="3"/>
  <c r="Z236" i="3"/>
  <c r="Z237" i="3"/>
  <c r="Z238" i="3"/>
  <c r="Z239" i="3"/>
  <c r="Z240" i="3"/>
  <c r="Z241" i="3"/>
  <c r="Z242" i="3"/>
  <c r="Z243" i="3"/>
  <c r="Z244" i="3"/>
  <c r="Z245" i="3"/>
  <c r="Z246" i="3"/>
  <c r="Z247" i="3"/>
  <c r="Z248" i="3"/>
  <c r="Z249" i="3"/>
  <c r="Z250" i="3"/>
  <c r="Z251" i="3"/>
  <c r="Z252" i="3"/>
  <c r="Z253" i="3"/>
  <c r="Z254" i="3"/>
  <c r="Z255" i="3"/>
  <c r="Z256" i="3"/>
  <c r="Z257" i="3"/>
  <c r="Z258" i="3"/>
  <c r="Z259" i="3"/>
  <c r="Z260" i="3"/>
  <c r="Z261" i="3"/>
  <c r="Z262" i="3"/>
  <c r="Z263" i="3"/>
  <c r="Z264" i="3"/>
  <c r="Z265" i="3"/>
  <c r="Z266" i="3"/>
  <c r="Z267" i="3"/>
  <c r="Z268" i="3"/>
  <c r="Z269" i="3"/>
  <c r="Z270" i="3"/>
  <c r="Z271" i="3"/>
  <c r="Z272" i="3"/>
  <c r="Z273" i="3"/>
  <c r="Z274" i="3"/>
  <c r="Z275" i="3"/>
  <c r="Z276" i="3"/>
  <c r="Z277" i="3"/>
  <c r="Z278" i="3"/>
  <c r="Z279" i="3"/>
  <c r="Z280" i="3"/>
  <c r="Z281" i="3"/>
  <c r="Z282" i="3"/>
  <c r="Z283" i="3"/>
  <c r="Z284" i="3"/>
  <c r="Z285" i="3"/>
  <c r="Z286" i="3"/>
  <c r="Z287" i="3"/>
  <c r="Z288" i="3"/>
  <c r="Z289" i="3"/>
  <c r="Z290" i="3"/>
  <c r="Z291" i="3"/>
  <c r="Z292" i="3"/>
  <c r="Z293" i="3"/>
  <c r="Z294" i="3"/>
  <c r="Z295" i="3"/>
  <c r="Z296" i="3"/>
  <c r="Z297" i="3"/>
  <c r="Z298" i="3"/>
  <c r="Z299" i="3"/>
  <c r="Z300" i="3"/>
  <c r="Z301" i="3"/>
  <c r="Z302" i="3"/>
  <c r="Z303" i="3"/>
  <c r="Z304" i="3"/>
  <c r="Z305" i="3"/>
  <c r="Z306" i="3"/>
  <c r="Z307" i="3"/>
  <c r="Z308" i="3"/>
  <c r="Z309" i="3"/>
  <c r="Z310" i="3"/>
  <c r="Z311" i="3"/>
  <c r="Z312" i="3"/>
  <c r="Z313" i="3"/>
  <c r="Z314" i="3"/>
  <c r="Z315" i="3"/>
  <c r="Z316" i="3"/>
  <c r="Z317" i="3"/>
  <c r="Z318" i="3"/>
  <c r="Z319" i="3"/>
  <c r="Z320" i="3"/>
  <c r="Z321" i="3"/>
  <c r="Z322" i="3"/>
  <c r="Z323" i="3"/>
  <c r="Z324" i="3"/>
  <c r="Z325" i="3"/>
  <c r="Z326" i="3"/>
  <c r="Z327" i="3"/>
  <c r="Z328" i="3"/>
  <c r="Z329" i="3"/>
  <c r="Z330" i="3"/>
  <c r="Z331" i="3"/>
  <c r="Z332" i="3"/>
  <c r="Z333" i="3"/>
  <c r="Z334" i="3"/>
  <c r="Z335" i="3"/>
  <c r="Z336" i="3"/>
  <c r="Z337" i="3"/>
  <c r="Z338" i="3"/>
  <c r="Z339" i="3"/>
  <c r="Z340" i="3"/>
  <c r="Z341" i="3"/>
  <c r="Z342" i="3"/>
  <c r="Z343" i="3"/>
  <c r="Z344" i="3"/>
  <c r="Z345" i="3"/>
  <c r="Z346" i="3"/>
  <c r="Z347" i="3"/>
  <c r="Z348" i="3"/>
  <c r="Z349" i="3"/>
  <c r="Z350" i="3"/>
  <c r="Z351" i="3"/>
  <c r="Z352" i="3"/>
  <c r="Z353" i="3"/>
  <c r="Z354" i="3"/>
  <c r="Z355" i="3"/>
  <c r="Z356" i="3"/>
  <c r="Z357" i="3"/>
  <c r="Z358" i="3"/>
  <c r="Z359" i="3"/>
  <c r="Z360" i="3"/>
  <c r="Z361" i="3"/>
  <c r="Z362" i="3"/>
  <c r="Z363" i="3"/>
  <c r="Z364" i="3"/>
  <c r="Z365" i="3"/>
  <c r="Z366" i="3"/>
  <c r="Z367" i="3"/>
  <c r="Z368" i="3"/>
  <c r="Z369" i="3"/>
  <c r="Z370" i="3"/>
  <c r="Z371" i="3"/>
  <c r="Z372" i="3"/>
  <c r="Z373" i="3"/>
  <c r="Z374" i="3"/>
  <c r="Z375" i="3"/>
  <c r="Z376" i="3"/>
  <c r="Z377" i="3"/>
  <c r="Z378" i="3"/>
  <c r="Z379" i="3"/>
  <c r="Z380" i="3"/>
  <c r="Z381" i="3"/>
  <c r="Z382" i="3"/>
  <c r="Z383" i="3"/>
  <c r="Z384" i="3"/>
  <c r="Z385" i="3"/>
  <c r="Z386" i="3"/>
  <c r="Z387" i="3"/>
  <c r="Z388" i="3"/>
  <c r="Z389" i="3"/>
  <c r="Z390" i="3"/>
  <c r="Z391" i="3"/>
  <c r="Z392" i="3"/>
  <c r="Z393" i="3"/>
  <c r="Z394" i="3"/>
  <c r="Z395" i="3"/>
  <c r="Z396" i="3"/>
  <c r="Z397" i="3"/>
  <c r="Z398" i="3"/>
  <c r="Z399" i="3"/>
  <c r="Z400" i="3"/>
  <c r="Z401" i="3"/>
  <c r="Z402" i="3"/>
  <c r="Z403" i="3"/>
  <c r="Z404" i="3"/>
  <c r="Z405" i="3"/>
  <c r="Z406" i="3"/>
  <c r="Z407" i="3"/>
  <c r="Z408" i="3"/>
  <c r="Z409" i="3"/>
  <c r="Z410" i="3"/>
  <c r="Z411" i="3"/>
  <c r="Z412" i="3"/>
  <c r="Z413" i="3"/>
  <c r="Z414" i="3"/>
  <c r="Z415" i="3"/>
  <c r="Z416" i="3"/>
  <c r="Z417" i="3"/>
  <c r="Z418" i="3"/>
  <c r="Z419" i="3"/>
  <c r="Z420" i="3"/>
  <c r="Z421" i="3"/>
  <c r="Z422" i="3"/>
  <c r="Z423" i="3"/>
  <c r="Z424" i="3"/>
  <c r="Z425" i="3"/>
  <c r="Z426" i="3"/>
  <c r="Z427" i="3"/>
  <c r="Z428" i="3"/>
  <c r="Z429" i="3"/>
  <c r="Z430" i="3"/>
  <c r="Z431" i="3"/>
  <c r="Z432" i="3"/>
  <c r="Z433" i="3"/>
  <c r="Z434" i="3"/>
  <c r="Z435" i="3"/>
  <c r="Z436" i="3"/>
  <c r="Z437" i="3"/>
  <c r="Z438" i="3"/>
  <c r="Z439" i="3"/>
  <c r="Z440" i="3"/>
  <c r="Z441" i="3"/>
  <c r="Z442" i="3"/>
  <c r="Z443" i="3"/>
  <c r="Z444" i="3"/>
  <c r="Z445" i="3"/>
  <c r="Z446" i="3"/>
  <c r="Z447" i="3"/>
  <c r="Z448" i="3"/>
  <c r="Z449" i="3"/>
  <c r="Z450" i="3"/>
  <c r="Z451" i="3"/>
  <c r="Z452" i="3"/>
  <c r="Z453" i="3"/>
  <c r="Z454" i="3"/>
  <c r="Z455" i="3"/>
  <c r="Z456" i="3"/>
  <c r="Z457" i="3"/>
  <c r="Z458" i="3"/>
  <c r="Z459" i="3"/>
  <c r="Z460" i="3"/>
  <c r="Z461" i="3"/>
  <c r="Z462" i="3"/>
  <c r="Z463" i="3"/>
  <c r="Z464" i="3"/>
  <c r="Z465" i="3"/>
  <c r="Z466" i="3"/>
  <c r="Z467" i="3"/>
  <c r="Z468" i="3"/>
  <c r="Z469" i="3"/>
  <c r="Z470" i="3"/>
  <c r="Z471" i="3"/>
  <c r="Z472" i="3"/>
  <c r="Z473" i="3"/>
  <c r="Z474" i="3"/>
  <c r="Z475" i="3"/>
  <c r="Z476" i="3"/>
  <c r="Z477" i="3"/>
  <c r="Z478" i="3"/>
  <c r="Z479" i="3"/>
  <c r="Z480" i="3"/>
  <c r="Z481" i="3"/>
  <c r="Z482" i="3"/>
  <c r="Z483" i="3"/>
  <c r="Z484" i="3"/>
  <c r="Z485" i="3"/>
  <c r="Z486" i="3"/>
  <c r="Z487" i="3"/>
  <c r="Z488" i="3"/>
  <c r="Z489" i="3"/>
  <c r="Z490" i="3"/>
  <c r="Z491" i="3"/>
  <c r="Z492" i="3"/>
  <c r="Z493" i="3"/>
  <c r="Z494" i="3"/>
  <c r="Z495" i="3"/>
  <c r="Z496" i="3"/>
  <c r="Z497" i="3"/>
  <c r="Z498" i="3"/>
  <c r="Z499" i="3"/>
  <c r="Z500" i="3"/>
  <c r="Z501" i="3"/>
  <c r="Z502" i="3"/>
  <c r="Z503" i="3"/>
  <c r="Z504" i="3"/>
  <c r="Z505" i="3"/>
  <c r="Z506" i="3"/>
  <c r="Z507" i="3"/>
  <c r="Z508" i="3"/>
  <c r="Z509" i="3"/>
  <c r="Z510" i="3"/>
  <c r="Z511" i="3"/>
  <c r="Z512" i="3"/>
  <c r="Z513" i="3"/>
  <c r="Z514" i="3"/>
  <c r="Z515" i="3"/>
  <c r="Z516" i="3"/>
  <c r="Z517" i="3"/>
  <c r="Z518" i="3"/>
  <c r="Z519" i="3"/>
  <c r="Z520" i="3"/>
  <c r="Z521" i="3"/>
  <c r="Z522" i="3"/>
  <c r="Z523" i="3"/>
  <c r="Z524" i="3"/>
  <c r="Z525" i="3"/>
  <c r="Z526" i="3"/>
  <c r="Z527" i="3"/>
  <c r="Z528" i="3"/>
  <c r="Z529" i="3"/>
  <c r="Z530" i="3"/>
  <c r="Z531" i="3"/>
  <c r="Z532" i="3"/>
  <c r="Z533" i="3"/>
  <c r="Z534" i="3"/>
  <c r="Z535" i="3"/>
  <c r="Z536" i="3"/>
  <c r="Z537" i="3"/>
  <c r="Z538" i="3"/>
  <c r="Z539" i="3"/>
  <c r="Z540" i="3"/>
  <c r="Z541" i="3"/>
  <c r="Z542" i="3"/>
  <c r="Z543" i="3"/>
  <c r="Z544" i="3"/>
  <c r="Z545" i="3"/>
  <c r="Z546" i="3"/>
  <c r="Z547" i="3"/>
  <c r="Z548" i="3"/>
  <c r="Z549" i="3"/>
  <c r="Z550" i="3"/>
  <c r="Z551" i="3"/>
  <c r="Z552" i="3"/>
  <c r="Z553" i="3"/>
  <c r="Z554" i="3"/>
  <c r="Z555" i="3"/>
  <c r="Z556" i="3"/>
  <c r="Z557" i="3"/>
  <c r="Z558" i="3"/>
  <c r="Z559" i="3"/>
  <c r="Z560" i="3"/>
  <c r="Z561" i="3"/>
  <c r="Z562" i="3"/>
  <c r="Z563" i="3"/>
  <c r="Z564" i="3"/>
  <c r="Z565" i="3"/>
  <c r="Z566" i="3"/>
  <c r="Z567" i="3"/>
  <c r="Z568" i="3"/>
  <c r="Z569" i="3"/>
  <c r="Z570" i="3"/>
  <c r="Z571" i="3"/>
  <c r="Z572" i="3"/>
  <c r="Z573" i="3"/>
  <c r="Z574" i="3"/>
  <c r="Z575" i="3"/>
  <c r="Z576" i="3"/>
  <c r="Z577" i="3"/>
  <c r="Z578" i="3"/>
  <c r="Z579" i="3"/>
  <c r="Z580" i="3"/>
  <c r="Z581" i="3"/>
  <c r="Z582" i="3"/>
  <c r="Z583" i="3"/>
  <c r="Z584" i="3"/>
  <c r="Z585" i="3"/>
  <c r="Z586" i="3"/>
  <c r="Z587" i="3"/>
  <c r="Z588" i="3"/>
  <c r="Z589" i="3"/>
  <c r="Z590" i="3"/>
  <c r="Z591" i="3"/>
  <c r="Z592" i="3"/>
  <c r="Z593" i="3"/>
  <c r="Z594" i="3"/>
  <c r="Z595" i="3"/>
  <c r="Z596" i="3"/>
  <c r="Z597" i="3"/>
  <c r="Z598" i="3"/>
  <c r="Z599" i="3"/>
  <c r="Z600" i="3"/>
  <c r="Z601" i="3"/>
  <c r="Z602" i="3"/>
  <c r="Z603" i="3"/>
  <c r="Z604" i="3"/>
  <c r="Z605" i="3"/>
  <c r="Z606" i="3"/>
  <c r="Z607" i="3"/>
  <c r="Z608" i="3"/>
  <c r="Z609" i="3"/>
  <c r="Z610" i="3"/>
  <c r="Z611" i="3"/>
  <c r="Z612" i="3"/>
  <c r="Z613" i="3"/>
  <c r="Z614" i="3"/>
  <c r="Z615" i="3"/>
  <c r="Z616" i="3"/>
  <c r="Z617" i="3"/>
  <c r="Z618" i="3"/>
  <c r="Z619" i="3"/>
  <c r="Z620" i="3"/>
  <c r="Z621" i="3"/>
  <c r="Z622" i="3"/>
  <c r="Z623" i="3"/>
  <c r="Z624" i="3"/>
  <c r="Z625" i="3"/>
  <c r="Z626" i="3"/>
  <c r="Z627" i="3"/>
  <c r="Z628" i="3"/>
  <c r="Z629" i="3"/>
  <c r="Z630" i="3"/>
  <c r="Z631" i="3"/>
  <c r="Z632" i="3"/>
  <c r="Z633" i="3"/>
  <c r="Z634" i="3"/>
  <c r="Z635" i="3"/>
  <c r="Z636" i="3"/>
  <c r="Z637" i="3"/>
  <c r="Z638" i="3"/>
  <c r="Z639" i="3"/>
  <c r="Z640" i="3"/>
  <c r="Z641" i="3"/>
  <c r="Z642" i="3"/>
  <c r="Z643" i="3"/>
  <c r="Z644" i="3"/>
  <c r="Z645" i="3"/>
  <c r="Z646" i="3"/>
  <c r="Z647" i="3"/>
  <c r="Z648" i="3"/>
  <c r="Z649" i="3"/>
  <c r="Z650" i="3"/>
  <c r="Z651" i="3"/>
  <c r="Z652" i="3"/>
  <c r="Z653" i="3"/>
  <c r="Z654" i="3"/>
  <c r="Z655" i="3"/>
  <c r="Z656" i="3"/>
  <c r="Z657" i="3"/>
  <c r="Z658" i="3"/>
  <c r="Z659" i="3"/>
  <c r="Z660" i="3"/>
  <c r="Z661" i="3"/>
  <c r="Z662" i="3"/>
  <c r="Z663" i="3"/>
  <c r="Z664" i="3"/>
  <c r="Z665" i="3"/>
  <c r="Z666" i="3"/>
  <c r="Z667" i="3"/>
  <c r="Z668" i="3"/>
  <c r="Z669" i="3"/>
  <c r="Z670" i="3"/>
  <c r="Z671" i="3"/>
  <c r="Z672" i="3"/>
  <c r="Z673" i="3"/>
  <c r="Z674" i="3"/>
  <c r="Z675" i="3"/>
  <c r="Z676" i="3"/>
  <c r="Z677" i="3"/>
  <c r="Z678" i="3"/>
  <c r="Z679" i="3"/>
  <c r="Z680" i="3"/>
  <c r="Z681" i="3"/>
  <c r="Z682" i="3"/>
  <c r="Z683" i="3"/>
  <c r="Z684" i="3"/>
  <c r="Z685" i="3"/>
  <c r="Z686" i="3"/>
  <c r="Z687" i="3"/>
  <c r="Z688" i="3"/>
  <c r="Z689" i="3"/>
  <c r="Z690" i="3"/>
  <c r="Z691" i="3"/>
  <c r="Z692" i="3"/>
  <c r="Z693" i="3"/>
  <c r="Z694" i="3"/>
  <c r="Z695" i="3"/>
  <c r="Z696" i="3"/>
  <c r="Z697" i="3"/>
  <c r="Z698" i="3"/>
  <c r="Z699" i="3"/>
  <c r="Z700" i="3"/>
  <c r="Z701" i="3"/>
  <c r="Z702" i="3"/>
  <c r="Z703" i="3"/>
  <c r="Z704" i="3"/>
  <c r="Z705" i="3"/>
  <c r="Z706" i="3"/>
  <c r="Z707" i="3"/>
  <c r="Z708" i="3"/>
  <c r="Z709" i="3"/>
  <c r="Z710" i="3"/>
  <c r="Z711" i="3"/>
  <c r="Z712" i="3"/>
  <c r="Z713" i="3"/>
  <c r="Z714" i="3"/>
  <c r="Z715" i="3"/>
  <c r="Z716" i="3"/>
  <c r="Z717" i="3"/>
  <c r="Z718" i="3"/>
  <c r="Z719" i="3"/>
  <c r="Z720" i="3"/>
  <c r="Z721" i="3"/>
  <c r="Z722" i="3"/>
  <c r="Z723" i="3"/>
  <c r="Z724" i="3"/>
  <c r="Z725" i="3"/>
  <c r="Z726" i="3"/>
  <c r="Z727" i="3"/>
  <c r="Z728" i="3"/>
  <c r="Z729" i="3"/>
  <c r="Z730" i="3"/>
  <c r="Z731" i="3"/>
  <c r="Z732" i="3"/>
  <c r="Z733" i="3"/>
  <c r="Z734" i="3"/>
  <c r="Z735" i="3"/>
  <c r="Z736" i="3"/>
  <c r="Z737" i="3"/>
  <c r="Z738" i="3"/>
  <c r="Z739" i="3"/>
  <c r="Z740" i="3"/>
  <c r="Z741" i="3"/>
  <c r="Z742" i="3"/>
  <c r="Z743" i="3"/>
  <c r="Z744" i="3"/>
  <c r="Z745" i="3"/>
  <c r="Z746" i="3"/>
  <c r="Z747" i="3"/>
  <c r="Z748" i="3"/>
  <c r="Z749" i="3"/>
  <c r="Z750" i="3"/>
  <c r="Z751" i="3"/>
  <c r="Z752" i="3"/>
  <c r="Z753" i="3"/>
  <c r="Z754" i="3"/>
  <c r="Z755" i="3"/>
  <c r="Z756" i="3"/>
  <c r="Z757" i="3"/>
  <c r="Z758" i="3"/>
  <c r="Z759" i="3"/>
  <c r="Z760" i="3"/>
  <c r="Z761" i="3"/>
  <c r="Z762" i="3"/>
  <c r="Z763" i="3"/>
  <c r="Z764" i="3"/>
  <c r="Z765" i="3"/>
  <c r="Z766" i="3"/>
  <c r="Z767" i="3"/>
  <c r="Z768" i="3"/>
  <c r="Z769" i="3"/>
  <c r="Z770" i="3"/>
  <c r="Z771" i="3"/>
  <c r="Z772" i="3"/>
  <c r="Z773" i="3"/>
  <c r="Z774" i="3"/>
  <c r="Z775" i="3"/>
  <c r="Z776" i="3"/>
  <c r="Z777" i="3"/>
  <c r="Z778" i="3"/>
  <c r="Z779" i="3"/>
  <c r="Z780" i="3"/>
  <c r="Z781" i="3"/>
  <c r="Z782" i="3"/>
  <c r="Z783" i="3"/>
  <c r="Z784" i="3"/>
  <c r="Z785" i="3"/>
  <c r="Z786" i="3"/>
  <c r="Z787" i="3"/>
  <c r="Z788" i="3"/>
  <c r="Z789" i="3"/>
  <c r="Z790" i="3"/>
  <c r="Z791" i="3"/>
  <c r="Z792" i="3"/>
  <c r="Z793" i="3"/>
  <c r="Z794" i="3"/>
  <c r="Z795" i="3"/>
  <c r="Z796" i="3"/>
  <c r="Z797" i="3"/>
  <c r="Z798" i="3"/>
  <c r="Z799" i="3"/>
  <c r="Z800" i="3"/>
  <c r="Z801" i="3"/>
  <c r="Z802" i="3"/>
  <c r="Z803" i="3"/>
  <c r="Z804" i="3"/>
  <c r="Z805" i="3"/>
  <c r="Z806" i="3"/>
  <c r="Z807" i="3"/>
  <c r="Z808" i="3"/>
  <c r="Z809" i="3"/>
  <c r="Z810" i="3"/>
  <c r="Z811" i="3"/>
  <c r="Z812" i="3"/>
  <c r="Z813" i="3"/>
  <c r="Z814" i="3"/>
  <c r="Z815" i="3"/>
  <c r="Z816" i="3"/>
  <c r="Z817" i="3"/>
  <c r="Z818" i="3"/>
  <c r="Z819" i="3"/>
  <c r="Z820" i="3"/>
  <c r="Z821" i="3"/>
  <c r="Z822" i="3"/>
  <c r="Z823" i="3"/>
  <c r="Z824" i="3"/>
  <c r="Z825" i="3"/>
  <c r="Z826" i="3"/>
  <c r="Z827" i="3"/>
  <c r="Z828" i="3"/>
  <c r="Z829" i="3"/>
  <c r="Z830" i="3"/>
  <c r="Z831" i="3"/>
  <c r="Z832" i="3"/>
  <c r="Z833" i="3"/>
  <c r="Z834" i="3"/>
  <c r="Z835" i="3"/>
  <c r="Z836" i="3"/>
  <c r="Z837" i="3"/>
  <c r="Z838" i="3"/>
  <c r="Z839" i="3"/>
  <c r="Z840" i="3"/>
  <c r="Z841" i="3"/>
  <c r="Z842" i="3"/>
  <c r="Z843" i="3"/>
  <c r="Z844" i="3"/>
  <c r="Z845" i="3"/>
  <c r="Z846" i="3"/>
  <c r="Z847" i="3"/>
  <c r="Z848" i="3"/>
  <c r="Z849" i="3"/>
  <c r="Z850" i="3"/>
  <c r="Z851" i="3"/>
  <c r="Z852" i="3"/>
  <c r="Z853" i="3"/>
  <c r="Z854" i="3"/>
  <c r="Z855" i="3"/>
  <c r="Z856" i="3"/>
  <c r="Z857" i="3"/>
  <c r="Z858" i="3"/>
  <c r="Z859" i="3"/>
  <c r="Z860" i="3"/>
  <c r="Z861" i="3"/>
  <c r="Z862" i="3"/>
  <c r="Z863" i="3"/>
  <c r="Z864" i="3"/>
  <c r="Z865" i="3"/>
  <c r="Z866" i="3"/>
  <c r="Z867" i="3"/>
  <c r="Z868" i="3"/>
  <c r="Z869" i="3"/>
  <c r="Z870" i="3"/>
  <c r="Z871" i="3"/>
  <c r="Z872" i="3"/>
  <c r="Z873" i="3"/>
  <c r="Z874" i="3"/>
  <c r="Z875" i="3"/>
  <c r="Z876" i="3"/>
  <c r="Z877" i="3"/>
  <c r="Z878" i="3"/>
  <c r="Z879" i="3"/>
  <c r="Z880" i="3"/>
  <c r="Z881" i="3"/>
  <c r="Z882" i="3"/>
  <c r="Z883" i="3"/>
  <c r="Z884" i="3"/>
  <c r="Z885" i="3"/>
  <c r="Z886" i="3"/>
  <c r="Z887" i="3"/>
  <c r="Z888" i="3"/>
  <c r="Z889" i="3"/>
  <c r="Z890" i="3"/>
  <c r="Z891" i="3"/>
  <c r="Z892" i="3"/>
  <c r="Z893" i="3"/>
  <c r="Z894" i="3"/>
  <c r="Z895" i="3"/>
  <c r="Z896" i="3"/>
  <c r="Z897" i="3"/>
  <c r="Z898" i="3"/>
  <c r="Z899" i="3"/>
  <c r="Z900" i="3"/>
  <c r="Z901" i="3"/>
  <c r="Z902" i="3"/>
  <c r="Z903" i="3"/>
  <c r="Z904" i="3"/>
  <c r="Z905" i="3"/>
  <c r="Z906" i="3"/>
  <c r="Z907" i="3"/>
  <c r="Z908" i="3"/>
  <c r="Z909" i="3"/>
  <c r="Z910" i="3"/>
  <c r="Z911" i="3"/>
  <c r="Z912" i="3"/>
  <c r="Z913" i="3"/>
  <c r="Z914" i="3"/>
  <c r="Z915" i="3"/>
  <c r="Z916" i="3"/>
  <c r="Z917" i="3"/>
  <c r="Z918" i="3"/>
  <c r="Z919" i="3"/>
  <c r="Z920" i="3"/>
  <c r="Z921" i="3"/>
  <c r="Z922" i="3"/>
  <c r="Z923" i="3"/>
  <c r="Z924" i="3"/>
  <c r="Z925" i="3"/>
  <c r="Z926" i="3"/>
  <c r="Z927" i="3"/>
  <c r="Z928" i="3"/>
  <c r="Z929" i="3"/>
  <c r="Z930" i="3"/>
  <c r="Z931" i="3"/>
  <c r="Z932" i="3"/>
  <c r="Z933" i="3"/>
  <c r="Z934" i="3"/>
  <c r="Z935" i="3"/>
  <c r="Z936" i="3"/>
  <c r="Z937" i="3"/>
  <c r="Z938" i="3"/>
  <c r="Z939" i="3"/>
  <c r="Z940" i="3"/>
  <c r="Z941" i="3"/>
  <c r="Z942" i="3"/>
  <c r="Z943" i="3"/>
  <c r="Z944" i="3"/>
  <c r="Z945" i="3"/>
  <c r="Z946" i="3"/>
  <c r="Z947" i="3"/>
  <c r="Z948" i="3"/>
  <c r="Z949" i="3"/>
  <c r="Z950" i="3"/>
  <c r="Z951" i="3"/>
  <c r="Z952" i="3"/>
  <c r="Z953" i="3"/>
  <c r="Z954" i="3"/>
  <c r="Z955" i="3"/>
  <c r="Z956" i="3"/>
  <c r="Z957" i="3"/>
  <c r="Z958" i="3"/>
  <c r="Z959" i="3"/>
  <c r="Z960" i="3"/>
  <c r="Z961" i="3"/>
  <c r="Z962" i="3"/>
  <c r="Z963" i="3"/>
  <c r="Z964" i="3"/>
  <c r="Z965" i="3"/>
  <c r="Z966" i="3"/>
  <c r="Z967" i="3"/>
  <c r="Z968" i="3"/>
  <c r="Z969" i="3"/>
  <c r="Z970" i="3"/>
  <c r="Z971" i="3"/>
  <c r="Z972" i="3"/>
  <c r="Z973" i="3"/>
  <c r="Z974" i="3"/>
  <c r="Z975" i="3"/>
  <c r="Z976" i="3"/>
  <c r="Z977" i="3"/>
  <c r="Z978" i="3"/>
  <c r="Z979" i="3"/>
  <c r="Z980" i="3"/>
  <c r="Z981" i="3"/>
  <c r="Z982" i="3"/>
  <c r="Z983" i="3"/>
  <c r="Z984" i="3"/>
  <c r="Z985" i="3"/>
  <c r="Z986" i="3"/>
  <c r="Z987" i="3"/>
  <c r="Z988" i="3"/>
  <c r="Z989" i="3"/>
  <c r="Z990" i="3"/>
  <c r="Z991" i="3"/>
  <c r="Z992" i="3"/>
  <c r="Z993" i="3"/>
  <c r="Z994" i="3"/>
  <c r="Z995" i="3"/>
  <c r="Z996" i="3"/>
  <c r="Z997" i="3"/>
  <c r="Z998" i="3"/>
  <c r="Z999" i="3"/>
  <c r="Z1000" i="3"/>
  <c r="Z1001" i="3"/>
  <c r="Z1002" i="3"/>
  <c r="Z1003" i="3"/>
  <c r="Z1004" i="3"/>
  <c r="Z1005" i="3"/>
  <c r="Z1006" i="3"/>
  <c r="Z1007" i="3"/>
  <c r="Z1008" i="3"/>
  <c r="Z1009" i="3"/>
  <c r="Z1010" i="3"/>
  <c r="Z1011" i="3"/>
  <c r="Z1012" i="3"/>
  <c r="Z1013" i="3"/>
  <c r="Z1014" i="3"/>
  <c r="Z1015" i="3"/>
  <c r="Z1016" i="3"/>
  <c r="Z1017" i="3"/>
  <c r="Z1018" i="3"/>
  <c r="Z1019" i="3"/>
  <c r="Z1020" i="3"/>
  <c r="Z1021" i="3"/>
  <c r="Z1022" i="3"/>
  <c r="Z1023" i="3"/>
  <c r="Z1024" i="3"/>
  <c r="Z1025" i="3"/>
  <c r="Z1026" i="3"/>
  <c r="Z1027" i="3"/>
  <c r="Z1028" i="3"/>
  <c r="Z1029" i="3"/>
  <c r="Z1030" i="3"/>
  <c r="Z1031" i="3"/>
  <c r="Z1032" i="3"/>
  <c r="Z1033" i="3"/>
  <c r="Z1034" i="3"/>
  <c r="Z1035" i="3"/>
  <c r="Z1036" i="3"/>
  <c r="Z1037" i="3"/>
  <c r="Z1038" i="3"/>
  <c r="Z1039" i="3"/>
  <c r="Z1040" i="3"/>
  <c r="Z1041" i="3"/>
  <c r="Z1042" i="3"/>
  <c r="Z1043" i="3"/>
  <c r="Z1044" i="3"/>
  <c r="Z1045" i="3"/>
  <c r="Z1046" i="3"/>
  <c r="Z1047" i="3"/>
  <c r="Z1048" i="3"/>
  <c r="Z1049" i="3"/>
  <c r="Z1050" i="3"/>
  <c r="Z1051" i="3"/>
  <c r="Z1052" i="3"/>
  <c r="Z1053" i="3"/>
  <c r="Z1054" i="3"/>
  <c r="Z1055" i="3"/>
  <c r="Z1056" i="3"/>
  <c r="Z1057" i="3"/>
  <c r="Z1058" i="3"/>
  <c r="Z1059" i="3"/>
  <c r="Z1060" i="3"/>
  <c r="Z1061" i="3"/>
  <c r="Z1062" i="3"/>
  <c r="Z1063" i="3"/>
  <c r="Z1064" i="3"/>
  <c r="Z1065" i="3"/>
  <c r="Z1066" i="3"/>
  <c r="Z1067" i="3"/>
  <c r="Z1068" i="3"/>
  <c r="Z1069" i="3"/>
  <c r="Z1070" i="3"/>
  <c r="Z1071" i="3"/>
  <c r="Z1072" i="3"/>
  <c r="Z1073" i="3"/>
  <c r="Z1074" i="3"/>
  <c r="Z1075" i="3"/>
  <c r="Z1076" i="3"/>
  <c r="Z1077" i="3"/>
  <c r="Z1078" i="3"/>
  <c r="Z1079" i="3"/>
  <c r="Z1080" i="3"/>
  <c r="Z1081" i="3"/>
  <c r="Z1082" i="3"/>
  <c r="Z1083" i="3"/>
  <c r="Z1084" i="3"/>
  <c r="Z1085" i="3"/>
  <c r="Z1086" i="3"/>
  <c r="Z1087" i="3"/>
  <c r="Z1088" i="3"/>
  <c r="Z1089" i="3"/>
  <c r="Z1090" i="3"/>
  <c r="Z1091" i="3"/>
  <c r="Z1092" i="3"/>
  <c r="Z1093" i="3"/>
  <c r="Z1094" i="3"/>
  <c r="Z1095" i="3"/>
  <c r="Z1096" i="3"/>
  <c r="Z1097" i="3"/>
  <c r="Z1098" i="3"/>
  <c r="Z1099" i="3"/>
  <c r="Z1100" i="3"/>
  <c r="Z1101" i="3"/>
  <c r="Z1102" i="3"/>
  <c r="Z1103" i="3"/>
  <c r="Z1104" i="3"/>
  <c r="Z1105" i="3"/>
  <c r="Z1106" i="3"/>
  <c r="Z1107" i="3"/>
  <c r="Z1108" i="3"/>
  <c r="Z1109" i="3"/>
  <c r="Z1110" i="3"/>
  <c r="Z1111" i="3"/>
  <c r="Z1112" i="3"/>
  <c r="Z1113" i="3"/>
  <c r="Z1114" i="3"/>
  <c r="Z1115" i="3"/>
  <c r="Z1116" i="3"/>
  <c r="Z1117" i="3"/>
  <c r="Z1118" i="3"/>
  <c r="Z1119" i="3"/>
  <c r="Z1120" i="3"/>
  <c r="Z1121" i="3"/>
  <c r="Z1122" i="3"/>
  <c r="Z1123" i="3"/>
  <c r="Z1124" i="3"/>
  <c r="Z1125" i="3"/>
  <c r="Z1126" i="3"/>
  <c r="Z1127" i="3"/>
  <c r="Z1128" i="3"/>
  <c r="Z1129" i="3"/>
  <c r="Z1130" i="3"/>
  <c r="Z1131" i="3"/>
  <c r="Z1132" i="3"/>
  <c r="Z1133" i="3"/>
  <c r="Z1134" i="3"/>
  <c r="Z1135" i="3"/>
  <c r="Z1136" i="3"/>
  <c r="Z1137" i="3"/>
  <c r="Z1138" i="3"/>
  <c r="Z1139" i="3"/>
  <c r="Z1140" i="3"/>
  <c r="Z1141" i="3"/>
  <c r="Z1142" i="3"/>
  <c r="Z1143" i="3"/>
  <c r="Z1144" i="3"/>
  <c r="Z1145" i="3"/>
  <c r="Z1146" i="3"/>
  <c r="Z1147" i="3"/>
  <c r="Z1148" i="3"/>
  <c r="Z1149" i="3"/>
  <c r="Z1150" i="3"/>
  <c r="Z1151" i="3"/>
  <c r="Z1152" i="3"/>
  <c r="Z1153" i="3"/>
  <c r="Z1154" i="3"/>
  <c r="Z1155" i="3"/>
  <c r="Z1156" i="3"/>
  <c r="Z1157" i="3"/>
  <c r="Z1158" i="3"/>
  <c r="Z1159" i="3"/>
  <c r="Z1160" i="3"/>
  <c r="Z1161" i="3"/>
  <c r="Z1162" i="3"/>
  <c r="Z1163" i="3"/>
  <c r="Z1164" i="3"/>
  <c r="Z1165" i="3"/>
  <c r="Z1166" i="3"/>
  <c r="Z1167" i="3"/>
  <c r="Z1168" i="3"/>
  <c r="Z1169" i="3"/>
  <c r="Z1170" i="3"/>
  <c r="Z1171" i="3"/>
  <c r="Z1172" i="3"/>
  <c r="Z1173" i="3"/>
  <c r="Z1174" i="3"/>
  <c r="Z1175" i="3"/>
  <c r="Z1176" i="3"/>
  <c r="Z1177" i="3"/>
  <c r="Z1178" i="3"/>
  <c r="Z1179" i="3"/>
  <c r="Z1180" i="3"/>
  <c r="Z1181" i="3"/>
  <c r="Z1182" i="3"/>
  <c r="Z1183" i="3"/>
  <c r="Z1184" i="3"/>
  <c r="Z1185" i="3"/>
  <c r="Z1186" i="3"/>
  <c r="Z1187" i="3"/>
  <c r="Z1188" i="3"/>
  <c r="Z1189" i="3"/>
  <c r="Z1190" i="3"/>
  <c r="Z1191" i="3"/>
  <c r="Z1192" i="3"/>
  <c r="Z1193" i="3"/>
  <c r="Z1194" i="3"/>
  <c r="Z1195" i="3"/>
  <c r="Z1196" i="3"/>
  <c r="Z1197" i="3"/>
  <c r="Z1198" i="3"/>
  <c r="Z1199" i="3"/>
  <c r="Z1200" i="3"/>
  <c r="Z1201" i="3"/>
  <c r="Z1202" i="3"/>
  <c r="Z1203" i="3"/>
  <c r="Z1204" i="3"/>
  <c r="Z1205" i="3"/>
  <c r="Z1206" i="3"/>
  <c r="Z1207" i="3"/>
  <c r="Z1208" i="3"/>
  <c r="Z1209" i="3"/>
  <c r="Z1210" i="3"/>
  <c r="Z1211" i="3"/>
  <c r="Z1212" i="3"/>
  <c r="Z1213" i="3"/>
  <c r="Z1214" i="3"/>
  <c r="Z1215" i="3"/>
  <c r="Z1216" i="3"/>
  <c r="Z1217" i="3"/>
  <c r="Z1218" i="3"/>
  <c r="Z1219" i="3"/>
  <c r="Z1220" i="3"/>
  <c r="Z1221" i="3"/>
  <c r="Z1222" i="3"/>
  <c r="Z1223" i="3"/>
  <c r="Z1224" i="3"/>
  <c r="Z1225" i="3"/>
  <c r="Z1226" i="3"/>
  <c r="Z1227" i="3"/>
  <c r="Z1228" i="3"/>
  <c r="Z1229" i="3"/>
  <c r="Z1230" i="3"/>
  <c r="Z1231" i="3"/>
  <c r="Z1232" i="3"/>
  <c r="Z1233" i="3"/>
  <c r="Z1234" i="3"/>
  <c r="Z1235" i="3"/>
  <c r="Z1236" i="3"/>
  <c r="Z1237" i="3"/>
  <c r="Z1238" i="3"/>
  <c r="Z1239" i="3"/>
  <c r="Z1240" i="3"/>
  <c r="Z1241" i="3"/>
  <c r="Z1242" i="3"/>
  <c r="Z1243" i="3"/>
  <c r="Z1244" i="3"/>
  <c r="Z1245" i="3"/>
  <c r="Z1246" i="3"/>
  <c r="Z1247" i="3"/>
  <c r="Z1248" i="3"/>
  <c r="Z1249" i="3"/>
  <c r="Z1250" i="3"/>
  <c r="Z1251" i="3"/>
  <c r="Z1252" i="3"/>
  <c r="Z1253" i="3"/>
  <c r="Z1254" i="3"/>
  <c r="Z1255" i="3"/>
  <c r="Z1256" i="3"/>
  <c r="Z1257" i="3"/>
  <c r="Z1258" i="3"/>
  <c r="Z1259" i="3"/>
  <c r="Z1260" i="3"/>
  <c r="Z1261" i="3"/>
  <c r="Z1262" i="3"/>
  <c r="Z1263" i="3"/>
  <c r="Z1264" i="3"/>
  <c r="Z1265" i="3"/>
  <c r="Z1266" i="3"/>
  <c r="Z1267" i="3"/>
  <c r="Z1268" i="3"/>
  <c r="Z1269" i="3"/>
  <c r="Z1270" i="3"/>
  <c r="Z1271" i="3"/>
  <c r="Z1272" i="3"/>
  <c r="Z1273" i="3"/>
  <c r="Z1274" i="3"/>
  <c r="Z1275" i="3"/>
  <c r="Z1276" i="3"/>
  <c r="Z1277" i="3"/>
  <c r="Z1278" i="3"/>
  <c r="Z1279" i="3"/>
  <c r="Z1280" i="3"/>
  <c r="Z1281" i="3"/>
  <c r="Z1282" i="3"/>
  <c r="Z1283" i="3"/>
  <c r="Z1284" i="3"/>
  <c r="Z1285" i="3"/>
  <c r="Z1286" i="3"/>
  <c r="Z1287" i="3"/>
  <c r="Z1288" i="3"/>
  <c r="Z1289" i="3"/>
  <c r="Z1290" i="3"/>
  <c r="Z1291" i="3"/>
  <c r="Z1292" i="3"/>
  <c r="Z1293" i="3"/>
  <c r="Z1294" i="3"/>
  <c r="Z1295" i="3"/>
  <c r="Z1296" i="3"/>
  <c r="Z1297" i="3"/>
  <c r="Z1298" i="3"/>
  <c r="Z1299" i="3"/>
  <c r="Z1300" i="3"/>
  <c r="Z1301" i="3"/>
  <c r="Z1302" i="3"/>
  <c r="Z1303" i="3"/>
  <c r="Z1304" i="3"/>
  <c r="Z1305" i="3"/>
  <c r="Z1306" i="3"/>
  <c r="Z1307" i="3"/>
  <c r="Z1308" i="3"/>
  <c r="Z1309" i="3"/>
  <c r="Z1310" i="3"/>
  <c r="Z1311" i="3"/>
  <c r="Z1312" i="3"/>
  <c r="Z1313" i="3"/>
  <c r="Z1314" i="3"/>
  <c r="Z1315" i="3"/>
  <c r="Z1316" i="3"/>
  <c r="Z1317" i="3"/>
  <c r="Z1318" i="3"/>
  <c r="Z1319" i="3"/>
  <c r="Z1320" i="3"/>
  <c r="Z1321" i="3"/>
  <c r="Z1322" i="3"/>
  <c r="Z1323" i="3"/>
  <c r="Z1324" i="3"/>
  <c r="Z1325" i="3"/>
  <c r="Z1326" i="3"/>
  <c r="Z1327" i="3"/>
  <c r="Z1328" i="3"/>
  <c r="Z1329" i="3"/>
  <c r="Z1330" i="3"/>
  <c r="Z1331" i="3"/>
  <c r="Z1332" i="3"/>
  <c r="Z1333" i="3"/>
  <c r="Z1334" i="3"/>
  <c r="Z1335" i="3"/>
  <c r="Z1336" i="3"/>
  <c r="Z1337" i="3"/>
  <c r="Z1338" i="3"/>
  <c r="Z1339" i="3"/>
  <c r="Z1340" i="3"/>
  <c r="Z1341" i="3"/>
  <c r="Z1342" i="3"/>
  <c r="Z1343" i="3"/>
  <c r="Z1344" i="3"/>
  <c r="Z1345" i="3"/>
  <c r="Z1346" i="3"/>
  <c r="Z1347" i="3"/>
  <c r="Z1348" i="3"/>
  <c r="Z1349" i="3"/>
  <c r="Z1350" i="3"/>
  <c r="Z1351" i="3"/>
  <c r="Z1352" i="3"/>
  <c r="Z1353" i="3"/>
  <c r="Z1354" i="3"/>
  <c r="Z1355" i="3"/>
  <c r="Z1356" i="3"/>
  <c r="Z1357" i="3"/>
  <c r="Z1358" i="3"/>
  <c r="Z1359" i="3"/>
  <c r="Z1360" i="3"/>
  <c r="Z1361" i="3"/>
  <c r="Z1362" i="3"/>
  <c r="Z1363" i="3"/>
  <c r="Z1364" i="3"/>
  <c r="Z1365" i="3"/>
  <c r="Z1366" i="3"/>
  <c r="Z1367" i="3"/>
  <c r="Z1368" i="3"/>
  <c r="Z1369" i="3"/>
  <c r="Z1370" i="3"/>
  <c r="Z1371" i="3"/>
  <c r="Z1372" i="3"/>
  <c r="Z1373" i="3"/>
  <c r="Z1374" i="3"/>
  <c r="Z1375" i="3"/>
  <c r="Z1376" i="3"/>
  <c r="Z1377" i="3"/>
  <c r="Z1378" i="3"/>
  <c r="Z1379" i="3"/>
  <c r="Z1380" i="3"/>
  <c r="Z1381" i="3"/>
  <c r="Z1382" i="3"/>
  <c r="Z1383" i="3"/>
  <c r="Z1384" i="3"/>
  <c r="Z1385" i="3"/>
  <c r="Z1386" i="3"/>
  <c r="Z1387" i="3"/>
  <c r="Z1388" i="3"/>
  <c r="Z1389" i="3"/>
  <c r="Z1390" i="3"/>
  <c r="Z1391" i="3"/>
  <c r="Z1392" i="3"/>
  <c r="Z1393" i="3"/>
  <c r="Z1394" i="3"/>
  <c r="Z1395" i="3"/>
  <c r="Z1396" i="3"/>
  <c r="Z1397" i="3"/>
  <c r="Z1398" i="3"/>
  <c r="Z1399" i="3"/>
  <c r="Z1400" i="3"/>
  <c r="Z1401" i="3"/>
  <c r="Z1402" i="3"/>
  <c r="Z1403" i="3"/>
  <c r="Z1404" i="3"/>
  <c r="Z1405" i="3"/>
  <c r="Z1406" i="3"/>
  <c r="Z1407" i="3"/>
  <c r="Z1408" i="3"/>
  <c r="Z1409" i="3"/>
  <c r="Z1410" i="3"/>
  <c r="Z1411" i="3"/>
  <c r="Z1412" i="3"/>
  <c r="Z1413" i="3"/>
  <c r="Z1414" i="3"/>
  <c r="Z1415" i="3"/>
  <c r="Z1416" i="3"/>
  <c r="Z1417" i="3"/>
  <c r="Z1418" i="3"/>
  <c r="Z1419" i="3"/>
  <c r="Z1420" i="3"/>
  <c r="Z1421" i="3"/>
  <c r="Z1422" i="3"/>
  <c r="Z1423" i="3"/>
  <c r="Z1424" i="3"/>
  <c r="Z1425" i="3"/>
  <c r="Z1426" i="3"/>
  <c r="Z1427" i="3"/>
  <c r="Z1428" i="3"/>
  <c r="Z1429" i="3"/>
  <c r="Z1430" i="3"/>
  <c r="Z1431" i="3"/>
  <c r="Z1432" i="3"/>
  <c r="Z1433" i="3"/>
  <c r="Z1434" i="3"/>
  <c r="Z1435" i="3"/>
  <c r="Z1436" i="3"/>
  <c r="Z1437" i="3"/>
  <c r="Z1438" i="3"/>
  <c r="Z1439" i="3"/>
  <c r="Z1440" i="3"/>
  <c r="Z1441" i="3"/>
  <c r="Z1442" i="3"/>
  <c r="Z1443" i="3"/>
  <c r="Z1444" i="3"/>
  <c r="Z1445" i="3"/>
  <c r="Z1446" i="3"/>
  <c r="Z1447" i="3"/>
  <c r="Z1448" i="3"/>
  <c r="Z1449" i="3"/>
  <c r="Z1450" i="3"/>
  <c r="Z1451" i="3"/>
  <c r="Z1452" i="3"/>
  <c r="Z1453" i="3"/>
  <c r="Z1454" i="3"/>
  <c r="Z1455" i="3"/>
  <c r="Z1456" i="3"/>
  <c r="Z1457" i="3"/>
  <c r="Z1458" i="3"/>
  <c r="Z1459" i="3"/>
  <c r="Z1460" i="3"/>
  <c r="Z1461" i="3"/>
  <c r="Z1462" i="3"/>
  <c r="Z1463" i="3"/>
  <c r="Z1464" i="3"/>
  <c r="Z1465" i="3"/>
  <c r="Z1466" i="3"/>
  <c r="Z1467" i="3"/>
  <c r="Z1468" i="3"/>
  <c r="Z1469" i="3"/>
  <c r="Z1470" i="3"/>
  <c r="Z1471" i="3"/>
  <c r="Z1472" i="3"/>
  <c r="Z1473" i="3"/>
  <c r="Z1474" i="3"/>
  <c r="Z1475" i="3"/>
  <c r="Z1476" i="3"/>
  <c r="Z1477" i="3"/>
  <c r="Z1478" i="3"/>
  <c r="Z1479" i="3"/>
  <c r="Z1480" i="3"/>
  <c r="Z1481" i="3"/>
  <c r="Z1482" i="3"/>
  <c r="Z1483" i="3"/>
  <c r="Z1484" i="3"/>
  <c r="Z1485" i="3"/>
  <c r="Z1486" i="3"/>
  <c r="Z1487" i="3"/>
  <c r="Z1488" i="3"/>
  <c r="Z1489" i="3"/>
  <c r="Z1490" i="3"/>
  <c r="Z1491" i="3"/>
  <c r="Z1492" i="3"/>
  <c r="Z1493" i="3"/>
  <c r="Z1494" i="3"/>
  <c r="Z1495" i="3"/>
  <c r="Z1496" i="3"/>
  <c r="Z1497" i="3"/>
  <c r="Z1498" i="3"/>
  <c r="Z1499" i="3"/>
  <c r="Z1500" i="3"/>
  <c r="Z1501" i="3"/>
  <c r="Z1502" i="3"/>
  <c r="Z1503" i="3"/>
  <c r="Z1504" i="3"/>
  <c r="Z1505" i="3"/>
  <c r="Z1506" i="3"/>
  <c r="Z1507" i="3"/>
  <c r="Z1508" i="3"/>
  <c r="Z1509" i="3"/>
  <c r="Z1510" i="3"/>
  <c r="Z1511" i="3"/>
  <c r="Z1512" i="3"/>
  <c r="Z1513" i="3"/>
  <c r="Z1514" i="3"/>
  <c r="Z1515" i="3"/>
  <c r="Z1516" i="3"/>
  <c r="Z1517" i="3"/>
  <c r="Z1518" i="3"/>
  <c r="Z1519" i="3"/>
  <c r="Z1520" i="3"/>
  <c r="Z1521" i="3"/>
  <c r="Z1522" i="3"/>
  <c r="Z1523" i="3"/>
  <c r="Z1524" i="3"/>
  <c r="Z1525" i="3"/>
  <c r="Z1526" i="3"/>
  <c r="Z1527" i="3"/>
  <c r="Z1528" i="3"/>
  <c r="Z1529" i="3"/>
  <c r="Z1530" i="3"/>
  <c r="Z1531" i="3"/>
  <c r="Z1532" i="3"/>
  <c r="Z1533" i="3"/>
  <c r="Z1534" i="3"/>
  <c r="Z1535" i="3"/>
  <c r="Z1536" i="3"/>
  <c r="Z1537" i="3"/>
  <c r="Z1538" i="3"/>
  <c r="Z1539" i="3"/>
  <c r="Z1540" i="3"/>
  <c r="Z1541" i="3"/>
  <c r="Z1542" i="3"/>
  <c r="Z1543" i="3"/>
  <c r="Z1544" i="3"/>
  <c r="Z1545" i="3"/>
  <c r="Z1546" i="3"/>
  <c r="Z1547" i="3"/>
  <c r="Z1548" i="3"/>
  <c r="Z1549" i="3"/>
  <c r="Z1550" i="3"/>
  <c r="Z1551" i="3"/>
  <c r="Z1552" i="3"/>
  <c r="Z1553" i="3"/>
  <c r="Z1554" i="3"/>
  <c r="Z1555" i="3"/>
  <c r="Z1556" i="3"/>
  <c r="Z1557" i="3"/>
  <c r="Z1558" i="3"/>
  <c r="Z1559" i="3"/>
  <c r="Z1560" i="3"/>
  <c r="Z1561" i="3"/>
  <c r="Z1562" i="3"/>
  <c r="Z1563" i="3"/>
  <c r="Z1564" i="3"/>
  <c r="Z1565" i="3"/>
  <c r="Z1566" i="3"/>
  <c r="Z1567" i="3"/>
  <c r="Z1568" i="3"/>
  <c r="Z1569" i="3"/>
  <c r="Z1570" i="3"/>
  <c r="Z1571" i="3"/>
  <c r="Z1572" i="3"/>
  <c r="Z1573" i="3"/>
  <c r="Z1574" i="3"/>
  <c r="Z1575" i="3"/>
  <c r="Z1576" i="3"/>
  <c r="Z1577" i="3"/>
  <c r="Z1578" i="3"/>
  <c r="Z1579" i="3"/>
  <c r="Z1580" i="3"/>
  <c r="Z1581" i="3"/>
  <c r="Z1582" i="3"/>
  <c r="Z1583" i="3"/>
  <c r="Z1584" i="3"/>
  <c r="Z1585" i="3"/>
  <c r="Z1586" i="3"/>
  <c r="Z1587" i="3"/>
  <c r="Z1588" i="3"/>
  <c r="Z1589" i="3"/>
  <c r="Z1590" i="3"/>
  <c r="Z1591" i="3"/>
  <c r="Z1592" i="3"/>
  <c r="Z1593" i="3"/>
  <c r="Z1594" i="3"/>
  <c r="Z1595" i="3"/>
  <c r="Z1596" i="3"/>
  <c r="Z1597" i="3"/>
  <c r="Z1598" i="3"/>
  <c r="Z1599" i="3"/>
  <c r="Z1600" i="3"/>
  <c r="Z1601" i="3"/>
  <c r="Z1602" i="3"/>
  <c r="Z1603" i="3"/>
  <c r="Z1604" i="3"/>
  <c r="Z1605" i="3"/>
  <c r="Z1606" i="3"/>
  <c r="Z1607" i="3"/>
  <c r="Z1608" i="3"/>
  <c r="Z1609" i="3"/>
  <c r="Z1610" i="3"/>
  <c r="Z1611" i="3"/>
  <c r="Z1612" i="3"/>
  <c r="Z1613" i="3"/>
  <c r="Z1614" i="3"/>
  <c r="Z1615" i="3"/>
  <c r="Z1616" i="3"/>
  <c r="Z1617" i="3"/>
  <c r="Z1618" i="3"/>
  <c r="Z1619" i="3"/>
  <c r="Z1620" i="3"/>
  <c r="Z1621" i="3"/>
  <c r="Z1622" i="3"/>
  <c r="Z1623" i="3"/>
  <c r="Z1624" i="3"/>
  <c r="Z1625" i="3"/>
  <c r="Z1626" i="3"/>
  <c r="Z1627" i="3"/>
  <c r="Z1628" i="3"/>
  <c r="Z1629" i="3"/>
  <c r="Z1630" i="3"/>
  <c r="Z1631" i="3"/>
  <c r="Z1632" i="3"/>
  <c r="Z1633" i="3"/>
  <c r="Z1634" i="3"/>
  <c r="Z1635" i="3"/>
  <c r="Z1636" i="3"/>
  <c r="Z1637" i="3"/>
  <c r="Z1638" i="3"/>
  <c r="Z1639" i="3"/>
  <c r="Z1640" i="3"/>
  <c r="Z1641" i="3"/>
  <c r="Z1642" i="3"/>
  <c r="Z1643" i="3"/>
  <c r="Z1644" i="3"/>
  <c r="Z1645" i="3"/>
  <c r="Z1646" i="3"/>
  <c r="Z1647" i="3"/>
  <c r="Z1648" i="3"/>
  <c r="Z1649" i="3"/>
  <c r="Z1650" i="3"/>
  <c r="Z1651" i="3"/>
  <c r="Z1652" i="3"/>
  <c r="Z1653" i="3"/>
  <c r="Z1654" i="3"/>
  <c r="Z1655" i="3"/>
  <c r="Z1656" i="3"/>
  <c r="Z1657" i="3"/>
  <c r="Z1658" i="3"/>
  <c r="Z1659" i="3"/>
  <c r="Z1660" i="3"/>
  <c r="Z1661" i="3"/>
  <c r="Z1662" i="3"/>
  <c r="Z1663" i="3"/>
  <c r="Z1664" i="3"/>
  <c r="Z1665" i="3"/>
  <c r="Z1666" i="3"/>
  <c r="Z1667" i="3"/>
  <c r="Z1668" i="3"/>
  <c r="Z1669" i="3"/>
  <c r="Z1670" i="3"/>
  <c r="Z1671" i="3"/>
  <c r="Z1672" i="3"/>
  <c r="Z1673" i="3"/>
  <c r="Z1674" i="3"/>
  <c r="Z1675" i="3"/>
  <c r="Z1676" i="3"/>
  <c r="Z1677" i="3"/>
  <c r="Z1678" i="3"/>
  <c r="Z1679" i="3"/>
  <c r="Z1680" i="3"/>
  <c r="Z1681" i="3"/>
  <c r="Z1682" i="3"/>
  <c r="Z1683" i="3"/>
  <c r="Z1684" i="3"/>
  <c r="Z1685" i="3"/>
  <c r="Z1686" i="3"/>
  <c r="Z1687" i="3"/>
  <c r="Z1688" i="3"/>
  <c r="Z1689" i="3"/>
  <c r="Z1690" i="3"/>
  <c r="Z1691" i="3"/>
  <c r="Z1692" i="3"/>
  <c r="Z1693" i="3"/>
  <c r="Z1694" i="3"/>
  <c r="Z1695" i="3"/>
  <c r="Z1696" i="3"/>
  <c r="Z1697" i="3"/>
  <c r="Z1698" i="3"/>
  <c r="Z1699" i="3"/>
  <c r="Z1700" i="3"/>
  <c r="Z1701" i="3"/>
  <c r="Z1702" i="3"/>
  <c r="Z1703" i="3"/>
  <c r="Z1704" i="3"/>
  <c r="Z1705" i="3"/>
  <c r="Z1706" i="3"/>
  <c r="Z1707" i="3"/>
  <c r="Z1708" i="3"/>
  <c r="Z1709" i="3"/>
  <c r="Z1710" i="3"/>
  <c r="Z1711" i="3"/>
  <c r="Z1712" i="3"/>
  <c r="Z1713" i="3"/>
  <c r="Z1714" i="3"/>
  <c r="Z1715" i="3"/>
  <c r="Z1716" i="3"/>
  <c r="Z1717" i="3"/>
  <c r="Z1718" i="3"/>
  <c r="Z1719" i="3"/>
  <c r="Z1720" i="3"/>
  <c r="Z1721" i="3"/>
  <c r="Z1722" i="3"/>
  <c r="Z1723" i="3"/>
  <c r="Z1724" i="3"/>
  <c r="Z1725" i="3"/>
  <c r="Z1726" i="3"/>
  <c r="Z1727" i="3"/>
  <c r="Z1728" i="3"/>
  <c r="Z1729" i="3"/>
  <c r="Z1730" i="3"/>
  <c r="Z1731" i="3"/>
  <c r="Z1732" i="3"/>
  <c r="Z1733" i="3"/>
  <c r="Z1734" i="3"/>
  <c r="Z1735" i="3"/>
  <c r="Z1736" i="3"/>
  <c r="Z1737" i="3"/>
  <c r="Z1738" i="3"/>
  <c r="Z1739" i="3"/>
  <c r="Z1740" i="3"/>
  <c r="Z1741" i="3"/>
  <c r="Z1742" i="3"/>
  <c r="Z1743" i="3"/>
  <c r="Z1744" i="3"/>
  <c r="Z1745" i="3"/>
  <c r="Z1746" i="3"/>
  <c r="Z1747" i="3"/>
  <c r="Z1748" i="3"/>
  <c r="Z1749" i="3"/>
  <c r="Z1750" i="3"/>
  <c r="Z1751" i="3"/>
  <c r="Z1752" i="3"/>
  <c r="Z1753" i="3"/>
  <c r="Z1754" i="3"/>
  <c r="Z1755" i="3"/>
  <c r="Z1756" i="3"/>
  <c r="Z1757" i="3"/>
  <c r="Z1758" i="3"/>
  <c r="Z1759" i="3"/>
  <c r="Z1760" i="3"/>
  <c r="Z1761" i="3"/>
  <c r="Z1762" i="3"/>
  <c r="Z1763" i="3"/>
  <c r="Z1764" i="3"/>
  <c r="Z1765" i="3"/>
  <c r="Z1766" i="3"/>
  <c r="Z1767" i="3"/>
  <c r="Z1768" i="3"/>
  <c r="Z1769" i="3"/>
  <c r="Z1770" i="3"/>
  <c r="Z1771" i="3"/>
  <c r="Z1772" i="3"/>
  <c r="Z1773" i="3"/>
  <c r="Z1774" i="3"/>
  <c r="Z1775" i="3"/>
  <c r="Z1776" i="3"/>
  <c r="Z1777" i="3"/>
  <c r="Z1778" i="3"/>
  <c r="Z1779" i="3"/>
  <c r="Z1780" i="3"/>
  <c r="Z1781" i="3"/>
  <c r="Z1782" i="3"/>
  <c r="Z1783" i="3"/>
  <c r="Z1784" i="3"/>
  <c r="Z1785" i="3"/>
  <c r="Z1786" i="3"/>
  <c r="Z1787" i="3"/>
  <c r="Z1788" i="3"/>
  <c r="Z1789" i="3"/>
  <c r="Z1790" i="3"/>
  <c r="Z1791" i="3"/>
  <c r="Z1792" i="3"/>
  <c r="Z1793" i="3"/>
  <c r="Z1794" i="3"/>
  <c r="Z1795" i="3"/>
  <c r="Z1796" i="3"/>
  <c r="Z1797" i="3"/>
  <c r="Z1798" i="3"/>
  <c r="Z1799" i="3"/>
  <c r="Z1800" i="3"/>
  <c r="Z1801" i="3"/>
  <c r="Z1802" i="3"/>
  <c r="Z1803" i="3"/>
  <c r="Z1804" i="3"/>
  <c r="Z1805" i="3"/>
  <c r="Z1806" i="3"/>
  <c r="Z1807" i="3"/>
  <c r="Z1808" i="3"/>
  <c r="Z1809" i="3"/>
  <c r="Z1810" i="3"/>
  <c r="Z1811" i="3"/>
  <c r="Z1812" i="3"/>
  <c r="Z1813" i="3"/>
  <c r="Z1814" i="3"/>
  <c r="Z1815" i="3"/>
  <c r="Z1816" i="3"/>
  <c r="Z1817" i="3"/>
  <c r="Z1818" i="3"/>
  <c r="Z1819" i="3"/>
  <c r="Z1820" i="3"/>
  <c r="Z1821" i="3"/>
  <c r="Z1822" i="3"/>
  <c r="Z1823" i="3"/>
  <c r="Z1824" i="3"/>
  <c r="Z1825" i="3"/>
  <c r="Z1826" i="3"/>
  <c r="Z1827" i="3"/>
  <c r="Z1828" i="3"/>
  <c r="Z1829" i="3"/>
  <c r="Z1830" i="3"/>
  <c r="Z1831" i="3"/>
  <c r="Z1832" i="3"/>
  <c r="Z1833" i="3"/>
  <c r="Z1834" i="3"/>
  <c r="Z1835" i="3"/>
  <c r="Z1836" i="3"/>
  <c r="Z1837" i="3"/>
  <c r="Z1838" i="3"/>
  <c r="Z1839" i="3"/>
  <c r="Z1840" i="3"/>
  <c r="Z1841" i="3"/>
  <c r="Z1842" i="3"/>
  <c r="Z1843" i="3"/>
  <c r="Z1844" i="3"/>
  <c r="Z1845" i="3"/>
  <c r="Z1846" i="3"/>
  <c r="Z1847" i="3"/>
  <c r="Z1848" i="3"/>
  <c r="Z1849" i="3"/>
  <c r="Z1850" i="3"/>
  <c r="Z1851" i="3"/>
  <c r="Z1852" i="3"/>
  <c r="Z1853" i="3"/>
  <c r="Z1854" i="3"/>
  <c r="Z1855" i="3"/>
  <c r="Z1856" i="3"/>
  <c r="Z1857" i="3"/>
  <c r="Z1858" i="3"/>
  <c r="Z1859" i="3"/>
  <c r="Z1860" i="3"/>
  <c r="Z1861" i="3"/>
  <c r="Z1862" i="3"/>
  <c r="Z1863" i="3"/>
  <c r="Z1864" i="3"/>
  <c r="Z1865" i="3"/>
  <c r="Z1866" i="3"/>
  <c r="Z1867" i="3"/>
  <c r="Z1868" i="3"/>
  <c r="Z1869" i="3"/>
  <c r="Z1870" i="3"/>
  <c r="Z1871" i="3"/>
  <c r="Z1872" i="3"/>
  <c r="Z1873" i="3"/>
  <c r="Z1874" i="3"/>
  <c r="Z1875" i="3"/>
  <c r="Z1876" i="3"/>
  <c r="Z1877" i="3"/>
  <c r="Z1878" i="3"/>
  <c r="Z1879" i="3"/>
  <c r="Z1880" i="3"/>
  <c r="Z1881" i="3"/>
  <c r="Z1882" i="3"/>
  <c r="Z1883" i="3"/>
  <c r="Z1884" i="3"/>
  <c r="Z1885" i="3"/>
  <c r="Z1886" i="3"/>
  <c r="Z1887" i="3"/>
  <c r="Z1888" i="3"/>
  <c r="Z1889" i="3"/>
  <c r="Z1890" i="3"/>
  <c r="Z1891" i="3"/>
  <c r="Z1892" i="3"/>
  <c r="Z1893" i="3"/>
  <c r="Z1894" i="3"/>
  <c r="Z1895" i="3"/>
  <c r="Z1896" i="3"/>
  <c r="Z1897" i="3"/>
  <c r="Z1898" i="3"/>
  <c r="Z1899" i="3"/>
  <c r="Z1900" i="3"/>
  <c r="Z1901" i="3"/>
  <c r="Z1902" i="3"/>
  <c r="Z1903" i="3"/>
  <c r="Z1904" i="3"/>
  <c r="Z1905" i="3"/>
  <c r="Z1906" i="3"/>
  <c r="Z1907" i="3"/>
  <c r="Z1908" i="3"/>
  <c r="Z1909" i="3"/>
  <c r="Z1910" i="3"/>
  <c r="Z1911" i="3"/>
  <c r="Z1912" i="3"/>
  <c r="Z1913" i="3"/>
  <c r="Z1914" i="3"/>
  <c r="Z1915" i="3"/>
  <c r="Z1916" i="3"/>
  <c r="Z1917" i="3"/>
  <c r="Z1918" i="3"/>
  <c r="Z1919" i="3"/>
  <c r="Z1920" i="3"/>
  <c r="Z1921" i="3"/>
  <c r="Z1922" i="3"/>
  <c r="Z1923" i="3"/>
  <c r="Z1924" i="3"/>
  <c r="Z1925" i="3"/>
  <c r="Z1926" i="3"/>
  <c r="Z1927" i="3"/>
  <c r="Z1928" i="3"/>
  <c r="Z1929" i="3"/>
  <c r="Z1930" i="3"/>
  <c r="Z1931" i="3"/>
  <c r="Z1932" i="3"/>
  <c r="Z1933" i="3"/>
  <c r="Z1934" i="3"/>
  <c r="Z1935" i="3"/>
  <c r="Z1936" i="3"/>
  <c r="Z1937" i="3"/>
  <c r="Z1938" i="3"/>
  <c r="Z1939" i="3"/>
  <c r="Z1940" i="3"/>
  <c r="Z1941" i="3"/>
  <c r="Z1942" i="3"/>
  <c r="Z1943" i="3"/>
  <c r="Z1944" i="3"/>
  <c r="Z1945" i="3"/>
  <c r="Z1946" i="3"/>
  <c r="Z1947" i="3"/>
  <c r="Z1948" i="3"/>
  <c r="Z1949" i="3"/>
  <c r="Z1950" i="3"/>
  <c r="Z1951" i="3"/>
  <c r="Z1952" i="3"/>
  <c r="Z1953" i="3"/>
  <c r="Z1954" i="3"/>
  <c r="Z1955" i="3"/>
  <c r="Z1956" i="3"/>
  <c r="Z1957" i="3"/>
  <c r="Z1958" i="3"/>
  <c r="Z1959" i="3"/>
  <c r="Z1960" i="3"/>
  <c r="Z1961" i="3"/>
  <c r="Z1962" i="3"/>
  <c r="Z1963" i="3"/>
  <c r="Z1964" i="3"/>
  <c r="Z1965" i="3"/>
  <c r="Z1966" i="3"/>
  <c r="Z1967" i="3"/>
  <c r="Z1968" i="3"/>
  <c r="Z1969" i="3"/>
  <c r="Z1970" i="3"/>
  <c r="Z1971" i="3"/>
  <c r="Z1972" i="3"/>
  <c r="Z1973" i="3"/>
  <c r="Z1974" i="3"/>
  <c r="Z1975" i="3"/>
  <c r="Z1976" i="3"/>
  <c r="Z1977" i="3"/>
  <c r="Z1978" i="3"/>
  <c r="Z1979" i="3"/>
  <c r="Z1980" i="3"/>
  <c r="Z1981" i="3"/>
  <c r="Z1982" i="3"/>
  <c r="Z1983" i="3"/>
  <c r="Z1984" i="3"/>
  <c r="Z1985" i="3"/>
  <c r="Z1986" i="3"/>
  <c r="Z1987" i="3"/>
  <c r="Z1988" i="3"/>
  <c r="Z1989" i="3"/>
  <c r="Z1990" i="3"/>
  <c r="Z1991" i="3"/>
  <c r="Z1992" i="3"/>
  <c r="Z1993" i="3"/>
  <c r="Z1994" i="3"/>
  <c r="Z1995" i="3"/>
  <c r="Z1996" i="3"/>
  <c r="Z1997" i="3"/>
  <c r="Z1998" i="3"/>
  <c r="Z1999" i="3"/>
  <c r="Z2000" i="3"/>
  <c r="Z2001" i="3"/>
  <c r="Z2002" i="3"/>
  <c r="Z2003" i="3"/>
  <c r="Z2004" i="3"/>
  <c r="Z2005" i="3"/>
  <c r="Z2006" i="3"/>
  <c r="Z2007" i="3"/>
  <c r="Z2008" i="3"/>
  <c r="Z2009" i="3"/>
  <c r="Z2010" i="3"/>
  <c r="Z2011" i="3"/>
  <c r="Z2012" i="3"/>
  <c r="Z2013" i="3"/>
  <c r="Z2014" i="3"/>
  <c r="Z2015" i="3"/>
  <c r="Z2016" i="3"/>
  <c r="Z2017" i="3"/>
  <c r="Z2018" i="3"/>
  <c r="Z2019" i="3"/>
  <c r="Z2020" i="3"/>
  <c r="Z2021" i="3"/>
  <c r="Z2022" i="3"/>
  <c r="Z2023" i="3"/>
  <c r="Z2024" i="3"/>
  <c r="Z2025" i="3"/>
  <c r="Z2026" i="3"/>
  <c r="Z2027" i="3"/>
  <c r="Z2028" i="3"/>
  <c r="Z2029" i="3"/>
  <c r="Z2030" i="3"/>
  <c r="Z2031" i="3"/>
  <c r="Z2032" i="3"/>
  <c r="Z2033" i="3"/>
  <c r="Z2034" i="3"/>
  <c r="Z2035" i="3"/>
  <c r="Z2036" i="3"/>
  <c r="Z2037" i="3"/>
  <c r="Z2038" i="3"/>
  <c r="Z2039" i="3"/>
  <c r="Z2040" i="3"/>
  <c r="Z2041" i="3"/>
  <c r="Z2042" i="3"/>
  <c r="Z2043" i="3"/>
  <c r="Z2044" i="3"/>
  <c r="Z2045" i="3"/>
  <c r="Z2046" i="3"/>
  <c r="Z2047" i="3"/>
  <c r="Z2048" i="3"/>
  <c r="Z2049" i="3"/>
  <c r="Z2050" i="3"/>
  <c r="Z2051" i="3"/>
  <c r="Z2052" i="3"/>
  <c r="Z2053" i="3"/>
  <c r="Z2054" i="3"/>
  <c r="Z2055" i="3"/>
  <c r="Z2056" i="3"/>
  <c r="Z2057" i="3"/>
  <c r="Z2058" i="3"/>
  <c r="Z2059" i="3"/>
  <c r="Z2060" i="3"/>
  <c r="Z2061" i="3"/>
  <c r="Z2062" i="3"/>
  <c r="Z2063" i="3"/>
  <c r="Z2064" i="3"/>
  <c r="Z2065" i="3"/>
  <c r="Z2066" i="3"/>
  <c r="Z2067" i="3"/>
  <c r="Z2068" i="3"/>
  <c r="Z2069" i="3"/>
  <c r="Z2070" i="3"/>
  <c r="Z2071" i="3"/>
  <c r="Z2072" i="3"/>
  <c r="Z2073" i="3"/>
  <c r="Z2074" i="3"/>
  <c r="Z2075" i="3"/>
  <c r="Z2076" i="3"/>
  <c r="Z2077" i="3"/>
  <c r="Z2078" i="3"/>
  <c r="Z2079" i="3"/>
  <c r="Z2080" i="3"/>
  <c r="Z2081" i="3"/>
  <c r="Z2082" i="3"/>
  <c r="Z2083" i="3"/>
  <c r="Z2084" i="3"/>
  <c r="Z2085" i="3"/>
  <c r="Z2086" i="3"/>
  <c r="Z2087" i="3"/>
  <c r="Z2088" i="3"/>
  <c r="Z2089" i="3"/>
  <c r="Z2090" i="3"/>
  <c r="Z2091" i="3"/>
  <c r="Z2092" i="3"/>
  <c r="Z2093" i="3"/>
  <c r="Z2094" i="3"/>
  <c r="Z2095" i="3"/>
  <c r="Z2096" i="3"/>
  <c r="Z2097" i="3"/>
  <c r="Z2098" i="3"/>
  <c r="Z2099" i="3"/>
  <c r="Z2100" i="3"/>
  <c r="Z2101" i="3"/>
  <c r="Z2102" i="3"/>
  <c r="Z2103" i="3"/>
  <c r="Z2104" i="3"/>
  <c r="Z2105" i="3"/>
  <c r="Z2106" i="3"/>
  <c r="Z2107" i="3"/>
  <c r="Z2108" i="3"/>
  <c r="Z2109" i="3"/>
  <c r="Z2110" i="3"/>
  <c r="Z2111" i="3"/>
  <c r="Z2112" i="3"/>
  <c r="Z2113" i="3"/>
  <c r="Z2114" i="3"/>
  <c r="Z2115" i="3"/>
  <c r="Z2116" i="3"/>
  <c r="Z2117" i="3"/>
  <c r="Z2118" i="3"/>
  <c r="Z2119" i="3"/>
  <c r="Z2120" i="3"/>
  <c r="Z2121" i="3"/>
  <c r="Z2122" i="3"/>
  <c r="Z2123" i="3"/>
  <c r="Z2124" i="3"/>
  <c r="Z2125" i="3"/>
  <c r="Z2126" i="3"/>
  <c r="Z2127" i="3"/>
  <c r="Z2128" i="3"/>
  <c r="Z2129" i="3"/>
  <c r="Z2130" i="3"/>
  <c r="Z2131" i="3"/>
  <c r="Z2132" i="3"/>
  <c r="Z2133" i="3"/>
  <c r="Z2134" i="3"/>
  <c r="Z2135" i="3"/>
  <c r="Z2136" i="3"/>
  <c r="Z2137" i="3"/>
  <c r="Z2138" i="3"/>
  <c r="Z2139" i="3"/>
  <c r="Z2140" i="3"/>
  <c r="Z2141" i="3"/>
  <c r="Z2142" i="3"/>
  <c r="Z2143" i="3"/>
  <c r="Z2144" i="3"/>
  <c r="Z2145" i="3"/>
  <c r="Z2146" i="3"/>
  <c r="Z2147" i="3"/>
  <c r="Z2148" i="3"/>
  <c r="Z2149" i="3"/>
  <c r="Z2150" i="3"/>
  <c r="Z2151" i="3"/>
  <c r="Z2152" i="3"/>
  <c r="Z2153" i="3"/>
  <c r="Z2154" i="3"/>
  <c r="Z2155" i="3"/>
  <c r="Z2156" i="3"/>
  <c r="Z2157" i="3"/>
  <c r="Z2158" i="3"/>
  <c r="Z2159" i="3"/>
  <c r="Z2160" i="3"/>
  <c r="Z2161" i="3"/>
  <c r="Z2162" i="3"/>
  <c r="Z2163" i="3"/>
  <c r="Z2164" i="3"/>
  <c r="Z2165" i="3"/>
  <c r="Z2166" i="3"/>
  <c r="Z2167" i="3"/>
  <c r="Z2168" i="3"/>
  <c r="Z2169" i="3"/>
  <c r="Z2170" i="3"/>
  <c r="Z2171" i="3"/>
  <c r="Z2172" i="3"/>
  <c r="Z2173" i="3"/>
  <c r="Z2174" i="3"/>
  <c r="Z2175" i="3"/>
  <c r="Z2176" i="3"/>
  <c r="Z2177" i="3"/>
  <c r="Z2178" i="3"/>
  <c r="Z2179" i="3"/>
  <c r="Z2180" i="3"/>
  <c r="Z2181" i="3"/>
  <c r="Z2182" i="3"/>
  <c r="Z2183" i="3"/>
  <c r="Z2184" i="3"/>
  <c r="Z2185" i="3"/>
  <c r="Z2186" i="3"/>
  <c r="Z2187" i="3"/>
  <c r="Z2188" i="3"/>
  <c r="Z2189" i="3"/>
  <c r="Z2190" i="3"/>
  <c r="Z2191" i="3"/>
  <c r="Z2192" i="3"/>
  <c r="Z2193" i="3"/>
  <c r="Z2194" i="3"/>
  <c r="Z2195" i="3"/>
  <c r="Z2196" i="3"/>
  <c r="Z2197" i="3"/>
  <c r="Z2198" i="3"/>
  <c r="Z2199" i="3"/>
  <c r="Z2200" i="3"/>
  <c r="Z2201" i="3"/>
  <c r="Z2202" i="3"/>
  <c r="Z2203" i="3"/>
  <c r="Z2204" i="3"/>
  <c r="Z2205" i="3"/>
  <c r="Z2206" i="3"/>
  <c r="Z2207" i="3"/>
  <c r="Z2208" i="3"/>
  <c r="Z2209" i="3"/>
  <c r="Z2210" i="3"/>
  <c r="Z2211" i="3"/>
  <c r="Z2212" i="3"/>
  <c r="Z2213" i="3"/>
  <c r="Z2214" i="3"/>
  <c r="Z2215" i="3"/>
  <c r="Z2216" i="3"/>
  <c r="Z2217" i="3"/>
  <c r="Z2218" i="3"/>
  <c r="Z2219" i="3"/>
  <c r="Z2220" i="3"/>
  <c r="Z2221" i="3"/>
  <c r="Z2222" i="3"/>
  <c r="Z2223" i="3"/>
  <c r="Z2224" i="3"/>
  <c r="Z2225" i="3"/>
  <c r="Z2226" i="3"/>
  <c r="Z2227" i="3"/>
  <c r="Z2228" i="3"/>
  <c r="Z2229" i="3"/>
  <c r="Z2230" i="3"/>
  <c r="Z2231" i="3"/>
  <c r="Z2232" i="3"/>
  <c r="Z2233" i="3"/>
  <c r="Z2234" i="3"/>
  <c r="Z2235" i="3"/>
  <c r="Z2236" i="3"/>
  <c r="Z2237" i="3"/>
  <c r="Z2238" i="3"/>
  <c r="Z2239" i="3"/>
  <c r="Z2240" i="3"/>
  <c r="Z2241" i="3"/>
  <c r="Z2242" i="3"/>
  <c r="Z2243" i="3"/>
  <c r="Z2244" i="3"/>
  <c r="Z2245" i="3"/>
  <c r="Z2246" i="3"/>
  <c r="Z2247" i="3"/>
  <c r="Z2248" i="3"/>
  <c r="Z2249" i="3"/>
  <c r="Z2250" i="3"/>
  <c r="Z2251" i="3"/>
  <c r="Z2252" i="3"/>
  <c r="Z2253" i="3"/>
  <c r="Z2254" i="3"/>
  <c r="Z2255" i="3"/>
  <c r="Z2256" i="3"/>
  <c r="Z2257" i="3"/>
  <c r="Z2258" i="3"/>
  <c r="Z2259" i="3"/>
  <c r="Z2260" i="3"/>
  <c r="Z2261" i="3"/>
  <c r="Z2262" i="3"/>
  <c r="Z2263" i="3"/>
  <c r="Z2264" i="3"/>
  <c r="Z2265" i="3"/>
  <c r="Z2266" i="3"/>
  <c r="Z2267" i="3"/>
  <c r="Z2268" i="3"/>
  <c r="Z2269" i="3"/>
  <c r="Z2270" i="3"/>
  <c r="Z2271" i="3"/>
  <c r="Z2272" i="3"/>
  <c r="Z2273" i="3"/>
  <c r="Z2274" i="3"/>
  <c r="Z2275" i="3"/>
  <c r="Z2276" i="3"/>
  <c r="Z2277" i="3"/>
  <c r="Z2278" i="3"/>
  <c r="Z2279" i="3"/>
  <c r="Z2280" i="3"/>
  <c r="Z2281" i="3"/>
  <c r="Z2282" i="3"/>
  <c r="Z2283" i="3"/>
  <c r="Z2284" i="3"/>
  <c r="Z2285" i="3"/>
  <c r="Z2286" i="3"/>
  <c r="Z2287" i="3"/>
  <c r="Z2288" i="3"/>
  <c r="Z2289" i="3"/>
  <c r="Z2290" i="3"/>
  <c r="Z2291" i="3"/>
  <c r="Z2292" i="3"/>
  <c r="Z2293" i="3"/>
  <c r="Z2294" i="3"/>
  <c r="Z2295" i="3"/>
  <c r="Z2296" i="3"/>
  <c r="Z2297" i="3"/>
  <c r="Z2298" i="3"/>
  <c r="Z2299" i="3"/>
  <c r="Z2300" i="3"/>
  <c r="Z2301" i="3"/>
  <c r="Z2302" i="3"/>
  <c r="Z2303" i="3"/>
  <c r="Z2304" i="3"/>
  <c r="Z2305" i="3"/>
  <c r="Z2306" i="3"/>
  <c r="Z2307" i="3"/>
  <c r="Z2308" i="3"/>
  <c r="Z2309" i="3"/>
  <c r="Z2310" i="3"/>
  <c r="Z2311" i="3"/>
  <c r="Z2312" i="3"/>
  <c r="Z2313" i="3"/>
  <c r="Z2314" i="3"/>
  <c r="Z2315" i="3"/>
  <c r="Z2316" i="3"/>
  <c r="Z2317" i="3"/>
  <c r="Z2318" i="3"/>
  <c r="Z2319" i="3"/>
  <c r="Z2320" i="3"/>
  <c r="Z2321" i="3"/>
  <c r="Z2322" i="3"/>
  <c r="Z2323" i="3"/>
  <c r="Z2324" i="3"/>
  <c r="Z2325" i="3"/>
  <c r="Z2326" i="3"/>
  <c r="Z2327" i="3"/>
  <c r="Z2328" i="3"/>
  <c r="Z2329" i="3"/>
  <c r="Z2330" i="3"/>
  <c r="Z2331" i="3"/>
  <c r="Z2332" i="3"/>
  <c r="Z2333" i="3"/>
  <c r="Z2334" i="3"/>
  <c r="Z2335" i="3"/>
  <c r="Z2336" i="3"/>
  <c r="Z2337" i="3"/>
  <c r="Z2338" i="3"/>
  <c r="Z2339" i="3"/>
  <c r="Z2340" i="3"/>
  <c r="Z2341" i="3"/>
  <c r="Z2342" i="3"/>
  <c r="Z2343" i="3"/>
  <c r="Z2344" i="3"/>
  <c r="Z2345" i="3"/>
  <c r="Z2346" i="3"/>
  <c r="Z2347" i="3"/>
  <c r="Z2348" i="3"/>
  <c r="Z2349" i="3"/>
  <c r="Z2350" i="3"/>
  <c r="Z2351" i="3"/>
  <c r="Z2352" i="3"/>
  <c r="Z2353" i="3"/>
  <c r="Z2354" i="3"/>
  <c r="Z2355" i="3"/>
  <c r="Z2356" i="3"/>
  <c r="Z2357" i="3"/>
  <c r="Z2358" i="3"/>
  <c r="Z2359" i="3"/>
  <c r="Z2360" i="3"/>
  <c r="Z2361" i="3"/>
  <c r="Z2362" i="3"/>
  <c r="Z2363" i="3"/>
  <c r="Z2364" i="3"/>
  <c r="Z2365" i="3"/>
  <c r="Z2366" i="3"/>
  <c r="Z2367" i="3"/>
  <c r="Z2368" i="3"/>
  <c r="Z2369" i="3"/>
  <c r="Z2370" i="3"/>
  <c r="Z2371" i="3"/>
  <c r="Z2372" i="3"/>
  <c r="Z2373" i="3"/>
  <c r="Z2374" i="3"/>
  <c r="Z2375" i="3"/>
  <c r="Z2376" i="3"/>
  <c r="Z2377" i="3"/>
  <c r="Z2378" i="3"/>
  <c r="Z2379" i="3"/>
  <c r="Z2380" i="3"/>
  <c r="Z2381" i="3"/>
  <c r="Z2382" i="3"/>
  <c r="Z2383" i="3"/>
  <c r="Z2384" i="3"/>
  <c r="Z2385" i="3"/>
  <c r="Z2386" i="3"/>
  <c r="Z2387" i="3"/>
  <c r="Z2388" i="3"/>
  <c r="Z2389" i="3"/>
  <c r="Z2390" i="3"/>
  <c r="Z2391" i="3"/>
  <c r="Z2392" i="3"/>
  <c r="Z2393" i="3"/>
  <c r="Z2394" i="3"/>
  <c r="Z2395" i="3"/>
  <c r="Z2396" i="3"/>
  <c r="Z2397" i="3"/>
  <c r="Z2398" i="3"/>
  <c r="Z2399" i="3"/>
  <c r="Z2400" i="3"/>
  <c r="Z2401" i="3"/>
  <c r="Z2402" i="3"/>
  <c r="Z2403" i="3"/>
  <c r="Z2404" i="3"/>
  <c r="Z2405" i="3"/>
  <c r="Z2406" i="3"/>
  <c r="Z2407" i="3"/>
  <c r="Z2408" i="3"/>
  <c r="Z2409" i="3"/>
  <c r="Z2410" i="3"/>
  <c r="Z2411" i="3"/>
  <c r="Z2412" i="3"/>
  <c r="Z2413" i="3"/>
  <c r="Z2414" i="3"/>
  <c r="Z2415" i="3"/>
  <c r="Z2416" i="3"/>
  <c r="Z2417" i="3"/>
  <c r="Z2418" i="3"/>
  <c r="Z2419" i="3"/>
  <c r="Z2420" i="3"/>
  <c r="Z2421" i="3"/>
  <c r="Z2422" i="3"/>
  <c r="Z2423" i="3"/>
  <c r="Z2424" i="3"/>
  <c r="Z2425" i="3"/>
  <c r="Z2426" i="3"/>
  <c r="Z2427" i="3"/>
  <c r="Z2428" i="3"/>
  <c r="Z2429" i="3"/>
  <c r="Z2430" i="3"/>
  <c r="Z2431" i="3"/>
  <c r="Z2432" i="3"/>
  <c r="Z2433" i="3"/>
  <c r="Z2434" i="3"/>
  <c r="Z2435" i="3"/>
  <c r="Z2436" i="3"/>
  <c r="Z2437" i="3"/>
  <c r="Z2438" i="3"/>
  <c r="Z2439" i="3"/>
  <c r="Z2440" i="3"/>
  <c r="Z2441" i="3"/>
  <c r="Z2442" i="3"/>
  <c r="Z2443" i="3"/>
  <c r="Z2444" i="3"/>
  <c r="Z2445" i="3"/>
  <c r="Z2446" i="3"/>
  <c r="Z2447" i="3"/>
  <c r="Z2448" i="3"/>
  <c r="Z2449" i="3"/>
  <c r="Z2450" i="3"/>
  <c r="Z2451" i="3"/>
  <c r="Z2452" i="3"/>
  <c r="Z2453" i="3"/>
  <c r="Z2454" i="3"/>
  <c r="Z2455" i="3"/>
  <c r="Z2456" i="3"/>
  <c r="Z2457" i="3"/>
  <c r="Z2458" i="3"/>
  <c r="Z2459" i="3"/>
  <c r="Z2460" i="3"/>
  <c r="Z2461" i="3"/>
  <c r="Z2462" i="3"/>
  <c r="Z2463" i="3"/>
  <c r="Z2464" i="3"/>
  <c r="Z2465" i="3"/>
  <c r="Z2466" i="3"/>
  <c r="Z2467" i="3"/>
  <c r="Z2468" i="3"/>
  <c r="Z2469" i="3"/>
  <c r="Z2470" i="3"/>
  <c r="Z2471" i="3"/>
  <c r="Z2472" i="3"/>
  <c r="Z2473" i="3"/>
  <c r="Z2474" i="3"/>
  <c r="Z2475" i="3"/>
  <c r="Z2476" i="3"/>
  <c r="Z2477" i="3"/>
  <c r="Z2478" i="3"/>
  <c r="Z2479" i="3"/>
  <c r="Z2480" i="3"/>
  <c r="Z2481" i="3"/>
  <c r="Z2482" i="3"/>
  <c r="Z2483" i="3"/>
  <c r="Z2484" i="3"/>
  <c r="Z2485" i="3"/>
  <c r="Z2486" i="3"/>
  <c r="Z2487" i="3"/>
  <c r="Z2488" i="3"/>
  <c r="Z2489" i="3"/>
  <c r="Z2490" i="3"/>
  <c r="Z2491" i="3"/>
  <c r="Z2492" i="3"/>
  <c r="Z2493" i="3"/>
  <c r="Z2494" i="3"/>
  <c r="Z2495" i="3"/>
  <c r="Z2496" i="3"/>
  <c r="Z2497" i="3"/>
  <c r="Z2498" i="3"/>
  <c r="Z2499" i="3"/>
  <c r="Z2500" i="3"/>
  <c r="Z2501" i="3"/>
  <c r="Z2502" i="3"/>
  <c r="Z2503" i="3"/>
  <c r="Z2504" i="3"/>
  <c r="Z2505" i="3"/>
  <c r="Z2506" i="3"/>
  <c r="Z2507" i="3"/>
  <c r="Z2508" i="3"/>
  <c r="Z2509" i="3"/>
  <c r="Z2510" i="3"/>
  <c r="Z2511" i="3"/>
  <c r="Z2512" i="3"/>
  <c r="Z2513" i="3"/>
  <c r="Z2514" i="3"/>
  <c r="Z2515" i="3"/>
  <c r="Z2516" i="3"/>
  <c r="Z2517" i="3"/>
  <c r="Z2518" i="3"/>
  <c r="Z2519" i="3"/>
  <c r="Z2520" i="3"/>
  <c r="Z2521" i="3"/>
  <c r="Z2522" i="3"/>
  <c r="Z2523" i="3"/>
  <c r="Z2524" i="3"/>
  <c r="Z2525" i="3"/>
  <c r="Z2526" i="3"/>
  <c r="Z2527" i="3"/>
  <c r="Z2528" i="3"/>
  <c r="Z2529" i="3"/>
  <c r="Z2530" i="3"/>
  <c r="Z2531" i="3"/>
  <c r="Z2532" i="3"/>
  <c r="Z2533" i="3"/>
  <c r="Z2534" i="3"/>
  <c r="Z2535" i="3"/>
  <c r="Z2536" i="3"/>
  <c r="Z2537" i="3"/>
  <c r="Z2538" i="3"/>
  <c r="Z2539" i="3"/>
  <c r="Z2540" i="3"/>
  <c r="Z2541" i="3"/>
  <c r="Z2542" i="3"/>
  <c r="Z2543" i="3"/>
  <c r="Z2544" i="3"/>
  <c r="Z2545" i="3"/>
  <c r="Z2546" i="3"/>
  <c r="Z2547" i="3"/>
  <c r="Z2548" i="3"/>
  <c r="Z2549" i="3"/>
  <c r="Z2550" i="3"/>
  <c r="Z2551" i="3"/>
  <c r="Z2552" i="3"/>
  <c r="Z2553" i="3"/>
  <c r="Z2554" i="3"/>
  <c r="Z2555" i="3"/>
  <c r="Z2556" i="3"/>
  <c r="Z2557" i="3"/>
  <c r="Z2558" i="3"/>
  <c r="Z2559" i="3"/>
  <c r="Z2560" i="3"/>
  <c r="Z2561" i="3"/>
  <c r="Z2562" i="3"/>
  <c r="Z2563" i="3"/>
  <c r="Z2564" i="3"/>
  <c r="Z2565" i="3"/>
  <c r="Z2566" i="3"/>
  <c r="Z2567" i="3"/>
  <c r="Z2568" i="3"/>
  <c r="Z2569" i="3"/>
  <c r="Z2570" i="3"/>
  <c r="Z2571" i="3"/>
  <c r="Z2572" i="3"/>
  <c r="Z2573" i="3"/>
  <c r="Z2574" i="3"/>
  <c r="Z2575" i="3"/>
  <c r="Z2576" i="3"/>
  <c r="Z2577" i="3"/>
  <c r="Z2578" i="3"/>
  <c r="Z2579" i="3"/>
  <c r="Z2580" i="3"/>
  <c r="Z2581" i="3"/>
  <c r="Z2582" i="3"/>
  <c r="Z2583" i="3"/>
  <c r="Z2584" i="3"/>
  <c r="Z2585" i="3"/>
  <c r="Z2586" i="3"/>
  <c r="Z2587" i="3"/>
  <c r="Z2588" i="3"/>
  <c r="Z2589" i="3"/>
  <c r="Z2590" i="3"/>
  <c r="Z2591" i="3"/>
  <c r="Z2592" i="3"/>
  <c r="Z2593" i="3"/>
  <c r="Z2594" i="3"/>
  <c r="Z2595" i="3"/>
  <c r="Z2596" i="3"/>
  <c r="Z2597" i="3"/>
  <c r="Z2598" i="3"/>
  <c r="Z2599" i="3"/>
  <c r="Z2600" i="3"/>
  <c r="Z2601" i="3"/>
  <c r="Z2602" i="3"/>
  <c r="Z2603" i="3"/>
  <c r="Z2604" i="3"/>
  <c r="Z2605" i="3"/>
  <c r="Z2606" i="3"/>
  <c r="Z2607" i="3"/>
  <c r="Z2608" i="3"/>
  <c r="Z2609" i="3"/>
  <c r="Z2610" i="3"/>
  <c r="Z2611" i="3"/>
  <c r="Z2612" i="3"/>
  <c r="Z2613" i="3"/>
  <c r="Z2614" i="3"/>
  <c r="Z2615" i="3"/>
  <c r="Z2616" i="3"/>
  <c r="Z2617" i="3"/>
  <c r="Z2618" i="3"/>
  <c r="Z2619" i="3"/>
  <c r="Z2620" i="3"/>
  <c r="Z2621" i="3"/>
  <c r="Z2622" i="3"/>
  <c r="Z2623" i="3"/>
  <c r="Z2624" i="3"/>
  <c r="Z2625" i="3"/>
  <c r="Z2626" i="3"/>
  <c r="Z2627" i="3"/>
  <c r="Z2628" i="3"/>
  <c r="Z2629" i="3"/>
  <c r="Z2630" i="3"/>
  <c r="Z2631" i="3"/>
  <c r="Z2632" i="3"/>
  <c r="Z2633" i="3"/>
  <c r="Z2634" i="3"/>
  <c r="Z2635" i="3"/>
  <c r="Z2636" i="3"/>
  <c r="Z2637" i="3"/>
  <c r="Z2638" i="3"/>
  <c r="Z2639" i="3"/>
  <c r="Z2640" i="3"/>
  <c r="Z2641" i="3"/>
  <c r="Z2642" i="3"/>
  <c r="Z2643" i="3"/>
  <c r="Z2644" i="3"/>
  <c r="Z2645" i="3"/>
  <c r="Z2646" i="3"/>
  <c r="Z2647" i="3"/>
  <c r="Z2648" i="3"/>
  <c r="Z2649" i="3"/>
  <c r="Z2650" i="3"/>
  <c r="Z2651" i="3"/>
  <c r="Z2652" i="3"/>
  <c r="Z2653" i="3"/>
  <c r="Z2654" i="3"/>
  <c r="Z2655" i="3"/>
  <c r="Z2656" i="3"/>
  <c r="Z2657" i="3"/>
  <c r="Z2658" i="3"/>
  <c r="Z2659" i="3"/>
  <c r="Z2660" i="3"/>
  <c r="Z2661" i="3"/>
  <c r="Z2662" i="3"/>
  <c r="Z2663" i="3"/>
  <c r="Z2664" i="3"/>
  <c r="Z2665" i="3"/>
  <c r="Z2666" i="3"/>
  <c r="Z2667" i="3"/>
  <c r="Z2668" i="3"/>
  <c r="Z2669" i="3"/>
  <c r="Z2670" i="3"/>
  <c r="Z2671" i="3"/>
  <c r="Z2672" i="3"/>
  <c r="Z2673" i="3"/>
  <c r="Z2674" i="3"/>
  <c r="Z2675" i="3"/>
  <c r="Z2676" i="3"/>
  <c r="Z2677" i="3"/>
  <c r="Z2678" i="3"/>
  <c r="Z2679" i="3"/>
  <c r="Z2680" i="3"/>
  <c r="Z2681" i="3"/>
  <c r="Z2682" i="3"/>
  <c r="Z2683" i="3"/>
  <c r="Z2684" i="3"/>
  <c r="Z2685" i="3"/>
  <c r="Z2686" i="3"/>
  <c r="Z2687" i="3"/>
  <c r="Z2688" i="3"/>
  <c r="Z2689" i="3"/>
  <c r="Z2690" i="3"/>
  <c r="Z2691" i="3"/>
  <c r="Z2692" i="3"/>
  <c r="Z2693" i="3"/>
  <c r="Z2694" i="3"/>
  <c r="Z2695" i="3"/>
  <c r="Z2696" i="3"/>
  <c r="Z2697" i="3"/>
  <c r="Z2698" i="3"/>
  <c r="Z2699" i="3"/>
  <c r="Z2700" i="3"/>
  <c r="Z2701" i="3"/>
  <c r="Z2702" i="3"/>
  <c r="Z2703" i="3"/>
  <c r="Z2704" i="3"/>
  <c r="Z2705" i="3"/>
  <c r="Z2706" i="3"/>
  <c r="Z2707" i="3"/>
  <c r="Z2708" i="3"/>
  <c r="Z2709" i="3"/>
  <c r="Z2710" i="3"/>
  <c r="Z2711" i="3"/>
  <c r="Z2712" i="3"/>
  <c r="Z2713" i="3"/>
  <c r="Z2714" i="3"/>
  <c r="Z2715" i="3"/>
  <c r="Z2716" i="3"/>
  <c r="Z2717" i="3"/>
  <c r="Z2718" i="3"/>
  <c r="Z2719" i="3"/>
  <c r="Z2720" i="3"/>
  <c r="Z2721" i="3"/>
  <c r="Z2722" i="3"/>
  <c r="Z2723" i="3"/>
  <c r="Z2724" i="3"/>
  <c r="Z2725" i="3"/>
  <c r="Z2726" i="3"/>
  <c r="Z2727" i="3"/>
  <c r="Z2728" i="3"/>
  <c r="Z2729" i="3"/>
  <c r="Z2730" i="3"/>
  <c r="Z2731" i="3"/>
  <c r="Z2732" i="3"/>
  <c r="Z2733" i="3"/>
  <c r="Z2734" i="3"/>
  <c r="Z2735" i="3"/>
  <c r="Z2736" i="3"/>
  <c r="Z2737" i="3"/>
  <c r="Z2738" i="3"/>
  <c r="Z2739" i="3"/>
  <c r="Z2740" i="3"/>
  <c r="Z2741" i="3"/>
  <c r="Z2742" i="3"/>
  <c r="Z2743" i="3"/>
  <c r="Z2744" i="3"/>
  <c r="Z2745" i="3"/>
  <c r="Z2746" i="3"/>
  <c r="Z2747" i="3"/>
  <c r="Z2748" i="3"/>
  <c r="Z2749" i="3"/>
  <c r="Z2750" i="3"/>
  <c r="Z2751" i="3"/>
  <c r="Z2752" i="3"/>
  <c r="Z2753" i="3"/>
  <c r="Z2754" i="3"/>
  <c r="Z2755" i="3"/>
  <c r="Z2756" i="3"/>
  <c r="Z2757" i="3"/>
  <c r="Z2758" i="3"/>
  <c r="Z2759" i="3"/>
  <c r="Z2760" i="3"/>
  <c r="Z2761" i="3"/>
  <c r="Z2762" i="3"/>
  <c r="Z2763" i="3"/>
  <c r="Z2764" i="3"/>
  <c r="Z2765" i="3"/>
  <c r="Z2766" i="3"/>
  <c r="Z2767" i="3"/>
  <c r="Z2768" i="3"/>
  <c r="Z2769" i="3"/>
  <c r="Z2770" i="3"/>
  <c r="Z2771" i="3"/>
  <c r="Z2772" i="3"/>
  <c r="Z2773" i="3"/>
  <c r="Z2774" i="3"/>
  <c r="Z2775" i="3"/>
  <c r="Z2776" i="3"/>
  <c r="Z2777" i="3"/>
  <c r="Z2778" i="3"/>
  <c r="Z2779" i="3"/>
  <c r="Z2780" i="3"/>
  <c r="Z2781" i="3"/>
  <c r="Z2782" i="3"/>
  <c r="Z2783" i="3"/>
  <c r="Z2784" i="3"/>
  <c r="Z2785" i="3"/>
  <c r="Z2786" i="3"/>
  <c r="Z2787" i="3"/>
  <c r="Z2788" i="3"/>
  <c r="Z2789" i="3"/>
  <c r="Z2790" i="3"/>
  <c r="Z2791" i="3"/>
  <c r="Z2792" i="3"/>
  <c r="Z2793" i="3"/>
  <c r="Z3" i="3"/>
  <c r="R1563" i="3"/>
  <c r="R1562" i="3"/>
  <c r="R1561" i="3"/>
  <c r="R1560" i="3"/>
  <c r="R1559" i="3"/>
  <c r="R1558" i="3"/>
  <c r="R1557" i="3"/>
  <c r="R1556" i="3"/>
  <c r="R1555" i="3"/>
  <c r="R1554" i="3"/>
  <c r="R1553" i="3"/>
  <c r="R1552" i="3"/>
  <c r="R1551" i="3"/>
  <c r="R1550" i="3"/>
  <c r="R1549" i="3"/>
  <c r="R1548" i="3"/>
  <c r="R1547" i="3"/>
  <c r="R1546" i="3"/>
  <c r="R1545" i="3"/>
  <c r="R1544" i="3"/>
  <c r="R1543" i="3"/>
  <c r="R1542" i="3"/>
  <c r="R1541" i="3"/>
  <c r="R1540" i="3"/>
  <c r="R1539" i="3"/>
  <c r="R1538" i="3"/>
  <c r="R1537" i="3"/>
  <c r="R1536" i="3"/>
  <c r="R1535" i="3"/>
  <c r="R1534" i="3"/>
  <c r="R1533" i="3"/>
  <c r="R1532" i="3"/>
  <c r="R1531" i="3"/>
  <c r="R1530" i="3"/>
  <c r="R1529" i="3"/>
  <c r="R1528" i="3"/>
  <c r="R1527" i="3"/>
  <c r="R1526" i="3"/>
  <c r="R1525" i="3"/>
  <c r="R1524" i="3"/>
  <c r="R1523" i="3"/>
  <c r="R1522" i="3"/>
  <c r="R1521" i="3"/>
  <c r="R1520" i="3"/>
  <c r="R1519" i="3"/>
  <c r="R1518" i="3"/>
  <c r="R1517" i="3"/>
  <c r="R1516" i="3"/>
  <c r="R1515" i="3"/>
  <c r="R1514" i="3"/>
  <c r="R1513" i="3"/>
  <c r="R1512" i="3"/>
  <c r="R1511" i="3"/>
  <c r="R1510" i="3"/>
  <c r="R1509" i="3"/>
  <c r="R1508" i="3"/>
  <c r="R1507" i="3"/>
  <c r="R1506" i="3"/>
  <c r="R1505" i="3"/>
  <c r="R1504" i="3"/>
  <c r="R1503" i="3"/>
  <c r="R1502" i="3"/>
  <c r="R1501" i="3"/>
  <c r="R1500" i="3"/>
  <c r="R1499" i="3"/>
  <c r="R1498" i="3"/>
  <c r="R1497" i="3"/>
  <c r="R1496" i="3"/>
  <c r="R1495" i="3"/>
  <c r="R1494" i="3"/>
  <c r="R1493" i="3"/>
  <c r="R1492" i="3"/>
  <c r="R1491" i="3"/>
  <c r="R1490" i="3"/>
  <c r="R1489" i="3"/>
  <c r="R1488" i="3"/>
  <c r="R1487" i="3"/>
  <c r="R1486" i="3"/>
  <c r="R1485" i="3"/>
  <c r="R1484" i="3"/>
  <c r="R1483" i="3"/>
  <c r="R1482" i="3"/>
  <c r="R1481" i="3"/>
  <c r="R1480" i="3"/>
  <c r="R1479" i="3"/>
  <c r="R1478" i="3"/>
  <c r="R1477" i="3"/>
  <c r="R1476" i="3"/>
  <c r="R1475" i="3"/>
  <c r="R1474" i="3"/>
  <c r="R1473" i="3"/>
  <c r="R1472" i="3"/>
  <c r="R1471" i="3"/>
  <c r="R1470" i="3"/>
  <c r="R1469" i="3"/>
  <c r="R1468" i="3"/>
  <c r="R1467" i="3"/>
  <c r="R1466" i="3"/>
  <c r="R1465" i="3"/>
  <c r="R1464" i="3"/>
  <c r="R1463" i="3"/>
  <c r="R1462" i="3"/>
  <c r="R1461" i="3"/>
  <c r="R1460" i="3"/>
  <c r="R1459" i="3"/>
  <c r="R1458" i="3"/>
  <c r="R1457" i="3"/>
  <c r="R1456" i="3"/>
  <c r="R1455" i="3"/>
  <c r="R1454" i="3"/>
  <c r="R1453" i="3"/>
  <c r="R1452" i="3"/>
  <c r="R1451" i="3"/>
  <c r="R1450" i="3"/>
  <c r="R1449" i="3"/>
  <c r="R1448" i="3"/>
  <c r="R1447" i="3"/>
  <c r="R1446" i="3"/>
  <c r="R1445" i="3"/>
  <c r="R1444" i="3"/>
  <c r="R1443" i="3"/>
  <c r="R1442" i="3"/>
  <c r="R1441" i="3"/>
  <c r="R1440" i="3"/>
  <c r="R1439" i="3"/>
  <c r="R1438" i="3"/>
  <c r="R1437" i="3"/>
  <c r="R1436" i="3"/>
  <c r="R1435" i="3"/>
  <c r="R1434" i="3"/>
  <c r="R1433" i="3"/>
  <c r="R1432" i="3"/>
  <c r="R1431" i="3"/>
  <c r="R1430" i="3"/>
  <c r="R1429" i="3"/>
  <c r="R1428" i="3"/>
  <c r="R1427" i="3"/>
  <c r="R1426" i="3"/>
  <c r="R1425" i="3"/>
  <c r="R1424" i="3"/>
  <c r="R1423" i="3"/>
  <c r="R1422" i="3"/>
  <c r="R1421" i="3"/>
  <c r="R1420" i="3"/>
  <c r="R1419" i="3"/>
  <c r="R1418" i="3"/>
  <c r="R1417" i="3"/>
  <c r="R1416" i="3"/>
  <c r="R1415" i="3"/>
  <c r="R1414" i="3"/>
  <c r="R1413" i="3"/>
  <c r="R1412" i="3"/>
  <c r="R1411" i="3"/>
  <c r="R1410" i="3"/>
  <c r="R1409" i="3"/>
  <c r="R1408" i="3"/>
  <c r="R1407" i="3"/>
  <c r="R1406" i="3"/>
  <c r="R1405" i="3"/>
  <c r="R1404" i="3"/>
  <c r="R1403" i="3"/>
  <c r="R1402" i="3"/>
  <c r="R1401" i="3"/>
  <c r="R1400" i="3"/>
  <c r="R1399" i="3"/>
  <c r="R1398" i="3"/>
  <c r="R1397" i="3"/>
  <c r="R1396" i="3"/>
  <c r="R1395" i="3"/>
  <c r="R1394" i="3"/>
  <c r="R1393" i="3"/>
  <c r="R1392" i="3"/>
  <c r="R1391" i="3"/>
  <c r="R1390" i="3"/>
  <c r="R1389" i="3"/>
  <c r="R1388" i="3"/>
  <c r="R1387" i="3"/>
  <c r="R1386" i="3"/>
  <c r="R1385" i="3"/>
  <c r="R1384" i="3"/>
  <c r="R1383" i="3"/>
  <c r="R1382" i="3"/>
  <c r="R1381" i="3"/>
  <c r="R1380" i="3"/>
  <c r="R1379" i="3"/>
  <c r="R1378" i="3"/>
  <c r="R1377" i="3"/>
  <c r="R1376" i="3"/>
  <c r="R1375" i="3"/>
  <c r="R1374" i="3"/>
  <c r="R1373" i="3"/>
  <c r="R1372" i="3"/>
  <c r="R1371" i="3"/>
  <c r="R1370" i="3"/>
  <c r="R1369" i="3"/>
  <c r="R1368" i="3"/>
  <c r="R1367" i="3"/>
  <c r="R1366" i="3"/>
  <c r="R1365" i="3"/>
  <c r="R1364" i="3"/>
  <c r="R1363" i="3"/>
  <c r="R1362" i="3"/>
  <c r="R1361" i="3"/>
  <c r="R1360" i="3"/>
  <c r="R1359" i="3"/>
  <c r="R1358" i="3"/>
  <c r="R1357" i="3"/>
  <c r="R1356" i="3"/>
  <c r="R1355" i="3"/>
  <c r="R1354" i="3"/>
  <c r="R1353" i="3"/>
  <c r="R1352" i="3"/>
  <c r="R1351" i="3"/>
  <c r="R1350" i="3"/>
  <c r="R1349" i="3"/>
  <c r="R1348" i="3"/>
  <c r="R1347" i="3"/>
  <c r="R1346" i="3"/>
  <c r="R1345" i="3"/>
  <c r="R1344" i="3"/>
  <c r="R1343" i="3"/>
  <c r="R1342" i="3"/>
  <c r="R1341" i="3"/>
  <c r="R1340" i="3"/>
  <c r="R1339" i="3"/>
  <c r="R1338" i="3"/>
  <c r="R1337" i="3"/>
  <c r="R1336" i="3"/>
  <c r="R1335" i="3"/>
  <c r="R1334" i="3"/>
  <c r="R1333" i="3"/>
  <c r="R1332" i="3"/>
  <c r="R1331" i="3"/>
  <c r="R1330" i="3"/>
  <c r="R1329" i="3"/>
  <c r="R1328" i="3"/>
  <c r="R1327" i="3"/>
  <c r="R1326" i="3"/>
  <c r="R1325" i="3"/>
  <c r="R1324" i="3"/>
  <c r="R1323" i="3"/>
  <c r="R1322" i="3"/>
  <c r="R1321" i="3"/>
  <c r="R1320" i="3"/>
  <c r="R1319" i="3"/>
  <c r="R1318" i="3"/>
  <c r="R1317" i="3"/>
  <c r="R1316" i="3"/>
  <c r="R1315" i="3"/>
  <c r="R1314" i="3"/>
  <c r="R1313" i="3"/>
  <c r="R1312" i="3"/>
  <c r="R1311" i="3"/>
  <c r="R1310" i="3"/>
  <c r="R1309" i="3"/>
  <c r="R1308" i="3"/>
  <c r="R1307" i="3"/>
  <c r="R1306" i="3"/>
  <c r="R1305" i="3"/>
  <c r="R1304" i="3"/>
  <c r="R1303" i="3"/>
  <c r="R1302" i="3"/>
  <c r="R1301" i="3"/>
  <c r="R1300" i="3"/>
  <c r="R1299" i="3"/>
  <c r="R1298" i="3"/>
  <c r="R1297" i="3"/>
  <c r="R1296" i="3"/>
  <c r="R1295" i="3"/>
  <c r="R1294" i="3"/>
  <c r="R1293" i="3"/>
  <c r="R1292" i="3"/>
  <c r="R1291" i="3"/>
  <c r="R1290" i="3"/>
  <c r="R1289" i="3"/>
  <c r="R1288" i="3"/>
  <c r="R1287" i="3"/>
  <c r="R1286" i="3"/>
  <c r="R1285" i="3"/>
  <c r="R1284" i="3"/>
  <c r="R1283" i="3"/>
  <c r="R1282" i="3"/>
  <c r="R1281" i="3"/>
  <c r="R1280" i="3"/>
  <c r="R1279" i="3"/>
  <c r="R1278" i="3"/>
  <c r="R1277" i="3"/>
  <c r="R1276" i="3"/>
  <c r="R1275" i="3"/>
  <c r="R1274" i="3"/>
  <c r="R1273" i="3"/>
  <c r="R1272" i="3"/>
  <c r="R1271" i="3"/>
  <c r="R1270" i="3"/>
  <c r="R1269" i="3"/>
  <c r="R1268" i="3"/>
  <c r="R1267" i="3"/>
  <c r="R1266" i="3"/>
  <c r="R1265" i="3"/>
  <c r="R1264" i="3"/>
  <c r="R1263" i="3"/>
  <c r="R1262" i="3"/>
  <c r="R1261" i="3"/>
  <c r="R1260" i="3"/>
  <c r="R1259" i="3"/>
  <c r="R1258" i="3"/>
  <c r="R1257" i="3"/>
  <c r="R1256" i="3"/>
  <c r="R1255" i="3"/>
  <c r="R1254" i="3"/>
  <c r="R1253" i="3"/>
  <c r="R1252" i="3"/>
  <c r="R1251" i="3"/>
  <c r="R1250" i="3"/>
  <c r="R1249" i="3"/>
  <c r="R1248" i="3"/>
  <c r="R1247" i="3"/>
  <c r="R1246" i="3"/>
  <c r="R1245" i="3"/>
  <c r="R1244" i="3"/>
  <c r="R1243" i="3"/>
  <c r="R1242" i="3"/>
  <c r="R1241" i="3"/>
  <c r="R1240" i="3"/>
  <c r="R1239" i="3"/>
  <c r="R1238" i="3"/>
  <c r="R1237" i="3"/>
  <c r="R1236" i="3"/>
  <c r="R1235" i="3"/>
  <c r="R1234" i="3"/>
  <c r="R1233" i="3"/>
  <c r="R1232" i="3"/>
  <c r="R1231" i="3"/>
  <c r="R1230" i="3"/>
  <c r="R1229" i="3"/>
  <c r="R1228" i="3"/>
  <c r="R1227" i="3"/>
  <c r="R1226" i="3"/>
  <c r="R1225" i="3"/>
  <c r="R1224" i="3"/>
  <c r="R1223" i="3"/>
  <c r="R1222" i="3"/>
  <c r="R1221" i="3"/>
  <c r="R1220" i="3"/>
  <c r="R1219" i="3"/>
  <c r="R1218" i="3"/>
  <c r="R1217" i="3"/>
  <c r="R1216" i="3"/>
  <c r="R1215" i="3"/>
  <c r="R1214" i="3"/>
  <c r="R1213" i="3"/>
  <c r="R1212" i="3"/>
  <c r="R1211" i="3"/>
  <c r="R1210" i="3"/>
  <c r="R1209" i="3"/>
  <c r="R1208" i="3"/>
  <c r="R1207" i="3"/>
  <c r="R1206" i="3"/>
  <c r="R1205" i="3"/>
  <c r="R1204" i="3"/>
  <c r="R1203" i="3"/>
  <c r="R1202" i="3"/>
  <c r="R1201" i="3"/>
  <c r="R1200" i="3"/>
  <c r="R1199" i="3"/>
  <c r="R1198" i="3"/>
  <c r="R1197" i="3"/>
  <c r="R1196" i="3"/>
  <c r="R1195" i="3"/>
  <c r="R1194" i="3"/>
  <c r="R1193" i="3"/>
  <c r="R1192" i="3"/>
  <c r="R1191" i="3"/>
  <c r="R1190" i="3"/>
  <c r="R1189" i="3"/>
  <c r="R1188" i="3"/>
  <c r="R1187" i="3"/>
  <c r="R1186" i="3"/>
  <c r="R1185" i="3"/>
  <c r="R1184" i="3"/>
  <c r="R1183" i="3"/>
  <c r="R1182" i="3"/>
  <c r="R1181" i="3"/>
  <c r="R1180" i="3"/>
  <c r="R1179" i="3"/>
  <c r="R1178" i="3"/>
  <c r="R1177" i="3"/>
  <c r="R1176" i="3"/>
  <c r="R1175" i="3"/>
  <c r="R1174" i="3"/>
  <c r="R1173" i="3"/>
  <c r="R1172" i="3"/>
  <c r="R1171" i="3"/>
  <c r="R1170" i="3"/>
  <c r="R1169" i="3"/>
  <c r="R1168" i="3"/>
  <c r="R1167" i="3"/>
  <c r="R1166" i="3"/>
  <c r="R1165" i="3"/>
  <c r="R1164" i="3"/>
  <c r="R1163" i="3"/>
  <c r="R1162" i="3"/>
  <c r="R1161" i="3"/>
  <c r="R1160" i="3"/>
  <c r="R1159" i="3"/>
  <c r="R1158" i="3"/>
  <c r="R1157" i="3"/>
  <c r="R1156" i="3"/>
  <c r="R1155" i="3"/>
  <c r="R1154" i="3"/>
  <c r="R1153" i="3"/>
  <c r="R1152" i="3"/>
  <c r="R1151" i="3"/>
  <c r="R1150" i="3"/>
  <c r="R1149" i="3"/>
  <c r="R1148" i="3"/>
  <c r="R1147" i="3"/>
  <c r="R1146" i="3"/>
  <c r="R1145" i="3"/>
  <c r="R1144" i="3"/>
  <c r="R1143" i="3"/>
  <c r="R1142" i="3"/>
  <c r="R1141" i="3"/>
  <c r="R1140" i="3"/>
  <c r="R1139" i="3"/>
  <c r="R1138" i="3"/>
  <c r="R1137" i="3"/>
  <c r="R1136" i="3"/>
  <c r="R1135" i="3"/>
  <c r="R1134" i="3"/>
  <c r="R1133" i="3"/>
  <c r="R1132" i="3"/>
  <c r="R1131" i="3"/>
  <c r="R1130" i="3"/>
  <c r="R1129" i="3"/>
  <c r="R1128" i="3"/>
  <c r="R1127" i="3"/>
  <c r="R1126" i="3"/>
  <c r="R1125" i="3"/>
  <c r="R1124" i="3"/>
  <c r="R1123" i="3"/>
  <c r="R1122" i="3"/>
  <c r="R1121" i="3"/>
  <c r="R1120" i="3"/>
  <c r="R1119" i="3"/>
  <c r="R1118" i="3"/>
  <c r="R1117" i="3"/>
  <c r="R1116" i="3"/>
  <c r="R1115" i="3"/>
  <c r="R1114" i="3"/>
  <c r="R1113" i="3"/>
  <c r="R1112" i="3"/>
  <c r="R1111" i="3"/>
  <c r="R1110" i="3"/>
  <c r="R1109" i="3"/>
  <c r="R1108" i="3"/>
  <c r="R1107" i="3"/>
  <c r="R1106" i="3"/>
  <c r="R1105" i="3"/>
  <c r="R1104" i="3"/>
  <c r="R1103" i="3"/>
  <c r="R1102" i="3"/>
  <c r="R1101" i="3"/>
  <c r="R1100" i="3"/>
  <c r="R1099" i="3"/>
  <c r="R1098" i="3"/>
  <c r="R1097" i="3"/>
  <c r="R1096" i="3"/>
  <c r="R1095" i="3"/>
  <c r="R1094" i="3"/>
  <c r="R1093" i="3"/>
  <c r="R1092" i="3"/>
  <c r="R1091" i="3"/>
  <c r="R1090" i="3"/>
  <c r="R1089" i="3"/>
  <c r="R1088" i="3"/>
  <c r="R1087" i="3"/>
  <c r="R1086" i="3"/>
  <c r="R1085" i="3"/>
  <c r="R1084" i="3"/>
  <c r="R1083" i="3"/>
  <c r="R1082" i="3"/>
  <c r="R1081" i="3"/>
  <c r="R1080" i="3"/>
  <c r="R1079" i="3"/>
  <c r="R1078" i="3"/>
  <c r="R1077" i="3"/>
  <c r="R1076" i="3"/>
  <c r="R1075" i="3"/>
  <c r="R1074" i="3"/>
  <c r="R1073" i="3"/>
  <c r="R1072" i="3"/>
  <c r="R1071" i="3"/>
  <c r="R1070" i="3"/>
  <c r="R1069" i="3"/>
  <c r="R1068" i="3"/>
  <c r="R1067" i="3"/>
  <c r="R1066" i="3"/>
  <c r="R1065" i="3"/>
  <c r="R1064" i="3"/>
  <c r="R1063" i="3"/>
  <c r="R1062" i="3"/>
  <c r="R1061" i="3"/>
  <c r="R1060" i="3"/>
  <c r="R1059" i="3"/>
  <c r="R1058" i="3"/>
  <c r="R1057" i="3"/>
  <c r="R1056" i="3"/>
  <c r="R1055" i="3"/>
  <c r="R1054" i="3"/>
  <c r="R1053" i="3"/>
  <c r="R1052" i="3"/>
  <c r="R1051" i="3"/>
  <c r="R1050" i="3"/>
  <c r="R1049" i="3"/>
  <c r="R1048" i="3"/>
  <c r="R1047" i="3"/>
  <c r="R1046" i="3"/>
  <c r="R1045" i="3"/>
  <c r="R1044" i="3"/>
  <c r="R1043" i="3"/>
  <c r="R1042" i="3"/>
  <c r="R1041" i="3"/>
  <c r="R1040" i="3"/>
  <c r="R1039" i="3"/>
  <c r="R1038" i="3"/>
  <c r="R1037" i="3"/>
  <c r="R1036" i="3"/>
  <c r="R1035" i="3"/>
  <c r="R1034" i="3"/>
  <c r="R1033" i="3"/>
  <c r="R1032" i="3"/>
  <c r="R1031" i="3"/>
  <c r="R1030" i="3"/>
  <c r="R1029" i="3"/>
  <c r="R1028" i="3"/>
  <c r="R1027" i="3"/>
  <c r="R1026" i="3"/>
  <c r="R1025" i="3"/>
  <c r="R1024" i="3"/>
  <c r="R1023" i="3"/>
  <c r="R1022" i="3"/>
  <c r="R1021" i="3"/>
  <c r="R1020" i="3"/>
  <c r="R1019" i="3"/>
  <c r="R1018" i="3"/>
  <c r="R1017" i="3"/>
  <c r="R1016" i="3"/>
  <c r="R1015" i="3"/>
  <c r="R1014" i="3"/>
  <c r="R1013" i="3"/>
  <c r="R1012" i="3"/>
  <c r="R1011" i="3"/>
  <c r="R1010" i="3"/>
  <c r="R1009" i="3"/>
  <c r="R1008" i="3"/>
  <c r="R1007" i="3"/>
  <c r="R1006" i="3"/>
  <c r="R1005" i="3"/>
  <c r="R1004" i="3"/>
  <c r="R1003" i="3"/>
  <c r="R1002" i="3"/>
  <c r="R1001" i="3"/>
  <c r="R1000" i="3"/>
  <c r="R999" i="3"/>
  <c r="R998" i="3"/>
  <c r="R997" i="3"/>
  <c r="R996" i="3"/>
  <c r="R995" i="3"/>
  <c r="R994" i="3"/>
  <c r="R993" i="3"/>
  <c r="R992" i="3"/>
  <c r="R991" i="3"/>
  <c r="R990" i="3"/>
  <c r="R989" i="3"/>
  <c r="R988" i="3"/>
  <c r="R987" i="3"/>
  <c r="R986" i="3"/>
  <c r="R985" i="3"/>
  <c r="R984" i="3"/>
  <c r="R983" i="3"/>
  <c r="R982" i="3"/>
  <c r="R981" i="3"/>
  <c r="R980" i="3"/>
  <c r="R979" i="3"/>
  <c r="R978" i="3"/>
  <c r="R977" i="3"/>
  <c r="R976" i="3"/>
  <c r="R975" i="3"/>
  <c r="R974" i="3"/>
  <c r="R973" i="3"/>
  <c r="R972" i="3"/>
  <c r="R971" i="3"/>
  <c r="R970" i="3"/>
  <c r="R969" i="3"/>
  <c r="R968" i="3"/>
  <c r="R967" i="3"/>
  <c r="R966" i="3"/>
  <c r="R965" i="3"/>
  <c r="R964" i="3"/>
  <c r="R963" i="3"/>
  <c r="R962" i="3"/>
  <c r="R961" i="3"/>
  <c r="R960" i="3"/>
  <c r="R959" i="3"/>
  <c r="R958" i="3"/>
  <c r="R957" i="3"/>
  <c r="R956" i="3"/>
  <c r="R955" i="3"/>
  <c r="R954" i="3"/>
  <c r="R953" i="3"/>
  <c r="R952" i="3"/>
  <c r="R951" i="3"/>
  <c r="R950" i="3"/>
  <c r="R949" i="3"/>
  <c r="R948" i="3"/>
  <c r="R947" i="3"/>
  <c r="R946" i="3"/>
  <c r="R945" i="3"/>
  <c r="R944" i="3"/>
  <c r="R943" i="3"/>
  <c r="R942" i="3"/>
  <c r="R941" i="3"/>
  <c r="R940" i="3"/>
  <c r="R939" i="3"/>
  <c r="R938" i="3"/>
  <c r="R937" i="3"/>
  <c r="R936" i="3"/>
  <c r="R935" i="3"/>
  <c r="R934" i="3"/>
  <c r="R933" i="3"/>
  <c r="R932" i="3"/>
  <c r="R931" i="3"/>
  <c r="R930" i="3"/>
  <c r="R929" i="3"/>
  <c r="R928" i="3"/>
  <c r="R927" i="3"/>
  <c r="R926" i="3"/>
  <c r="R925" i="3"/>
  <c r="R924" i="3"/>
  <c r="R923" i="3"/>
  <c r="R922" i="3"/>
  <c r="R921" i="3"/>
  <c r="R920" i="3"/>
  <c r="R919" i="3"/>
  <c r="R918" i="3"/>
  <c r="R917" i="3"/>
  <c r="R916" i="3"/>
  <c r="R915" i="3"/>
  <c r="R914" i="3"/>
  <c r="R913" i="3"/>
  <c r="R912" i="3"/>
  <c r="R911" i="3"/>
  <c r="R910" i="3"/>
  <c r="R909" i="3"/>
  <c r="R908" i="3"/>
  <c r="R907" i="3"/>
  <c r="R906" i="3"/>
  <c r="R905" i="3"/>
  <c r="R904" i="3"/>
  <c r="R903" i="3"/>
  <c r="R902" i="3"/>
  <c r="R901" i="3"/>
  <c r="R900" i="3"/>
  <c r="R899" i="3"/>
  <c r="R898" i="3"/>
  <c r="R897" i="3"/>
  <c r="R896" i="3"/>
  <c r="R895" i="3"/>
  <c r="R894" i="3"/>
  <c r="R893" i="3"/>
  <c r="R892" i="3"/>
  <c r="R891" i="3"/>
  <c r="R890" i="3"/>
  <c r="R889" i="3"/>
  <c r="R888" i="3"/>
  <c r="R887" i="3"/>
  <c r="R886" i="3"/>
  <c r="R885" i="3"/>
  <c r="R884" i="3"/>
  <c r="R883" i="3"/>
  <c r="R882" i="3"/>
  <c r="R881" i="3"/>
  <c r="R880" i="3"/>
  <c r="R879" i="3"/>
  <c r="R878" i="3"/>
  <c r="R877" i="3"/>
  <c r="R876" i="3"/>
  <c r="R875" i="3"/>
  <c r="R874" i="3"/>
  <c r="R873" i="3"/>
  <c r="R872" i="3"/>
  <c r="R871" i="3"/>
  <c r="R870" i="3"/>
  <c r="R869" i="3"/>
  <c r="R868" i="3"/>
  <c r="R867" i="3"/>
  <c r="R866" i="3"/>
  <c r="R865" i="3"/>
  <c r="R864" i="3"/>
  <c r="R863" i="3"/>
  <c r="R862" i="3"/>
  <c r="R861" i="3"/>
  <c r="R860" i="3"/>
  <c r="R859" i="3"/>
  <c r="R858" i="3"/>
  <c r="R857" i="3"/>
  <c r="R856" i="3"/>
  <c r="R855" i="3"/>
  <c r="R854" i="3"/>
  <c r="R853" i="3"/>
  <c r="R852" i="3"/>
  <c r="R851" i="3"/>
  <c r="R850" i="3"/>
  <c r="R849" i="3"/>
  <c r="R848" i="3"/>
  <c r="R847" i="3"/>
  <c r="R846" i="3"/>
  <c r="R845" i="3"/>
  <c r="R844" i="3"/>
  <c r="R843" i="3"/>
  <c r="R842" i="3"/>
  <c r="R841" i="3"/>
  <c r="R840" i="3"/>
  <c r="R839" i="3"/>
  <c r="R838" i="3"/>
  <c r="R837" i="3"/>
  <c r="R836" i="3"/>
  <c r="R835" i="3"/>
  <c r="R834" i="3"/>
  <c r="R833" i="3"/>
  <c r="R832" i="3"/>
  <c r="R831" i="3"/>
  <c r="R830" i="3"/>
  <c r="R829" i="3"/>
  <c r="R828" i="3"/>
  <c r="R827" i="3"/>
  <c r="R826" i="3"/>
  <c r="R825" i="3"/>
  <c r="R824" i="3"/>
  <c r="R823" i="3"/>
  <c r="R822" i="3"/>
  <c r="R821" i="3"/>
  <c r="R820" i="3"/>
  <c r="R819" i="3"/>
  <c r="R818" i="3"/>
  <c r="R817" i="3"/>
  <c r="R816" i="3"/>
  <c r="R815" i="3"/>
  <c r="R814" i="3"/>
  <c r="R813" i="3"/>
  <c r="R812" i="3"/>
  <c r="R811" i="3"/>
  <c r="R810" i="3"/>
  <c r="R809" i="3"/>
  <c r="R808" i="3"/>
  <c r="R807" i="3"/>
  <c r="R806" i="3"/>
  <c r="R805" i="3"/>
  <c r="R804" i="3"/>
  <c r="R803" i="3"/>
  <c r="R802" i="3"/>
  <c r="R801" i="3"/>
  <c r="R800" i="3"/>
  <c r="R799" i="3"/>
  <c r="R798" i="3"/>
  <c r="R797" i="3"/>
  <c r="R796" i="3"/>
  <c r="R795" i="3"/>
  <c r="R794" i="3"/>
  <c r="R793" i="3"/>
  <c r="R792" i="3"/>
  <c r="R791" i="3"/>
  <c r="R790" i="3"/>
  <c r="R789" i="3"/>
  <c r="R788" i="3"/>
  <c r="R787" i="3"/>
  <c r="R786" i="3"/>
  <c r="R785" i="3"/>
  <c r="R784" i="3"/>
  <c r="R783" i="3"/>
  <c r="R782" i="3"/>
  <c r="R781" i="3"/>
  <c r="R780" i="3"/>
  <c r="R779" i="3"/>
  <c r="R778" i="3"/>
  <c r="R777" i="3"/>
  <c r="R776" i="3"/>
  <c r="R775" i="3"/>
  <c r="R774" i="3"/>
  <c r="R773" i="3"/>
  <c r="R772" i="3"/>
  <c r="R771" i="3"/>
  <c r="R770" i="3"/>
  <c r="R769" i="3"/>
  <c r="R768" i="3"/>
  <c r="R767" i="3"/>
  <c r="R766" i="3"/>
  <c r="R765" i="3"/>
  <c r="R764" i="3"/>
  <c r="R763" i="3"/>
  <c r="R762" i="3"/>
  <c r="R761" i="3"/>
  <c r="R760" i="3"/>
  <c r="R759" i="3"/>
  <c r="R758" i="3"/>
  <c r="R757" i="3"/>
  <c r="R756" i="3"/>
  <c r="R755" i="3"/>
  <c r="R754" i="3"/>
  <c r="R753" i="3"/>
  <c r="R752" i="3"/>
  <c r="R751" i="3"/>
  <c r="R750" i="3"/>
  <c r="R749" i="3"/>
  <c r="R748" i="3"/>
  <c r="R747" i="3"/>
  <c r="R746" i="3"/>
  <c r="R745" i="3"/>
  <c r="R744" i="3"/>
  <c r="R743" i="3"/>
  <c r="R742" i="3"/>
  <c r="R741" i="3"/>
  <c r="R740" i="3"/>
  <c r="R739" i="3"/>
  <c r="R738" i="3"/>
  <c r="R737" i="3"/>
  <c r="R736" i="3"/>
  <c r="R735" i="3"/>
  <c r="R734" i="3"/>
  <c r="R733" i="3"/>
  <c r="R732" i="3"/>
  <c r="R731" i="3"/>
  <c r="R730" i="3"/>
  <c r="R729" i="3"/>
  <c r="R728" i="3"/>
  <c r="R727" i="3"/>
  <c r="R726" i="3"/>
  <c r="R725" i="3"/>
  <c r="R724" i="3"/>
  <c r="R723" i="3"/>
  <c r="R722" i="3"/>
  <c r="R721" i="3"/>
  <c r="R720" i="3"/>
  <c r="R719" i="3"/>
  <c r="R718" i="3"/>
  <c r="R717" i="3"/>
  <c r="R716" i="3"/>
  <c r="R715" i="3"/>
  <c r="R714" i="3"/>
  <c r="R713" i="3"/>
  <c r="R712" i="3"/>
  <c r="R711" i="3"/>
  <c r="R710" i="3"/>
  <c r="R709" i="3"/>
  <c r="R708" i="3"/>
  <c r="R707" i="3"/>
  <c r="R706" i="3"/>
  <c r="R705" i="3"/>
  <c r="R704" i="3"/>
  <c r="R703" i="3"/>
  <c r="R702" i="3"/>
  <c r="R701" i="3"/>
  <c r="R700" i="3"/>
  <c r="R699" i="3"/>
  <c r="R698" i="3"/>
  <c r="R697" i="3"/>
  <c r="R696" i="3"/>
  <c r="R695" i="3"/>
  <c r="R694" i="3"/>
  <c r="R693" i="3"/>
  <c r="R692" i="3"/>
  <c r="R691" i="3"/>
  <c r="R690" i="3"/>
  <c r="R689" i="3"/>
  <c r="R688" i="3"/>
  <c r="R687" i="3"/>
  <c r="R686" i="3"/>
  <c r="R685" i="3"/>
  <c r="R684" i="3"/>
  <c r="R683" i="3"/>
  <c r="R682" i="3"/>
  <c r="R681" i="3"/>
  <c r="R680" i="3"/>
  <c r="R679" i="3"/>
  <c r="R678" i="3"/>
  <c r="R677" i="3"/>
  <c r="R676" i="3"/>
  <c r="R675" i="3"/>
  <c r="R674" i="3"/>
  <c r="R673" i="3"/>
  <c r="R672" i="3"/>
  <c r="R671" i="3"/>
  <c r="R670" i="3"/>
  <c r="R669" i="3"/>
  <c r="R668" i="3"/>
  <c r="R667" i="3"/>
  <c r="R666" i="3"/>
  <c r="R665" i="3"/>
  <c r="R664" i="3"/>
  <c r="R663" i="3"/>
  <c r="R662" i="3"/>
  <c r="R661" i="3"/>
  <c r="R660" i="3"/>
  <c r="R659" i="3"/>
  <c r="R658" i="3"/>
  <c r="R657" i="3"/>
  <c r="R656" i="3"/>
  <c r="R655" i="3"/>
  <c r="R654" i="3"/>
  <c r="R653" i="3"/>
  <c r="R652" i="3"/>
  <c r="R651" i="3"/>
  <c r="R650" i="3"/>
  <c r="R649" i="3"/>
  <c r="R648" i="3"/>
  <c r="R647" i="3"/>
  <c r="R646" i="3"/>
  <c r="R645" i="3"/>
  <c r="R644" i="3"/>
  <c r="R643" i="3"/>
  <c r="R642" i="3"/>
  <c r="R641" i="3"/>
  <c r="R640" i="3"/>
  <c r="R639" i="3"/>
  <c r="R638" i="3"/>
  <c r="R637" i="3"/>
  <c r="R636" i="3"/>
  <c r="R635" i="3"/>
  <c r="R634" i="3"/>
  <c r="R633" i="3"/>
  <c r="R632" i="3"/>
  <c r="R631" i="3"/>
  <c r="R630" i="3"/>
  <c r="R629" i="3"/>
  <c r="R628" i="3"/>
  <c r="R627" i="3"/>
  <c r="R626" i="3"/>
  <c r="R625" i="3"/>
  <c r="R624" i="3"/>
  <c r="R623" i="3"/>
  <c r="R622" i="3"/>
  <c r="R621" i="3"/>
  <c r="R620" i="3"/>
  <c r="R619" i="3"/>
  <c r="R618" i="3"/>
  <c r="R617" i="3"/>
  <c r="R616" i="3"/>
  <c r="R615" i="3"/>
  <c r="R614" i="3"/>
  <c r="R613" i="3"/>
  <c r="R612" i="3"/>
  <c r="R611" i="3"/>
  <c r="R610" i="3"/>
  <c r="R609" i="3"/>
  <c r="R608" i="3"/>
  <c r="R607" i="3"/>
  <c r="R606" i="3"/>
  <c r="R605" i="3"/>
  <c r="R604" i="3"/>
  <c r="R603" i="3"/>
  <c r="R602" i="3"/>
  <c r="R601" i="3"/>
  <c r="R600" i="3"/>
  <c r="R599" i="3"/>
  <c r="R598" i="3"/>
  <c r="R597" i="3"/>
  <c r="R596" i="3"/>
  <c r="R595" i="3"/>
  <c r="R594" i="3"/>
  <c r="R593" i="3"/>
  <c r="R592" i="3"/>
  <c r="R591" i="3"/>
  <c r="R590" i="3"/>
  <c r="R589" i="3"/>
  <c r="R588" i="3"/>
  <c r="R587" i="3"/>
  <c r="R586" i="3"/>
  <c r="R585" i="3"/>
  <c r="R584" i="3"/>
  <c r="R583" i="3"/>
  <c r="R582" i="3"/>
  <c r="R581" i="3"/>
  <c r="R580" i="3"/>
  <c r="R579" i="3"/>
  <c r="R578" i="3"/>
  <c r="R577" i="3"/>
  <c r="R576" i="3"/>
  <c r="R575" i="3"/>
  <c r="R574" i="3"/>
  <c r="R573" i="3"/>
  <c r="R572" i="3"/>
  <c r="R571" i="3"/>
  <c r="R570" i="3"/>
  <c r="R569" i="3"/>
  <c r="R568" i="3"/>
  <c r="R567" i="3"/>
  <c r="R566" i="3"/>
  <c r="R565" i="3"/>
  <c r="R564" i="3"/>
  <c r="R563" i="3"/>
  <c r="R562" i="3"/>
  <c r="R561" i="3"/>
  <c r="R560" i="3"/>
  <c r="R559" i="3"/>
  <c r="R558" i="3"/>
  <c r="R557" i="3"/>
  <c r="R556" i="3"/>
  <c r="R555" i="3"/>
  <c r="R554" i="3"/>
  <c r="R553" i="3"/>
  <c r="R552" i="3"/>
  <c r="R551" i="3"/>
  <c r="R550" i="3"/>
  <c r="R549" i="3"/>
  <c r="R548" i="3"/>
  <c r="R547" i="3"/>
  <c r="R546" i="3"/>
  <c r="R545" i="3"/>
  <c r="R544" i="3"/>
  <c r="R543" i="3"/>
  <c r="R542" i="3"/>
  <c r="R541" i="3"/>
  <c r="R540" i="3"/>
  <c r="R539" i="3"/>
  <c r="R538" i="3"/>
  <c r="R537" i="3"/>
  <c r="R536" i="3"/>
  <c r="R535" i="3"/>
  <c r="R534" i="3"/>
  <c r="R533" i="3"/>
  <c r="R532" i="3"/>
  <c r="R531" i="3"/>
  <c r="R530" i="3"/>
  <c r="R529" i="3"/>
  <c r="R528" i="3"/>
  <c r="R527" i="3"/>
  <c r="R526" i="3"/>
  <c r="R525" i="3"/>
  <c r="R524" i="3"/>
  <c r="R523" i="3"/>
  <c r="R522" i="3"/>
  <c r="R521" i="3"/>
  <c r="R520" i="3"/>
  <c r="R519" i="3"/>
  <c r="R518" i="3"/>
  <c r="R517" i="3"/>
  <c r="R516" i="3"/>
  <c r="R515" i="3"/>
  <c r="R514" i="3"/>
  <c r="R513" i="3"/>
  <c r="R512" i="3"/>
  <c r="R511" i="3"/>
  <c r="R510" i="3"/>
  <c r="R509" i="3"/>
  <c r="R508" i="3"/>
  <c r="R507" i="3"/>
  <c r="R506" i="3"/>
  <c r="R505" i="3"/>
  <c r="R504" i="3"/>
  <c r="R503" i="3"/>
  <c r="R502" i="3"/>
  <c r="R501" i="3"/>
  <c r="R500" i="3"/>
  <c r="R499" i="3"/>
  <c r="R498" i="3"/>
  <c r="R497" i="3"/>
  <c r="R496" i="3"/>
  <c r="R495" i="3"/>
  <c r="R494" i="3"/>
  <c r="R493" i="3"/>
  <c r="R492" i="3"/>
  <c r="R491" i="3"/>
  <c r="R490" i="3"/>
  <c r="R489" i="3"/>
  <c r="R488" i="3"/>
  <c r="R487" i="3"/>
  <c r="R486" i="3"/>
  <c r="R485" i="3"/>
  <c r="R484" i="3"/>
  <c r="R483" i="3"/>
  <c r="R482" i="3"/>
  <c r="R481" i="3"/>
  <c r="R480" i="3"/>
  <c r="R479" i="3"/>
  <c r="R478" i="3"/>
  <c r="R477" i="3"/>
  <c r="R476" i="3"/>
  <c r="R475" i="3"/>
  <c r="R474" i="3"/>
  <c r="R473" i="3"/>
  <c r="R472" i="3"/>
  <c r="R471" i="3"/>
  <c r="R470" i="3"/>
  <c r="R469" i="3"/>
  <c r="R468" i="3"/>
  <c r="R467" i="3"/>
  <c r="R466" i="3"/>
  <c r="R465" i="3"/>
  <c r="R464" i="3"/>
  <c r="R463" i="3"/>
  <c r="R462" i="3"/>
  <c r="R461" i="3"/>
  <c r="R460" i="3"/>
  <c r="R459" i="3"/>
  <c r="R458" i="3"/>
  <c r="R457" i="3"/>
  <c r="R456" i="3"/>
  <c r="R455" i="3"/>
  <c r="R454" i="3"/>
  <c r="R453" i="3"/>
  <c r="R452" i="3"/>
  <c r="R451" i="3"/>
  <c r="R450" i="3"/>
  <c r="R449" i="3"/>
  <c r="R448" i="3"/>
  <c r="R447" i="3"/>
  <c r="R446" i="3"/>
  <c r="R445" i="3"/>
  <c r="R444" i="3"/>
  <c r="R443" i="3"/>
  <c r="R442" i="3"/>
  <c r="R441" i="3"/>
  <c r="R440" i="3"/>
  <c r="R439" i="3"/>
  <c r="R438" i="3"/>
  <c r="R437" i="3"/>
  <c r="R436" i="3"/>
  <c r="R435" i="3"/>
  <c r="R434" i="3"/>
  <c r="R433" i="3"/>
  <c r="R432" i="3"/>
  <c r="R431" i="3"/>
  <c r="R430" i="3"/>
  <c r="R429" i="3"/>
  <c r="R428" i="3"/>
  <c r="R427" i="3"/>
  <c r="R426" i="3"/>
  <c r="R425" i="3"/>
  <c r="R424" i="3"/>
  <c r="R423" i="3"/>
  <c r="R422" i="3"/>
  <c r="R421" i="3"/>
  <c r="R420" i="3"/>
  <c r="R419" i="3"/>
  <c r="R418" i="3"/>
  <c r="R417" i="3"/>
  <c r="R416" i="3"/>
  <c r="R415" i="3"/>
  <c r="R414" i="3"/>
  <c r="R413" i="3"/>
  <c r="R412" i="3"/>
  <c r="R411" i="3"/>
  <c r="R410" i="3"/>
  <c r="R409" i="3"/>
  <c r="R408" i="3"/>
  <c r="R407" i="3"/>
  <c r="R406" i="3"/>
  <c r="R405" i="3"/>
  <c r="R404" i="3"/>
  <c r="R403" i="3"/>
  <c r="R402" i="3"/>
  <c r="R401" i="3"/>
  <c r="R400" i="3"/>
  <c r="R399" i="3"/>
  <c r="R398" i="3"/>
  <c r="R397" i="3"/>
  <c r="R396" i="3"/>
  <c r="R395" i="3"/>
  <c r="R394" i="3"/>
  <c r="R393" i="3"/>
  <c r="R392" i="3"/>
  <c r="R391" i="3"/>
  <c r="R390" i="3"/>
  <c r="R389" i="3"/>
  <c r="R388" i="3"/>
  <c r="R387" i="3"/>
  <c r="R386" i="3"/>
  <c r="R385" i="3"/>
  <c r="R384" i="3"/>
  <c r="R383" i="3"/>
  <c r="R382" i="3"/>
  <c r="R381" i="3"/>
  <c r="R380" i="3"/>
  <c r="R379" i="3"/>
  <c r="R378" i="3"/>
  <c r="R377" i="3"/>
  <c r="R376" i="3"/>
  <c r="R375" i="3"/>
  <c r="R374" i="3"/>
  <c r="R373" i="3"/>
  <c r="R372" i="3"/>
  <c r="R371" i="3"/>
  <c r="R370" i="3"/>
  <c r="R369" i="3"/>
  <c r="R368" i="3"/>
  <c r="R367" i="3"/>
  <c r="R366" i="3"/>
  <c r="R365" i="3"/>
  <c r="R364" i="3"/>
  <c r="R363" i="3"/>
  <c r="R362" i="3"/>
  <c r="R361" i="3"/>
  <c r="R360" i="3"/>
  <c r="R359" i="3"/>
  <c r="R358" i="3"/>
  <c r="R357" i="3"/>
  <c r="R356" i="3"/>
  <c r="R355" i="3"/>
  <c r="R354" i="3"/>
  <c r="R353" i="3"/>
  <c r="R352" i="3"/>
  <c r="R351" i="3"/>
  <c r="R350" i="3"/>
  <c r="R349" i="3"/>
  <c r="R348" i="3"/>
  <c r="R347" i="3"/>
  <c r="R346" i="3"/>
  <c r="R345" i="3"/>
  <c r="R344" i="3"/>
  <c r="R343" i="3"/>
  <c r="R342" i="3"/>
  <c r="R341" i="3"/>
  <c r="R340" i="3"/>
  <c r="R339" i="3"/>
  <c r="R338" i="3"/>
  <c r="R337" i="3"/>
  <c r="R336" i="3"/>
  <c r="R335" i="3"/>
  <c r="R334" i="3"/>
  <c r="R333" i="3"/>
  <c r="R332" i="3"/>
  <c r="R331" i="3"/>
  <c r="R330" i="3"/>
  <c r="R329" i="3"/>
  <c r="R328" i="3"/>
  <c r="R327" i="3"/>
  <c r="R326" i="3"/>
  <c r="R325" i="3"/>
  <c r="R324" i="3"/>
  <c r="R323" i="3"/>
  <c r="R322" i="3"/>
  <c r="R321" i="3"/>
  <c r="R320" i="3"/>
  <c r="R319" i="3"/>
  <c r="R318" i="3"/>
  <c r="R317" i="3"/>
  <c r="R316" i="3"/>
  <c r="R315" i="3"/>
  <c r="R314" i="3"/>
  <c r="R313" i="3"/>
  <c r="R312" i="3"/>
  <c r="R311" i="3"/>
  <c r="R310" i="3"/>
  <c r="R309" i="3"/>
  <c r="R308" i="3"/>
  <c r="R307" i="3"/>
  <c r="R306" i="3"/>
  <c r="R305" i="3"/>
  <c r="R304" i="3"/>
  <c r="R303" i="3"/>
  <c r="R302" i="3"/>
  <c r="R301" i="3"/>
  <c r="R300" i="3"/>
  <c r="R299" i="3"/>
  <c r="R298" i="3"/>
  <c r="R297" i="3"/>
  <c r="R296" i="3"/>
  <c r="R295" i="3"/>
  <c r="R294" i="3"/>
  <c r="R293" i="3"/>
  <c r="R292" i="3"/>
  <c r="R291" i="3"/>
  <c r="R290" i="3"/>
  <c r="R289" i="3"/>
  <c r="R288" i="3"/>
  <c r="R287" i="3"/>
  <c r="R286" i="3"/>
  <c r="R285" i="3"/>
  <c r="R284" i="3"/>
  <c r="R283" i="3"/>
  <c r="R282" i="3"/>
  <c r="R281" i="3"/>
  <c r="R280" i="3"/>
  <c r="R279" i="3"/>
  <c r="R278" i="3"/>
  <c r="R277" i="3"/>
  <c r="R276" i="3"/>
  <c r="R275" i="3"/>
  <c r="R274" i="3"/>
  <c r="R273" i="3"/>
  <c r="R272" i="3"/>
  <c r="R271" i="3"/>
  <c r="R270" i="3"/>
  <c r="R269" i="3"/>
  <c r="R268" i="3"/>
  <c r="R267" i="3"/>
  <c r="R266" i="3"/>
  <c r="R265" i="3"/>
  <c r="R264" i="3"/>
  <c r="R263" i="3"/>
  <c r="R262" i="3"/>
  <c r="R261" i="3"/>
  <c r="R260" i="3"/>
  <c r="R259" i="3"/>
  <c r="R258" i="3"/>
  <c r="R257" i="3"/>
  <c r="R256" i="3"/>
  <c r="R255" i="3"/>
  <c r="R254" i="3"/>
  <c r="R253" i="3"/>
  <c r="R252" i="3"/>
  <c r="R251" i="3"/>
  <c r="R250" i="3"/>
  <c r="R249" i="3"/>
  <c r="R248" i="3"/>
  <c r="R247" i="3"/>
  <c r="R246" i="3"/>
  <c r="R245" i="3"/>
  <c r="R244" i="3"/>
  <c r="R243" i="3"/>
  <c r="R242" i="3"/>
  <c r="R241" i="3"/>
  <c r="R240" i="3"/>
  <c r="R239" i="3"/>
  <c r="R238" i="3"/>
  <c r="R237" i="3"/>
  <c r="R236" i="3"/>
  <c r="R235" i="3"/>
  <c r="R234" i="3"/>
  <c r="R233" i="3"/>
  <c r="R232" i="3"/>
  <c r="R231" i="3"/>
  <c r="R230" i="3"/>
  <c r="R229" i="3"/>
  <c r="R228" i="3"/>
  <c r="R227" i="3"/>
  <c r="R226" i="3"/>
  <c r="R225" i="3"/>
  <c r="R224" i="3"/>
  <c r="R223" i="3"/>
  <c r="R222" i="3"/>
  <c r="R221" i="3"/>
  <c r="R220" i="3"/>
  <c r="R219" i="3"/>
  <c r="R218" i="3"/>
  <c r="R217" i="3"/>
  <c r="R216" i="3"/>
  <c r="R215" i="3"/>
  <c r="R214" i="3"/>
  <c r="R213" i="3"/>
  <c r="R212" i="3"/>
  <c r="R211" i="3"/>
  <c r="R210" i="3"/>
  <c r="R209" i="3"/>
  <c r="R208" i="3"/>
  <c r="R207" i="3"/>
  <c r="R206" i="3"/>
  <c r="R205" i="3"/>
  <c r="R204" i="3"/>
  <c r="R203" i="3"/>
  <c r="R202" i="3"/>
  <c r="R201" i="3"/>
  <c r="R200" i="3"/>
  <c r="R199" i="3"/>
  <c r="R198" i="3"/>
  <c r="R197" i="3"/>
  <c r="R196" i="3"/>
  <c r="R195" i="3"/>
  <c r="R194" i="3"/>
  <c r="R193" i="3"/>
  <c r="R192" i="3"/>
  <c r="R191" i="3"/>
  <c r="R190" i="3"/>
  <c r="R189" i="3"/>
  <c r="R188" i="3"/>
  <c r="R187" i="3"/>
  <c r="R186" i="3"/>
  <c r="R185" i="3"/>
  <c r="R184" i="3"/>
  <c r="R183" i="3"/>
  <c r="R182" i="3"/>
  <c r="R181" i="3"/>
  <c r="R180" i="3"/>
  <c r="R179" i="3"/>
  <c r="R178" i="3"/>
  <c r="R177" i="3"/>
  <c r="R176" i="3"/>
  <c r="R175" i="3"/>
  <c r="R174" i="3"/>
  <c r="R173" i="3"/>
  <c r="R172" i="3"/>
  <c r="R171" i="3"/>
  <c r="R170" i="3"/>
  <c r="R169" i="3"/>
  <c r="R168" i="3"/>
  <c r="R167" i="3"/>
  <c r="R166" i="3"/>
  <c r="R165" i="3"/>
  <c r="R164" i="3"/>
  <c r="R163" i="3"/>
  <c r="R162" i="3"/>
  <c r="R161" i="3"/>
  <c r="R160" i="3"/>
  <c r="R159" i="3"/>
  <c r="R158" i="3"/>
  <c r="R157" i="3"/>
  <c r="R156" i="3"/>
  <c r="R155" i="3"/>
  <c r="R154" i="3"/>
  <c r="R153" i="3"/>
  <c r="R152" i="3"/>
  <c r="R151" i="3"/>
  <c r="R150" i="3"/>
  <c r="R149" i="3"/>
  <c r="R148" i="3"/>
  <c r="R147" i="3"/>
  <c r="R146" i="3"/>
  <c r="R145" i="3"/>
  <c r="R144" i="3"/>
  <c r="R143" i="3"/>
  <c r="R142" i="3"/>
  <c r="R141" i="3"/>
  <c r="R140" i="3"/>
  <c r="R139" i="3"/>
  <c r="R138" i="3"/>
  <c r="R137" i="3"/>
  <c r="R136" i="3"/>
  <c r="R135" i="3"/>
  <c r="R134" i="3"/>
  <c r="R133" i="3"/>
  <c r="R132" i="3"/>
  <c r="R131" i="3"/>
  <c r="R130" i="3"/>
  <c r="R129" i="3"/>
  <c r="R128" i="3"/>
  <c r="R127" i="3"/>
  <c r="R126" i="3"/>
  <c r="R125" i="3"/>
  <c r="R124" i="3"/>
  <c r="R123" i="3"/>
  <c r="R122" i="3"/>
  <c r="R121" i="3"/>
  <c r="R120" i="3"/>
  <c r="R119" i="3"/>
  <c r="R118" i="3"/>
  <c r="R117" i="3"/>
  <c r="R116" i="3"/>
  <c r="R115" i="3"/>
  <c r="R114" i="3"/>
  <c r="R113" i="3"/>
  <c r="R112" i="3"/>
  <c r="R111" i="3"/>
  <c r="R110" i="3"/>
  <c r="R109" i="3"/>
  <c r="R108" i="3"/>
  <c r="R107" i="3"/>
  <c r="R106" i="3"/>
  <c r="R105" i="3"/>
  <c r="R104" i="3"/>
  <c r="R103" i="3"/>
  <c r="R102" i="3"/>
  <c r="R101" i="3"/>
  <c r="R100" i="3"/>
  <c r="R99" i="3"/>
  <c r="R98" i="3"/>
  <c r="R97" i="3"/>
  <c r="R96" i="3"/>
  <c r="R95" i="3"/>
  <c r="R94" i="3"/>
  <c r="R93" i="3"/>
  <c r="R92" i="3"/>
  <c r="R91" i="3"/>
  <c r="R90" i="3"/>
  <c r="R89" i="3"/>
  <c r="R88" i="3"/>
  <c r="R87" i="3"/>
  <c r="R86" i="3"/>
  <c r="R85" i="3"/>
  <c r="R84" i="3"/>
  <c r="R83" i="3"/>
  <c r="R82" i="3"/>
  <c r="R81" i="3"/>
  <c r="R80" i="3"/>
  <c r="R79" i="3"/>
  <c r="R78" i="3"/>
  <c r="R77" i="3"/>
  <c r="R76" i="3"/>
  <c r="R75" i="3"/>
  <c r="R74" i="3"/>
  <c r="R73" i="3"/>
  <c r="R72" i="3"/>
  <c r="R71" i="3"/>
  <c r="R70" i="3"/>
  <c r="R69" i="3"/>
  <c r="R68" i="3"/>
  <c r="R67" i="3"/>
  <c r="R66" i="3"/>
  <c r="R65" i="3"/>
  <c r="R64" i="3"/>
  <c r="R63" i="3"/>
  <c r="R62" i="3"/>
  <c r="R61" i="3"/>
  <c r="R60" i="3"/>
  <c r="R59" i="3"/>
  <c r="R58" i="3"/>
  <c r="R57" i="3"/>
  <c r="R56" i="3"/>
  <c r="R55" i="3"/>
  <c r="R54" i="3"/>
  <c r="R53" i="3"/>
  <c r="R52" i="3"/>
  <c r="R51" i="3"/>
  <c r="R50" i="3"/>
  <c r="R49" i="3"/>
  <c r="R48" i="3"/>
  <c r="R47" i="3"/>
  <c r="R46" i="3"/>
  <c r="R45" i="3"/>
  <c r="R44" i="3"/>
  <c r="R43" i="3"/>
  <c r="R42" i="3"/>
  <c r="R41" i="3"/>
  <c r="R40" i="3"/>
  <c r="R39" i="3"/>
  <c r="R38" i="3"/>
  <c r="R37" i="3"/>
  <c r="R36" i="3"/>
  <c r="R35" i="3"/>
  <c r="R34" i="3"/>
  <c r="R33" i="3"/>
  <c r="R32" i="3"/>
  <c r="R31" i="3"/>
  <c r="R30" i="3"/>
  <c r="R29" i="3"/>
  <c r="R28" i="3"/>
  <c r="R27" i="3"/>
  <c r="R26" i="3"/>
  <c r="R25" i="3"/>
  <c r="R24" i="3"/>
  <c r="R23" i="3"/>
  <c r="R22" i="3"/>
  <c r="R21" i="3"/>
  <c r="R20" i="3"/>
  <c r="R19" i="3"/>
  <c r="R18" i="3"/>
  <c r="R17" i="3"/>
  <c r="R16" i="3"/>
  <c r="R15" i="3"/>
  <c r="R14" i="3"/>
  <c r="R13" i="3"/>
  <c r="R12" i="3"/>
  <c r="R11" i="3"/>
  <c r="R10" i="3"/>
  <c r="R9" i="3"/>
  <c r="R8" i="3"/>
  <c r="R7" i="3"/>
  <c r="R6" i="3"/>
  <c r="R5" i="3"/>
  <c r="R4" i="3"/>
  <c r="R3"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680" i="3"/>
  <c r="K681" i="3"/>
  <c r="K682" i="3"/>
  <c r="K683" i="3"/>
  <c r="K684" i="3"/>
  <c r="K685" i="3"/>
  <c r="K686" i="3"/>
  <c r="K687" i="3"/>
  <c r="K688" i="3"/>
  <c r="K689" i="3"/>
  <c r="K690" i="3"/>
  <c r="K691" i="3"/>
  <c r="K692" i="3"/>
  <c r="K693" i="3"/>
  <c r="K694" i="3"/>
  <c r="K695" i="3"/>
  <c r="K696" i="3"/>
  <c r="K697" i="3"/>
  <c r="K698" i="3"/>
  <c r="K699" i="3"/>
  <c r="K700" i="3"/>
  <c r="K701" i="3"/>
  <c r="K702" i="3"/>
  <c r="K703" i="3"/>
  <c r="K704" i="3"/>
  <c r="K705" i="3"/>
  <c r="K706" i="3"/>
  <c r="K707" i="3"/>
  <c r="K708" i="3"/>
  <c r="K709" i="3"/>
  <c r="K710" i="3"/>
  <c r="K711" i="3"/>
  <c r="K712" i="3"/>
  <c r="K713" i="3"/>
  <c r="K714" i="3"/>
  <c r="K715" i="3"/>
  <c r="K716" i="3"/>
  <c r="K717" i="3"/>
  <c r="K718" i="3"/>
  <c r="K719" i="3"/>
  <c r="K720" i="3"/>
  <c r="K721" i="3"/>
  <c r="K722" i="3"/>
  <c r="K723" i="3"/>
  <c r="K724" i="3"/>
  <c r="K725" i="3"/>
  <c r="K726" i="3"/>
  <c r="K727" i="3"/>
  <c r="K728" i="3"/>
  <c r="K729" i="3"/>
  <c r="K730" i="3"/>
  <c r="K731" i="3"/>
  <c r="K732" i="3"/>
  <c r="K733" i="3"/>
  <c r="K734" i="3"/>
  <c r="K735" i="3"/>
  <c r="K736" i="3"/>
  <c r="K737" i="3"/>
  <c r="K738" i="3"/>
  <c r="K739" i="3"/>
  <c r="K740" i="3"/>
  <c r="K741" i="3"/>
  <c r="K742" i="3"/>
  <c r="K743" i="3"/>
  <c r="K744" i="3"/>
  <c r="K745" i="3"/>
  <c r="K746" i="3"/>
  <c r="K747" i="3"/>
  <c r="K748" i="3"/>
  <c r="K749" i="3"/>
  <c r="K750" i="3"/>
  <c r="K751" i="3"/>
  <c r="K752" i="3"/>
  <c r="K753" i="3"/>
  <c r="K754" i="3"/>
  <c r="K755" i="3"/>
  <c r="K756" i="3"/>
  <c r="K757" i="3"/>
  <c r="K758" i="3"/>
  <c r="K759" i="3"/>
  <c r="K760" i="3"/>
  <c r="K761" i="3"/>
  <c r="K762" i="3"/>
  <c r="K763" i="3"/>
  <c r="K764" i="3"/>
  <c r="K765" i="3"/>
  <c r="K766" i="3"/>
  <c r="K767" i="3"/>
  <c r="K768" i="3"/>
  <c r="K769" i="3"/>
  <c r="K770" i="3"/>
  <c r="K771" i="3"/>
  <c r="K772" i="3"/>
  <c r="K773" i="3"/>
  <c r="K774" i="3"/>
  <c r="K775" i="3"/>
  <c r="K776" i="3"/>
  <c r="K777" i="3"/>
  <c r="K778" i="3"/>
  <c r="K779" i="3"/>
  <c r="K780" i="3"/>
  <c r="K781" i="3"/>
  <c r="K782" i="3"/>
  <c r="K783" i="3"/>
  <c r="K784" i="3"/>
  <c r="K785" i="3"/>
  <c r="K786" i="3"/>
  <c r="K787" i="3"/>
  <c r="K788" i="3"/>
  <c r="K789" i="3"/>
  <c r="K790" i="3"/>
  <c r="K791" i="3"/>
  <c r="K792" i="3"/>
  <c r="K793" i="3"/>
  <c r="K794" i="3"/>
  <c r="K795" i="3"/>
  <c r="K796" i="3"/>
  <c r="K797" i="3"/>
  <c r="K798" i="3"/>
  <c r="K799" i="3"/>
  <c r="K800" i="3"/>
  <c r="K801" i="3"/>
  <c r="K802" i="3"/>
  <c r="K803" i="3"/>
  <c r="K804" i="3"/>
  <c r="K805" i="3"/>
  <c r="K806" i="3"/>
  <c r="K807" i="3"/>
  <c r="K808" i="3"/>
  <c r="K809" i="3"/>
  <c r="K810" i="3"/>
  <c r="K811" i="3"/>
  <c r="K812" i="3"/>
  <c r="K813" i="3"/>
  <c r="K814" i="3"/>
  <c r="K815" i="3"/>
  <c r="K816" i="3"/>
  <c r="K817" i="3"/>
  <c r="K818" i="3"/>
  <c r="K819" i="3"/>
  <c r="K820" i="3"/>
  <c r="K821" i="3"/>
  <c r="K822" i="3"/>
  <c r="K823" i="3"/>
  <c r="K824" i="3"/>
  <c r="K825" i="3"/>
  <c r="K826" i="3"/>
  <c r="K827" i="3"/>
  <c r="K828" i="3"/>
  <c r="K829" i="3"/>
  <c r="K830" i="3"/>
  <c r="K831" i="3"/>
  <c r="K832" i="3"/>
  <c r="K833" i="3"/>
  <c r="K834" i="3"/>
  <c r="K835" i="3"/>
  <c r="K836" i="3"/>
  <c r="K837" i="3"/>
  <c r="K838" i="3"/>
  <c r="K839" i="3"/>
  <c r="K840" i="3"/>
  <c r="K841" i="3"/>
  <c r="K842" i="3"/>
  <c r="K843" i="3"/>
  <c r="K844" i="3"/>
  <c r="K845" i="3"/>
  <c r="K846" i="3"/>
  <c r="K847" i="3"/>
  <c r="K848" i="3"/>
  <c r="K849" i="3"/>
  <c r="K850" i="3"/>
  <c r="K851" i="3"/>
  <c r="K852" i="3"/>
  <c r="K853" i="3"/>
  <c r="K854" i="3"/>
  <c r="K855" i="3"/>
  <c r="K856" i="3"/>
  <c r="K857" i="3"/>
  <c r="K858" i="3"/>
  <c r="K859" i="3"/>
  <c r="K860" i="3"/>
  <c r="K861" i="3"/>
  <c r="K862" i="3"/>
  <c r="K863" i="3"/>
  <c r="K864" i="3"/>
  <c r="K865" i="3"/>
  <c r="K866" i="3"/>
  <c r="K867" i="3"/>
  <c r="K868" i="3"/>
  <c r="K869" i="3"/>
  <c r="K870" i="3"/>
  <c r="K871" i="3"/>
  <c r="K872" i="3"/>
  <c r="K873" i="3"/>
  <c r="K874" i="3"/>
  <c r="K875" i="3"/>
  <c r="K876" i="3"/>
  <c r="K877" i="3"/>
  <c r="K878" i="3"/>
  <c r="K879" i="3"/>
  <c r="K880" i="3"/>
  <c r="K881" i="3"/>
  <c r="K882" i="3"/>
  <c r="K883" i="3"/>
  <c r="K884" i="3"/>
  <c r="K885" i="3"/>
  <c r="K886" i="3"/>
  <c r="K887" i="3"/>
  <c r="K888" i="3"/>
  <c r="K889" i="3"/>
  <c r="K890" i="3"/>
  <c r="K891" i="3"/>
  <c r="K892" i="3"/>
  <c r="K893" i="3"/>
  <c r="K894" i="3"/>
  <c r="K895" i="3"/>
  <c r="K896" i="3"/>
  <c r="K897" i="3"/>
  <c r="K898" i="3"/>
  <c r="K899" i="3"/>
  <c r="K900" i="3"/>
  <c r="K901" i="3"/>
  <c r="K902" i="3"/>
  <c r="K903" i="3"/>
  <c r="K904" i="3"/>
  <c r="K905" i="3"/>
  <c r="K906" i="3"/>
  <c r="K907" i="3"/>
  <c r="K908" i="3"/>
  <c r="K909" i="3"/>
  <c r="K910" i="3"/>
  <c r="K911" i="3"/>
  <c r="K912" i="3"/>
  <c r="K913" i="3"/>
  <c r="K914" i="3"/>
  <c r="K915" i="3"/>
  <c r="K916" i="3"/>
  <c r="K917" i="3"/>
  <c r="K918" i="3"/>
  <c r="K919" i="3"/>
  <c r="K920" i="3"/>
  <c r="K921" i="3"/>
  <c r="K922" i="3"/>
  <c r="K923" i="3"/>
  <c r="K924" i="3"/>
  <c r="K925" i="3"/>
  <c r="K926" i="3"/>
  <c r="K927" i="3"/>
  <c r="K928" i="3"/>
  <c r="K929" i="3"/>
  <c r="K930" i="3"/>
  <c r="K931" i="3"/>
  <c r="K932" i="3"/>
  <c r="K933" i="3"/>
  <c r="K934" i="3"/>
  <c r="K935" i="3"/>
  <c r="K936" i="3"/>
  <c r="K937" i="3"/>
  <c r="K938" i="3"/>
  <c r="K939" i="3"/>
  <c r="K940" i="3"/>
  <c r="K941" i="3"/>
  <c r="K942" i="3"/>
  <c r="K943" i="3"/>
  <c r="K944" i="3"/>
  <c r="K945" i="3"/>
  <c r="K946" i="3"/>
  <c r="K947" i="3"/>
  <c r="K948" i="3"/>
  <c r="K949" i="3"/>
  <c r="K950" i="3"/>
  <c r="K951" i="3"/>
  <c r="K952" i="3"/>
  <c r="K953" i="3"/>
  <c r="K954" i="3"/>
  <c r="K955" i="3"/>
  <c r="K956" i="3"/>
  <c r="K957" i="3"/>
  <c r="K958" i="3"/>
  <c r="K959" i="3"/>
  <c r="K960" i="3"/>
  <c r="K961" i="3"/>
  <c r="K962" i="3"/>
  <c r="K963" i="3"/>
  <c r="K964" i="3"/>
  <c r="K965" i="3"/>
  <c r="K966" i="3"/>
  <c r="K967" i="3"/>
  <c r="K968" i="3"/>
  <c r="K969" i="3"/>
  <c r="K970" i="3"/>
  <c r="K971" i="3"/>
  <c r="K972" i="3"/>
  <c r="K973" i="3"/>
  <c r="K974" i="3"/>
  <c r="K975" i="3"/>
  <c r="K976" i="3"/>
  <c r="K977" i="3"/>
  <c r="K978" i="3"/>
  <c r="K979" i="3"/>
  <c r="K980" i="3"/>
  <c r="K981" i="3"/>
  <c r="K982" i="3"/>
  <c r="K983" i="3"/>
  <c r="K984" i="3"/>
  <c r="K985" i="3"/>
  <c r="K986" i="3"/>
  <c r="K987" i="3"/>
  <c r="K988" i="3"/>
  <c r="K989" i="3"/>
  <c r="K990" i="3"/>
  <c r="K991" i="3"/>
  <c r="K992" i="3"/>
  <c r="K993" i="3"/>
  <c r="K994" i="3"/>
  <c r="K995" i="3"/>
  <c r="K996" i="3"/>
  <c r="K997" i="3"/>
  <c r="K998" i="3"/>
  <c r="K999" i="3"/>
  <c r="K1000" i="3"/>
  <c r="K1001" i="3"/>
  <c r="K1002" i="3"/>
  <c r="K1003" i="3"/>
  <c r="K1004" i="3"/>
  <c r="K1005" i="3"/>
  <c r="K1006" i="3"/>
  <c r="K1007" i="3"/>
  <c r="K1008" i="3"/>
  <c r="K1009" i="3"/>
  <c r="K1010" i="3"/>
  <c r="K1011" i="3"/>
  <c r="K1012" i="3"/>
  <c r="K1013" i="3"/>
  <c r="K1014" i="3"/>
  <c r="K1015" i="3"/>
  <c r="K1016" i="3"/>
  <c r="K1017" i="3"/>
  <c r="K1018" i="3"/>
  <c r="K1019" i="3"/>
  <c r="K1020" i="3"/>
  <c r="K1021" i="3"/>
  <c r="K1022" i="3"/>
  <c r="K1023" i="3"/>
  <c r="K1024" i="3"/>
  <c r="K1025" i="3"/>
  <c r="K1026" i="3"/>
  <c r="K1027" i="3"/>
  <c r="K1028" i="3"/>
  <c r="K1029" i="3"/>
  <c r="K1030" i="3"/>
  <c r="K1031" i="3"/>
  <c r="K1032" i="3"/>
  <c r="K1033" i="3"/>
  <c r="K1034" i="3"/>
  <c r="K1035" i="3"/>
  <c r="K1036" i="3"/>
  <c r="K1037" i="3"/>
  <c r="K1038" i="3"/>
  <c r="K1039" i="3"/>
  <c r="K1040" i="3"/>
  <c r="K1041" i="3"/>
  <c r="K1042" i="3"/>
  <c r="K1043" i="3"/>
  <c r="K1044" i="3"/>
  <c r="K1045" i="3"/>
  <c r="K1046" i="3"/>
  <c r="K1047" i="3"/>
  <c r="K1048" i="3"/>
  <c r="K1049" i="3"/>
  <c r="K1050" i="3"/>
  <c r="K1051" i="3"/>
  <c r="K1052" i="3"/>
  <c r="K1053" i="3"/>
  <c r="K1054" i="3"/>
  <c r="K1055" i="3"/>
  <c r="K1056" i="3"/>
  <c r="K1057" i="3"/>
  <c r="K1058" i="3"/>
  <c r="K1059" i="3"/>
  <c r="K1060" i="3"/>
  <c r="K1061" i="3"/>
  <c r="K1062" i="3"/>
  <c r="K1063" i="3"/>
  <c r="K1064" i="3"/>
  <c r="K1065" i="3"/>
  <c r="K1066" i="3"/>
  <c r="K1067" i="3"/>
  <c r="K1068" i="3"/>
  <c r="K1069" i="3"/>
  <c r="K1070" i="3"/>
  <c r="K1071" i="3"/>
  <c r="K1072" i="3"/>
  <c r="K1073" i="3"/>
  <c r="K1074" i="3"/>
  <c r="K1075" i="3"/>
  <c r="K1076" i="3"/>
  <c r="K1077" i="3"/>
  <c r="K1078" i="3"/>
  <c r="K1079" i="3"/>
  <c r="K1080" i="3"/>
  <c r="K1081" i="3"/>
  <c r="K1082" i="3"/>
  <c r="K1083" i="3"/>
  <c r="K1084" i="3"/>
  <c r="K1085" i="3"/>
  <c r="K1086" i="3"/>
  <c r="K1087" i="3"/>
  <c r="K1088" i="3"/>
  <c r="K1089" i="3"/>
  <c r="K1090" i="3"/>
  <c r="K1091" i="3"/>
  <c r="K1092" i="3"/>
  <c r="K1093" i="3"/>
  <c r="K1094" i="3"/>
  <c r="K1095" i="3"/>
  <c r="K1096" i="3"/>
  <c r="K1097" i="3"/>
  <c r="K1098" i="3"/>
  <c r="K1099" i="3"/>
  <c r="K1100" i="3"/>
  <c r="K1101" i="3"/>
  <c r="K1102" i="3"/>
  <c r="K1103" i="3"/>
  <c r="K1104" i="3"/>
  <c r="K1105" i="3"/>
  <c r="K1106" i="3"/>
  <c r="K1107" i="3"/>
  <c r="K1108" i="3"/>
  <c r="K1109" i="3"/>
  <c r="K1110" i="3"/>
  <c r="K1111" i="3"/>
  <c r="K1112" i="3"/>
  <c r="K1113" i="3"/>
  <c r="K1114" i="3"/>
  <c r="K1115" i="3"/>
  <c r="K1116" i="3"/>
  <c r="K1117" i="3"/>
  <c r="K1118" i="3"/>
  <c r="K1119" i="3"/>
  <c r="K1120" i="3"/>
  <c r="K1121" i="3"/>
  <c r="K1122" i="3"/>
  <c r="K1123" i="3"/>
  <c r="K1124" i="3"/>
  <c r="K1125" i="3"/>
  <c r="K1126" i="3"/>
  <c r="K1127" i="3"/>
  <c r="K1128" i="3"/>
  <c r="K1129" i="3"/>
  <c r="K1130" i="3"/>
  <c r="K1131" i="3"/>
  <c r="K1132" i="3"/>
  <c r="K1133" i="3"/>
  <c r="K1134" i="3"/>
  <c r="K1135" i="3"/>
  <c r="K1136" i="3"/>
  <c r="K1137" i="3"/>
  <c r="K1138" i="3"/>
  <c r="K1139" i="3"/>
  <c r="K1140" i="3"/>
  <c r="K1141" i="3"/>
  <c r="K1142" i="3"/>
  <c r="K1143" i="3"/>
  <c r="K1144" i="3"/>
  <c r="K1145" i="3"/>
  <c r="K1146" i="3"/>
  <c r="K1147" i="3"/>
  <c r="K1148" i="3"/>
  <c r="K1149" i="3"/>
  <c r="K1150" i="3"/>
  <c r="K1151" i="3"/>
  <c r="K1152" i="3"/>
  <c r="K1153" i="3"/>
  <c r="K1154" i="3"/>
  <c r="K1155" i="3"/>
  <c r="K1156" i="3"/>
  <c r="K1157" i="3"/>
  <c r="K1158" i="3"/>
  <c r="K1159" i="3"/>
  <c r="K1160" i="3"/>
  <c r="K1161" i="3"/>
  <c r="K1162" i="3"/>
  <c r="K1163" i="3"/>
  <c r="K1164" i="3"/>
  <c r="K1165" i="3"/>
  <c r="K1166" i="3"/>
  <c r="K1167" i="3"/>
  <c r="K1168" i="3"/>
  <c r="K1169" i="3"/>
  <c r="K1170" i="3"/>
  <c r="K1171" i="3"/>
  <c r="K1172" i="3"/>
  <c r="K1173" i="3"/>
  <c r="K1174" i="3"/>
  <c r="K1175" i="3"/>
  <c r="K1176" i="3"/>
  <c r="K1177" i="3"/>
  <c r="K1178" i="3"/>
  <c r="K1179" i="3"/>
  <c r="K1180" i="3"/>
  <c r="K1181" i="3"/>
  <c r="K1182" i="3"/>
  <c r="K1183" i="3"/>
  <c r="K1184" i="3"/>
  <c r="K1185" i="3"/>
  <c r="K1186" i="3"/>
  <c r="K1187" i="3"/>
  <c r="K1188" i="3"/>
  <c r="K1189" i="3"/>
  <c r="K1190" i="3"/>
  <c r="K1191" i="3"/>
  <c r="K1192" i="3"/>
  <c r="K1193" i="3"/>
  <c r="K1194" i="3"/>
  <c r="K1195" i="3"/>
  <c r="K1196" i="3"/>
  <c r="K1197" i="3"/>
  <c r="K1198" i="3"/>
  <c r="K1199" i="3"/>
  <c r="K1200" i="3"/>
  <c r="K1201" i="3"/>
  <c r="K1202" i="3"/>
  <c r="K1203" i="3"/>
  <c r="K1204" i="3"/>
  <c r="K1205" i="3"/>
  <c r="K1206" i="3"/>
  <c r="K1207" i="3"/>
  <c r="K1208" i="3"/>
  <c r="K1209" i="3"/>
  <c r="K1210" i="3"/>
  <c r="K1211" i="3"/>
  <c r="K1212" i="3"/>
  <c r="K1213" i="3"/>
  <c r="K1214" i="3"/>
  <c r="K1215" i="3"/>
  <c r="K1216" i="3"/>
  <c r="K1217" i="3"/>
  <c r="K1218" i="3"/>
  <c r="K1219" i="3"/>
  <c r="K1220" i="3"/>
  <c r="K1221" i="3"/>
  <c r="K1222" i="3"/>
  <c r="K1223" i="3"/>
  <c r="K1224" i="3"/>
  <c r="K1225" i="3"/>
  <c r="K1226" i="3"/>
  <c r="K1227" i="3"/>
  <c r="K1228" i="3"/>
  <c r="K1229" i="3"/>
  <c r="K1230" i="3"/>
  <c r="K1231" i="3"/>
  <c r="K1232" i="3"/>
  <c r="K1233" i="3"/>
  <c r="K1234" i="3"/>
  <c r="K1235" i="3"/>
  <c r="K1236" i="3"/>
  <c r="K1237" i="3"/>
  <c r="K1238" i="3"/>
  <c r="K1239" i="3"/>
  <c r="K1240" i="3"/>
  <c r="K1241" i="3"/>
  <c r="K1242" i="3"/>
  <c r="K1243" i="3"/>
  <c r="K1244" i="3"/>
  <c r="K1245" i="3"/>
  <c r="K1246" i="3"/>
  <c r="K1247" i="3"/>
  <c r="K1248" i="3"/>
  <c r="K1249" i="3"/>
  <c r="K1250" i="3"/>
  <c r="K1251" i="3"/>
  <c r="K1252" i="3"/>
  <c r="K1253" i="3"/>
  <c r="K1254" i="3"/>
  <c r="K1255" i="3"/>
  <c r="K1256" i="3"/>
  <c r="K1257" i="3"/>
  <c r="K1258" i="3"/>
  <c r="K1259" i="3"/>
  <c r="K1260" i="3"/>
  <c r="K1261" i="3"/>
  <c r="K1262" i="3"/>
  <c r="K1263" i="3"/>
  <c r="K1264" i="3"/>
  <c r="K1265" i="3"/>
  <c r="K1266" i="3"/>
  <c r="K1267" i="3"/>
  <c r="K1268" i="3"/>
  <c r="K1269" i="3"/>
  <c r="K1270" i="3"/>
  <c r="K1271" i="3"/>
  <c r="K1272" i="3"/>
  <c r="K1273" i="3"/>
  <c r="K1274" i="3"/>
  <c r="K1275" i="3"/>
  <c r="K1276" i="3"/>
  <c r="K1277" i="3"/>
  <c r="K1278" i="3"/>
  <c r="K1279" i="3"/>
  <c r="K1280" i="3"/>
  <c r="K1281" i="3"/>
  <c r="K1282" i="3"/>
  <c r="K1283" i="3"/>
  <c r="K1284" i="3"/>
  <c r="K1285" i="3"/>
  <c r="K1286" i="3"/>
  <c r="K1287" i="3"/>
  <c r="K1288" i="3"/>
  <c r="K1289" i="3"/>
  <c r="K1290" i="3"/>
  <c r="K1291" i="3"/>
  <c r="K1292" i="3"/>
  <c r="K1293" i="3"/>
  <c r="K1294" i="3"/>
  <c r="K1295" i="3"/>
  <c r="K1296" i="3"/>
  <c r="K1297" i="3"/>
  <c r="K1298" i="3"/>
  <c r="K1299" i="3"/>
  <c r="K1300" i="3"/>
  <c r="K1301" i="3"/>
  <c r="K1302" i="3"/>
  <c r="K1303" i="3"/>
  <c r="K1304" i="3"/>
  <c r="K1305" i="3"/>
  <c r="K1306" i="3"/>
  <c r="K1307" i="3"/>
  <c r="K1308" i="3"/>
  <c r="K1309" i="3"/>
  <c r="K1310" i="3"/>
  <c r="K1311" i="3"/>
  <c r="K1312" i="3"/>
  <c r="K1313" i="3"/>
  <c r="K1314" i="3"/>
  <c r="K1315" i="3"/>
  <c r="K1316" i="3"/>
  <c r="K1317" i="3"/>
  <c r="K1318" i="3"/>
  <c r="K1319" i="3"/>
  <c r="K1320" i="3"/>
  <c r="K1321" i="3"/>
  <c r="K1322" i="3"/>
  <c r="K1323" i="3"/>
  <c r="K1324" i="3"/>
  <c r="K1325" i="3"/>
  <c r="K1326" i="3"/>
  <c r="K1327" i="3"/>
  <c r="K1328" i="3"/>
  <c r="K1329" i="3"/>
  <c r="K1330" i="3"/>
  <c r="K1331" i="3"/>
  <c r="K1332" i="3"/>
  <c r="K1333" i="3"/>
  <c r="K1334" i="3"/>
  <c r="K1335" i="3"/>
  <c r="K1336" i="3"/>
  <c r="K1337" i="3"/>
  <c r="K1338" i="3"/>
  <c r="K1339" i="3"/>
  <c r="K1340" i="3"/>
  <c r="K1341" i="3"/>
  <c r="K1342" i="3"/>
  <c r="K1343" i="3"/>
  <c r="K1344" i="3"/>
  <c r="K1345" i="3"/>
  <c r="K1346" i="3"/>
  <c r="K1347" i="3"/>
  <c r="K1348" i="3"/>
  <c r="K1349" i="3"/>
  <c r="K1350" i="3"/>
  <c r="K1351" i="3"/>
  <c r="K1352" i="3"/>
  <c r="K1353" i="3"/>
  <c r="K1354" i="3"/>
  <c r="K1355" i="3"/>
  <c r="K1356" i="3"/>
  <c r="K1357" i="3"/>
  <c r="K1358" i="3"/>
  <c r="K1359" i="3"/>
  <c r="K1360" i="3"/>
  <c r="K1361" i="3"/>
  <c r="K1362" i="3"/>
  <c r="K1363" i="3"/>
  <c r="K1364" i="3"/>
  <c r="K1365" i="3"/>
  <c r="K1366" i="3"/>
  <c r="K1367" i="3"/>
  <c r="K1368" i="3"/>
  <c r="K1369" i="3"/>
  <c r="K1370" i="3"/>
  <c r="K1371" i="3"/>
  <c r="K1372" i="3"/>
  <c r="K1373" i="3"/>
  <c r="K1374" i="3"/>
  <c r="K1375" i="3"/>
  <c r="K1376" i="3"/>
  <c r="K1377" i="3"/>
  <c r="K1378" i="3"/>
  <c r="K1379" i="3"/>
  <c r="K1380" i="3"/>
  <c r="K1381" i="3"/>
  <c r="K1382" i="3"/>
  <c r="K1383" i="3"/>
  <c r="K1384" i="3"/>
  <c r="K1385" i="3"/>
  <c r="K1386" i="3"/>
  <c r="K1387" i="3"/>
  <c r="K1388" i="3"/>
  <c r="K1389" i="3"/>
  <c r="K1390" i="3"/>
  <c r="K1391" i="3"/>
  <c r="K1392" i="3"/>
  <c r="K1393" i="3"/>
  <c r="K1394" i="3"/>
  <c r="K1395" i="3"/>
  <c r="K1396" i="3"/>
  <c r="K1397" i="3"/>
  <c r="K1398" i="3"/>
  <c r="K1399" i="3"/>
  <c r="K1400" i="3"/>
  <c r="K1401" i="3"/>
  <c r="K1402" i="3"/>
  <c r="K1403" i="3"/>
  <c r="K1404" i="3"/>
  <c r="K1405" i="3"/>
  <c r="K1406" i="3"/>
  <c r="K1407" i="3"/>
  <c r="K1408" i="3"/>
  <c r="K1409" i="3"/>
  <c r="K1410" i="3"/>
  <c r="K1411" i="3"/>
  <c r="K1412" i="3"/>
  <c r="K1413" i="3"/>
  <c r="K1414" i="3"/>
  <c r="K1415" i="3"/>
  <c r="K1416" i="3"/>
  <c r="K1417" i="3"/>
  <c r="K1418" i="3"/>
  <c r="K1419" i="3"/>
  <c r="K1420" i="3"/>
  <c r="K1421" i="3"/>
  <c r="K1422" i="3"/>
  <c r="K1423" i="3"/>
  <c r="K1424" i="3"/>
  <c r="K1425" i="3"/>
  <c r="K1426" i="3"/>
  <c r="K1427" i="3"/>
  <c r="K1428" i="3"/>
  <c r="K1429" i="3"/>
  <c r="K1430" i="3"/>
  <c r="K1431" i="3"/>
  <c r="K1432" i="3"/>
  <c r="K1433" i="3"/>
  <c r="K1434" i="3"/>
  <c r="K1435" i="3"/>
  <c r="K1436" i="3"/>
  <c r="K1437" i="3"/>
  <c r="K1438" i="3"/>
  <c r="K1439" i="3"/>
  <c r="K1440" i="3"/>
  <c r="K1441" i="3"/>
  <c r="K1442" i="3"/>
  <c r="K1443" i="3"/>
  <c r="K1444" i="3"/>
  <c r="K1445" i="3"/>
  <c r="K1446" i="3"/>
  <c r="K1447" i="3"/>
  <c r="K1448" i="3"/>
  <c r="K1449" i="3"/>
  <c r="K1450" i="3"/>
  <c r="K1451" i="3"/>
  <c r="K1452" i="3"/>
  <c r="K1453" i="3"/>
  <c r="K1454" i="3"/>
  <c r="K1455" i="3"/>
  <c r="K1456" i="3"/>
  <c r="K1457" i="3"/>
  <c r="K1458" i="3"/>
  <c r="K1459" i="3"/>
  <c r="K1460" i="3"/>
  <c r="K1461" i="3"/>
  <c r="K1462" i="3"/>
  <c r="K1463" i="3"/>
  <c r="K1464" i="3"/>
  <c r="K1465" i="3"/>
  <c r="K1466" i="3"/>
  <c r="K1467" i="3"/>
  <c r="K1468" i="3"/>
  <c r="K1469" i="3"/>
  <c r="K1470" i="3"/>
  <c r="K1471" i="3"/>
  <c r="K1472" i="3"/>
  <c r="K1473" i="3"/>
  <c r="K1474" i="3"/>
  <c r="K1475" i="3"/>
  <c r="K1476" i="3"/>
  <c r="K1477" i="3"/>
  <c r="K1478" i="3"/>
  <c r="K1479" i="3"/>
  <c r="K1480" i="3"/>
  <c r="K1481" i="3"/>
  <c r="K1482" i="3"/>
  <c r="K1483" i="3"/>
  <c r="K1484" i="3"/>
  <c r="K1485" i="3"/>
  <c r="K1486" i="3"/>
  <c r="K1487" i="3"/>
  <c r="K1488" i="3"/>
  <c r="K1489" i="3"/>
  <c r="K1490" i="3"/>
  <c r="K1491" i="3"/>
  <c r="K1492" i="3"/>
  <c r="K1493" i="3"/>
  <c r="K1494" i="3"/>
  <c r="K1495" i="3"/>
  <c r="K1496" i="3"/>
  <c r="K1497" i="3"/>
  <c r="K1498" i="3"/>
  <c r="K1499" i="3"/>
  <c r="K1500" i="3"/>
  <c r="K1501" i="3"/>
  <c r="K1502" i="3"/>
  <c r="K1503" i="3"/>
  <c r="K1504" i="3"/>
  <c r="K1505" i="3"/>
  <c r="K1506" i="3"/>
  <c r="K1507" i="3"/>
  <c r="K1508" i="3"/>
  <c r="K1509" i="3"/>
  <c r="K1510" i="3"/>
  <c r="K1511" i="3"/>
  <c r="K1512" i="3"/>
  <c r="K1513" i="3"/>
  <c r="K1514" i="3"/>
  <c r="K1515" i="3"/>
  <c r="K1516" i="3"/>
  <c r="K1517" i="3"/>
  <c r="K1518" i="3"/>
  <c r="K1519" i="3"/>
  <c r="K1520" i="3"/>
  <c r="K1521" i="3"/>
  <c r="K1522" i="3"/>
  <c r="K1523" i="3"/>
  <c r="K1524" i="3"/>
  <c r="K1525" i="3"/>
  <c r="K1526" i="3"/>
  <c r="K1527" i="3"/>
  <c r="K1528" i="3"/>
  <c r="K1529" i="3"/>
  <c r="K1530" i="3"/>
  <c r="K1531" i="3"/>
  <c r="K1532" i="3"/>
  <c r="K1533" i="3"/>
  <c r="K1534" i="3"/>
  <c r="K1535" i="3"/>
  <c r="K1536" i="3"/>
  <c r="K1537" i="3"/>
  <c r="K1538" i="3"/>
  <c r="K1539" i="3"/>
  <c r="K1540" i="3"/>
  <c r="K1541" i="3"/>
  <c r="K1542" i="3"/>
  <c r="K1543" i="3"/>
  <c r="K1544" i="3"/>
  <c r="K1545" i="3"/>
  <c r="K1546" i="3"/>
  <c r="K1547" i="3"/>
  <c r="K1548" i="3"/>
  <c r="K1549" i="3"/>
  <c r="K1550" i="3"/>
  <c r="K1551" i="3"/>
  <c r="K1552" i="3"/>
  <c r="K1553" i="3"/>
  <c r="K1554" i="3"/>
  <c r="K1555" i="3"/>
  <c r="K1556" i="3"/>
  <c r="K1557" i="3"/>
  <c r="K1558" i="3"/>
  <c r="K1559" i="3"/>
  <c r="K1560" i="3"/>
  <c r="K1561" i="3"/>
  <c r="K1562" i="3"/>
  <c r="K1563" i="3"/>
  <c r="K1564" i="3"/>
  <c r="K1565" i="3"/>
  <c r="K1566" i="3"/>
  <c r="K1567" i="3"/>
  <c r="K1568" i="3"/>
  <c r="K1569" i="3"/>
  <c r="K1570" i="3"/>
  <c r="K1571" i="3"/>
  <c r="K1572" i="3"/>
  <c r="K1573" i="3"/>
  <c r="K1574" i="3"/>
  <c r="K1575" i="3"/>
  <c r="K1576" i="3"/>
  <c r="K1577" i="3"/>
  <c r="K1578" i="3"/>
  <c r="K1579" i="3"/>
  <c r="K1580" i="3"/>
  <c r="K1581" i="3"/>
  <c r="K1582" i="3"/>
  <c r="K1583" i="3"/>
  <c r="K1584" i="3"/>
  <c r="K1585" i="3"/>
  <c r="K1586" i="3"/>
  <c r="K1587" i="3"/>
  <c r="K1588" i="3"/>
  <c r="K1589" i="3"/>
  <c r="K1590" i="3"/>
  <c r="K1591" i="3"/>
  <c r="K1592" i="3"/>
  <c r="K1593" i="3"/>
  <c r="K1594" i="3"/>
  <c r="K1595" i="3"/>
  <c r="K1596" i="3"/>
  <c r="K1597" i="3"/>
  <c r="K1598" i="3"/>
  <c r="K1599" i="3"/>
  <c r="K1600" i="3"/>
  <c r="K1601" i="3"/>
  <c r="K1602" i="3"/>
  <c r="K1603" i="3"/>
  <c r="K1604" i="3"/>
  <c r="K1605" i="3"/>
  <c r="K1606" i="3"/>
  <c r="K1607" i="3"/>
  <c r="K1608" i="3"/>
  <c r="K1609" i="3"/>
  <c r="K1610" i="3"/>
  <c r="K1611" i="3"/>
  <c r="K1612" i="3"/>
  <c r="K1613" i="3"/>
  <c r="K1614" i="3"/>
  <c r="K1615" i="3"/>
  <c r="K1616" i="3"/>
  <c r="K1617" i="3"/>
  <c r="K1618" i="3"/>
  <c r="K1619" i="3"/>
  <c r="K1620" i="3"/>
  <c r="K1621" i="3"/>
  <c r="K1622" i="3"/>
  <c r="K1623" i="3"/>
  <c r="K1624" i="3"/>
  <c r="K1625" i="3"/>
  <c r="K1626" i="3"/>
  <c r="K1627" i="3"/>
  <c r="K1628" i="3"/>
  <c r="K1629" i="3"/>
  <c r="K1630" i="3"/>
  <c r="K1631" i="3"/>
  <c r="K1632" i="3"/>
  <c r="K1633" i="3"/>
  <c r="K1634" i="3"/>
  <c r="K1635" i="3"/>
  <c r="K1636" i="3"/>
  <c r="K1637" i="3"/>
  <c r="K1638" i="3"/>
  <c r="K1639" i="3"/>
  <c r="K1640" i="3"/>
  <c r="K1641" i="3"/>
  <c r="K1642" i="3"/>
  <c r="K1643" i="3"/>
  <c r="K1644" i="3"/>
  <c r="K1645" i="3"/>
  <c r="K1646" i="3"/>
  <c r="K1647" i="3"/>
  <c r="K1648" i="3"/>
  <c r="K1649" i="3"/>
  <c r="K1650" i="3"/>
  <c r="K1651" i="3"/>
  <c r="K1652" i="3"/>
  <c r="K1653" i="3"/>
  <c r="K1654" i="3"/>
  <c r="K1655" i="3"/>
  <c r="K1656" i="3"/>
  <c r="K1657" i="3"/>
  <c r="K1658" i="3"/>
  <c r="K1659" i="3"/>
  <c r="K1660" i="3"/>
  <c r="K1661" i="3"/>
  <c r="K1662" i="3"/>
  <c r="K1663" i="3"/>
  <c r="K1664" i="3"/>
  <c r="K1665" i="3"/>
  <c r="K1666" i="3"/>
  <c r="K1667" i="3"/>
  <c r="K1668" i="3"/>
  <c r="K1669" i="3"/>
  <c r="K1670" i="3"/>
  <c r="K1671" i="3"/>
  <c r="K1672" i="3"/>
  <c r="K1673" i="3"/>
  <c r="K1674" i="3"/>
  <c r="K1675" i="3"/>
  <c r="K1676" i="3"/>
  <c r="K1677" i="3"/>
  <c r="K1678" i="3"/>
  <c r="K1679" i="3"/>
  <c r="K1680" i="3"/>
  <c r="K1681" i="3"/>
  <c r="K1682" i="3"/>
  <c r="K1683" i="3"/>
  <c r="K1684" i="3"/>
  <c r="K1685" i="3"/>
  <c r="K1686" i="3"/>
  <c r="K1687" i="3"/>
  <c r="K1688" i="3"/>
  <c r="K1689" i="3"/>
  <c r="K1690" i="3"/>
  <c r="K1691" i="3"/>
  <c r="K1692" i="3"/>
  <c r="K1693" i="3"/>
  <c r="K1694" i="3"/>
  <c r="K1695" i="3"/>
  <c r="K1696" i="3"/>
  <c r="K1697" i="3"/>
  <c r="K1698" i="3"/>
  <c r="K1699" i="3"/>
  <c r="K1700" i="3"/>
  <c r="K1701" i="3"/>
  <c r="K1702" i="3"/>
  <c r="K1703" i="3"/>
  <c r="K1704" i="3"/>
  <c r="K1705" i="3"/>
  <c r="K1706" i="3"/>
  <c r="K1707" i="3"/>
  <c r="K1708" i="3"/>
  <c r="K1709" i="3"/>
  <c r="K1710" i="3"/>
  <c r="K1711" i="3"/>
  <c r="K1712" i="3"/>
  <c r="K1713" i="3"/>
  <c r="K1714" i="3"/>
  <c r="K1715" i="3"/>
  <c r="K1716" i="3"/>
  <c r="K1717" i="3"/>
  <c r="K1718" i="3"/>
  <c r="K1719" i="3"/>
  <c r="K1720" i="3"/>
  <c r="K1721" i="3"/>
  <c r="K1722" i="3"/>
  <c r="K1723" i="3"/>
  <c r="K1724" i="3"/>
  <c r="K1725" i="3"/>
  <c r="K1726" i="3"/>
  <c r="K1727" i="3"/>
  <c r="K1728" i="3"/>
  <c r="K1729" i="3"/>
  <c r="K1730" i="3"/>
  <c r="K1731" i="3"/>
  <c r="K1732" i="3"/>
  <c r="K1733" i="3"/>
  <c r="K1734" i="3"/>
  <c r="K1735" i="3"/>
  <c r="K1736" i="3"/>
  <c r="K1737" i="3"/>
  <c r="K1738" i="3"/>
  <c r="K1739" i="3"/>
  <c r="K1740" i="3"/>
  <c r="K1741" i="3"/>
  <c r="K1742" i="3"/>
  <c r="K1743" i="3"/>
  <c r="K1744" i="3"/>
  <c r="K1745" i="3"/>
  <c r="K1746" i="3"/>
  <c r="K1747" i="3"/>
  <c r="K1748" i="3"/>
  <c r="K1749" i="3"/>
  <c r="K1750" i="3"/>
  <c r="K1751" i="3"/>
  <c r="K1752" i="3"/>
  <c r="K1753" i="3"/>
  <c r="K1754" i="3"/>
  <c r="K1755" i="3"/>
  <c r="K1756" i="3"/>
  <c r="K1757" i="3"/>
  <c r="K1758" i="3"/>
  <c r="K1759" i="3"/>
  <c r="K1760" i="3"/>
  <c r="K1761" i="3"/>
  <c r="K1762" i="3"/>
  <c r="K1763" i="3"/>
  <c r="K1764" i="3"/>
  <c r="K1765" i="3"/>
  <c r="K1766" i="3"/>
  <c r="K1767" i="3"/>
  <c r="K1768" i="3"/>
  <c r="K1769" i="3"/>
  <c r="K1770" i="3"/>
  <c r="K1771" i="3"/>
  <c r="K1772" i="3"/>
  <c r="K1773" i="3"/>
  <c r="K1774" i="3"/>
  <c r="K1775" i="3"/>
  <c r="K1776" i="3"/>
  <c r="K1777" i="3"/>
  <c r="K1778" i="3"/>
  <c r="K1779" i="3"/>
  <c r="K1780" i="3"/>
  <c r="K1781" i="3"/>
  <c r="K1782" i="3"/>
  <c r="K1783" i="3"/>
  <c r="K1784" i="3"/>
  <c r="K1785" i="3"/>
  <c r="K1786" i="3"/>
  <c r="K1787" i="3"/>
  <c r="K1788" i="3"/>
  <c r="K1789" i="3"/>
  <c r="K1790" i="3"/>
  <c r="K1791" i="3"/>
  <c r="K1792" i="3"/>
  <c r="K1793" i="3"/>
  <c r="K1794" i="3"/>
  <c r="K1795" i="3"/>
  <c r="K1796" i="3"/>
  <c r="K1797" i="3"/>
  <c r="K1798" i="3"/>
  <c r="K1799" i="3"/>
  <c r="K1800" i="3"/>
  <c r="K1801" i="3"/>
  <c r="K1802" i="3"/>
  <c r="K1803" i="3"/>
  <c r="K1804" i="3"/>
  <c r="K1805" i="3"/>
  <c r="K1806" i="3"/>
  <c r="K1807" i="3"/>
  <c r="K1808" i="3"/>
  <c r="K1809" i="3"/>
  <c r="K1810" i="3"/>
  <c r="K1811" i="3"/>
  <c r="K1812" i="3"/>
  <c r="K1813" i="3"/>
  <c r="K1814" i="3"/>
  <c r="K1815" i="3"/>
  <c r="K1816" i="3"/>
  <c r="K1817" i="3"/>
  <c r="K1818" i="3"/>
  <c r="K1819" i="3"/>
  <c r="K1820" i="3"/>
  <c r="K1821" i="3"/>
  <c r="K1822" i="3"/>
  <c r="K1823" i="3"/>
  <c r="K1824" i="3"/>
  <c r="K1825" i="3"/>
  <c r="K1826" i="3"/>
  <c r="K1827" i="3"/>
  <c r="K1828" i="3"/>
  <c r="K1829" i="3"/>
  <c r="K1830" i="3"/>
  <c r="K1831" i="3"/>
  <c r="K1832" i="3"/>
  <c r="K1833" i="3"/>
  <c r="K1834" i="3"/>
  <c r="K1835" i="3"/>
  <c r="K1836" i="3"/>
  <c r="K1837" i="3"/>
  <c r="K1838" i="3"/>
  <c r="K1839" i="3"/>
  <c r="K1840" i="3"/>
  <c r="K1841" i="3"/>
  <c r="K1842" i="3"/>
  <c r="K1843" i="3"/>
  <c r="K1844" i="3"/>
  <c r="K1845" i="3"/>
  <c r="K1846" i="3"/>
  <c r="K1847" i="3"/>
  <c r="K1848" i="3"/>
  <c r="K1849" i="3"/>
  <c r="K1850" i="3"/>
  <c r="K1851" i="3"/>
  <c r="K1852" i="3"/>
  <c r="K1853" i="3"/>
  <c r="K1854" i="3"/>
  <c r="K1855" i="3"/>
  <c r="K1856" i="3"/>
  <c r="K1857" i="3"/>
  <c r="K1858" i="3"/>
  <c r="K1859" i="3"/>
  <c r="K1860" i="3"/>
  <c r="K1861" i="3"/>
  <c r="K1862" i="3"/>
  <c r="K1863" i="3"/>
  <c r="K1864" i="3"/>
  <c r="K1865" i="3"/>
  <c r="K1866" i="3"/>
  <c r="K1867" i="3"/>
  <c r="K1868" i="3"/>
  <c r="K1869" i="3"/>
  <c r="K1870" i="3"/>
  <c r="K1871" i="3"/>
  <c r="K1872" i="3"/>
  <c r="K1873" i="3"/>
  <c r="K1874" i="3"/>
  <c r="K1875" i="3"/>
  <c r="K1876" i="3"/>
  <c r="K1877" i="3"/>
  <c r="K1878" i="3"/>
  <c r="K1879" i="3"/>
  <c r="K1880" i="3"/>
  <c r="K1881" i="3"/>
  <c r="K1882" i="3"/>
  <c r="K1883" i="3"/>
  <c r="K1884" i="3"/>
  <c r="K1885" i="3"/>
  <c r="K1886" i="3"/>
  <c r="K1887" i="3"/>
  <c r="K1888" i="3"/>
  <c r="K1889" i="3"/>
  <c r="K1890" i="3"/>
  <c r="K1891" i="3"/>
  <c r="K1892" i="3"/>
  <c r="K1893" i="3"/>
  <c r="K1894" i="3"/>
  <c r="K1895" i="3"/>
  <c r="K1896" i="3"/>
  <c r="K1897" i="3"/>
  <c r="K1898" i="3"/>
  <c r="K1899" i="3"/>
  <c r="K1900" i="3"/>
  <c r="K1901" i="3"/>
  <c r="K1902" i="3"/>
  <c r="K1903" i="3"/>
  <c r="K1904" i="3"/>
  <c r="K1905" i="3"/>
  <c r="K1906" i="3"/>
  <c r="K1907" i="3"/>
  <c r="K1908" i="3"/>
  <c r="K1909" i="3"/>
  <c r="K1910" i="3"/>
  <c r="K1911" i="3"/>
  <c r="K1912" i="3"/>
  <c r="K1913" i="3"/>
  <c r="K1914" i="3"/>
  <c r="K1915" i="3"/>
  <c r="K1916" i="3"/>
  <c r="K1917" i="3"/>
  <c r="K1918" i="3"/>
  <c r="K1919" i="3"/>
  <c r="K1920" i="3"/>
  <c r="K1921" i="3"/>
  <c r="K1922" i="3"/>
  <c r="K1923" i="3"/>
  <c r="K1924" i="3"/>
  <c r="K1925" i="3"/>
  <c r="K1926" i="3"/>
  <c r="K1927" i="3"/>
  <c r="K1928" i="3"/>
  <c r="K1929" i="3"/>
  <c r="K1930" i="3"/>
  <c r="K1931" i="3"/>
  <c r="K1932" i="3"/>
  <c r="K1933" i="3"/>
  <c r="K1934" i="3"/>
  <c r="K1935" i="3"/>
  <c r="K1936" i="3"/>
  <c r="K1937" i="3"/>
  <c r="K1938" i="3"/>
  <c r="K1939" i="3"/>
  <c r="K1940" i="3"/>
  <c r="K1941" i="3"/>
  <c r="K1942" i="3"/>
  <c r="K1943" i="3"/>
  <c r="K1944" i="3"/>
  <c r="K1945" i="3"/>
  <c r="K1946" i="3"/>
  <c r="K1947" i="3"/>
  <c r="K1948" i="3"/>
  <c r="K1949" i="3"/>
  <c r="K1950" i="3"/>
  <c r="K1951" i="3"/>
  <c r="K1952" i="3"/>
  <c r="K1953" i="3"/>
  <c r="K1954" i="3"/>
  <c r="K1955" i="3"/>
  <c r="K1956" i="3"/>
  <c r="K1957" i="3"/>
  <c r="K1958" i="3"/>
  <c r="K1959" i="3"/>
  <c r="K1960" i="3"/>
  <c r="K1961" i="3"/>
  <c r="K1962" i="3"/>
  <c r="K1963" i="3"/>
  <c r="K1964" i="3"/>
  <c r="K1965" i="3"/>
  <c r="K1966" i="3"/>
  <c r="K1967" i="3"/>
  <c r="K1968" i="3"/>
  <c r="K1969" i="3"/>
  <c r="K1970" i="3"/>
  <c r="K1971" i="3"/>
  <c r="K1972" i="3"/>
  <c r="K1973" i="3"/>
  <c r="K1974" i="3"/>
  <c r="K1975" i="3"/>
  <c r="K1976" i="3"/>
  <c r="K1977" i="3"/>
  <c r="K1978" i="3"/>
  <c r="K1979" i="3"/>
  <c r="K1980" i="3"/>
  <c r="K1981" i="3"/>
  <c r="K1982" i="3"/>
  <c r="K1983" i="3"/>
  <c r="K1984" i="3"/>
  <c r="K1985" i="3"/>
  <c r="K1986" i="3"/>
  <c r="K1987" i="3"/>
  <c r="K1988" i="3"/>
  <c r="K1989" i="3"/>
  <c r="K1990" i="3"/>
  <c r="K1991" i="3"/>
  <c r="K1992" i="3"/>
  <c r="K1993" i="3"/>
  <c r="K1994" i="3"/>
  <c r="K1995" i="3"/>
  <c r="K1996" i="3"/>
  <c r="K1997" i="3"/>
  <c r="K1998" i="3"/>
  <c r="K1999" i="3"/>
  <c r="K2000" i="3"/>
  <c r="K2001" i="3"/>
  <c r="K2002" i="3"/>
  <c r="K2003" i="3"/>
  <c r="K2004" i="3"/>
  <c r="K2005" i="3"/>
  <c r="K2006" i="3"/>
  <c r="K2007" i="3"/>
  <c r="K2008" i="3"/>
  <c r="K2009" i="3"/>
  <c r="K2010" i="3"/>
  <c r="K2011" i="3"/>
  <c r="K2012" i="3"/>
  <c r="K2013" i="3"/>
  <c r="K2014" i="3"/>
  <c r="K2015" i="3"/>
  <c r="K2016" i="3"/>
  <c r="K2017" i="3"/>
  <c r="K2018" i="3"/>
  <c r="K2019" i="3"/>
  <c r="K2020" i="3"/>
  <c r="K2021" i="3"/>
  <c r="K2022" i="3"/>
  <c r="K2023" i="3"/>
  <c r="K2024" i="3"/>
  <c r="K2025" i="3"/>
  <c r="K2026" i="3"/>
  <c r="K2027" i="3"/>
  <c r="K2028" i="3"/>
  <c r="K2029" i="3"/>
  <c r="K2030" i="3"/>
  <c r="K2031" i="3"/>
  <c r="K2032" i="3"/>
  <c r="K2033" i="3"/>
  <c r="K2034" i="3"/>
  <c r="K2035" i="3"/>
  <c r="K2036" i="3"/>
  <c r="K2037" i="3"/>
  <c r="K2038" i="3"/>
  <c r="K2039" i="3"/>
  <c r="K2040" i="3"/>
  <c r="K2041" i="3"/>
  <c r="K2042" i="3"/>
  <c r="K2043" i="3"/>
  <c r="K2044" i="3"/>
  <c r="K2045" i="3"/>
  <c r="K2046" i="3"/>
  <c r="K2047" i="3"/>
  <c r="K2048" i="3"/>
  <c r="K2049" i="3"/>
  <c r="K2050" i="3"/>
  <c r="K2051" i="3"/>
  <c r="K2052" i="3"/>
  <c r="K2053" i="3"/>
  <c r="K2054" i="3"/>
  <c r="K2055" i="3"/>
  <c r="K2056" i="3"/>
  <c r="K2057" i="3"/>
  <c r="K2058" i="3"/>
  <c r="K2059" i="3"/>
  <c r="K2060" i="3"/>
  <c r="K2061" i="3"/>
  <c r="K2062" i="3"/>
  <c r="K2063" i="3"/>
  <c r="K2064" i="3"/>
  <c r="K2065" i="3"/>
  <c r="K2066" i="3"/>
  <c r="K2067" i="3"/>
  <c r="K2068" i="3"/>
  <c r="K2069" i="3"/>
  <c r="K2070" i="3"/>
  <c r="K2071" i="3"/>
  <c r="K2072" i="3"/>
  <c r="K2073" i="3"/>
  <c r="K2074" i="3"/>
  <c r="K2075" i="3"/>
  <c r="K2076" i="3"/>
  <c r="K2077" i="3"/>
  <c r="K2078" i="3"/>
  <c r="K2079" i="3"/>
  <c r="K2080" i="3"/>
  <c r="K2081" i="3"/>
  <c r="K2082" i="3"/>
  <c r="K2083" i="3"/>
  <c r="K2084" i="3"/>
  <c r="K2085" i="3"/>
  <c r="K2086" i="3"/>
  <c r="K2087" i="3"/>
  <c r="K2088" i="3"/>
  <c r="K2089" i="3"/>
  <c r="K2090" i="3"/>
  <c r="K2091" i="3"/>
  <c r="K2092" i="3"/>
  <c r="K2093" i="3"/>
  <c r="K2094" i="3"/>
  <c r="K2095" i="3"/>
  <c r="K2096" i="3"/>
  <c r="K2097" i="3"/>
  <c r="K2098" i="3"/>
  <c r="K2099" i="3"/>
  <c r="K2100" i="3"/>
  <c r="K2101" i="3"/>
  <c r="K2102" i="3"/>
  <c r="K2103" i="3"/>
  <c r="K2104" i="3"/>
  <c r="K2105" i="3"/>
  <c r="K2106" i="3"/>
  <c r="K2107" i="3"/>
  <c r="K2108" i="3"/>
  <c r="K2109" i="3"/>
  <c r="K2110" i="3"/>
  <c r="K2111" i="3"/>
  <c r="K2112" i="3"/>
  <c r="K2113" i="3"/>
  <c r="K2114" i="3"/>
  <c r="K2115" i="3"/>
  <c r="K2116" i="3"/>
  <c r="K2117" i="3"/>
  <c r="K2118" i="3"/>
  <c r="K2119" i="3"/>
  <c r="K2120" i="3"/>
  <c r="K2121" i="3"/>
  <c r="K2122" i="3"/>
  <c r="K2123" i="3"/>
  <c r="K2124" i="3"/>
  <c r="K2125" i="3"/>
  <c r="K2126" i="3"/>
  <c r="K2127" i="3"/>
  <c r="K2128" i="3"/>
  <c r="K2129" i="3"/>
  <c r="K2130" i="3"/>
  <c r="K2131" i="3"/>
  <c r="K2132" i="3"/>
  <c r="K2133" i="3"/>
  <c r="K2134" i="3"/>
  <c r="K2135" i="3"/>
  <c r="K2136" i="3"/>
  <c r="K2137" i="3"/>
  <c r="K2138" i="3"/>
  <c r="K2139" i="3"/>
  <c r="K2140" i="3"/>
  <c r="K2141" i="3"/>
  <c r="K2142" i="3"/>
  <c r="K2143" i="3"/>
  <c r="K2144" i="3"/>
  <c r="K2145" i="3"/>
  <c r="K2146" i="3"/>
  <c r="K2147" i="3"/>
  <c r="K2148" i="3"/>
  <c r="K2149" i="3"/>
  <c r="K2150" i="3"/>
  <c r="K2151" i="3"/>
  <c r="K2152" i="3"/>
  <c r="K2153" i="3"/>
  <c r="K2154" i="3"/>
  <c r="K2155" i="3"/>
  <c r="K2156" i="3"/>
  <c r="K2157" i="3"/>
  <c r="K2158" i="3"/>
  <c r="K2159" i="3"/>
  <c r="K2160" i="3"/>
  <c r="K2161" i="3"/>
  <c r="K2162" i="3"/>
  <c r="K2163" i="3"/>
  <c r="K2164" i="3"/>
  <c r="K2165" i="3"/>
  <c r="K2166" i="3"/>
  <c r="K2167" i="3"/>
  <c r="K2168" i="3"/>
  <c r="K2169" i="3"/>
  <c r="K2170" i="3"/>
  <c r="K2171" i="3"/>
  <c r="K2172" i="3"/>
  <c r="K2173" i="3"/>
  <c r="K2174" i="3"/>
  <c r="K2175" i="3"/>
  <c r="K2176" i="3"/>
  <c r="K2177" i="3"/>
  <c r="K2178" i="3"/>
  <c r="K2179" i="3"/>
  <c r="K2180" i="3"/>
  <c r="K2181" i="3"/>
  <c r="K2182" i="3"/>
  <c r="K2183" i="3"/>
  <c r="K2184" i="3"/>
  <c r="K2185" i="3"/>
  <c r="K2186" i="3"/>
  <c r="K2187" i="3"/>
  <c r="K2188" i="3"/>
  <c r="K2189" i="3"/>
  <c r="K2190" i="3"/>
  <c r="K2191" i="3"/>
  <c r="K2192" i="3"/>
  <c r="K2193" i="3"/>
  <c r="K2194" i="3"/>
  <c r="K2195" i="3"/>
  <c r="K2196" i="3"/>
  <c r="K2197" i="3"/>
  <c r="K2198" i="3"/>
  <c r="K2199" i="3"/>
  <c r="K2200" i="3"/>
  <c r="K2201" i="3"/>
  <c r="K2202" i="3"/>
  <c r="K2203" i="3"/>
  <c r="K2204" i="3"/>
  <c r="K2205" i="3"/>
  <c r="K2206" i="3"/>
  <c r="K2207" i="3"/>
  <c r="K2208" i="3"/>
  <c r="K2209" i="3"/>
  <c r="K2210" i="3"/>
  <c r="K2211" i="3"/>
  <c r="K2212" i="3"/>
  <c r="K2213" i="3"/>
  <c r="K2214" i="3"/>
  <c r="K2215" i="3"/>
  <c r="K2216" i="3"/>
  <c r="K2217" i="3"/>
  <c r="K2218" i="3"/>
  <c r="K2219" i="3"/>
  <c r="K2220" i="3"/>
  <c r="K2221" i="3"/>
  <c r="K2222" i="3"/>
  <c r="K2223" i="3"/>
  <c r="K2224" i="3"/>
  <c r="K2225" i="3"/>
  <c r="K2226" i="3"/>
  <c r="K2227" i="3"/>
  <c r="K2228" i="3"/>
  <c r="K2229" i="3"/>
  <c r="K2230" i="3"/>
  <c r="K2231" i="3"/>
  <c r="K2232" i="3"/>
  <c r="K2233" i="3"/>
  <c r="K2234" i="3"/>
  <c r="K2235" i="3"/>
  <c r="K2236" i="3"/>
  <c r="K2237" i="3"/>
  <c r="K2238" i="3"/>
  <c r="K2239" i="3"/>
  <c r="K2240" i="3"/>
  <c r="K2241" i="3"/>
  <c r="K2242" i="3"/>
  <c r="K2243" i="3"/>
  <c r="K2244" i="3"/>
  <c r="K2245" i="3"/>
  <c r="K2246" i="3"/>
  <c r="K2247" i="3"/>
  <c r="K2248" i="3"/>
  <c r="K2249" i="3"/>
  <c r="K2250" i="3"/>
  <c r="K2251" i="3"/>
  <c r="K2252" i="3"/>
  <c r="K2253" i="3"/>
  <c r="K2254" i="3"/>
  <c r="K2255" i="3"/>
  <c r="K2256" i="3"/>
  <c r="K2257" i="3"/>
  <c r="K2258" i="3"/>
  <c r="K2259" i="3"/>
  <c r="K2260" i="3"/>
  <c r="K2261" i="3"/>
  <c r="K2262" i="3"/>
  <c r="K2263" i="3"/>
  <c r="K2264" i="3"/>
  <c r="K2265" i="3"/>
  <c r="K2266" i="3"/>
  <c r="K2267" i="3"/>
  <c r="K2268" i="3"/>
  <c r="K2269" i="3"/>
  <c r="K2270" i="3"/>
  <c r="K2271" i="3"/>
  <c r="K2272" i="3"/>
  <c r="K2273" i="3"/>
  <c r="K2274" i="3"/>
  <c r="K2275" i="3"/>
  <c r="K2276" i="3"/>
  <c r="K2277" i="3"/>
  <c r="K2278" i="3"/>
  <c r="K2279" i="3"/>
  <c r="K2280" i="3"/>
  <c r="K2281" i="3"/>
  <c r="K2282" i="3"/>
  <c r="K2283" i="3"/>
  <c r="K2284" i="3"/>
  <c r="K2285" i="3"/>
  <c r="K2286" i="3"/>
  <c r="K2287" i="3"/>
  <c r="K2288" i="3"/>
  <c r="K2289" i="3"/>
  <c r="K2290" i="3"/>
  <c r="K2291" i="3"/>
  <c r="K2292" i="3"/>
  <c r="K2293" i="3"/>
  <c r="K2294" i="3"/>
  <c r="K2295" i="3"/>
  <c r="K2296" i="3"/>
  <c r="K2297" i="3"/>
  <c r="K2298" i="3"/>
  <c r="K2299" i="3"/>
  <c r="K2300" i="3"/>
  <c r="K2301" i="3"/>
  <c r="K2302" i="3"/>
  <c r="K2303" i="3"/>
  <c r="K2304" i="3"/>
  <c r="K2305" i="3"/>
  <c r="K2306" i="3"/>
  <c r="K2307" i="3"/>
  <c r="K2308" i="3"/>
  <c r="K2309" i="3"/>
  <c r="K2310" i="3"/>
  <c r="K2311" i="3"/>
  <c r="K2312" i="3"/>
  <c r="K2313" i="3"/>
  <c r="K2314" i="3"/>
  <c r="K2315" i="3"/>
  <c r="K2316" i="3"/>
  <c r="K2317" i="3"/>
  <c r="K2318" i="3"/>
  <c r="K2319" i="3"/>
  <c r="K2320" i="3"/>
  <c r="K2321" i="3"/>
  <c r="K2322" i="3"/>
  <c r="K2323" i="3"/>
  <c r="K2324" i="3"/>
  <c r="K2325" i="3"/>
  <c r="K2326" i="3"/>
  <c r="K2327" i="3"/>
  <c r="K2328" i="3"/>
  <c r="K2329" i="3"/>
  <c r="K2330" i="3"/>
  <c r="K2331" i="3"/>
  <c r="K2332" i="3"/>
  <c r="K2333" i="3"/>
  <c r="K2334" i="3"/>
  <c r="K2335" i="3"/>
  <c r="K2336" i="3"/>
  <c r="K2337" i="3"/>
  <c r="K2338" i="3"/>
  <c r="K2339" i="3"/>
  <c r="K2340" i="3"/>
  <c r="K2341" i="3"/>
  <c r="K2342" i="3"/>
  <c r="K2343" i="3"/>
  <c r="K2344" i="3"/>
  <c r="K2345" i="3"/>
  <c r="K2346" i="3"/>
  <c r="K2347" i="3"/>
  <c r="K2348" i="3"/>
  <c r="K2349" i="3"/>
  <c r="K2350" i="3"/>
  <c r="K2351" i="3"/>
  <c r="K2352" i="3"/>
  <c r="K4" i="3"/>
  <c r="K3" i="3"/>
  <c r="D2269" i="3"/>
  <c r="D2268" i="3"/>
  <c r="D2267" i="3"/>
  <c r="D2266" i="3"/>
  <c r="D2265" i="3"/>
  <c r="D2264" i="3"/>
  <c r="D2263" i="3"/>
  <c r="D2262" i="3"/>
  <c r="D2261" i="3"/>
  <c r="D2260" i="3"/>
  <c r="D2259" i="3"/>
  <c r="D2258" i="3"/>
  <c r="D2257" i="3"/>
  <c r="D2256" i="3"/>
  <c r="D2255" i="3"/>
  <c r="D2254" i="3"/>
  <c r="D2253" i="3"/>
  <c r="D2252" i="3"/>
  <c r="D2251" i="3"/>
  <c r="D2250" i="3"/>
  <c r="D2249" i="3"/>
  <c r="D2248" i="3"/>
  <c r="D2247" i="3"/>
  <c r="D2246" i="3"/>
  <c r="D2245" i="3"/>
  <c r="D2244" i="3"/>
  <c r="D2243" i="3"/>
  <c r="D2242" i="3"/>
  <c r="D2241" i="3"/>
  <c r="D2240" i="3"/>
  <c r="D2239" i="3"/>
  <c r="D2238" i="3"/>
  <c r="D2237" i="3"/>
  <c r="D2236" i="3"/>
  <c r="D2235" i="3"/>
  <c r="D2234" i="3"/>
  <c r="D2233" i="3"/>
  <c r="D2232" i="3"/>
  <c r="D2231" i="3"/>
  <c r="D2230" i="3"/>
  <c r="D2229" i="3"/>
  <c r="D2228" i="3"/>
  <c r="D2227" i="3"/>
  <c r="D2226" i="3"/>
  <c r="D2225" i="3"/>
  <c r="D2224" i="3"/>
  <c r="D2223" i="3"/>
  <c r="D2222" i="3"/>
  <c r="D2221" i="3"/>
  <c r="D2220" i="3"/>
  <c r="D2219" i="3"/>
  <c r="D2218" i="3"/>
  <c r="D2217" i="3"/>
  <c r="D2216" i="3"/>
  <c r="D2215" i="3"/>
  <c r="D2214" i="3"/>
  <c r="D2213" i="3"/>
  <c r="D2212" i="3"/>
  <c r="D2211" i="3"/>
  <c r="D2210" i="3"/>
  <c r="D2209" i="3"/>
  <c r="D2208" i="3"/>
  <c r="D2207" i="3"/>
  <c r="D2206" i="3"/>
  <c r="D2205" i="3"/>
  <c r="D2204" i="3"/>
  <c r="D2203" i="3"/>
  <c r="D2202" i="3"/>
  <c r="D2201" i="3"/>
  <c r="D2200" i="3"/>
  <c r="D2199" i="3"/>
  <c r="D2198" i="3"/>
  <c r="D2197" i="3"/>
  <c r="D2196" i="3"/>
  <c r="D2195" i="3"/>
  <c r="D2194" i="3"/>
  <c r="D2193" i="3"/>
  <c r="D2192" i="3"/>
  <c r="D2191" i="3"/>
  <c r="D2190" i="3"/>
  <c r="D2189" i="3"/>
  <c r="D2188" i="3"/>
  <c r="D2187" i="3"/>
  <c r="D2186" i="3"/>
  <c r="D2185" i="3"/>
  <c r="D2184" i="3"/>
  <c r="D2183" i="3"/>
  <c r="D2182" i="3"/>
  <c r="D2181" i="3"/>
  <c r="D2180" i="3"/>
  <c r="D2179" i="3"/>
  <c r="D2178" i="3"/>
  <c r="D2177" i="3"/>
  <c r="D2176" i="3"/>
  <c r="D2175" i="3"/>
  <c r="D2174" i="3"/>
  <c r="D2173" i="3"/>
  <c r="D2172" i="3"/>
  <c r="D2171" i="3"/>
  <c r="D2170" i="3"/>
  <c r="D2169" i="3"/>
  <c r="D2168" i="3"/>
  <c r="D2167" i="3"/>
  <c r="D2166" i="3"/>
  <c r="D2165" i="3"/>
  <c r="D2164" i="3"/>
  <c r="D2163" i="3"/>
  <c r="D2162" i="3"/>
  <c r="D2161" i="3"/>
  <c r="D2160" i="3"/>
  <c r="D2159" i="3"/>
  <c r="D2158" i="3"/>
  <c r="D2157" i="3"/>
  <c r="D2156" i="3"/>
  <c r="D2155" i="3"/>
  <c r="D2154" i="3"/>
  <c r="D2153" i="3"/>
  <c r="D2152" i="3"/>
  <c r="D2151" i="3"/>
  <c r="D2150" i="3"/>
  <c r="D2149" i="3"/>
  <c r="D2148" i="3"/>
  <c r="D2147" i="3"/>
  <c r="D2146" i="3"/>
  <c r="D2145" i="3"/>
  <c r="D2144" i="3"/>
  <c r="D2143" i="3"/>
  <c r="D2142" i="3"/>
  <c r="D2141" i="3"/>
  <c r="D2140" i="3"/>
  <c r="D2139" i="3"/>
  <c r="D2138" i="3"/>
  <c r="D2137" i="3"/>
  <c r="D2136" i="3"/>
  <c r="D2135" i="3"/>
  <c r="D2134" i="3"/>
  <c r="D2133" i="3"/>
  <c r="D2132" i="3"/>
  <c r="D2131" i="3"/>
  <c r="D2130" i="3"/>
  <c r="D2129" i="3"/>
  <c r="D2128" i="3"/>
  <c r="D2127" i="3"/>
  <c r="D2126" i="3"/>
  <c r="D2125" i="3"/>
  <c r="D2124" i="3"/>
  <c r="D2123" i="3"/>
  <c r="D2122" i="3"/>
  <c r="D2121" i="3"/>
  <c r="D2120" i="3"/>
  <c r="D2119" i="3"/>
  <c r="D2118" i="3"/>
  <c r="D2117" i="3"/>
  <c r="D2116" i="3"/>
  <c r="D2115" i="3"/>
  <c r="D2114" i="3"/>
  <c r="D2113" i="3"/>
  <c r="D2112" i="3"/>
  <c r="D2111" i="3"/>
  <c r="D2110" i="3"/>
  <c r="D2109" i="3"/>
  <c r="D2108" i="3"/>
  <c r="D2107" i="3"/>
  <c r="D2106" i="3"/>
  <c r="D2105" i="3"/>
  <c r="D2104" i="3"/>
  <c r="D2103" i="3"/>
  <c r="D2102" i="3"/>
  <c r="D2101" i="3"/>
  <c r="D2100" i="3"/>
  <c r="D2099" i="3"/>
  <c r="D2098" i="3"/>
  <c r="D2097" i="3"/>
  <c r="D2096" i="3"/>
  <c r="D2095" i="3"/>
  <c r="D2094" i="3"/>
  <c r="D2093" i="3"/>
  <c r="D2092" i="3"/>
  <c r="D2091" i="3"/>
  <c r="D2090" i="3"/>
  <c r="D2089" i="3"/>
  <c r="D2088" i="3"/>
  <c r="D2087" i="3"/>
  <c r="D2086" i="3"/>
  <c r="D2085" i="3"/>
  <c r="D2084" i="3"/>
  <c r="D2083" i="3"/>
  <c r="D2082" i="3"/>
  <c r="D2081" i="3"/>
  <c r="D2080" i="3"/>
  <c r="D2079" i="3"/>
  <c r="D2078" i="3"/>
  <c r="D2077" i="3"/>
  <c r="D2076" i="3"/>
  <c r="D2075" i="3"/>
  <c r="D2074" i="3"/>
  <c r="D2073" i="3"/>
  <c r="D2072" i="3"/>
  <c r="D2071" i="3"/>
  <c r="D2070" i="3"/>
  <c r="D2069" i="3"/>
  <c r="D2068" i="3"/>
  <c r="D2067" i="3"/>
  <c r="D2066" i="3"/>
  <c r="D2065" i="3"/>
  <c r="D2064" i="3"/>
  <c r="D2063" i="3"/>
  <c r="D2062" i="3"/>
  <c r="D2061" i="3"/>
  <c r="D2060" i="3"/>
  <c r="D2059" i="3"/>
  <c r="D2058" i="3"/>
  <c r="D2057" i="3"/>
  <c r="D2056" i="3"/>
  <c r="D2055" i="3"/>
  <c r="D2054" i="3"/>
  <c r="D2053" i="3"/>
  <c r="D2052" i="3"/>
  <c r="D2051" i="3"/>
  <c r="D2050" i="3"/>
  <c r="D2049" i="3"/>
  <c r="D2048" i="3"/>
  <c r="D2047" i="3"/>
  <c r="D2046" i="3"/>
  <c r="D2045" i="3"/>
  <c r="D2044" i="3"/>
  <c r="D2043" i="3"/>
  <c r="D2042" i="3"/>
  <c r="D2041" i="3"/>
  <c r="D2040" i="3"/>
  <c r="D2039" i="3"/>
  <c r="D2038" i="3"/>
  <c r="D2037" i="3"/>
  <c r="D2036" i="3"/>
  <c r="D2035" i="3"/>
  <c r="D2034" i="3"/>
  <c r="D2033" i="3"/>
  <c r="D2032" i="3"/>
  <c r="D2031" i="3"/>
  <c r="D2030" i="3"/>
  <c r="D2029" i="3"/>
  <c r="D2028" i="3"/>
  <c r="D2027" i="3"/>
  <c r="D2026" i="3"/>
  <c r="D2025" i="3"/>
  <c r="D2024" i="3"/>
  <c r="D2023" i="3"/>
  <c r="D2022" i="3"/>
  <c r="D2021" i="3"/>
  <c r="D2020" i="3"/>
  <c r="D2019" i="3"/>
  <c r="D2018" i="3"/>
  <c r="D2017" i="3"/>
  <c r="D2016" i="3"/>
  <c r="D2015" i="3"/>
  <c r="D2014" i="3"/>
  <c r="D2013" i="3"/>
  <c r="D2012" i="3"/>
  <c r="D2011" i="3"/>
  <c r="D2010" i="3"/>
  <c r="D2009" i="3"/>
  <c r="D2008" i="3"/>
  <c r="D2007" i="3"/>
  <c r="D2006" i="3"/>
  <c r="D2005" i="3"/>
  <c r="D2004" i="3"/>
  <c r="D2003" i="3"/>
  <c r="D2002" i="3"/>
  <c r="D2001" i="3"/>
  <c r="D2000" i="3"/>
  <c r="D1999" i="3"/>
  <c r="D1998" i="3"/>
  <c r="D1997" i="3"/>
  <c r="D1996" i="3"/>
  <c r="D1995" i="3"/>
  <c r="D1994" i="3"/>
  <c r="D1993" i="3"/>
  <c r="D1992" i="3"/>
  <c r="D1991" i="3"/>
  <c r="D1990" i="3"/>
  <c r="D1989" i="3"/>
  <c r="D1988" i="3"/>
  <c r="D1987" i="3"/>
  <c r="D1986" i="3"/>
  <c r="D1985" i="3"/>
  <c r="D1984" i="3"/>
  <c r="D1983" i="3"/>
  <c r="D1982" i="3"/>
  <c r="D1981" i="3"/>
  <c r="D1980" i="3"/>
  <c r="D1979" i="3"/>
  <c r="D1978" i="3"/>
  <c r="D1977" i="3"/>
  <c r="D1976" i="3"/>
  <c r="D1975" i="3"/>
  <c r="D1974" i="3"/>
  <c r="D1973" i="3"/>
  <c r="D1972" i="3"/>
  <c r="D1971" i="3"/>
  <c r="D1970" i="3"/>
  <c r="D1969" i="3"/>
  <c r="D1968" i="3"/>
  <c r="D1967" i="3"/>
  <c r="D1966" i="3"/>
  <c r="D1965" i="3"/>
  <c r="D1964" i="3"/>
  <c r="D1963" i="3"/>
  <c r="D1962" i="3"/>
  <c r="D1961" i="3"/>
  <c r="D1960" i="3"/>
  <c r="D1959" i="3"/>
  <c r="D1958" i="3"/>
  <c r="D1957" i="3"/>
  <c r="D1956" i="3"/>
  <c r="D1955" i="3"/>
  <c r="D1954" i="3"/>
  <c r="D1953" i="3"/>
  <c r="D1952" i="3"/>
  <c r="D1951" i="3"/>
  <c r="D1950" i="3"/>
  <c r="D1949" i="3"/>
  <c r="D1948" i="3"/>
  <c r="D1947" i="3"/>
  <c r="D1946" i="3"/>
  <c r="D1945" i="3"/>
  <c r="D1944" i="3"/>
  <c r="D1943" i="3"/>
  <c r="D1942" i="3"/>
  <c r="D1941" i="3"/>
  <c r="D1940" i="3"/>
  <c r="D1939" i="3"/>
  <c r="D1938" i="3"/>
  <c r="D1937" i="3"/>
  <c r="D1936" i="3"/>
  <c r="D1935" i="3"/>
  <c r="D1934" i="3"/>
  <c r="D1933" i="3"/>
  <c r="D1932" i="3"/>
  <c r="D1931" i="3"/>
  <c r="D1930" i="3"/>
  <c r="D1929" i="3"/>
  <c r="D1928" i="3"/>
  <c r="D1927" i="3"/>
  <c r="D1926" i="3"/>
  <c r="D1925" i="3"/>
  <c r="D1924" i="3"/>
  <c r="D1923" i="3"/>
  <c r="D1922" i="3"/>
  <c r="D1921" i="3"/>
  <c r="D1920" i="3"/>
  <c r="D1919" i="3"/>
  <c r="D1918" i="3"/>
  <c r="D1917" i="3"/>
  <c r="D1916" i="3"/>
  <c r="D1915" i="3"/>
  <c r="D1914" i="3"/>
  <c r="D1913" i="3"/>
  <c r="D1912" i="3"/>
  <c r="D1911" i="3"/>
  <c r="D1910" i="3"/>
  <c r="D1909" i="3"/>
  <c r="D1908" i="3"/>
  <c r="D1907" i="3"/>
  <c r="D1906" i="3"/>
  <c r="D1905" i="3"/>
  <c r="D1904" i="3"/>
  <c r="D1903" i="3"/>
  <c r="D1902" i="3"/>
  <c r="D1901" i="3"/>
  <c r="D1900" i="3"/>
  <c r="D1899" i="3"/>
  <c r="D1898" i="3"/>
  <c r="D1897" i="3"/>
  <c r="D1896" i="3"/>
  <c r="D1895" i="3"/>
  <c r="D1894" i="3"/>
  <c r="D1893" i="3"/>
  <c r="D1892" i="3"/>
  <c r="D1891" i="3"/>
  <c r="D1890" i="3"/>
  <c r="D1889" i="3"/>
  <c r="D1888" i="3"/>
  <c r="D1887" i="3"/>
  <c r="D1886" i="3"/>
  <c r="D1885" i="3"/>
  <c r="D1884" i="3"/>
  <c r="D1883" i="3"/>
  <c r="D1882" i="3"/>
  <c r="D1881" i="3"/>
  <c r="D1880" i="3"/>
  <c r="D1879" i="3"/>
  <c r="D1878" i="3"/>
  <c r="D1877" i="3"/>
  <c r="D1876" i="3"/>
  <c r="D1875" i="3"/>
  <c r="D1874" i="3"/>
  <c r="D1873" i="3"/>
  <c r="D1872" i="3"/>
  <c r="D1871" i="3"/>
  <c r="D1870" i="3"/>
  <c r="D1869" i="3"/>
  <c r="D1868" i="3"/>
  <c r="D1867" i="3"/>
  <c r="D1866" i="3"/>
  <c r="D1865" i="3"/>
  <c r="D1864" i="3"/>
  <c r="D1863" i="3"/>
  <c r="D1862" i="3"/>
  <c r="D1861" i="3"/>
  <c r="D1860" i="3"/>
  <c r="D1859" i="3"/>
  <c r="D1858" i="3"/>
  <c r="D1857" i="3"/>
  <c r="D1856" i="3"/>
  <c r="D1855" i="3"/>
  <c r="D1854" i="3"/>
  <c r="D1853" i="3"/>
  <c r="D1852" i="3"/>
  <c r="D1851" i="3"/>
  <c r="D1850" i="3"/>
  <c r="D1849" i="3"/>
  <c r="D1848" i="3"/>
  <c r="D1847" i="3"/>
  <c r="D1846" i="3"/>
  <c r="D1845" i="3"/>
  <c r="D1844" i="3"/>
  <c r="D1843" i="3"/>
  <c r="D1842" i="3"/>
  <c r="D1841" i="3"/>
  <c r="D1840" i="3"/>
  <c r="D1839" i="3"/>
  <c r="D1838" i="3"/>
  <c r="D1837" i="3"/>
  <c r="D1836" i="3"/>
  <c r="D1835" i="3"/>
  <c r="D1834" i="3"/>
  <c r="D1833" i="3"/>
  <c r="D1832" i="3"/>
  <c r="D1831" i="3"/>
  <c r="D1830" i="3"/>
  <c r="D1829" i="3"/>
  <c r="D1828" i="3"/>
  <c r="D1827" i="3"/>
  <c r="D1826" i="3"/>
  <c r="D1825" i="3"/>
  <c r="D1824" i="3"/>
  <c r="D1823" i="3"/>
  <c r="D1822" i="3"/>
  <c r="D1821" i="3"/>
  <c r="D1820" i="3"/>
  <c r="D1819" i="3"/>
  <c r="D1818" i="3"/>
  <c r="D1817" i="3"/>
  <c r="D1816" i="3"/>
  <c r="D1815" i="3"/>
  <c r="D1814" i="3"/>
  <c r="D1813" i="3"/>
  <c r="D1812" i="3"/>
  <c r="D1811" i="3"/>
  <c r="D1810" i="3"/>
  <c r="D1809" i="3"/>
  <c r="D1808" i="3"/>
  <c r="D1807" i="3"/>
  <c r="D1806" i="3"/>
  <c r="D1805" i="3"/>
  <c r="D1804" i="3"/>
  <c r="D1803" i="3"/>
  <c r="D1802" i="3"/>
  <c r="D1801" i="3"/>
  <c r="D1800" i="3"/>
  <c r="D1799" i="3"/>
  <c r="D1798" i="3"/>
  <c r="D1797" i="3"/>
  <c r="D1796" i="3"/>
  <c r="D1795" i="3"/>
  <c r="D1794" i="3"/>
  <c r="D1793" i="3"/>
  <c r="D1792" i="3"/>
  <c r="D1791" i="3"/>
  <c r="D1790" i="3"/>
  <c r="D1789" i="3"/>
  <c r="D1788" i="3"/>
  <c r="D1787" i="3"/>
  <c r="D1786" i="3"/>
  <c r="D1785" i="3"/>
  <c r="D1784" i="3"/>
  <c r="D1783" i="3"/>
  <c r="D1782" i="3"/>
  <c r="D1781" i="3"/>
  <c r="D1780" i="3"/>
  <c r="D1779" i="3"/>
  <c r="D1778" i="3"/>
  <c r="D1777" i="3"/>
  <c r="D1776" i="3"/>
  <c r="D1775" i="3"/>
  <c r="D1774" i="3"/>
  <c r="D1773" i="3"/>
  <c r="D1772" i="3"/>
  <c r="D1771" i="3"/>
  <c r="D1770" i="3"/>
  <c r="D1769" i="3"/>
  <c r="D1768" i="3"/>
  <c r="D1767" i="3"/>
  <c r="D1766" i="3"/>
  <c r="D1765" i="3"/>
  <c r="D1764" i="3"/>
  <c r="D1763" i="3"/>
  <c r="D1762" i="3"/>
  <c r="D1761" i="3"/>
  <c r="D1760" i="3"/>
  <c r="D1759" i="3"/>
  <c r="D1758" i="3"/>
  <c r="D1757" i="3"/>
  <c r="D1756" i="3"/>
  <c r="D1755" i="3"/>
  <c r="D1754" i="3"/>
  <c r="D1753" i="3"/>
  <c r="D1752" i="3"/>
  <c r="D1751" i="3"/>
  <c r="D1750" i="3"/>
  <c r="D1749" i="3"/>
  <c r="D1748" i="3"/>
  <c r="D1747" i="3"/>
  <c r="D1746" i="3"/>
  <c r="D1745" i="3"/>
  <c r="D1744" i="3"/>
  <c r="D1743" i="3"/>
  <c r="D1742" i="3"/>
  <c r="D1741" i="3"/>
  <c r="D1740" i="3"/>
  <c r="D1739" i="3"/>
  <c r="D1738" i="3"/>
  <c r="D1737" i="3"/>
  <c r="D1736" i="3"/>
  <c r="D1735" i="3"/>
  <c r="D1734" i="3"/>
  <c r="D1733" i="3"/>
  <c r="D1732" i="3"/>
  <c r="D1731" i="3"/>
  <c r="D1730" i="3"/>
  <c r="D1729" i="3"/>
  <c r="D1728" i="3"/>
  <c r="D1727" i="3"/>
  <c r="D1726" i="3"/>
  <c r="D1725" i="3"/>
  <c r="D1724" i="3"/>
  <c r="D1723" i="3"/>
  <c r="D1722" i="3"/>
  <c r="D1721" i="3"/>
  <c r="D1720" i="3"/>
  <c r="D1719" i="3"/>
  <c r="D1718" i="3"/>
  <c r="D1717" i="3"/>
  <c r="D1716" i="3"/>
  <c r="D1715" i="3"/>
  <c r="D1714" i="3"/>
  <c r="D1713" i="3"/>
  <c r="D1712" i="3"/>
  <c r="D1711" i="3"/>
  <c r="D1710" i="3"/>
  <c r="D1709" i="3"/>
  <c r="D1708" i="3"/>
  <c r="D1707" i="3"/>
  <c r="D1706" i="3"/>
  <c r="D1705" i="3"/>
  <c r="D1704" i="3"/>
  <c r="D1703" i="3"/>
  <c r="D1702" i="3"/>
  <c r="D1701" i="3"/>
  <c r="D1700" i="3"/>
  <c r="D1699" i="3"/>
  <c r="D1698" i="3"/>
  <c r="D1697" i="3"/>
  <c r="D1696" i="3"/>
  <c r="D1695" i="3"/>
  <c r="D1694" i="3"/>
  <c r="D1693" i="3"/>
  <c r="D1692" i="3"/>
  <c r="D1691" i="3"/>
  <c r="D1690" i="3"/>
  <c r="D1689" i="3"/>
  <c r="D1688" i="3"/>
  <c r="D1687" i="3"/>
  <c r="D1686" i="3"/>
  <c r="D1685" i="3"/>
  <c r="D1684" i="3"/>
  <c r="D1683" i="3"/>
  <c r="D1682" i="3"/>
  <c r="D1681" i="3"/>
  <c r="D1680" i="3"/>
  <c r="D1679" i="3"/>
  <c r="D1678" i="3"/>
  <c r="D1677" i="3"/>
  <c r="D1676" i="3"/>
  <c r="D1675" i="3"/>
  <c r="D1674" i="3"/>
  <c r="D1673" i="3"/>
  <c r="D1672" i="3"/>
  <c r="D1671" i="3"/>
  <c r="D1670" i="3"/>
  <c r="D1669" i="3"/>
  <c r="D1668" i="3"/>
  <c r="D1667" i="3"/>
  <c r="D1666" i="3"/>
  <c r="D1665" i="3"/>
  <c r="D1664" i="3"/>
  <c r="D1663" i="3"/>
  <c r="D1662" i="3"/>
  <c r="D1661" i="3"/>
  <c r="D1660" i="3"/>
  <c r="D1659" i="3"/>
  <c r="D1658" i="3"/>
  <c r="D1657" i="3"/>
  <c r="D1656" i="3"/>
  <c r="D1655" i="3"/>
  <c r="D1654" i="3"/>
  <c r="D1653" i="3"/>
  <c r="D1652" i="3"/>
  <c r="D1651" i="3"/>
  <c r="D1650" i="3"/>
  <c r="D1649" i="3"/>
  <c r="D1648" i="3"/>
  <c r="D1647" i="3"/>
  <c r="D1646" i="3"/>
  <c r="D1645" i="3"/>
  <c r="D1644" i="3"/>
  <c r="D1643" i="3"/>
  <c r="D1642" i="3"/>
  <c r="D1641" i="3"/>
  <c r="D1640" i="3"/>
  <c r="D1639" i="3"/>
  <c r="D1638" i="3"/>
  <c r="D1637" i="3"/>
  <c r="D1636" i="3"/>
  <c r="D1635" i="3"/>
  <c r="D1634" i="3"/>
  <c r="D1633" i="3"/>
  <c r="D1632" i="3"/>
  <c r="D1631" i="3"/>
  <c r="D1630" i="3"/>
  <c r="D1629" i="3"/>
  <c r="D1628" i="3"/>
  <c r="D1627" i="3"/>
  <c r="D1626" i="3"/>
  <c r="D1625" i="3"/>
  <c r="D1624" i="3"/>
  <c r="D1623" i="3"/>
  <c r="D1622" i="3"/>
  <c r="D1621" i="3"/>
  <c r="D1620" i="3"/>
  <c r="D1619" i="3"/>
  <c r="D1618" i="3"/>
  <c r="D1617" i="3"/>
  <c r="D1616" i="3"/>
  <c r="D1615" i="3"/>
  <c r="D1614" i="3"/>
  <c r="D1613" i="3"/>
  <c r="D1612" i="3"/>
  <c r="D1611" i="3"/>
  <c r="D1610" i="3"/>
  <c r="D1609" i="3"/>
  <c r="D1608" i="3"/>
  <c r="D1607" i="3"/>
  <c r="D1606" i="3"/>
  <c r="D1605" i="3"/>
  <c r="D1604" i="3"/>
  <c r="D1603" i="3"/>
  <c r="D1602" i="3"/>
  <c r="D1601" i="3"/>
  <c r="D1600" i="3"/>
  <c r="D1599" i="3"/>
  <c r="D1598" i="3"/>
  <c r="D1597" i="3"/>
  <c r="D1596" i="3"/>
  <c r="D1595" i="3"/>
  <c r="D1594" i="3"/>
  <c r="D1593" i="3"/>
  <c r="D1592" i="3"/>
  <c r="D1591" i="3"/>
  <c r="D1590" i="3"/>
  <c r="D1589" i="3"/>
  <c r="D1588" i="3"/>
  <c r="D1587" i="3"/>
  <c r="D1586" i="3"/>
  <c r="D1585" i="3"/>
  <c r="D1584" i="3"/>
  <c r="D1583" i="3"/>
  <c r="D1582" i="3"/>
  <c r="D1581" i="3"/>
  <c r="D1580" i="3"/>
  <c r="D1579" i="3"/>
  <c r="D1578" i="3"/>
  <c r="D1577" i="3"/>
  <c r="D1576" i="3"/>
  <c r="D1575" i="3"/>
  <c r="D1574" i="3"/>
  <c r="D1573" i="3"/>
  <c r="D1572" i="3"/>
  <c r="D1571" i="3"/>
  <c r="D1570" i="3"/>
  <c r="D1569" i="3"/>
  <c r="D1568" i="3"/>
  <c r="D1567" i="3"/>
  <c r="D1566" i="3"/>
  <c r="D1565" i="3"/>
  <c r="D1564" i="3"/>
  <c r="D1563" i="3"/>
  <c r="D1562" i="3"/>
  <c r="D1561" i="3"/>
  <c r="D1560" i="3"/>
  <c r="D1559" i="3"/>
  <c r="D1558" i="3"/>
  <c r="D1557" i="3"/>
  <c r="D1556" i="3"/>
  <c r="D1555" i="3"/>
  <c r="D1554" i="3"/>
  <c r="D1553" i="3"/>
  <c r="D1552" i="3"/>
  <c r="D1551" i="3"/>
  <c r="D1550" i="3"/>
  <c r="D1549" i="3"/>
  <c r="D1548" i="3"/>
  <c r="D1547" i="3"/>
  <c r="D1546" i="3"/>
  <c r="D1545" i="3"/>
  <c r="D1544" i="3"/>
  <c r="D1543" i="3"/>
  <c r="D1542" i="3"/>
  <c r="D1541" i="3"/>
  <c r="D1540" i="3"/>
  <c r="D1539" i="3"/>
  <c r="D1538" i="3"/>
  <c r="D1537" i="3"/>
  <c r="D1536" i="3"/>
  <c r="D1535" i="3"/>
  <c r="D1534" i="3"/>
  <c r="D1533" i="3"/>
  <c r="D1532" i="3"/>
  <c r="D1531" i="3"/>
  <c r="D1530" i="3"/>
  <c r="D1529" i="3"/>
  <c r="D1528" i="3"/>
  <c r="D1527" i="3"/>
  <c r="D1526" i="3"/>
  <c r="D1525" i="3"/>
  <c r="D1524" i="3"/>
  <c r="D1523" i="3"/>
  <c r="D1522" i="3"/>
  <c r="D1521" i="3"/>
  <c r="D1520" i="3"/>
  <c r="D1519" i="3"/>
  <c r="D1518" i="3"/>
  <c r="D1517" i="3"/>
  <c r="D1516" i="3"/>
  <c r="D1515" i="3"/>
  <c r="D1514" i="3"/>
  <c r="D1513" i="3"/>
  <c r="D1512" i="3"/>
  <c r="D1511" i="3"/>
  <c r="D1510" i="3"/>
  <c r="D1509" i="3"/>
  <c r="D1508" i="3"/>
  <c r="D1507" i="3"/>
  <c r="D1506" i="3"/>
  <c r="D1505" i="3"/>
  <c r="D1504" i="3"/>
  <c r="D1503" i="3"/>
  <c r="D1502" i="3"/>
  <c r="D1501" i="3"/>
  <c r="D1500" i="3"/>
  <c r="D1499" i="3"/>
  <c r="D1498" i="3"/>
  <c r="D1497" i="3"/>
  <c r="D1496" i="3"/>
  <c r="D1495" i="3"/>
  <c r="D1494" i="3"/>
  <c r="D1493" i="3"/>
  <c r="D1492" i="3"/>
  <c r="D1491" i="3"/>
  <c r="D1490" i="3"/>
  <c r="D1489" i="3"/>
  <c r="D1488" i="3"/>
  <c r="D1487" i="3"/>
  <c r="D1486" i="3"/>
  <c r="D1485" i="3"/>
  <c r="D1484" i="3"/>
  <c r="D1483" i="3"/>
  <c r="D1482" i="3"/>
  <c r="D1481" i="3"/>
  <c r="D1480" i="3"/>
  <c r="D1479" i="3"/>
  <c r="D1478" i="3"/>
  <c r="D1477" i="3"/>
  <c r="D1476" i="3"/>
  <c r="D1475" i="3"/>
  <c r="D1474" i="3"/>
  <c r="D1473" i="3"/>
  <c r="D1472" i="3"/>
  <c r="D1471" i="3"/>
  <c r="D1470" i="3"/>
  <c r="D1469" i="3"/>
  <c r="D1468" i="3"/>
  <c r="D1467" i="3"/>
  <c r="D1466" i="3"/>
  <c r="D1465" i="3"/>
  <c r="D1464" i="3"/>
  <c r="D1463" i="3"/>
  <c r="D1462" i="3"/>
  <c r="D1461" i="3"/>
  <c r="D1460" i="3"/>
  <c r="D1459" i="3"/>
  <c r="D1458" i="3"/>
  <c r="D1457" i="3"/>
  <c r="D1456" i="3"/>
  <c r="D1455" i="3"/>
  <c r="D1454" i="3"/>
  <c r="D1453" i="3"/>
  <c r="D1452" i="3"/>
  <c r="D1451" i="3"/>
  <c r="D1450" i="3"/>
  <c r="D1449" i="3"/>
  <c r="D1448" i="3"/>
  <c r="D1447" i="3"/>
  <c r="D1446" i="3"/>
  <c r="D1445" i="3"/>
  <c r="D1444" i="3"/>
  <c r="D1443" i="3"/>
  <c r="D1442" i="3"/>
  <c r="D1441" i="3"/>
  <c r="D1440" i="3"/>
  <c r="D1439" i="3"/>
  <c r="D1438" i="3"/>
  <c r="D1437" i="3"/>
  <c r="D1436" i="3"/>
  <c r="D1435" i="3"/>
  <c r="D1434" i="3"/>
  <c r="D1433" i="3"/>
  <c r="D1432" i="3"/>
  <c r="D1431" i="3"/>
  <c r="D1430" i="3"/>
  <c r="D1429" i="3"/>
  <c r="D1428" i="3"/>
  <c r="D1427" i="3"/>
  <c r="D1426" i="3"/>
  <c r="D1425" i="3"/>
  <c r="D1424" i="3"/>
  <c r="D1423" i="3"/>
  <c r="D1422" i="3"/>
  <c r="D1421" i="3"/>
  <c r="D1420" i="3"/>
  <c r="D1419" i="3"/>
  <c r="D1418" i="3"/>
  <c r="D1417" i="3"/>
  <c r="D1416" i="3"/>
  <c r="D1415" i="3"/>
  <c r="D1414" i="3"/>
  <c r="D1413" i="3"/>
  <c r="D1412" i="3"/>
  <c r="D1411" i="3"/>
  <c r="D1410" i="3"/>
  <c r="D1409" i="3"/>
  <c r="D1408" i="3"/>
  <c r="D1407" i="3"/>
  <c r="D1406" i="3"/>
  <c r="D1405" i="3"/>
  <c r="D1404" i="3"/>
  <c r="D1403" i="3"/>
  <c r="D1402" i="3"/>
  <c r="D1401" i="3"/>
  <c r="D1400" i="3"/>
  <c r="D1399" i="3"/>
  <c r="D1398" i="3"/>
  <c r="D1397" i="3"/>
  <c r="D1396" i="3"/>
  <c r="D1395" i="3"/>
  <c r="D1394" i="3"/>
  <c r="D1393" i="3"/>
  <c r="D1392" i="3"/>
  <c r="D1391" i="3"/>
  <c r="D1390" i="3"/>
  <c r="D1389" i="3"/>
  <c r="D1388" i="3"/>
  <c r="D1387" i="3"/>
  <c r="D1386" i="3"/>
  <c r="D1385" i="3"/>
  <c r="D1384" i="3"/>
  <c r="D1383" i="3"/>
  <c r="D1382" i="3"/>
  <c r="D1381" i="3"/>
  <c r="D1380" i="3"/>
  <c r="D1379" i="3"/>
  <c r="D1378" i="3"/>
  <c r="D1377" i="3"/>
  <c r="D1376" i="3"/>
  <c r="D1375" i="3"/>
  <c r="D1374" i="3"/>
  <c r="D1373" i="3"/>
  <c r="D1372" i="3"/>
  <c r="D1371" i="3"/>
  <c r="D1370" i="3"/>
  <c r="D1369" i="3"/>
  <c r="D1368" i="3"/>
  <c r="D1367" i="3"/>
  <c r="D1366" i="3"/>
  <c r="D1365" i="3"/>
  <c r="D1364" i="3"/>
  <c r="D1363" i="3"/>
  <c r="D1362" i="3"/>
  <c r="D1361" i="3"/>
  <c r="D1360" i="3"/>
  <c r="D1359" i="3"/>
  <c r="D1358" i="3"/>
  <c r="D1357" i="3"/>
  <c r="D1356" i="3"/>
  <c r="D1355" i="3"/>
  <c r="D1354" i="3"/>
  <c r="D1353" i="3"/>
  <c r="D1352" i="3"/>
  <c r="D1351" i="3"/>
  <c r="D1350" i="3"/>
  <c r="D1349" i="3"/>
  <c r="D1348" i="3"/>
  <c r="D1347" i="3"/>
  <c r="D1346" i="3"/>
  <c r="D1345" i="3"/>
  <c r="D1344" i="3"/>
  <c r="D1343" i="3"/>
  <c r="D1342" i="3"/>
  <c r="D1341" i="3"/>
  <c r="D1340" i="3"/>
  <c r="D1339" i="3"/>
  <c r="D1338" i="3"/>
  <c r="D1337" i="3"/>
  <c r="D1336" i="3"/>
  <c r="D1335" i="3"/>
  <c r="D1334" i="3"/>
  <c r="D1333" i="3"/>
  <c r="D1332" i="3"/>
  <c r="D1331" i="3"/>
  <c r="D1330" i="3"/>
  <c r="D1329" i="3"/>
  <c r="D1328" i="3"/>
  <c r="D1327" i="3"/>
  <c r="D1326" i="3"/>
  <c r="D1325" i="3"/>
  <c r="D1324" i="3"/>
  <c r="D1323" i="3"/>
  <c r="D1322" i="3"/>
  <c r="D1321" i="3"/>
  <c r="D1320" i="3"/>
  <c r="D1319" i="3"/>
  <c r="D1318" i="3"/>
  <c r="D1317" i="3"/>
  <c r="D1316" i="3"/>
  <c r="D1315" i="3"/>
  <c r="D1314" i="3"/>
  <c r="D1313" i="3"/>
  <c r="D1312" i="3"/>
  <c r="D1311" i="3"/>
  <c r="D1310" i="3"/>
  <c r="D1309" i="3"/>
  <c r="D1308" i="3"/>
  <c r="D1307" i="3"/>
  <c r="D1306" i="3"/>
  <c r="D1305" i="3"/>
  <c r="D1304" i="3"/>
  <c r="D1303" i="3"/>
  <c r="D1302" i="3"/>
  <c r="D1301" i="3"/>
  <c r="D1300" i="3"/>
  <c r="D1299" i="3"/>
  <c r="D1298" i="3"/>
  <c r="D1297" i="3"/>
  <c r="D1296" i="3"/>
  <c r="D1295" i="3"/>
  <c r="D1294" i="3"/>
  <c r="D1293" i="3"/>
  <c r="D1292" i="3"/>
  <c r="D1291" i="3"/>
  <c r="D1290" i="3"/>
  <c r="D1289" i="3"/>
  <c r="D1288" i="3"/>
  <c r="D1287" i="3"/>
  <c r="D1286" i="3"/>
  <c r="D1285" i="3"/>
  <c r="D1284" i="3"/>
  <c r="D1283" i="3"/>
  <c r="D1282" i="3"/>
  <c r="D1281" i="3"/>
  <c r="D1280" i="3"/>
  <c r="D1279" i="3"/>
  <c r="D1278" i="3"/>
  <c r="D1277" i="3"/>
  <c r="D1276" i="3"/>
  <c r="D1275" i="3"/>
  <c r="D1274" i="3"/>
  <c r="D1273" i="3"/>
  <c r="D1272" i="3"/>
  <c r="D1271" i="3"/>
  <c r="D1270" i="3"/>
  <c r="D1269" i="3"/>
  <c r="D1268" i="3"/>
  <c r="D1267" i="3"/>
  <c r="D1266" i="3"/>
  <c r="D1265" i="3"/>
  <c r="D1264" i="3"/>
  <c r="D1263" i="3"/>
  <c r="D1262" i="3"/>
  <c r="D1261" i="3"/>
  <c r="D1260" i="3"/>
  <c r="D1259" i="3"/>
  <c r="D1258" i="3"/>
  <c r="D1257" i="3"/>
  <c r="D1256" i="3"/>
  <c r="D1255" i="3"/>
  <c r="D1254" i="3"/>
  <c r="D1253" i="3"/>
  <c r="D1252" i="3"/>
  <c r="D1251" i="3"/>
  <c r="D1250" i="3"/>
  <c r="D1249" i="3"/>
  <c r="D1248" i="3"/>
  <c r="D1247" i="3"/>
  <c r="D1246" i="3"/>
  <c r="D1245" i="3"/>
  <c r="D1244" i="3"/>
  <c r="D1243" i="3"/>
  <c r="D1242" i="3"/>
  <c r="D1241" i="3"/>
  <c r="D1240" i="3"/>
  <c r="D1239" i="3"/>
  <c r="D1238" i="3"/>
  <c r="D1237" i="3"/>
  <c r="D1236" i="3"/>
  <c r="D1235" i="3"/>
  <c r="D1234" i="3"/>
  <c r="D1233" i="3"/>
  <c r="D1232" i="3"/>
  <c r="D1231" i="3"/>
  <c r="D1230" i="3"/>
  <c r="D1229" i="3"/>
  <c r="D1228" i="3"/>
  <c r="D1227" i="3"/>
  <c r="D1226" i="3"/>
  <c r="D1225" i="3"/>
  <c r="D1224" i="3"/>
  <c r="D1223" i="3"/>
  <c r="D1222" i="3"/>
  <c r="D1221" i="3"/>
  <c r="D1220" i="3"/>
  <c r="D1219" i="3"/>
  <c r="D1218" i="3"/>
  <c r="D1217" i="3"/>
  <c r="D1216" i="3"/>
  <c r="D1215" i="3"/>
  <c r="D1214" i="3"/>
  <c r="D1213" i="3"/>
  <c r="D1212" i="3"/>
  <c r="D1211" i="3"/>
  <c r="D1210" i="3"/>
  <c r="D1209" i="3"/>
  <c r="D1208" i="3"/>
  <c r="D1207" i="3"/>
  <c r="D1206" i="3"/>
  <c r="D1205" i="3"/>
  <c r="D1204" i="3"/>
  <c r="D1203" i="3"/>
  <c r="D1202" i="3"/>
  <c r="D1201" i="3"/>
  <c r="D1200" i="3"/>
  <c r="D1199" i="3"/>
  <c r="D1198" i="3"/>
  <c r="D1197" i="3"/>
  <c r="D1196" i="3"/>
  <c r="D1195" i="3"/>
  <c r="D1194" i="3"/>
  <c r="D1193" i="3"/>
  <c r="D1192" i="3"/>
  <c r="D1191" i="3"/>
  <c r="D1190" i="3"/>
  <c r="D1189" i="3"/>
  <c r="D1188" i="3"/>
  <c r="D1187" i="3"/>
  <c r="D1186" i="3"/>
  <c r="D1185" i="3"/>
  <c r="D1184" i="3"/>
  <c r="D1183" i="3"/>
  <c r="D1182" i="3"/>
  <c r="D1181" i="3"/>
  <c r="D1180" i="3"/>
  <c r="D1179" i="3"/>
  <c r="D1178" i="3"/>
  <c r="D1177" i="3"/>
  <c r="D1176" i="3"/>
  <c r="D1175" i="3"/>
  <c r="D1174" i="3"/>
  <c r="D1173" i="3"/>
  <c r="D1172" i="3"/>
  <c r="D1171" i="3"/>
  <c r="D1170" i="3"/>
  <c r="D1169" i="3"/>
  <c r="D1168" i="3"/>
  <c r="D1167" i="3"/>
  <c r="D1166" i="3"/>
  <c r="D1165" i="3"/>
  <c r="D1164" i="3"/>
  <c r="D1163" i="3"/>
  <c r="D1162" i="3"/>
  <c r="D1161" i="3"/>
  <c r="D1160" i="3"/>
  <c r="D1159" i="3"/>
  <c r="D1158" i="3"/>
  <c r="D1157" i="3"/>
  <c r="D1156" i="3"/>
  <c r="D1155" i="3"/>
  <c r="D1154" i="3"/>
  <c r="D1153" i="3"/>
  <c r="D1152" i="3"/>
  <c r="D1151" i="3"/>
  <c r="D1150" i="3"/>
  <c r="D1149" i="3"/>
  <c r="D1148" i="3"/>
  <c r="D1147" i="3"/>
  <c r="D1146" i="3"/>
  <c r="D1145" i="3"/>
  <c r="D1144" i="3"/>
  <c r="D1143" i="3"/>
  <c r="D1142" i="3"/>
  <c r="D1141" i="3"/>
  <c r="D1140" i="3"/>
  <c r="D1139" i="3"/>
  <c r="D1138" i="3"/>
  <c r="D1137" i="3"/>
  <c r="D1136" i="3"/>
  <c r="D1135" i="3"/>
  <c r="D1134" i="3"/>
  <c r="D1133" i="3"/>
  <c r="D1132" i="3"/>
  <c r="D1131" i="3"/>
  <c r="D1130" i="3"/>
  <c r="D1129" i="3"/>
  <c r="D1128" i="3"/>
  <c r="D1127" i="3"/>
  <c r="D1126" i="3"/>
  <c r="D1125" i="3"/>
  <c r="D1124" i="3"/>
  <c r="D1123" i="3"/>
  <c r="D1122" i="3"/>
  <c r="D1121" i="3"/>
  <c r="D1120" i="3"/>
  <c r="D1119" i="3"/>
  <c r="D1118" i="3"/>
  <c r="D1117" i="3"/>
  <c r="D1116" i="3"/>
  <c r="D1115" i="3"/>
  <c r="D1114" i="3"/>
  <c r="D1113" i="3"/>
  <c r="D1112" i="3"/>
  <c r="D1111" i="3"/>
  <c r="D1110" i="3"/>
  <c r="D1109" i="3"/>
  <c r="D1108" i="3"/>
  <c r="D1107" i="3"/>
  <c r="D1106" i="3"/>
  <c r="D1105" i="3"/>
  <c r="D1104" i="3"/>
  <c r="D1103" i="3"/>
  <c r="D1102" i="3"/>
  <c r="D1101" i="3"/>
  <c r="D1100" i="3"/>
  <c r="D1099" i="3"/>
  <c r="D1098" i="3"/>
  <c r="D1097" i="3"/>
  <c r="D1096" i="3"/>
  <c r="D1095" i="3"/>
  <c r="D1094" i="3"/>
  <c r="D1093" i="3"/>
  <c r="D1092" i="3"/>
  <c r="D1091" i="3"/>
  <c r="D1090" i="3"/>
  <c r="D1089" i="3"/>
  <c r="D1088" i="3"/>
  <c r="D1087" i="3"/>
  <c r="D1086" i="3"/>
  <c r="D1085" i="3"/>
  <c r="D1084" i="3"/>
  <c r="D1083" i="3"/>
  <c r="D1082" i="3"/>
  <c r="D1081" i="3"/>
  <c r="D1080" i="3"/>
  <c r="D1079" i="3"/>
  <c r="D1078" i="3"/>
  <c r="D1077" i="3"/>
  <c r="D1076" i="3"/>
  <c r="D1075" i="3"/>
  <c r="D1074" i="3"/>
  <c r="D1073" i="3"/>
  <c r="D1072" i="3"/>
  <c r="D1071" i="3"/>
  <c r="D1070" i="3"/>
  <c r="D1069" i="3"/>
  <c r="D1068" i="3"/>
  <c r="D1067" i="3"/>
  <c r="D1066" i="3"/>
  <c r="D1065" i="3"/>
  <c r="D1064" i="3"/>
  <c r="D1063" i="3"/>
  <c r="D1062" i="3"/>
  <c r="D1061" i="3"/>
  <c r="D1060" i="3"/>
  <c r="D1059" i="3"/>
  <c r="D1058" i="3"/>
  <c r="D1057" i="3"/>
  <c r="D1056" i="3"/>
  <c r="D1055" i="3"/>
  <c r="D1054" i="3"/>
  <c r="D1053" i="3"/>
  <c r="D1052" i="3"/>
  <c r="D1051" i="3"/>
  <c r="D1050" i="3"/>
  <c r="D1049" i="3"/>
  <c r="D1048" i="3"/>
  <c r="D1047" i="3"/>
  <c r="D1046" i="3"/>
  <c r="D1045" i="3"/>
  <c r="D1044" i="3"/>
  <c r="D1043" i="3"/>
  <c r="D1042" i="3"/>
  <c r="D1041" i="3"/>
  <c r="D1040" i="3"/>
  <c r="D1039" i="3"/>
  <c r="D1038" i="3"/>
  <c r="D1037" i="3"/>
  <c r="D1036" i="3"/>
  <c r="D1035" i="3"/>
  <c r="D1034" i="3"/>
  <c r="D1033" i="3"/>
  <c r="D1032" i="3"/>
  <c r="D1031" i="3"/>
  <c r="D1030" i="3"/>
  <c r="D1029" i="3"/>
  <c r="D1028" i="3"/>
  <c r="D1027" i="3"/>
  <c r="D1026" i="3"/>
  <c r="D1025" i="3"/>
  <c r="D1024" i="3"/>
  <c r="D1023" i="3"/>
  <c r="D1022" i="3"/>
  <c r="D1021" i="3"/>
  <c r="D1020" i="3"/>
  <c r="D1019" i="3"/>
  <c r="D1018" i="3"/>
  <c r="D1017" i="3"/>
  <c r="D1016" i="3"/>
  <c r="D1015" i="3"/>
  <c r="D1014" i="3"/>
  <c r="D1013" i="3"/>
  <c r="D1012" i="3"/>
  <c r="D1011" i="3"/>
  <c r="D1010" i="3"/>
  <c r="D1009" i="3"/>
  <c r="D1008" i="3"/>
  <c r="D1007" i="3"/>
  <c r="D1006" i="3"/>
  <c r="D1005" i="3"/>
  <c r="D1004" i="3"/>
  <c r="D1003" i="3"/>
  <c r="D1002" i="3"/>
  <c r="D1001" i="3"/>
  <c r="D1000" i="3"/>
  <c r="D999" i="3"/>
  <c r="D998" i="3"/>
  <c r="D997" i="3"/>
  <c r="D996" i="3"/>
  <c r="D995" i="3"/>
  <c r="D994" i="3"/>
  <c r="D993" i="3"/>
  <c r="D992" i="3"/>
  <c r="D991" i="3"/>
  <c r="D990" i="3"/>
  <c r="D989" i="3"/>
  <c r="D988" i="3"/>
  <c r="D987" i="3"/>
  <c r="D986" i="3"/>
  <c r="D985" i="3"/>
  <c r="D984" i="3"/>
  <c r="D983" i="3"/>
  <c r="D982" i="3"/>
  <c r="D981" i="3"/>
  <c r="D980" i="3"/>
  <c r="D979" i="3"/>
  <c r="D978" i="3"/>
  <c r="D977" i="3"/>
  <c r="D976" i="3"/>
  <c r="D975" i="3"/>
  <c r="D974" i="3"/>
  <c r="D973" i="3"/>
  <c r="D972" i="3"/>
  <c r="D971" i="3"/>
  <c r="D970" i="3"/>
  <c r="D969" i="3"/>
  <c r="D968" i="3"/>
  <c r="D967" i="3"/>
  <c r="D966" i="3"/>
  <c r="D965" i="3"/>
  <c r="D964" i="3"/>
  <c r="D963" i="3"/>
  <c r="D962" i="3"/>
  <c r="D961" i="3"/>
  <c r="D960" i="3"/>
  <c r="D959" i="3"/>
  <c r="D958" i="3"/>
  <c r="D957" i="3"/>
  <c r="D956" i="3"/>
  <c r="D955" i="3"/>
  <c r="D954" i="3"/>
  <c r="D953" i="3"/>
  <c r="D952" i="3"/>
  <c r="D951" i="3"/>
  <c r="D950" i="3"/>
  <c r="D949" i="3"/>
  <c r="D948" i="3"/>
  <c r="D947" i="3"/>
  <c r="D946" i="3"/>
  <c r="D945" i="3"/>
  <c r="D944" i="3"/>
  <c r="D943" i="3"/>
  <c r="D942" i="3"/>
  <c r="D941" i="3"/>
  <c r="D940" i="3"/>
  <c r="D939" i="3"/>
  <c r="D938" i="3"/>
  <c r="D937" i="3"/>
  <c r="D936" i="3"/>
  <c r="D935" i="3"/>
  <c r="D934" i="3"/>
  <c r="D933" i="3"/>
  <c r="D932" i="3"/>
  <c r="D931" i="3"/>
  <c r="D930" i="3"/>
  <c r="D929" i="3"/>
  <c r="D928" i="3"/>
  <c r="D927" i="3"/>
  <c r="D926" i="3"/>
  <c r="D925" i="3"/>
  <c r="D924" i="3"/>
  <c r="D923" i="3"/>
  <c r="D922" i="3"/>
  <c r="D921" i="3"/>
  <c r="D920" i="3"/>
  <c r="D919" i="3"/>
  <c r="D918" i="3"/>
  <c r="D917" i="3"/>
  <c r="D916" i="3"/>
  <c r="D915" i="3"/>
  <c r="D914" i="3"/>
  <c r="D913" i="3"/>
  <c r="D912" i="3"/>
  <c r="D911" i="3"/>
  <c r="D910" i="3"/>
  <c r="D909" i="3"/>
  <c r="D908" i="3"/>
  <c r="D907" i="3"/>
  <c r="D906" i="3"/>
  <c r="D905" i="3"/>
  <c r="D904" i="3"/>
  <c r="D903" i="3"/>
  <c r="D902" i="3"/>
  <c r="D901" i="3"/>
  <c r="D900" i="3"/>
  <c r="D899" i="3"/>
  <c r="D898" i="3"/>
  <c r="D897" i="3"/>
  <c r="D896" i="3"/>
  <c r="D895" i="3"/>
  <c r="D894" i="3"/>
  <c r="D893" i="3"/>
  <c r="D892" i="3"/>
  <c r="D891" i="3"/>
  <c r="D890" i="3"/>
  <c r="D889" i="3"/>
  <c r="D888" i="3"/>
  <c r="D887" i="3"/>
  <c r="D886" i="3"/>
  <c r="D885" i="3"/>
  <c r="D884" i="3"/>
  <c r="D883" i="3"/>
  <c r="D882" i="3"/>
  <c r="D881" i="3"/>
  <c r="D880" i="3"/>
  <c r="D879" i="3"/>
  <c r="D878" i="3"/>
  <c r="D877" i="3"/>
  <c r="D876" i="3"/>
  <c r="D875" i="3"/>
  <c r="D874" i="3"/>
  <c r="D873" i="3"/>
  <c r="D872" i="3"/>
  <c r="D871" i="3"/>
  <c r="D870" i="3"/>
  <c r="D869" i="3"/>
  <c r="D868" i="3"/>
  <c r="D867" i="3"/>
  <c r="D866" i="3"/>
  <c r="D865" i="3"/>
  <c r="D864" i="3"/>
  <c r="D863" i="3"/>
  <c r="D862" i="3"/>
  <c r="D861" i="3"/>
  <c r="D860" i="3"/>
  <c r="D859" i="3"/>
  <c r="D858" i="3"/>
  <c r="D857" i="3"/>
  <c r="D856" i="3"/>
  <c r="D855" i="3"/>
  <c r="D854" i="3"/>
  <c r="D853" i="3"/>
  <c r="D852" i="3"/>
  <c r="D851" i="3"/>
  <c r="D850" i="3"/>
  <c r="D849" i="3"/>
  <c r="D848" i="3"/>
  <c r="D847" i="3"/>
  <c r="D846" i="3"/>
  <c r="D845" i="3"/>
  <c r="D844" i="3"/>
  <c r="D843" i="3"/>
  <c r="D842" i="3"/>
  <c r="D841" i="3"/>
  <c r="D840" i="3"/>
  <c r="D839" i="3"/>
  <c r="D838" i="3"/>
  <c r="D837" i="3"/>
  <c r="D836" i="3"/>
  <c r="D835" i="3"/>
  <c r="D834" i="3"/>
  <c r="D833" i="3"/>
  <c r="D832" i="3"/>
  <c r="D831" i="3"/>
  <c r="D830" i="3"/>
  <c r="D829" i="3"/>
  <c r="D828" i="3"/>
  <c r="D827" i="3"/>
  <c r="D826" i="3"/>
  <c r="D825" i="3"/>
  <c r="D824" i="3"/>
  <c r="D823" i="3"/>
  <c r="D822" i="3"/>
  <c r="D821" i="3"/>
  <c r="D820" i="3"/>
  <c r="D819" i="3"/>
  <c r="D818" i="3"/>
  <c r="D817" i="3"/>
  <c r="D816" i="3"/>
  <c r="D815" i="3"/>
  <c r="D814" i="3"/>
  <c r="D813" i="3"/>
  <c r="D812" i="3"/>
  <c r="D811" i="3"/>
  <c r="D810" i="3"/>
  <c r="D809" i="3"/>
  <c r="D808" i="3"/>
  <c r="D807" i="3"/>
  <c r="D806" i="3"/>
  <c r="D805" i="3"/>
  <c r="D804" i="3"/>
  <c r="D803" i="3"/>
  <c r="D802" i="3"/>
  <c r="D801" i="3"/>
  <c r="D800" i="3"/>
  <c r="D799" i="3"/>
  <c r="D798" i="3"/>
  <c r="D797" i="3"/>
  <c r="D796" i="3"/>
  <c r="D795" i="3"/>
  <c r="D794" i="3"/>
  <c r="D793" i="3"/>
  <c r="D792" i="3"/>
  <c r="D791" i="3"/>
  <c r="D790" i="3"/>
  <c r="D789" i="3"/>
  <c r="D788" i="3"/>
  <c r="D787" i="3"/>
  <c r="D786" i="3"/>
  <c r="D785" i="3"/>
  <c r="D784" i="3"/>
  <c r="D783" i="3"/>
  <c r="D782" i="3"/>
  <c r="D781" i="3"/>
  <c r="D780" i="3"/>
  <c r="D779" i="3"/>
  <c r="D778" i="3"/>
  <c r="D777" i="3"/>
  <c r="D776" i="3"/>
  <c r="D775" i="3"/>
  <c r="D774" i="3"/>
  <c r="D773" i="3"/>
  <c r="D772" i="3"/>
  <c r="D771" i="3"/>
  <c r="D770" i="3"/>
  <c r="D769" i="3"/>
  <c r="D768" i="3"/>
  <c r="D767" i="3"/>
  <c r="D766" i="3"/>
  <c r="D765" i="3"/>
  <c r="D764" i="3"/>
  <c r="D763" i="3"/>
  <c r="D762" i="3"/>
  <c r="D761" i="3"/>
  <c r="D760" i="3"/>
  <c r="D759" i="3"/>
  <c r="D758" i="3"/>
  <c r="D757" i="3"/>
  <c r="D756" i="3"/>
  <c r="D755" i="3"/>
  <c r="D754" i="3"/>
  <c r="D753" i="3"/>
  <c r="D752" i="3"/>
  <c r="D751" i="3"/>
  <c r="D750" i="3"/>
  <c r="D749" i="3"/>
  <c r="D748" i="3"/>
  <c r="D747" i="3"/>
  <c r="D746" i="3"/>
  <c r="D745" i="3"/>
  <c r="D744" i="3"/>
  <c r="D743" i="3"/>
  <c r="D742" i="3"/>
  <c r="D741" i="3"/>
  <c r="D740" i="3"/>
  <c r="D739" i="3"/>
  <c r="D738" i="3"/>
  <c r="D737" i="3"/>
  <c r="D736" i="3"/>
  <c r="D735" i="3"/>
  <c r="D734" i="3"/>
  <c r="D733" i="3"/>
  <c r="D732" i="3"/>
  <c r="D731" i="3"/>
  <c r="D730" i="3"/>
  <c r="D729" i="3"/>
  <c r="D728" i="3"/>
  <c r="D727" i="3"/>
  <c r="D726" i="3"/>
  <c r="D725" i="3"/>
  <c r="D724" i="3"/>
  <c r="D723" i="3"/>
  <c r="D722" i="3"/>
  <c r="D721" i="3"/>
  <c r="D720" i="3"/>
  <c r="D719" i="3"/>
  <c r="D718" i="3"/>
  <c r="D717" i="3"/>
  <c r="D716" i="3"/>
  <c r="D715" i="3"/>
  <c r="D714" i="3"/>
  <c r="D713" i="3"/>
  <c r="D712" i="3"/>
  <c r="D711" i="3"/>
  <c r="D710" i="3"/>
  <c r="D709" i="3"/>
  <c r="D708" i="3"/>
  <c r="D707" i="3"/>
  <c r="D706" i="3"/>
  <c r="D705" i="3"/>
  <c r="D704" i="3"/>
  <c r="D703" i="3"/>
  <c r="D702" i="3"/>
  <c r="D701" i="3"/>
  <c r="D700" i="3"/>
  <c r="D699" i="3"/>
  <c r="D698" i="3"/>
  <c r="D697" i="3"/>
  <c r="D696" i="3"/>
  <c r="D695" i="3"/>
  <c r="D694" i="3"/>
  <c r="D693" i="3"/>
  <c r="D692" i="3"/>
  <c r="D691" i="3"/>
  <c r="D690" i="3"/>
  <c r="D689" i="3"/>
  <c r="D688" i="3"/>
  <c r="D687" i="3"/>
  <c r="D686" i="3"/>
  <c r="D685" i="3"/>
  <c r="D684" i="3"/>
  <c r="D683" i="3"/>
  <c r="D682" i="3"/>
  <c r="D681" i="3"/>
  <c r="D680" i="3"/>
  <c r="D679" i="3"/>
  <c r="D678" i="3"/>
  <c r="D677" i="3"/>
  <c r="D676" i="3"/>
  <c r="D675" i="3"/>
  <c r="D674" i="3"/>
  <c r="D673" i="3"/>
  <c r="D672" i="3"/>
  <c r="D671" i="3"/>
  <c r="D670" i="3"/>
  <c r="D669" i="3"/>
  <c r="D668" i="3"/>
  <c r="D667" i="3"/>
  <c r="D666" i="3"/>
  <c r="D665" i="3"/>
  <c r="D664" i="3"/>
  <c r="D663" i="3"/>
  <c r="D662" i="3"/>
  <c r="D661" i="3"/>
  <c r="D660" i="3"/>
  <c r="D659" i="3"/>
  <c r="D658" i="3"/>
  <c r="D657" i="3"/>
  <c r="D656" i="3"/>
  <c r="D655" i="3"/>
  <c r="D654" i="3"/>
  <c r="D653" i="3"/>
  <c r="D652" i="3"/>
  <c r="D651" i="3"/>
  <c r="D650" i="3"/>
  <c r="D649" i="3"/>
  <c r="D648" i="3"/>
  <c r="D647" i="3"/>
  <c r="D646" i="3"/>
  <c r="D645" i="3"/>
  <c r="D644" i="3"/>
  <c r="D643" i="3"/>
  <c r="D642" i="3"/>
  <c r="D641" i="3"/>
  <c r="D640" i="3"/>
  <c r="D639" i="3"/>
  <c r="D638" i="3"/>
  <c r="D637" i="3"/>
  <c r="D636" i="3"/>
  <c r="D635" i="3"/>
  <c r="D634" i="3"/>
  <c r="D633" i="3"/>
  <c r="D632" i="3"/>
  <c r="D631" i="3"/>
  <c r="D630" i="3"/>
  <c r="D629" i="3"/>
  <c r="D628" i="3"/>
  <c r="D627" i="3"/>
  <c r="D626" i="3"/>
  <c r="D625" i="3"/>
  <c r="D624" i="3"/>
  <c r="D623" i="3"/>
  <c r="D622" i="3"/>
  <c r="D621" i="3"/>
  <c r="D620" i="3"/>
  <c r="D619" i="3"/>
  <c r="D618" i="3"/>
  <c r="D617" i="3"/>
  <c r="D616" i="3"/>
  <c r="D615" i="3"/>
  <c r="D614" i="3"/>
  <c r="D613" i="3"/>
  <c r="D612" i="3"/>
  <c r="D611" i="3"/>
  <c r="D610" i="3"/>
  <c r="D609" i="3"/>
  <c r="D608" i="3"/>
  <c r="D607" i="3"/>
  <c r="D606" i="3"/>
  <c r="D605" i="3"/>
  <c r="D604" i="3"/>
  <c r="D603" i="3"/>
  <c r="D602" i="3"/>
  <c r="D601" i="3"/>
  <c r="D600" i="3"/>
  <c r="D599" i="3"/>
  <c r="D598" i="3"/>
  <c r="D597" i="3"/>
  <c r="D596" i="3"/>
  <c r="D595" i="3"/>
  <c r="D594" i="3"/>
  <c r="D593" i="3"/>
  <c r="D592" i="3"/>
  <c r="D591" i="3"/>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5" i="3"/>
  <c r="D564" i="3"/>
  <c r="D563" i="3"/>
  <c r="D562" i="3"/>
  <c r="D561" i="3"/>
  <c r="D560" i="3"/>
  <c r="D559" i="3"/>
  <c r="D558" i="3"/>
  <c r="D557" i="3"/>
  <c r="D556" i="3"/>
  <c r="D555" i="3"/>
  <c r="D554" i="3"/>
  <c r="D553" i="3"/>
  <c r="D552" i="3"/>
  <c r="D551" i="3"/>
  <c r="D550" i="3"/>
  <c r="D549" i="3"/>
  <c r="D548" i="3"/>
  <c r="D547" i="3"/>
  <c r="D546" i="3"/>
  <c r="D545" i="3"/>
  <c r="D544" i="3"/>
  <c r="D543" i="3"/>
  <c r="D542" i="3"/>
  <c r="D541" i="3"/>
  <c r="D540" i="3"/>
  <c r="D539" i="3"/>
  <c r="D538" i="3"/>
  <c r="D537" i="3"/>
  <c r="D536" i="3"/>
  <c r="D535" i="3"/>
  <c r="D534" i="3"/>
  <c r="D533" i="3"/>
  <c r="D532" i="3"/>
  <c r="D531" i="3"/>
  <c r="D530" i="3"/>
  <c r="D529" i="3"/>
  <c r="D528" i="3"/>
  <c r="D527" i="3"/>
  <c r="D526" i="3"/>
  <c r="D525" i="3"/>
  <c r="D524" i="3"/>
  <c r="D523" i="3"/>
  <c r="D522" i="3"/>
  <c r="D521" i="3"/>
  <c r="D520" i="3"/>
  <c r="D519" i="3"/>
  <c r="D518" i="3"/>
  <c r="D517" i="3"/>
  <c r="D516" i="3"/>
  <c r="D515" i="3"/>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C56" i="13"/>
  <c r="D56" i="13"/>
  <c r="E56" i="13"/>
  <c r="F56" i="13"/>
  <c r="G56" i="13"/>
  <c r="H56" i="13"/>
  <c r="I56" i="13"/>
  <c r="J56" i="13"/>
  <c r="K56" i="13"/>
  <c r="B56" i="13"/>
  <c r="C58" i="13"/>
  <c r="D58" i="13"/>
  <c r="E58" i="13"/>
  <c r="F58" i="13"/>
  <c r="G58" i="13"/>
  <c r="H58" i="13"/>
  <c r="I58" i="13"/>
  <c r="J58" i="13"/>
  <c r="K58" i="13"/>
  <c r="B58" i="13"/>
  <c r="C57" i="13"/>
  <c r="D57" i="13"/>
  <c r="E57" i="13"/>
  <c r="F57" i="13"/>
  <c r="G57" i="13"/>
  <c r="H57" i="13"/>
  <c r="I57" i="13"/>
  <c r="J57" i="13"/>
  <c r="K57" i="13"/>
  <c r="B57" i="13"/>
  <c r="D46" i="13"/>
  <c r="E46" i="13"/>
  <c r="F46" i="13"/>
  <c r="G46" i="13"/>
  <c r="H46" i="13"/>
  <c r="I46" i="13"/>
  <c r="J46" i="13"/>
  <c r="K46" i="13"/>
  <c r="C46" i="13"/>
  <c r="B46" i="13"/>
  <c r="G34" i="13"/>
  <c r="H34" i="13"/>
  <c r="I34" i="13"/>
  <c r="J34" i="13"/>
  <c r="K34" i="13"/>
  <c r="F34" i="13"/>
  <c r="E34" i="13"/>
  <c r="H24" i="13"/>
  <c r="I24" i="13"/>
  <c r="J24" i="13"/>
  <c r="K24" i="13"/>
  <c r="G24" i="13"/>
  <c r="F24" i="13"/>
  <c r="D24" i="13"/>
  <c r="C24" i="13"/>
  <c r="B24" i="13"/>
  <c r="K13" i="13"/>
  <c r="D13" i="13"/>
  <c r="E13" i="13"/>
  <c r="F13" i="13"/>
  <c r="G13" i="13"/>
  <c r="H13" i="13"/>
  <c r="I13" i="13"/>
  <c r="C13" i="13"/>
  <c r="B13" i="13"/>
  <c r="L13" i="13" s="1"/>
  <c r="K3" i="13"/>
  <c r="D3" i="13"/>
  <c r="E3" i="13"/>
  <c r="F3" i="13"/>
  <c r="G3" i="13"/>
  <c r="H3" i="13"/>
  <c r="I3" i="13"/>
  <c r="C3" i="13"/>
  <c r="B3" i="13"/>
  <c r="L48" i="13"/>
  <c r="L49" i="13"/>
  <c r="L50" i="13"/>
  <c r="L51" i="13"/>
  <c r="L47" i="13"/>
  <c r="L36" i="13"/>
  <c r="L37" i="13"/>
  <c r="L38" i="13"/>
  <c r="L39" i="13"/>
  <c r="L35" i="13"/>
  <c r="L26" i="13"/>
  <c r="L27" i="13"/>
  <c r="L28" i="13"/>
  <c r="L29" i="13"/>
  <c r="L25" i="13"/>
  <c r="L15" i="13"/>
  <c r="L16" i="13"/>
  <c r="L17" i="13"/>
  <c r="L18" i="13"/>
  <c r="L14" i="13"/>
  <c r="L5" i="13"/>
  <c r="L6" i="13"/>
  <c r="L7" i="13"/>
  <c r="L8" i="13"/>
  <c r="L4" i="13"/>
  <c r="AJ15" i="3"/>
  <c r="AJ14" i="3"/>
  <c r="AJ11" i="3"/>
  <c r="AJ10" i="3"/>
  <c r="AB15" i="3"/>
  <c r="AB14" i="3"/>
  <c r="AB11" i="3"/>
  <c r="AB10" i="3"/>
  <c r="T15" i="3"/>
  <c r="T14" i="3"/>
  <c r="T11" i="3"/>
  <c r="T10" i="3"/>
  <c r="M16" i="3"/>
  <c r="M15" i="3"/>
  <c r="M11" i="3"/>
  <c r="M10" i="3"/>
  <c r="B197" i="9"/>
  <c r="B196" i="9"/>
  <c r="L186" i="9"/>
  <c r="L187" i="9"/>
  <c r="L188" i="9"/>
  <c r="L189" i="9"/>
  <c r="L190" i="9"/>
  <c r="L191" i="9"/>
  <c r="L192" i="9"/>
  <c r="L193" i="9"/>
  <c r="L194" i="9"/>
  <c r="L185" i="9"/>
  <c r="L157" i="9"/>
  <c r="L175" i="9"/>
  <c r="L174" i="9"/>
  <c r="L171" i="9"/>
  <c r="L170" i="9"/>
  <c r="L169" i="9"/>
  <c r="L168" i="9"/>
  <c r="L167" i="9"/>
  <c r="L166" i="9"/>
  <c r="L163" i="9"/>
  <c r="L162" i="9"/>
  <c r="L161" i="9"/>
  <c r="L158" i="9"/>
  <c r="L156" i="9"/>
  <c r="L153" i="9"/>
  <c r="L152" i="9"/>
  <c r="L151" i="9"/>
  <c r="L150" i="9"/>
  <c r="L149" i="9"/>
  <c r="L148" i="9"/>
  <c r="L48" i="6"/>
  <c r="L273" i="6"/>
  <c r="L274" i="6"/>
  <c r="L275" i="6"/>
  <c r="L276" i="6"/>
  <c r="L277" i="6"/>
  <c r="L280" i="6"/>
  <c r="L281" i="6"/>
  <c r="L282" i="6"/>
  <c r="L285" i="6"/>
  <c r="L288" i="6"/>
  <c r="L289" i="6"/>
  <c r="L290" i="6"/>
  <c r="L291" i="6"/>
  <c r="L292" i="6"/>
  <c r="L293" i="6"/>
  <c r="L296" i="6"/>
  <c r="L297" i="6"/>
  <c r="L272" i="6"/>
  <c r="L198" i="6"/>
  <c r="L199" i="6"/>
  <c r="L200" i="6"/>
  <c r="L201" i="6"/>
  <c r="L202" i="6"/>
  <c r="L205" i="6"/>
  <c r="L206" i="6"/>
  <c r="L207" i="6"/>
  <c r="L210" i="6"/>
  <c r="L211" i="6"/>
  <c r="L212" i="6"/>
  <c r="L215" i="6"/>
  <c r="L216" i="6"/>
  <c r="L217" i="6"/>
  <c r="L218" i="6"/>
  <c r="L219" i="6"/>
  <c r="L220" i="6"/>
  <c r="L223" i="6"/>
  <c r="L224" i="6"/>
  <c r="L197" i="6"/>
  <c r="L120" i="6"/>
  <c r="L121" i="6"/>
  <c r="L122" i="6"/>
  <c r="L123" i="6"/>
  <c r="L124" i="6"/>
  <c r="L127" i="6"/>
  <c r="L128" i="6"/>
  <c r="L129" i="6"/>
  <c r="L132" i="6"/>
  <c r="L133" i="6"/>
  <c r="L134" i="6"/>
  <c r="L137" i="6"/>
  <c r="L138" i="6"/>
  <c r="L139" i="6"/>
  <c r="L140" i="6"/>
  <c r="L141" i="6"/>
  <c r="L142" i="6"/>
  <c r="L145" i="6"/>
  <c r="L146" i="6"/>
  <c r="L119" i="6"/>
  <c r="L44" i="6"/>
  <c r="L45" i="6"/>
  <c r="L46" i="6"/>
  <c r="L47" i="6"/>
  <c r="L51" i="6"/>
  <c r="L52" i="6"/>
  <c r="L53" i="6"/>
  <c r="L56" i="6"/>
  <c r="L57" i="6"/>
  <c r="L58" i="6"/>
  <c r="L61" i="6"/>
  <c r="L62" i="6"/>
  <c r="L63" i="6"/>
  <c r="L64" i="6"/>
  <c r="L65" i="6"/>
  <c r="L66" i="6"/>
  <c r="L67" i="6"/>
  <c r="L70" i="6"/>
  <c r="L71" i="6"/>
  <c r="L43" i="6"/>
  <c r="L45" i="2"/>
  <c r="L15" i="2"/>
  <c r="L17" i="2"/>
  <c r="L18" i="2"/>
  <c r="L19" i="2"/>
  <c r="L20" i="2"/>
  <c r="L21" i="2"/>
  <c r="L22" i="2"/>
  <c r="L23" i="2"/>
  <c r="L24" i="2"/>
  <c r="L25" i="2"/>
  <c r="L26" i="2"/>
  <c r="L27" i="2"/>
  <c r="L28" i="2"/>
  <c r="L29" i="2"/>
  <c r="L30" i="2"/>
  <c r="L31" i="2"/>
  <c r="L32" i="2"/>
  <c r="L33" i="2"/>
  <c r="L34" i="2"/>
  <c r="L37" i="2"/>
  <c r="L38" i="2"/>
  <c r="L39" i="2"/>
  <c r="L40" i="2"/>
  <c r="L41" i="2"/>
  <c r="L42" i="2"/>
  <c r="L43" i="2"/>
  <c r="L44" i="2"/>
  <c r="L14" i="2"/>
  <c r="F17" i="3"/>
  <c r="F16" i="3"/>
  <c r="F11" i="3"/>
  <c r="F12" i="3"/>
  <c r="L37" i="5"/>
  <c r="L12" i="5"/>
  <c r="L13" i="5"/>
  <c r="L14" i="5"/>
  <c r="L15" i="5"/>
  <c r="L16" i="5"/>
  <c r="L19" i="5"/>
  <c r="L20" i="5"/>
  <c r="L21" i="5"/>
  <c r="L24" i="5"/>
  <c r="L25" i="5"/>
  <c r="L26" i="5"/>
  <c r="L29" i="5"/>
  <c r="L30" i="5"/>
  <c r="L31" i="5"/>
  <c r="L32" i="5"/>
  <c r="L33" i="5"/>
  <c r="L34" i="5"/>
  <c r="L38" i="5"/>
  <c r="L11" i="5"/>
  <c r="B11" i="4"/>
  <c r="C11" i="4"/>
  <c r="D11" i="4"/>
  <c r="E11" i="4"/>
  <c r="F11" i="4"/>
  <c r="G11" i="4"/>
  <c r="H11" i="4"/>
  <c r="I11" i="4"/>
  <c r="J11" i="4"/>
  <c r="K11" i="4"/>
  <c r="B13" i="4"/>
  <c r="C13" i="4"/>
  <c r="D13" i="4"/>
  <c r="E13" i="4"/>
  <c r="F13" i="4"/>
  <c r="G13" i="4"/>
  <c r="H13" i="4"/>
  <c r="I13" i="4"/>
  <c r="J13" i="4"/>
  <c r="K13" i="4"/>
  <c r="B29" i="4"/>
  <c r="C29" i="4"/>
  <c r="D29" i="4"/>
  <c r="E29" i="4"/>
  <c r="F29" i="4"/>
  <c r="G29" i="4"/>
  <c r="H29" i="4"/>
  <c r="I29" i="4"/>
  <c r="J29" i="4"/>
  <c r="K29" i="4"/>
  <c r="L21" i="4"/>
  <c r="L12" i="4"/>
  <c r="C12" i="4"/>
  <c r="D12" i="4"/>
  <c r="E12" i="4"/>
  <c r="F12" i="4"/>
  <c r="G12" i="4"/>
  <c r="H12" i="4"/>
  <c r="I12" i="4"/>
  <c r="J12" i="4"/>
  <c r="K12" i="4"/>
  <c r="C10" i="4"/>
  <c r="D10" i="4"/>
  <c r="E10" i="4"/>
  <c r="F10" i="4"/>
  <c r="L10" i="4" s="1"/>
  <c r="G10" i="4"/>
  <c r="H10" i="4"/>
  <c r="I10" i="4"/>
  <c r="J10" i="4"/>
  <c r="K10" i="4"/>
  <c r="B10" i="4"/>
  <c r="C14" i="4"/>
  <c r="D14" i="4"/>
  <c r="E14" i="4"/>
  <c r="F14" i="4"/>
  <c r="G14" i="4"/>
  <c r="H14" i="4"/>
  <c r="I14" i="4"/>
  <c r="J14" i="4"/>
  <c r="K14" i="4"/>
  <c r="C15" i="4"/>
  <c r="D15" i="4"/>
  <c r="E15" i="4"/>
  <c r="F15" i="4"/>
  <c r="G15" i="4"/>
  <c r="H15" i="4"/>
  <c r="I15" i="4"/>
  <c r="J15" i="4"/>
  <c r="K15" i="4"/>
  <c r="C16" i="4"/>
  <c r="D16" i="4"/>
  <c r="E16" i="4"/>
  <c r="F16" i="4"/>
  <c r="G16" i="4"/>
  <c r="H16" i="4"/>
  <c r="I16" i="4"/>
  <c r="J16" i="4"/>
  <c r="K16" i="4"/>
  <c r="C17" i="4"/>
  <c r="D17" i="4"/>
  <c r="E17" i="4"/>
  <c r="F17" i="4"/>
  <c r="G17" i="4"/>
  <c r="H17" i="4"/>
  <c r="I17" i="4"/>
  <c r="J17" i="4"/>
  <c r="K17" i="4"/>
  <c r="C18" i="4"/>
  <c r="D18" i="4"/>
  <c r="E18" i="4"/>
  <c r="F18" i="4"/>
  <c r="G18" i="4"/>
  <c r="H18" i="4"/>
  <c r="I18" i="4"/>
  <c r="J18" i="4"/>
  <c r="K18" i="4"/>
  <c r="C19" i="4"/>
  <c r="D19" i="4"/>
  <c r="E19" i="4"/>
  <c r="F19" i="4"/>
  <c r="G19" i="4"/>
  <c r="L19" i="4" s="1"/>
  <c r="H19" i="4"/>
  <c r="I19" i="4"/>
  <c r="J19" i="4"/>
  <c r="K19" i="4"/>
  <c r="K20" i="4"/>
  <c r="L20" i="4" s="1"/>
  <c r="K21" i="4"/>
  <c r="C22" i="4"/>
  <c r="D22" i="4"/>
  <c r="L22" i="4" s="1"/>
  <c r="E22" i="4"/>
  <c r="F22" i="4"/>
  <c r="G22" i="4"/>
  <c r="H22" i="4"/>
  <c r="I22" i="4"/>
  <c r="J22" i="4"/>
  <c r="K22" i="4"/>
  <c r="C23" i="4"/>
  <c r="D23" i="4"/>
  <c r="E23" i="4"/>
  <c r="F23" i="4"/>
  <c r="G23" i="4"/>
  <c r="H23" i="4"/>
  <c r="I23" i="4"/>
  <c r="J23" i="4"/>
  <c r="K23" i="4"/>
  <c r="C24" i="4"/>
  <c r="D24" i="4"/>
  <c r="E24" i="4"/>
  <c r="F24" i="4"/>
  <c r="G24" i="4"/>
  <c r="H24" i="4"/>
  <c r="I24" i="4"/>
  <c r="J24" i="4"/>
  <c r="K24" i="4"/>
  <c r="C25" i="4"/>
  <c r="D25" i="4"/>
  <c r="E25" i="4"/>
  <c r="F25" i="4"/>
  <c r="G25" i="4"/>
  <c r="H25" i="4"/>
  <c r="I25" i="4"/>
  <c r="J25" i="4"/>
  <c r="K25" i="4"/>
  <c r="C26" i="4"/>
  <c r="D26" i="4"/>
  <c r="E26" i="4"/>
  <c r="F26" i="4"/>
  <c r="G26" i="4"/>
  <c r="H26" i="4"/>
  <c r="I26" i="4"/>
  <c r="J26" i="4"/>
  <c r="K26" i="4"/>
  <c r="C27" i="4"/>
  <c r="D27" i="4"/>
  <c r="E27" i="4"/>
  <c r="F27" i="4"/>
  <c r="G27" i="4"/>
  <c r="L27" i="4" s="1"/>
  <c r="H27" i="4"/>
  <c r="I27" i="4"/>
  <c r="J27" i="4"/>
  <c r="K27" i="4"/>
  <c r="C28" i="4"/>
  <c r="D28" i="4"/>
  <c r="E28" i="4"/>
  <c r="F28" i="4"/>
  <c r="L28" i="4" s="1"/>
  <c r="G28" i="4"/>
  <c r="H28" i="4"/>
  <c r="I28" i="4"/>
  <c r="J28" i="4"/>
  <c r="K28" i="4"/>
  <c r="B14" i="4"/>
  <c r="L14" i="4" s="1"/>
  <c r="B15" i="4"/>
  <c r="L15" i="4" s="1"/>
  <c r="B16" i="4"/>
  <c r="L16" i="4" s="1"/>
  <c r="B17" i="4"/>
  <c r="L17" i="4" s="1"/>
  <c r="B18" i="4"/>
  <c r="L18" i="4" s="1"/>
  <c r="B19" i="4"/>
  <c r="B22" i="4"/>
  <c r="B23" i="4"/>
  <c r="L23" i="4" s="1"/>
  <c r="B24" i="4"/>
  <c r="L24" i="4" s="1"/>
  <c r="B25" i="4"/>
  <c r="L25" i="4" s="1"/>
  <c r="B26" i="4"/>
  <c r="L26" i="4" s="1"/>
  <c r="B27" i="4"/>
  <c r="B28" i="4"/>
  <c r="C9" i="2"/>
  <c r="D9" i="2"/>
  <c r="E9" i="2"/>
  <c r="F9" i="2"/>
  <c r="G9" i="2"/>
  <c r="H9" i="2"/>
  <c r="I9" i="2"/>
  <c r="J9" i="2"/>
  <c r="K9" i="2"/>
  <c r="L9" i="2" l="1"/>
  <c r="L29" i="4"/>
  <c r="L13" i="4"/>
  <c r="L11" i="4"/>
  <c r="L3" i="13"/>
  <c r="L24" i="13"/>
  <c r="L34" i="13"/>
  <c r="L57" i="13"/>
  <c r="L58" i="13"/>
  <c r="L46" i="13"/>
  <c r="L56" i="1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tc={6DE3ABFC-D608-6F45-A23A-3796DCA2D813}</author>
  </authors>
  <commentList>
    <comment ref="B11" authorId="0" shapeId="0" xr:uid="{6DE3ABFC-D608-6F45-A23A-3796DCA2D813}">
      <text>
        <t xml:space="preserve">[Threaded comment]
Your version of Excel allows you to read this threaded comment; however, any edits to it will get removed if the file is opened in a newer version of Excel. Learn more: https://go.microsoft.com/fwlink/?linkid=870924
Comment:
    cannot include PE ratio as income was -ve
</t>
      </text>
    </comment>
  </commentList>
</comments>
</file>

<file path=xl/sharedStrings.xml><?xml version="1.0" encoding="utf-8"?>
<sst xmlns="http://schemas.openxmlformats.org/spreadsheetml/2006/main" count="3810" uniqueCount="737">
  <si>
    <t>Amazon</t>
  </si>
  <si>
    <t>WayFair</t>
  </si>
  <si>
    <t>StitchFix</t>
  </si>
  <si>
    <t>ODP Corp</t>
  </si>
  <si>
    <t>EBAY Inc</t>
  </si>
  <si>
    <t>S&amp;P 500</t>
  </si>
  <si>
    <t>Date</t>
  </si>
  <si>
    <t>Adj Close</t>
  </si>
  <si>
    <t>Volume</t>
  </si>
  <si>
    <t>Returns</t>
  </si>
  <si>
    <t>Lowest</t>
  </si>
  <si>
    <t xml:space="preserve">Lowest </t>
  </si>
  <si>
    <t>Highest</t>
  </si>
  <si>
    <t>Volume High</t>
  </si>
  <si>
    <t>Volume Low</t>
  </si>
  <si>
    <t>Powered by Clearbit</t>
  </si>
  <si>
    <t>Amazon.com Inc (NMS: AMZN)</t>
  </si>
  <si>
    <t xml:space="preserve">Exchange rate used is that of the Year End reported date </t>
  </si>
  <si>
    <t xml:space="preserve">Standardized Annual Balance Sheet </t>
  </si>
  <si>
    <t>Report Date</t>
  </si>
  <si>
    <t>12/31/2013</t>
  </si>
  <si>
    <t>12/31/2014</t>
  </si>
  <si>
    <t>12/31/2015</t>
  </si>
  <si>
    <t>12/31/2016</t>
  </si>
  <si>
    <t>12/31/2017</t>
  </si>
  <si>
    <t>12/31/2018</t>
  </si>
  <si>
    <t>12/31/2019</t>
  </si>
  <si>
    <t>12/31/2020</t>
  </si>
  <si>
    <t>12/31/2021</t>
  </si>
  <si>
    <t>12/31/2022</t>
  </si>
  <si>
    <t>Currency</t>
  </si>
  <si>
    <t>USD</t>
  </si>
  <si>
    <t>Audit Status</t>
  </si>
  <si>
    <t>Not Qualified</t>
  </si>
  <si>
    <t>Consolidated</t>
  </si>
  <si>
    <t>Yes</t>
  </si>
  <si>
    <t>Scale</t>
  </si>
  <si>
    <t>Thousands</t>
  </si>
  <si>
    <t>Cash &amp; Equivalents</t>
  </si>
  <si>
    <t>Cash &amp; Equivs &amp; ST Investments</t>
  </si>
  <si>
    <t>Receivables (ST)</t>
  </si>
  <si>
    <t>Inventories</t>
  </si>
  <si>
    <t>Other Current Assets</t>
  </si>
  <si>
    <t>Total Current Assets</t>
  </si>
  <si>
    <t>Gross Property Plant &amp; Equip</t>
  </si>
  <si>
    <t>Accumulated Depreciation</t>
  </si>
  <si>
    <t>Net Property Plant &amp; Equip</t>
  </si>
  <si>
    <t>Intangible Assets</t>
  </si>
  <si>
    <t>Other Assets</t>
  </si>
  <si>
    <t>Total Assets</t>
  </si>
  <si>
    <t>Accounts Payable &amp; Accrued Exps</t>
  </si>
  <si>
    <t>Accounts Payable</t>
  </si>
  <si>
    <t>Other Current Liabilities</t>
  </si>
  <si>
    <t>Total Current Liabilities</t>
  </si>
  <si>
    <t>LT Debt &amp; Leases</t>
  </si>
  <si>
    <t>Deferred LT Liabilities</t>
  </si>
  <si>
    <t>-</t>
  </si>
  <si>
    <t>Minority Interests</t>
  </si>
  <si>
    <t>Other Liabilities</t>
  </si>
  <si>
    <t>Total Liabilities</t>
  </si>
  <si>
    <t>Common Share Capital</t>
  </si>
  <si>
    <t>Additional Paid-In Capital</t>
  </si>
  <si>
    <t>Retained Earnings</t>
  </si>
  <si>
    <t>Accum Other Comprehensive Income</t>
  </si>
  <si>
    <t>Treasury Stock</t>
  </si>
  <si>
    <t>For Curr Trans (BS)</t>
  </si>
  <si>
    <t>Other Equity</t>
  </si>
  <si>
    <t>Total Equity</t>
  </si>
  <si>
    <t>Total Liabilities &amp; Equity</t>
  </si>
  <si>
    <t>Average YoY growth</t>
  </si>
  <si>
    <t>Revenue Growth</t>
  </si>
  <si>
    <t xml:space="preserve">Standardized Annual Income Statement </t>
  </si>
  <si>
    <t>Average</t>
  </si>
  <si>
    <t>Sales Revenue</t>
  </si>
  <si>
    <t>Total Revenue</t>
  </si>
  <si>
    <t>Direct Costs</t>
  </si>
  <si>
    <t>Gross Profit</t>
  </si>
  <si>
    <t>Selling General &amp; Admin</t>
  </si>
  <si>
    <t>Research &amp; Development</t>
  </si>
  <si>
    <t>Other Operating Expense</t>
  </si>
  <si>
    <t>Total Indirect Operating Costs</t>
  </si>
  <si>
    <t>Operating Income</t>
  </si>
  <si>
    <t>Interest Income</t>
  </si>
  <si>
    <t>Gains on Sale of Assets</t>
  </si>
  <si>
    <t>Foreign Exchange Gains</t>
  </si>
  <si>
    <t>Other Non-Operating Income</t>
  </si>
  <si>
    <t>Total Non-Operating Income</t>
  </si>
  <si>
    <t>Earnings Before Tax</t>
  </si>
  <si>
    <t>Taxation</t>
  </si>
  <si>
    <t>Equity Earnings</t>
  </si>
  <si>
    <t>Extraordinary Items</t>
  </si>
  <si>
    <t>Accounting Changes</t>
  </si>
  <si>
    <t>Net Income</t>
  </si>
  <si>
    <t>Preference Dividends &amp; Similar</t>
  </si>
  <si>
    <t>Net Income to Common</t>
  </si>
  <si>
    <t>Average Shares Basic</t>
  </si>
  <si>
    <t>EPS Net Basic</t>
  </si>
  <si>
    <t>EPS Continuing Basic</t>
  </si>
  <si>
    <t>Average Shares Diluted</t>
  </si>
  <si>
    <t>EPS Net Diluted</t>
  </si>
  <si>
    <t>EPS Continuing Diluted</t>
  </si>
  <si>
    <t>Shares Outstanding</t>
  </si>
  <si>
    <t>Profitability Ratios</t>
  </si>
  <si>
    <t>ROA % (Net)</t>
  </si>
  <si>
    <t>ROE % (Net)</t>
  </si>
  <si>
    <t>ROI % (Operating)</t>
  </si>
  <si>
    <t>EBITDA Margin %</t>
  </si>
  <si>
    <t>Calculated Tax Rate %</t>
  </si>
  <si>
    <t>EBT&lt;0</t>
  </si>
  <si>
    <t>Revenue per Employee</t>
  </si>
  <si>
    <t>Liquidity Ratios</t>
  </si>
  <si>
    <t>Quick Ratio</t>
  </si>
  <si>
    <t>Current Ratio</t>
  </si>
  <si>
    <t>Net Current Assets % TA</t>
  </si>
  <si>
    <t>Debt Management</t>
  </si>
  <si>
    <t>LongTerm Debt to Equity</t>
  </si>
  <si>
    <t>Total Debt to Equity</t>
  </si>
  <si>
    <t>Interest Coverage</t>
  </si>
  <si>
    <t>Asset Management</t>
  </si>
  <si>
    <t>Total Asset Turnover</t>
  </si>
  <si>
    <t>Receivables Turnover</t>
  </si>
  <si>
    <t>Inventory Turnover</t>
  </si>
  <si>
    <t>Accounts Payable Turnover</t>
  </si>
  <si>
    <t>Property Plant &amp; Equip Turnover</t>
  </si>
  <si>
    <t>Cash &amp; Equivalents Turnover</t>
  </si>
  <si>
    <t>Per Share</t>
  </si>
  <si>
    <t>Cash Flow per Share</t>
  </si>
  <si>
    <t>Book Value per Share</t>
  </si>
  <si>
    <t>Wayfair Inc (NYS: W)</t>
  </si>
  <si>
    <t>AvgEqty&lt;0</t>
  </si>
  <si>
    <t>LT Debt to Equity</t>
  </si>
  <si>
    <t>Equity&lt;0</t>
  </si>
  <si>
    <t>Accrued Expenses Turnover</t>
  </si>
  <si>
    <t>eBay Inc. (NMS: EBAY)</t>
  </si>
  <si>
    <t>ODP Corp (The) (NMS: ODP)</t>
  </si>
  <si>
    <t>12/28/2013</t>
  </si>
  <si>
    <t>12/27/2014</t>
  </si>
  <si>
    <t>12/26/2015</t>
  </si>
  <si>
    <t>12/30/2017</t>
  </si>
  <si>
    <t>12/29/2018</t>
  </si>
  <si>
    <t>12/28/2019</t>
  </si>
  <si>
    <t>12/26/2020</t>
  </si>
  <si>
    <t>12/25/2021</t>
  </si>
  <si>
    <t>Stitch Fix Inc (NMS: SFIX)</t>
  </si>
  <si>
    <t>07/30/2016</t>
  </si>
  <si>
    <t>07/29/2017</t>
  </si>
  <si>
    <t>07/28/2018</t>
  </si>
  <si>
    <t>08/03/2019</t>
  </si>
  <si>
    <t>08/01/2020</t>
  </si>
  <si>
    <t>07/31/2021</t>
  </si>
  <si>
    <t>07/30/2022</t>
  </si>
  <si>
    <t>07/29/2023</t>
  </si>
  <si>
    <t>Competitors' Financial Ratios</t>
  </si>
  <si>
    <t>AVERAGE</t>
  </si>
  <si>
    <t>Quick Ratio - WayFair</t>
  </si>
  <si>
    <t>Current Ratio - WayFair</t>
  </si>
  <si>
    <t>Quick Ratio - ODP Corp</t>
  </si>
  <si>
    <t>Current Ratio - ODP Corp</t>
  </si>
  <si>
    <t>Quick Ratio - Ebay</t>
  </si>
  <si>
    <t>Current Ratio - Ebay</t>
  </si>
  <si>
    <t>Quick Ratio - Stitch Fix</t>
  </si>
  <si>
    <t>Current Ratio - Stitch Fix</t>
  </si>
  <si>
    <t>Quick Ratio - Amazon</t>
  </si>
  <si>
    <t>Current Ratio - Amazon</t>
  </si>
  <si>
    <t>Industry Average Quick Ratio</t>
  </si>
  <si>
    <t>Industry Average Current Ratio</t>
  </si>
  <si>
    <t>General Company Information</t>
  </si>
  <si>
    <t>Principal Office</t>
  </si>
  <si>
    <t>Website</t>
  </si>
  <si>
    <t>4 Copley Place Boston, MA 02116 USA</t>
  </si>
  <si>
    <t>www.wayfair.com</t>
  </si>
  <si>
    <t>Phone</t>
  </si>
  <si>
    <t>Primary NAICS</t>
  </si>
  <si>
    <t>617 532-6100</t>
  </si>
  <si>
    <t>459999 : All Other Miscellaneous Retailers</t>
  </si>
  <si>
    <t>Auditor</t>
  </si>
  <si>
    <t>Closing Stock Price</t>
  </si>
  <si>
    <t>Ernst &amp; Young LLP</t>
  </si>
  <si>
    <t>56.17 (as of 01/26/2024)</t>
  </si>
  <si>
    <t>Number of Employees</t>
  </si>
  <si>
    <t>Incorporated</t>
  </si>
  <si>
    <t>15,745 (Approximate Full-Time as of 12/31/2022)</t>
  </si>
  <si>
    <t>August 2014 , DE, United States</t>
  </si>
  <si>
    <t>Country</t>
  </si>
  <si>
    <t>Mergent Dividend Achiever</t>
  </si>
  <si>
    <t>United States</t>
  </si>
  <si>
    <t>No</t>
  </si>
  <si>
    <t>Exchange and Ticker</t>
  </si>
  <si>
    <t>Number of Shareholders</t>
  </si>
  <si>
    <t>`</t>
  </si>
  <si>
    <t>224 (class A record), 259 (class B record) (as of 02/13/2023)</t>
  </si>
  <si>
    <t>Primary SIC</t>
  </si>
  <si>
    <t>5961 : Catalog and mail-order houses</t>
  </si>
  <si>
    <t>Business Summary</t>
  </si>
  <si>
    <t xml:space="preserve">Wayfair is a holding company. Through its subsidiaries, Co. is an online destination for the home. Through its e-commerce platform, Co. provides customers with browsing, merchandising and product discovery for various products from several suppliers. Co. </t>
  </si>
  <si>
    <t xml:space="preserve">has built online selections of furniture, decor, housewares and home improvement products. Co.'s operating and reportable segments are the U.S. and International, which includes its businesses in Canada, the U.K. and Germany. Co. provides a family of </t>
  </si>
  <si>
    <t xml:space="preserve">sites including Wayfair, Joss &amp; Main, AllModern, Birch Lane, and Perigold. On its sites, Co. also features certain products under its house brands, such as Three Posts® and Mercury Row®. </t>
  </si>
  <si>
    <t>Company Financials</t>
  </si>
  <si>
    <t>Ratios</t>
  </si>
  <si>
    <t>2025 Hamilton Avenue San Jose, CA 95125 USA</t>
  </si>
  <si>
    <t>www.ebay.com</t>
  </si>
  <si>
    <t>408 376-7108</t>
  </si>
  <si>
    <t>561499 : All Other Business Support Services</t>
  </si>
  <si>
    <t>PricewaterhouseCoopers LLP</t>
  </si>
  <si>
    <t>42.69 (as of 01/26/2024)</t>
  </si>
  <si>
    <t>11,600 (Approximate Full-Time as of 12/31/2022)</t>
  </si>
  <si>
    <t>September 1995 , CA, United States</t>
  </si>
  <si>
    <t>NMS : EBAY</t>
  </si>
  <si>
    <t>3,180 (approx. record) (as of 02/21/2023)</t>
  </si>
  <si>
    <t>Annual Meeting</t>
  </si>
  <si>
    <t>7389 : Business services, nec</t>
  </si>
  <si>
    <t>In June</t>
  </si>
  <si>
    <t xml:space="preserve">eBay engages in global commerce through its Marketplace platforms which connect buyers and sellers. The platforms include Co.'s online marketplace located at www.ebay.com and its localized counterparts, including off-platform businesses in Japan and </t>
  </si>
  <si>
    <t xml:space="preserve">Turkey, as well as suite of mobile apps. Co.'s platforms are accessible through an online experience, iOS and Android mobile devices and its application programming interfaces. Co. provides eBay Money Back Guarantee, which allows buyers to receive their </t>
  </si>
  <si>
    <t xml:space="preserve">money back if the item they ordered does not arrive, is faulty or damaged or does not match the listing. Co. also provides Authenticity Guarantee, which is an independent authentication service. </t>
  </si>
  <si>
    <t>6600 North Military Trail Boca Raton, FL 33496 USA</t>
  </si>
  <si>
    <t>www.officedepot.com</t>
  </si>
  <si>
    <t>561 438-4800</t>
  </si>
  <si>
    <t>459410 : Office Supplies and Stationery Retailers</t>
  </si>
  <si>
    <t>Fax</t>
  </si>
  <si>
    <t>561 265-4406</t>
  </si>
  <si>
    <t>53.01 (as of 01/26/2024)</t>
  </si>
  <si>
    <t xml:space="preserve">Deloitte &amp; Touche LLP </t>
  </si>
  <si>
    <t>March 1986 , FL, United States</t>
  </si>
  <si>
    <t>25,000 (Approximate Full-Time as of 01/28/2023)</t>
  </si>
  <si>
    <t>3,276 (record) (as of 02/22/2023)</t>
  </si>
  <si>
    <t>NMS : ODP</t>
  </si>
  <si>
    <t>5044 : Office equipment</t>
  </si>
  <si>
    <t xml:space="preserve">The ODP is a holding company. Through its subsidiaries, Co. maintains a business-to-business distribution platform of sales and technology service personnel, online presence and retail stores. Co.'s segments are: Business Solutions Division, which </t>
  </si>
  <si>
    <t xml:space="preserve">provides its business customers with nationally branded and private branded office supply products and services, as well as adjacency products and services in the U.S., Puerto Rico, the U.S. Virgin Islands, and Canada through a sales force, catalogs, </t>
  </si>
  <si>
    <t xml:space="preserve">telesales, and its Internet websites; and Retail Division, which markets an assortment of merchandise through its chain of retail stores throughout the U.S., Puerto Rico and the U.S. Virgin Islands. </t>
  </si>
  <si>
    <t>1 Montgomery Street, Suite 1100 San Francisco, CA 94104 USA</t>
  </si>
  <si>
    <t>www.stitchfix.com</t>
  </si>
  <si>
    <t>415 882-7765</t>
  </si>
  <si>
    <t>DELOITTE &amp; TOUCHE LLP</t>
  </si>
  <si>
    <t>3.21 (as of 01/26/2024)</t>
  </si>
  <si>
    <t>5,860 (Approximate Full-Time as of 07/29/2023)</t>
  </si>
  <si>
    <t>2011 , DE, United States</t>
  </si>
  <si>
    <t>NMS : SFIX</t>
  </si>
  <si>
    <t>39 (class A record), 14 (class B record) (as of 09/15/2023)</t>
  </si>
  <si>
    <t xml:space="preserve">Stitch Fix delivers personalization to its clients by allowing them to receive a personalized shipment of items informed by its algorithms and sent by a Stitch Fix stylist (a Fix) or purchase from its website or mobile app based on a personalized </t>
  </si>
  <si>
    <t xml:space="preserve">assortment of outfit and item recommendations (Freestyle). Clients can choose to schedule automatic shipments or order a Fix on demand after they fill out a style profile on Co.'s website or mobile app. After receiving a Fix, Co.'s clients purchase the </t>
  </si>
  <si>
    <t xml:space="preserve">items they want to keep and return the other items, if any. Freestyle utilizes Co.'s algorithms to recommend an assortment of outfit and item recommendations that will update throughout the day. </t>
  </si>
  <si>
    <t xml:space="preserve">As Reported Annual Balance Sheet </t>
  </si>
  <si>
    <t>Cash &amp; cash equivalents</t>
  </si>
  <si>
    <t>Short-term investments</t>
  </si>
  <si>
    <t>Accounts receivable, gross</t>
  </si>
  <si>
    <t>Allowance for doubtful accounts</t>
  </si>
  <si>
    <t>Accounts receivable, net</t>
  </si>
  <si>
    <t>Deferred costs in transit</t>
  </si>
  <si>
    <t>Prepaid expenses</t>
  </si>
  <si>
    <t>Supplier receivables &amp; credits receivable</t>
  </si>
  <si>
    <t>Other current assets</t>
  </si>
  <si>
    <t>Supplier receivable</t>
  </si>
  <si>
    <t>Supplier credits receivable</t>
  </si>
  <si>
    <t>Other prepaid &amp; other current assets</t>
  </si>
  <si>
    <t>Prepaid expenses &amp; other current assets</t>
  </si>
  <si>
    <t>Total current assets</t>
  </si>
  <si>
    <t>Operating lease right-of-use assets</t>
  </si>
  <si>
    <t>Furniture &amp; computer equipment</t>
  </si>
  <si>
    <t>Site &amp; software development costs</t>
  </si>
  <si>
    <t>Leasehold improvements</t>
  </si>
  <si>
    <t>Building</t>
  </si>
  <si>
    <t>Construction in progress</t>
  </si>
  <si>
    <t>Property &amp; equipment, gross</t>
  </si>
  <si>
    <t>Less: accumulated depreciation &amp; amortization</t>
  </si>
  <si>
    <t>Property &amp; equipment, net</t>
  </si>
  <si>
    <t>Intangible assets, net</t>
  </si>
  <si>
    <t>Goodwill &amp; intangible assets, net</t>
  </si>
  <si>
    <t>Goodwill</t>
  </si>
  <si>
    <t>Long-term investments</t>
  </si>
  <si>
    <t>Restricted cash</t>
  </si>
  <si>
    <t>Other non-current assets</t>
  </si>
  <si>
    <t>Total assets</t>
  </si>
  <si>
    <t>Accounts payable</t>
  </si>
  <si>
    <t>Accrued credit card</t>
  </si>
  <si>
    <t>Accrued property, plant &amp; equipment</t>
  </si>
  <si>
    <t>Accrued audit, legal &amp; professional fees</t>
  </si>
  <si>
    <t>Other accrued expenses</t>
  </si>
  <si>
    <t>Accrued expenses</t>
  </si>
  <si>
    <t>Unearned revenue</t>
  </si>
  <si>
    <t>Due to related party</t>
  </si>
  <si>
    <t>Employee compensation &amp; related benefits</t>
  </si>
  <si>
    <t>Current operating lease liabilities</t>
  </si>
  <si>
    <t>Advertising</t>
  </si>
  <si>
    <t>Sales tax payable</t>
  </si>
  <si>
    <t>Sales return allowance</t>
  </si>
  <si>
    <t>Other accrued expenses &amp; current liabilities</t>
  </si>
  <si>
    <t>Other current liabilities</t>
  </si>
  <si>
    <t>Total current liabilities</t>
  </si>
  <si>
    <t>Lease financing obligation, net of current portion</t>
  </si>
  <si>
    <t>Notes</t>
  </si>
  <si>
    <t>Long-term debt</t>
  </si>
  <si>
    <t>Operating lease liabilities, net of current</t>
  </si>
  <si>
    <t>Construction costs under build-to-suit leases</t>
  </si>
  <si>
    <t>Deferred rent</t>
  </si>
  <si>
    <t>Other liabilities</t>
  </si>
  <si>
    <t>Other non-current liabilities</t>
  </si>
  <si>
    <t>Total liabilities</t>
  </si>
  <si>
    <t>Convertible redeemable preferred units - series A</t>
  </si>
  <si>
    <t>Class A common stock</t>
  </si>
  <si>
    <t>Class B common stock</t>
  </si>
  <si>
    <t>Additional paid-in capital</t>
  </si>
  <si>
    <t>Retained earnings (accumulated deficit)</t>
  </si>
  <si>
    <t>Accumulated other comprehensive gain (loss)</t>
  </si>
  <si>
    <t>Total stockholders' equity (deficit)</t>
  </si>
  <si>
    <t xml:space="preserve">As Reported Annual Income Statement </t>
  </si>
  <si>
    <t>Net revenue</t>
  </si>
  <si>
    <t>Cost of goods sold</t>
  </si>
  <si>
    <t>Gross profit</t>
  </si>
  <si>
    <t>Customer service &amp; merchant fees</t>
  </si>
  <si>
    <t>Merchandising, marketing &amp; sales</t>
  </si>
  <si>
    <t>Operations, technology, general &amp; administrative</t>
  </si>
  <si>
    <t>Selling, operations, technology, general &amp; administrative</t>
  </si>
  <si>
    <t>Impairment &amp; other related net charges</t>
  </si>
  <si>
    <t>Restructuring charges</t>
  </si>
  <si>
    <t>Customer service center impairment &amp; other charges</t>
  </si>
  <si>
    <t>Amortization of acquired intangible assets</t>
  </si>
  <si>
    <t>Sales &amp; marketing expenses</t>
  </si>
  <si>
    <t>General &amp; administrative expenses</t>
  </si>
  <si>
    <t>Total operating expenses</t>
  </si>
  <si>
    <t>Income (loss) from operations</t>
  </si>
  <si>
    <t>Interest income (expense), net</t>
  </si>
  <si>
    <t>Other income (expense), net</t>
  </si>
  <si>
    <t>Gain on debt extinguishment</t>
  </si>
  <si>
    <t>Income (loss) before income taxes - U.S.</t>
  </si>
  <si>
    <t>Income (loss) before income taxes - foreign</t>
  </si>
  <si>
    <t>Income (loss) before income taxes</t>
  </si>
  <si>
    <t>Provision for federal income taxes - deferred</t>
  </si>
  <si>
    <t>Total provision for federal income tax</t>
  </si>
  <si>
    <t>Provision for state income taxes - current</t>
  </si>
  <si>
    <t>Provision for state income taxes - deferred</t>
  </si>
  <si>
    <t>Total provision for state income tax</t>
  </si>
  <si>
    <t>Provision for foreign income taxes - current</t>
  </si>
  <si>
    <t>Provision for foreign income taxes - deferred</t>
  </si>
  <si>
    <t>Total provision for foreign income tax</t>
  </si>
  <si>
    <t>Current state provision (benefit) for income taxes, net</t>
  </si>
  <si>
    <t>Current foreign provision (benefit) for income taxes, net</t>
  </si>
  <si>
    <t>Total current provision (benefit) for income taxes, net</t>
  </si>
  <si>
    <t>Deferred federal provision (benefit) for income taxes, net</t>
  </si>
  <si>
    <t>Deferred state provision (benefit) for income taxes, net</t>
  </si>
  <si>
    <t>Deferred foreign provision (benefit) for income taxes, net</t>
  </si>
  <si>
    <t>Total deferred provision (benefit) for income taxes, net</t>
  </si>
  <si>
    <t>Provision for income taxes, net</t>
  </si>
  <si>
    <t>Net income (loss)</t>
  </si>
  <si>
    <t>Accretion of convertible redeemable preferred units</t>
  </si>
  <si>
    <t>Net income (loss) attributable to common stockholders</t>
  </si>
  <si>
    <t>Weighted average shares outstanding - basic</t>
  </si>
  <si>
    <t>Weighted average shares outstanding - diluted</t>
  </si>
  <si>
    <t>Year end shares outstanding</t>
  </si>
  <si>
    <t>Net income (loss) per share - basic</t>
  </si>
  <si>
    <t>Net income (loss) per share - diluted</t>
  </si>
  <si>
    <t>Number of full time employees</t>
  </si>
  <si>
    <t>Number of common stockholders - class A</t>
  </si>
  <si>
    <t>Number of common stockholders - class B</t>
  </si>
  <si>
    <t>Foreign currency translation adjustments</t>
  </si>
  <si>
    <t>Net revenues</t>
  </si>
  <si>
    <t>Cost of net revenues</t>
  </si>
  <si>
    <t>Product development expenses</t>
  </si>
  <si>
    <t>Provision for transaction losses</t>
  </si>
  <si>
    <t>Gain (loss) on equity investments &amp; warrant, net</t>
  </si>
  <si>
    <t>Interest income</t>
  </si>
  <si>
    <t>Interest expense</t>
  </si>
  <si>
    <t>Gain (loss) on divestiture of a business</t>
  </si>
  <si>
    <t>Gains (losses) associated with cost &amp; equity method investments</t>
  </si>
  <si>
    <t>Gains on investments &amp; sale of business</t>
  </si>
  <si>
    <t>Other interest &amp; other income (expense), net</t>
  </si>
  <si>
    <t>Foreign exchange &amp; other interest &amp; other income (expense)</t>
  </si>
  <si>
    <t>Interest &amp; other income (expense), net</t>
  </si>
  <si>
    <t>Income (loss) from continuing operations before income taxes - U.S.</t>
  </si>
  <si>
    <t>Income (loss) from continuing operations before income taxes - international</t>
  </si>
  <si>
    <t>Income (loss) from continuing operations before income taxes</t>
  </si>
  <si>
    <t>Current federal income tax provision (benefit)</t>
  </si>
  <si>
    <t>Current state &amp; local income tax provision (benefit)</t>
  </si>
  <si>
    <t>Current foreign income tax provision (benefit)</t>
  </si>
  <si>
    <t>Total current income tax provision (benefit)</t>
  </si>
  <si>
    <t>Deferred federal income tax provision (benefit)</t>
  </si>
  <si>
    <t>Deferred state &amp; local income tax provision (benefit)</t>
  </si>
  <si>
    <t>Deferred foreign income tax provision (benefit)</t>
  </si>
  <si>
    <t>Total deferred income tax provision (benefit)</t>
  </si>
  <si>
    <t>Income tax provision (benefit)</t>
  </si>
  <si>
    <t>Income (loss) from continuing operations</t>
  </si>
  <si>
    <t>Income (loss) from discontinued operations, net of income taxes</t>
  </si>
  <si>
    <t>Income (loss) per share from continuing operations - basic</t>
  </si>
  <si>
    <t>Income (loss) per share from discontinued operations - basic</t>
  </si>
  <si>
    <t>Income (loss) per share from continuing operations - diluted</t>
  </si>
  <si>
    <t>Income (loss) per share from discontinued operations - diluted</t>
  </si>
  <si>
    <t>Dividends &amp; dividends equivalent declared per common share or restricted stock unit</t>
  </si>
  <si>
    <t>Number of employees</t>
  </si>
  <si>
    <t>Number of temporary employees</t>
  </si>
  <si>
    <t>Total number of employees</t>
  </si>
  <si>
    <t>Number of common stockholders</t>
  </si>
  <si>
    <t>Equity investment in Adevinta ASA (Adevinta")</t>
  </si>
  <si>
    <t>Accounts receivable</t>
  </si>
  <si>
    <t>Allowance for doubtful accounts &amp; authorized credits</t>
  </si>
  <si>
    <t>Customer accounts &amp; funds receivable</t>
  </si>
  <si>
    <t>Loans &amp; interest receivable, net</t>
  </si>
  <si>
    <t>Funds receivable &amp; customer accounts</t>
  </si>
  <si>
    <t>Payment processor advances</t>
  </si>
  <si>
    <t>Income &amp; other tax receivable</t>
  </si>
  <si>
    <t>Short-term derivative assets</t>
  </si>
  <si>
    <t>Other current assets - other</t>
  </si>
  <si>
    <t>Current assets held for sale</t>
  </si>
  <si>
    <t>Computer equipment &amp; software</t>
  </si>
  <si>
    <t>Land &amp; buildings, including building improvements</t>
  </si>
  <si>
    <t>Furniture &amp; fixtures</t>
  </si>
  <si>
    <t>Construction in progress &amp; other property &amp; equipment</t>
  </si>
  <si>
    <t>Accumulated depreciation</t>
  </si>
  <si>
    <t>Deferred tax assets</t>
  </si>
  <si>
    <t>Equity investment in Adevinta</t>
  </si>
  <si>
    <t>Warrant asset</t>
  </si>
  <si>
    <t>Other assets</t>
  </si>
  <si>
    <t>Short-term debt</t>
  </si>
  <si>
    <t>Customer accounts &amp; funds payable</t>
  </si>
  <si>
    <t>Funds payable &amp; amounts due to customers</t>
  </si>
  <si>
    <t>Accrued customer accounts &amp; funds payable</t>
  </si>
  <si>
    <t>Accrued compensation &amp; related benefits</t>
  </si>
  <si>
    <t>Sales &amp; use tax accruals</t>
  </si>
  <si>
    <t>Advertising accruals</t>
  </si>
  <si>
    <t>Other current tax liabilities</t>
  </si>
  <si>
    <t>Accrued transaction loss accrual</t>
  </si>
  <si>
    <t>Accrued uninvoiced general &amp; administrative expenses</t>
  </si>
  <si>
    <t>Accrued interest expense</t>
  </si>
  <si>
    <t>Deferred revenue</t>
  </si>
  <si>
    <t>Operating lease liabilities</t>
  </si>
  <si>
    <t>Other accrued expenses &amp; other current liabilities</t>
  </si>
  <si>
    <t>Accrued expenses &amp; other current liabilities</t>
  </si>
  <si>
    <t>Income taxes payable</t>
  </si>
  <si>
    <t>Current liabilities held for sale</t>
  </si>
  <si>
    <t>Deferred &amp; other tax liabilities, net</t>
  </si>
  <si>
    <t>Deferred tax liabilities</t>
  </si>
  <si>
    <t>Floating senior notes</t>
  </si>
  <si>
    <t>Senior unsecured notes</t>
  </si>
  <si>
    <t>Fixed rate senior notes</t>
  </si>
  <si>
    <t>Hedge accounting fair value adjustments</t>
  </si>
  <si>
    <t>Unamortized premium (discount) &amp; debt issuance costs</t>
  </si>
  <si>
    <t>Other long-term borrowings</t>
  </si>
  <si>
    <t>Other indebtedness</t>
  </si>
  <si>
    <t>Less: current portion of long-term debt</t>
  </si>
  <si>
    <t>Common stock</t>
  </si>
  <si>
    <t>Treasury stock at cost</t>
  </si>
  <si>
    <t>Retained earnings</t>
  </si>
  <si>
    <t>Unrealized gains (losses) on derivative instruments</t>
  </si>
  <si>
    <t>Unrealized gains (losses) on investments</t>
  </si>
  <si>
    <t>Foreign currency translation</t>
  </si>
  <si>
    <t>Estimated tax benefit (provision) on above items</t>
  </si>
  <si>
    <t>Accumulated other comprehensive income (loss)</t>
  </si>
  <si>
    <t>Total stockholders' equity</t>
  </si>
  <si>
    <t>Cash</t>
  </si>
  <si>
    <t>Inventory, net</t>
  </si>
  <si>
    <t>Income tax receivable</t>
  </si>
  <si>
    <t>Income tax receivable, net of current portion</t>
  </si>
  <si>
    <t>Computer equipment</t>
  </si>
  <si>
    <t>Office furniture &amp; equipment</t>
  </si>
  <si>
    <t>Capitalized software</t>
  </si>
  <si>
    <t>Building &amp; land</t>
  </si>
  <si>
    <t>Total property &amp; equipment, gross</t>
  </si>
  <si>
    <t>Less accumulated depreciation &amp; amortization</t>
  </si>
  <si>
    <t>Restricted cash, net of current portion</t>
  </si>
  <si>
    <t>Other long-term assets</t>
  </si>
  <si>
    <t>Compensation &amp; related benefits</t>
  </si>
  <si>
    <t>Sales taxes</t>
  </si>
  <si>
    <t>Shipping &amp; freight</t>
  </si>
  <si>
    <t>Accrued accounts payable</t>
  </si>
  <si>
    <t>Inventory purchases</t>
  </si>
  <si>
    <t>Sales refund reserve</t>
  </si>
  <si>
    <t>Other accrued liabilities</t>
  </si>
  <si>
    <t>Property &amp; equipment</t>
  </si>
  <si>
    <t>Accrued liabilities</t>
  </si>
  <si>
    <t>Preferred stock warrant liability</t>
  </si>
  <si>
    <t>Gift card liability</t>
  </si>
  <si>
    <t>Operating lease liabilities, net of current portion</t>
  </si>
  <si>
    <t>Deferred rent, net of current portion</t>
  </si>
  <si>
    <t>Other long-term liabilities</t>
  </si>
  <si>
    <t>Convertible preferred stock</t>
  </si>
  <si>
    <t>Available-for-sale securities</t>
  </si>
  <si>
    <t xml:space="preserve">Class A common stock, $0.00002 par value 2,000,000,000 shares authorized as of July 29, 2023, and July 30, 2022; 90,217,226 and </t>
  </si>
  <si>
    <t>Revenue, net</t>
  </si>
  <si>
    <t>Selling, general &amp; administrative expenses</t>
  </si>
  <si>
    <t>Operating income (loss)</t>
  </si>
  <si>
    <t>Remeasurement of preferred stock warrant liability</t>
  </si>
  <si>
    <t>Other expense, net</t>
  </si>
  <si>
    <t>Other income, net</t>
  </si>
  <si>
    <t>Current federal provision (benefit) for income taxes</t>
  </si>
  <si>
    <t>Current state provision (benefit) for income taxes</t>
  </si>
  <si>
    <t>Current foreign provision (benefit) for income taxes</t>
  </si>
  <si>
    <t>Total current provision (benefit) for income taxes</t>
  </si>
  <si>
    <t>Deferred federal provision (benefit) for income taxes</t>
  </si>
  <si>
    <t>Deferred state provision (benefit) for income taxes</t>
  </si>
  <si>
    <t>Deferred foreign provision (benefit) for income taxes</t>
  </si>
  <si>
    <t>Total deferred provision (benefit) for income taxes</t>
  </si>
  <si>
    <t>Less: noncumulative dividends to preferred stockholders</t>
  </si>
  <si>
    <t>Less: undistributed earnings to participating securities</t>
  </si>
  <si>
    <t>Net earnings (loss) per share - basic</t>
  </si>
  <si>
    <t>Net earnings (loss) per share - diluted</t>
  </si>
  <si>
    <t>Number of class A common stockholders</t>
  </si>
  <si>
    <t>Number of class B common stockholders</t>
  </si>
  <si>
    <t>Not Available</t>
  </si>
  <si>
    <t>Trade receivables, gross</t>
  </si>
  <si>
    <t>Allowances</t>
  </si>
  <si>
    <t>Receivables, net</t>
  </si>
  <si>
    <t>Inventories, net</t>
  </si>
  <si>
    <t>Timber notes receivable, current maturities</t>
  </si>
  <si>
    <t>Current assets of discontinued operations</t>
  </si>
  <si>
    <t>Land</t>
  </si>
  <si>
    <t>Buildings</t>
  </si>
  <si>
    <t>Computer software</t>
  </si>
  <si>
    <t>Furniture, fixtures &amp; equipment</t>
  </si>
  <si>
    <t>Property &amp; equipment at cost</t>
  </si>
  <si>
    <t>Less: accumulated depreciation</t>
  </si>
  <si>
    <t>Other intangible assets, net</t>
  </si>
  <si>
    <t>Timber notes receivable</t>
  </si>
  <si>
    <t>Deferred income taxes</t>
  </si>
  <si>
    <t>Trade accounts payable</t>
  </si>
  <si>
    <t>Short-term borrowings</t>
  </si>
  <si>
    <t>Current maturities of finance lease obligations</t>
  </si>
  <si>
    <t>Current portion of debentures</t>
  </si>
  <si>
    <t>Current maturities of long-term debt</t>
  </si>
  <si>
    <t>Short-term borrowings &amp; current maturities of long-term debt</t>
  </si>
  <si>
    <t>Non-recourse debt, current maturities</t>
  </si>
  <si>
    <t>Current liabilities of discontinued operations</t>
  </si>
  <si>
    <t>Deferred income taxes &amp; other long-term liabilities</t>
  </si>
  <si>
    <t>Pension &amp; post-employment obligations, net</t>
  </si>
  <si>
    <t>Senior secured notes</t>
  </si>
  <si>
    <t>Term loan</t>
  </si>
  <si>
    <t>New facilities loans under the Third Amended Credit Agreement</t>
  </si>
  <si>
    <t>Revenue bonds</t>
  </si>
  <si>
    <t>Debentures</t>
  </si>
  <si>
    <t>American &amp; Foreign Power Company, Inc. debentures</t>
  </si>
  <si>
    <t>Grupo OfficeMax loans</t>
  </si>
  <si>
    <t>Finance lease obligations</t>
  </si>
  <si>
    <t>Other long-term debt</t>
  </si>
  <si>
    <t>Other financing obligations</t>
  </si>
  <si>
    <t>Long-term debt, net of current maturities</t>
  </si>
  <si>
    <t>Non-recourse debt</t>
  </si>
  <si>
    <t>Noncontrolling interest in joint venture</t>
  </si>
  <si>
    <t>Redeemable noncontrolling interest</t>
  </si>
  <si>
    <t>Change in deferred pension &amp; other</t>
  </si>
  <si>
    <t>Treasury stock, at cost</t>
  </si>
  <si>
    <t>Total Office Depot, Inc. stockholders' equity</t>
  </si>
  <si>
    <t>Non-controlling interests</t>
  </si>
  <si>
    <t>Product sales</t>
  </si>
  <si>
    <t>Product services</t>
  </si>
  <si>
    <t>Total sales</t>
  </si>
  <si>
    <t>Cost of goods sold &amp; occupancy costs - product</t>
  </si>
  <si>
    <t>Cost of goods sold &amp; occupancy costs - services</t>
  </si>
  <si>
    <t>Total cost of goods sold &amp; occupancy costs</t>
  </si>
  <si>
    <t>Asset impairments</t>
  </si>
  <si>
    <t>Merger &amp; restructuring expenses, net</t>
  </si>
  <si>
    <t>Merger, restructuring &amp; other operating expenses, net</t>
  </si>
  <si>
    <t>Merger, restructuring, &amp; other operating income (expenses), net</t>
  </si>
  <si>
    <t>Legal accrual</t>
  </si>
  <si>
    <t>Legal expense accrual</t>
  </si>
  <si>
    <t>Loss on extinguishment &amp; modification of debt</t>
  </si>
  <si>
    <t>Gain (loss) on extinguishment of debt</t>
  </si>
  <si>
    <t>Gain on disposition of joint venture</t>
  </si>
  <si>
    <t>Earnings (loss) before income taxes - U.S.</t>
  </si>
  <si>
    <t>Earnings (loss) before income taxes - foreign</t>
  </si>
  <si>
    <t>Current federal income taxes (benefit)</t>
  </si>
  <si>
    <t>Current state income taxes (benefit)</t>
  </si>
  <si>
    <t>Current foreign income taxes</t>
  </si>
  <si>
    <t>Deferred federal income taxes (benefit)</t>
  </si>
  <si>
    <t>Deferred state income taxes (benefit)</t>
  </si>
  <si>
    <t>Deferred foreign income taxes (benefit)</t>
  </si>
  <si>
    <t>Income tax expense (benefit)</t>
  </si>
  <si>
    <t>Net income (loss) from continuing operations</t>
  </si>
  <si>
    <t>Discontinued operations, net of tax</t>
  </si>
  <si>
    <t>Less: net loss attributable to the noncontrolling interest</t>
  </si>
  <si>
    <t>Net income (loss) attributable to Office Depot, Inc.</t>
  </si>
  <si>
    <t>Preferred stock dividends</t>
  </si>
  <si>
    <t>Net income (loss) available to common shareholders</t>
  </si>
  <si>
    <t>Earnings (loss) per share - continuing operations - basic</t>
  </si>
  <si>
    <t>Earnings (loss) per share from discontinued operations - basic</t>
  </si>
  <si>
    <t>Earnings (loss) per share - continuing operations - diluted</t>
  </si>
  <si>
    <t>Earnings (loss) per share from discontinued operations - diluted</t>
  </si>
  <si>
    <t>Cash dividends declared per common share</t>
  </si>
  <si>
    <t>Wayfair</t>
  </si>
  <si>
    <t>10 years Average</t>
  </si>
  <si>
    <t>WayFair Year on Year Revenue Growth</t>
  </si>
  <si>
    <t>WayFair Net revenue</t>
  </si>
  <si>
    <t>WayFair Gross profit</t>
  </si>
  <si>
    <t>WayFair Cost of goods sold</t>
  </si>
  <si>
    <t xml:space="preserve">WayFair Quick Ratio - </t>
  </si>
  <si>
    <t xml:space="preserve">WayFair Current Ratio </t>
  </si>
  <si>
    <t>Ebay</t>
  </si>
  <si>
    <t>Ebay Year on Year Revenue Growth</t>
  </si>
  <si>
    <t>Ebay Net revenues</t>
  </si>
  <si>
    <t>Ebay Gross profit</t>
  </si>
  <si>
    <t>Ebay Cost of net revenues</t>
  </si>
  <si>
    <t xml:space="preserve">Ebay Quick Ratio </t>
  </si>
  <si>
    <t xml:space="preserve">Ebay Current Ratio </t>
  </si>
  <si>
    <t>ODP Corp Year on Year Revenue Growth</t>
  </si>
  <si>
    <t>ODP Corp Total sales</t>
  </si>
  <si>
    <t>ODP Corp Gross profit</t>
  </si>
  <si>
    <t>ODP Corp Total cost of goods sold &amp; occupancy costs</t>
  </si>
  <si>
    <t xml:space="preserve">ODP Corp Quick Ratio </t>
  </si>
  <si>
    <t xml:space="preserve">ODP Corp Current Ratio </t>
  </si>
  <si>
    <t>Stitch Fix Year on Year Revenue Growth</t>
  </si>
  <si>
    <t xml:space="preserve"> Stitch Fix Revenue, net</t>
  </si>
  <si>
    <t xml:space="preserve"> Stitch Fix Gross profit</t>
  </si>
  <si>
    <t>Stitch Fix Cost of goods sold</t>
  </si>
  <si>
    <t xml:space="preserve"> Stitch Fix Quick Ratio - </t>
  </si>
  <si>
    <t>Stitch Fix Current Ratio</t>
  </si>
  <si>
    <t xml:space="preserve">Amazon </t>
  </si>
  <si>
    <t>Amazon Year on Year Revenue Growth</t>
  </si>
  <si>
    <t>Amazon Total Revenue</t>
  </si>
  <si>
    <t>Amazon Direct Costs</t>
  </si>
  <si>
    <t>Amazon Gross Profit</t>
  </si>
  <si>
    <t>Amazon Quick Ratio</t>
  </si>
  <si>
    <t>Amazon Current Ratio</t>
  </si>
  <si>
    <t>x</t>
  </si>
  <si>
    <t>Industry Average YoY</t>
  </si>
  <si>
    <t>Industry Quick Ratio YoY</t>
  </si>
  <si>
    <t>Industry Current Ratio YoY</t>
  </si>
  <si>
    <t>SCALE - THOUSANDS</t>
  </si>
  <si>
    <t>12/31/2023</t>
  </si>
  <si>
    <t>12/31/2024</t>
  </si>
  <si>
    <t>12/31/2025</t>
  </si>
  <si>
    <t>12/31/2026</t>
  </si>
  <si>
    <t>12/31/2027</t>
  </si>
  <si>
    <t>12/31/2028</t>
  </si>
  <si>
    <t>12/31/2029</t>
  </si>
  <si>
    <t>12/31/2030</t>
  </si>
  <si>
    <t>12/31/2031</t>
  </si>
  <si>
    <t>External Factors</t>
  </si>
  <si>
    <t>Risk Free Rate</t>
  </si>
  <si>
    <t>Market risk premium</t>
  </si>
  <si>
    <t>Interest rate on debt (cost of debt)</t>
  </si>
  <si>
    <t>Annual sales growth</t>
  </si>
  <si>
    <t>https://pages.stern.nyu.edu/~adamodar/New_Home_Page/datafile/ctryprem.html</t>
  </si>
  <si>
    <t>Cost of equity</t>
  </si>
  <si>
    <t>Capital Structure (% debt)</t>
  </si>
  <si>
    <t>WACC (discount rate)</t>
  </si>
  <si>
    <t>Perpetual CF growth</t>
  </si>
  <si>
    <t>Perpetual discount</t>
  </si>
  <si>
    <t>Payout and financing</t>
  </si>
  <si>
    <t>Debt portion to fin operations</t>
  </si>
  <si>
    <t>Payout ratio</t>
  </si>
  <si>
    <t>Parameter Estimates</t>
  </si>
  <si>
    <t>COGS/Sales</t>
  </si>
  <si>
    <t>RD/Sales</t>
  </si>
  <si>
    <t>SGA/Sales</t>
  </si>
  <si>
    <t>Depreciation/Fixed Assets</t>
  </si>
  <si>
    <t>Tax rate</t>
  </si>
  <si>
    <t>Cash/Sales</t>
  </si>
  <si>
    <t>AR/Sales</t>
  </si>
  <si>
    <t>Other Assets/Sales</t>
  </si>
  <si>
    <t>Fixed Assets/Sales</t>
  </si>
  <si>
    <t>AP. Acr Exp etc/Sales</t>
  </si>
  <si>
    <t>Beta</t>
  </si>
  <si>
    <t>Number of shares</t>
  </si>
  <si>
    <t>Market Cap</t>
  </si>
  <si>
    <t>Income Statement</t>
  </si>
  <si>
    <t>Profit Margin</t>
  </si>
  <si>
    <t>Depreciation</t>
  </si>
  <si>
    <t>BalanceSheet</t>
  </si>
  <si>
    <t>check</t>
  </si>
  <si>
    <t>Investment Module</t>
  </si>
  <si>
    <t>Current Asset Investment</t>
  </si>
  <si>
    <t>Investment in new Fixed Assets</t>
  </si>
  <si>
    <t>Replacement of Depreciated Assets</t>
  </si>
  <si>
    <t>Fixed Asset Investment</t>
  </si>
  <si>
    <t>Total Investment</t>
  </si>
  <si>
    <t>Financiang Module</t>
  </si>
  <si>
    <t>Required financing</t>
  </si>
  <si>
    <t>Sources of funds:</t>
  </si>
  <si>
    <t>Net income</t>
  </si>
  <si>
    <t>Earnings CF</t>
  </si>
  <si>
    <t>Internal Financing</t>
  </si>
  <si>
    <t>Spontaneous Financiang (CL)</t>
  </si>
  <si>
    <t>Total int and spont financing</t>
  </si>
  <si>
    <t>Required external financing</t>
  </si>
  <si>
    <t>Debt issued</t>
  </si>
  <si>
    <t>Equity issued</t>
  </si>
  <si>
    <t>Total discretionary financing</t>
  </si>
  <si>
    <t>Total financing</t>
  </si>
  <si>
    <t>Cash flow</t>
  </si>
  <si>
    <t>Operating CF</t>
  </si>
  <si>
    <t>Net CAPEX</t>
  </si>
  <si>
    <t>Net NWC</t>
  </si>
  <si>
    <t>Free cash flow`</t>
  </si>
  <si>
    <t>Terminal Value</t>
  </si>
  <si>
    <t>Enterprise Value</t>
  </si>
  <si>
    <t>EV/share</t>
  </si>
  <si>
    <t>Net Debt</t>
  </si>
  <si>
    <t>Equity Value</t>
  </si>
  <si>
    <t>Proj Stock Price</t>
  </si>
  <si>
    <t>Interest and Debt Service</t>
  </si>
  <si>
    <t>Total Interest bearing debt</t>
  </si>
  <si>
    <t>Total debt</t>
  </si>
  <si>
    <t>Enterprise Value of Amazon</t>
  </si>
  <si>
    <t>Scale - Thousands</t>
  </si>
  <si>
    <t>12.31.2022</t>
  </si>
  <si>
    <t>in thousand as of 11.12.15</t>
  </si>
  <si>
    <t>AMZN</t>
  </si>
  <si>
    <t xml:space="preserve">Wayfair Inc </t>
  </si>
  <si>
    <t>eBay Inc.</t>
  </si>
  <si>
    <t xml:space="preserve">ODP Corp </t>
  </si>
  <si>
    <t xml:space="preserve">Stitch Fix Inc </t>
  </si>
  <si>
    <t>Shares outstanding</t>
  </si>
  <si>
    <t xml:space="preserve">NET INCOME </t>
  </si>
  <si>
    <t>NET INCOME (last)</t>
  </si>
  <si>
    <t>EBITDA</t>
  </si>
  <si>
    <t>SALES</t>
  </si>
  <si>
    <t>BOOK VALUE (EQUITY)</t>
  </si>
  <si>
    <t xml:space="preserve">P/E </t>
  </si>
  <si>
    <t>P/E (forward or last earnings)</t>
  </si>
  <si>
    <t>EBITDA multiplier</t>
  </si>
  <si>
    <t>Sales multiplier</t>
  </si>
  <si>
    <t>Book Value multiplier</t>
  </si>
  <si>
    <t>Cap Based on AVG</t>
  </si>
  <si>
    <t>Price per share</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</si>
  <si>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</si>
  <si>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</si>
  <si>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</si>
  <si>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</si>
  <si>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</si>
  <si>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</si>
  <si>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</si>
  <si>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</si>
  <si>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</si>
  <si>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</si>
  <si>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</si>
  <si>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</si>
  <si>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</si>
  <si>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</si>
  <si>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</si>
  <si>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Total</t>
  </si>
  <si>
    <t>Coefficients</t>
  </si>
  <si>
    <t>t Stat</t>
  </si>
  <si>
    <t>P-value</t>
  </si>
  <si>
    <t>Lower 95%</t>
  </si>
  <si>
    <t>Upper 95%</t>
  </si>
  <si>
    <t>Lower 95.0%</t>
  </si>
  <si>
    <t>Upper 95.0%</t>
  </si>
  <si>
    <t>Intercept</t>
  </si>
  <si>
    <t>X Variable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</si>
</sst>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quot;$&quot;#,##0.00"/>
    <numFmt numFmtId="165" formatCode="0.0"/>
    <numFmt numFmtId="166" formatCode="0.000"/>
    <numFmt numFmtId="167" formatCode="0.000%"/>
    <numFmt numFmtId="168" formatCode="_(&quot;$&quot;* #,##0_);_(&quot;$&quot;* \(#,##0\);_(&quot;$&quot;* &quot;-&quot;??_);_(@_)"/>
  </numFmts>
  <fonts count="21" x14ac:knownFonts="1">
    <font>
      <sz val="10"/>
      <color rgb="FF000000"/>
      <name val="Arial"/>
    </font>
    <font>
      <sz val="8"/>
      <color rgb="FF000000"/>
      <name val="Arial"/>
      <family val="2"/>
    </font>
    <font>
      <b/>
      <sz val="16"/>
      <color rgb="FF000000"/>
      <name val="Arial"/>
      <family val="2"/>
    </font>
    <font>
      <b/>
      <sz val="10"/>
      <color rgb="FF000000"/>
      <name val="Arial"/>
      <family val="2"/>
    </font>
    <font>
      <sz val="10"/>
      <color rgb="FF000000"/>
      <name val="Arial"/>
      <family val="2"/>
    </font>
    <font>
      <b/>
      <sz val="14"/>
      <color rgb="FF000000"/>
      <name val="Arial"/>
      <family val="2"/>
    </font>
    <font>
      <sz val="8"/>
      <name val="Arial"/>
      <family val="2"/>
    </font>
    <font>
      <sz val="10"/>
      <color rgb="FF000000"/>
      <name val="Arial"/>
      <family val="2"/>
    </font>
    <font>
      <b/>
      <sz val="10"/>
      <name val="Arial"/>
      <family val="2"/>
    </font>
    <font>
      <sz val="10"/>
      <name val="Arial"/>
      <family val="2"/>
    </font>
    <font>
      <u/>
      <sz val="10"/>
      <color theme="10"/>
      <name val="Arial"/>
      <family val="2"/>
    </font>
    <font>
      <i/>
      <sz val="10"/>
      <color rgb="FF000000"/>
      <name val="Arial"/>
      <family val="2"/>
    </font>
    <font>
      <sz val="10"/>
      <color rgb="FF000000"/>
      <name val="Arial"/>
      <family val="2"/>
    </font>
    <font>
      <b/>
      <sz val="12"/>
      <name val="Arial"/>
      <family val="2"/>
    </font>
    <font>
      <b/>
      <sz val="10"/>
      <color indexed="10"/>
      <name val="Arial"/>
      <family val="2"/>
    </font>
    <font>
      <b/>
      <sz val="11"/>
      <color rgb="FF000000"/>
      <name val="Arial"/>
      <family val="2"/>
    </font>
    <font>
      <b/>
      <sz val="10"/>
      <color rgb="FF000000"/>
      <name val="Arial"/>
      <family val="2"/>
    </font>
    <font>
      <b/>
      <sz val="10"/>
      <color theme="1"/>
      <name val="Arial"/>
      <family val="2"/>
    </font>
    <font>
      <b/>
      <sz val="10"/>
      <color theme="1"/>
      <name val="Arial"/>
      <family val="2"/>
    </font>
    <font>
      <b/>
      <i/>
      <sz val="10"/>
      <color theme="1"/>
      <name val="Arial"/>
      <family val="2"/>
    </font>
    <font>
      <b/>
      <sz val="11"/>
      <color theme="1"/>
      <name val="Arial"/>
      <family val="2"/>
    </font>
  </fonts>
  <fills count="12">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5" tint="0.39997558519241921"/>
        <bgColor indexed="64"/>
      </patternFill>
    </fill>
    <fill>
      <patternFill patternType="solid">
        <fgColor rgb="FFFFC000"/>
        <bgColor indexed="64"/>
      </patternFill>
    </fill>
    <fill>
      <patternFill patternType="solid">
        <fgColor theme="6"/>
        <bgColor indexed="64"/>
      </patternFill>
    </fill>
    <fill>
      <patternFill patternType="solid">
        <fgColor theme="2"/>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5"/>
        <bgColor indexed="64"/>
      </patternFill>
    </fill>
    <fill>
      <patternFill patternType="solid">
        <fgColor theme="0" tint="-4.9989318521683403E-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9" fontId="7" fillId="0" borderId="0" applyFont="0" applyFill="0" applyBorder="0" applyAlignment="0" applyProtection="0"/>
    <xf numFmtId="0" fontId="10" fillId="0" borderId="0" applyNumberFormat="0" applyFill="0" applyBorder="0" applyAlignment="0" applyProtection="0"/>
    <xf numFmtId="43" fontId="12" fillId="0" borderId="0" applyFont="0" applyFill="0" applyBorder="0" applyAlignment="0" applyProtection="0"/>
    <xf numFmtId="44" fontId="12" fillId="0" borderId="0" applyFont="0" applyFill="0" applyBorder="0" applyAlignment="0" applyProtection="0"/>
  </cellStyleXfs>
  <cellXfs count="164">
    <xf numFmtId="0" fontId="0" fillId="0" borderId="0" xfId="0"/>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vertical="top" wrapText="1"/>
    </xf>
    <xf numFmtId="0" fontId="3" fillId="0" borderId="0" xfId="0" applyFont="1" applyAlignment="1">
      <alignment vertical="top" wrapText="1"/>
    </xf>
    <xf numFmtId="0" fontId="3" fillId="0" borderId="0" xfId="0" applyFont="1" applyAlignment="1">
      <alignment horizontal="left" vertical="top"/>
    </xf>
    <xf numFmtId="0" fontId="0" fillId="0" borderId="0" xfId="0" applyAlignment="1">
      <alignment horizontal="left"/>
    </xf>
    <xf numFmtId="0" fontId="3" fillId="0" borderId="0" xfId="0" applyFont="1" applyAlignment="1">
      <alignment horizontal="left"/>
    </xf>
    <xf numFmtId="0" fontId="3" fillId="0" borderId="0" xfId="0" applyFont="1"/>
    <xf numFmtId="164" fontId="0" fillId="0" borderId="0" xfId="0" applyNumberFormat="1"/>
    <xf numFmtId="14" fontId="0" fillId="0" borderId="0" xfId="0" applyNumberFormat="1"/>
    <xf numFmtId="0" fontId="4" fillId="0" borderId="0" xfId="0" applyFont="1"/>
    <xf numFmtId="0" fontId="4" fillId="2" borderId="0" xfId="0" applyFont="1" applyFill="1"/>
    <xf numFmtId="0" fontId="3" fillId="2" borderId="1" xfId="0" applyFont="1" applyFill="1" applyBorder="1" applyAlignment="1">
      <alignment horizontal="left" vertical="top"/>
    </xf>
    <xf numFmtId="2" fontId="0" fillId="2" borderId="1" xfId="0" applyNumberFormat="1" applyFill="1" applyBorder="1" applyAlignment="1">
      <alignment horizontal="left"/>
    </xf>
    <xf numFmtId="0" fontId="3" fillId="0" borderId="1" xfId="0" applyFont="1" applyBorder="1" applyAlignment="1">
      <alignment horizontal="left" vertical="top"/>
    </xf>
    <xf numFmtId="14" fontId="3" fillId="0" borderId="1" xfId="0" applyNumberFormat="1" applyFont="1" applyBorder="1" applyAlignment="1">
      <alignment horizontal="right" vertical="top" wrapText="1"/>
    </xf>
    <xf numFmtId="0" fontId="3" fillId="0" borderId="1" xfId="0" applyFont="1" applyBorder="1" applyAlignment="1">
      <alignment horizontal="right" vertical="top" wrapText="1"/>
    </xf>
    <xf numFmtId="0" fontId="0" fillId="0" borderId="1" xfId="0" applyBorder="1" applyAlignment="1">
      <alignment horizontal="left"/>
    </xf>
    <xf numFmtId="164" fontId="0" fillId="0" borderId="1" xfId="0" applyNumberFormat="1" applyBorder="1"/>
    <xf numFmtId="0" fontId="3" fillId="0" borderId="1" xfId="0" applyFont="1" applyBorder="1" applyAlignment="1">
      <alignment horizontal="left"/>
    </xf>
    <xf numFmtId="164" fontId="0" fillId="0" borderId="1" xfId="0" applyNumberFormat="1" applyBorder="1" applyAlignment="1">
      <alignment horizontal="right"/>
    </xf>
    <xf numFmtId="0" fontId="3" fillId="3" borderId="1" xfId="0" applyFont="1" applyFill="1" applyBorder="1" applyAlignment="1">
      <alignment horizontal="left"/>
    </xf>
    <xf numFmtId="164" fontId="3" fillId="3" borderId="1" xfId="0" applyNumberFormat="1" applyFont="1" applyFill="1" applyBorder="1"/>
    <xf numFmtId="0" fontId="3" fillId="0" borderId="1" xfId="0" applyFont="1" applyBorder="1"/>
    <xf numFmtId="10" fontId="3" fillId="0" borderId="1" xfId="0" applyNumberFormat="1" applyFont="1" applyBorder="1"/>
    <xf numFmtId="0" fontId="3" fillId="2" borderId="0" xfId="0" applyFont="1" applyFill="1"/>
    <xf numFmtId="1" fontId="0" fillId="0" borderId="1" xfId="0" applyNumberFormat="1" applyBorder="1"/>
    <xf numFmtId="1" fontId="3" fillId="0" borderId="1" xfId="0" applyNumberFormat="1" applyFont="1" applyBorder="1"/>
    <xf numFmtId="0" fontId="0" fillId="0" borderId="1" xfId="0" applyBorder="1" applyAlignment="1">
      <alignment horizontal="right"/>
    </xf>
    <xf numFmtId="0" fontId="3" fillId="0" borderId="2" xfId="0" applyFont="1" applyBorder="1" applyAlignment="1">
      <alignment horizontal="right" vertical="top" wrapText="1"/>
    </xf>
    <xf numFmtId="1" fontId="0" fillId="0" borderId="2" xfId="0" applyNumberFormat="1" applyBorder="1"/>
    <xf numFmtId="0" fontId="0" fillId="0" borderId="2" xfId="0" applyBorder="1" applyAlignment="1">
      <alignment horizontal="right"/>
    </xf>
    <xf numFmtId="1" fontId="3" fillId="3" borderId="1" xfId="0" applyNumberFormat="1" applyFont="1" applyFill="1" applyBorder="1"/>
    <xf numFmtId="1" fontId="3" fillId="3" borderId="2" xfId="0" applyNumberFormat="1" applyFont="1" applyFill="1" applyBorder="1"/>
    <xf numFmtId="0" fontId="3" fillId="2" borderId="1" xfId="0" applyFont="1" applyFill="1" applyBorder="1" applyAlignment="1">
      <alignment horizontal="left"/>
    </xf>
    <xf numFmtId="1" fontId="3" fillId="2" borderId="1" xfId="0" applyNumberFormat="1" applyFont="1" applyFill="1" applyBorder="1"/>
    <xf numFmtId="1" fontId="3" fillId="2" borderId="2" xfId="0" applyNumberFormat="1" applyFont="1" applyFill="1" applyBorder="1"/>
    <xf numFmtId="0" fontId="3" fillId="5" borderId="1" xfId="0" applyFont="1" applyFill="1" applyBorder="1" applyAlignment="1">
      <alignment horizontal="left"/>
    </xf>
    <xf numFmtId="1" fontId="3" fillId="5" borderId="1" xfId="0" applyNumberFormat="1" applyFont="1" applyFill="1" applyBorder="1"/>
    <xf numFmtId="1" fontId="3" fillId="5" borderId="2" xfId="0" applyNumberFormat="1" applyFont="1" applyFill="1" applyBorder="1"/>
    <xf numFmtId="14" fontId="3" fillId="0" borderId="2" xfId="0" applyNumberFormat="1" applyFont="1" applyBorder="1" applyAlignment="1">
      <alignment horizontal="right" vertical="top" wrapText="1"/>
    </xf>
    <xf numFmtId="10" fontId="3" fillId="2" borderId="3" xfId="0" applyNumberFormat="1" applyFont="1" applyFill="1" applyBorder="1"/>
    <xf numFmtId="10" fontId="3" fillId="0" borderId="0" xfId="0" applyNumberFormat="1" applyFont="1"/>
    <xf numFmtId="164" fontId="3" fillId="3" borderId="2" xfId="0" applyNumberFormat="1" applyFont="1" applyFill="1" applyBorder="1"/>
    <xf numFmtId="164" fontId="0" fillId="0" borderId="2" xfId="0" applyNumberFormat="1" applyBorder="1"/>
    <xf numFmtId="164" fontId="3" fillId="2" borderId="1" xfId="0" applyNumberFormat="1" applyFont="1" applyFill="1" applyBorder="1"/>
    <xf numFmtId="164" fontId="0" fillId="4" borderId="1" xfId="0" applyNumberFormat="1" applyFill="1" applyBorder="1"/>
    <xf numFmtId="164" fontId="0" fillId="4" borderId="2" xfId="0" applyNumberFormat="1" applyFill="1" applyBorder="1"/>
    <xf numFmtId="164" fontId="3" fillId="4" borderId="1" xfId="0" applyNumberFormat="1" applyFont="1" applyFill="1" applyBorder="1"/>
    <xf numFmtId="0" fontId="3" fillId="3" borderId="1" xfId="0" applyFont="1" applyFill="1" applyBorder="1" applyAlignment="1">
      <alignment horizontal="left" vertical="top"/>
    </xf>
    <xf numFmtId="2" fontId="0" fillId="0" borderId="1" xfId="0" applyNumberFormat="1" applyBorder="1"/>
    <xf numFmtId="2" fontId="0" fillId="3" borderId="1" xfId="0" applyNumberFormat="1" applyFill="1" applyBorder="1"/>
    <xf numFmtId="165" fontId="0" fillId="0" borderId="1" xfId="0" applyNumberFormat="1" applyBorder="1"/>
    <xf numFmtId="0" fontId="0" fillId="0" borderId="1" xfId="0" applyBorder="1"/>
    <xf numFmtId="0" fontId="3" fillId="2" borderId="1" xfId="0" applyFont="1" applyFill="1" applyBorder="1"/>
    <xf numFmtId="0" fontId="3" fillId="2" borderId="1" xfId="0" applyFont="1" applyFill="1" applyBorder="1" applyAlignment="1">
      <alignment horizontal="center"/>
    </xf>
    <xf numFmtId="14" fontId="3" fillId="2" borderId="1" xfId="0" applyNumberFormat="1" applyFont="1" applyFill="1" applyBorder="1" applyAlignment="1">
      <alignment horizontal="center" vertical="top" wrapText="1"/>
    </xf>
    <xf numFmtId="0" fontId="3" fillId="3" borderId="1" xfId="0" applyFont="1" applyFill="1" applyBorder="1" applyAlignment="1">
      <alignment horizontal="center"/>
    </xf>
    <xf numFmtId="10" fontId="3" fillId="3" borderId="1" xfId="0" applyNumberFormat="1" applyFont="1" applyFill="1" applyBorder="1" applyAlignment="1">
      <alignment horizontal="center"/>
    </xf>
    <xf numFmtId="10" fontId="0" fillId="4" borderId="1" xfId="0" applyNumberFormat="1" applyFill="1" applyBorder="1" applyAlignment="1">
      <alignment horizontal="center"/>
    </xf>
    <xf numFmtId="10" fontId="3" fillId="0" borderId="1" xfId="0" applyNumberFormat="1" applyFont="1" applyBorder="1" applyAlignment="1">
      <alignment horizontal="center"/>
    </xf>
    <xf numFmtId="10" fontId="0" fillId="0" borderId="1" xfId="0" applyNumberFormat="1" applyBorder="1" applyAlignment="1">
      <alignment horizontal="center"/>
    </xf>
    <xf numFmtId="10" fontId="0" fillId="2" borderId="1" xfId="0" applyNumberFormat="1" applyFill="1" applyBorder="1" applyAlignment="1">
      <alignment horizontal="center"/>
    </xf>
    <xf numFmtId="0" fontId="3" fillId="4" borderId="1" xfId="0" applyFont="1" applyFill="1" applyBorder="1" applyAlignment="1">
      <alignment horizontal="center"/>
    </xf>
    <xf numFmtId="0" fontId="5" fillId="0" borderId="0" xfId="0" applyFont="1" applyAlignment="1">
      <alignment horizontal="left"/>
    </xf>
    <xf numFmtId="0" fontId="4" fillId="0" borderId="0" xfId="0" applyFont="1" applyAlignment="1">
      <alignment horizontal="left"/>
    </xf>
    <xf numFmtId="2" fontId="3" fillId="0" borderId="1" xfId="0" applyNumberFormat="1" applyFont="1" applyBorder="1"/>
    <xf numFmtId="165" fontId="3" fillId="0" borderId="1" xfId="0" applyNumberFormat="1" applyFont="1" applyBorder="1"/>
    <xf numFmtId="0" fontId="3" fillId="0" borderId="1" xfId="0" applyFont="1" applyBorder="1" applyAlignment="1">
      <alignment horizontal="right"/>
    </xf>
    <xf numFmtId="0" fontId="0" fillId="2" borderId="1" xfId="0" applyFill="1" applyBorder="1" applyAlignment="1">
      <alignment horizontal="left"/>
    </xf>
    <xf numFmtId="0" fontId="0" fillId="2" borderId="1" xfId="0" applyFill="1" applyBorder="1"/>
    <xf numFmtId="0" fontId="3" fillId="0" borderId="0" xfId="0" applyFont="1" applyAlignment="1">
      <alignment horizontal="left" vertical="top" wrapText="1"/>
    </xf>
    <xf numFmtId="2" fontId="3" fillId="2" borderId="1" xfId="0" applyNumberFormat="1" applyFont="1" applyFill="1" applyBorder="1" applyAlignment="1">
      <alignment horizontal="left"/>
    </xf>
    <xf numFmtId="0" fontId="0" fillId="0" borderId="0" xfId="0" applyProtection="1">
      <protection locked="0"/>
    </xf>
    <xf numFmtId="0" fontId="4" fillId="0" borderId="1" xfId="0" applyFont="1" applyBorder="1"/>
    <xf numFmtId="0" fontId="3" fillId="6" borderId="1" xfId="0" applyFont="1" applyFill="1" applyBorder="1" applyAlignment="1">
      <alignment horizontal="left" vertical="top"/>
    </xf>
    <xf numFmtId="0" fontId="3" fillId="6" borderId="1" xfId="0" applyFont="1" applyFill="1" applyBorder="1" applyAlignment="1">
      <alignment horizontal="left"/>
    </xf>
    <xf numFmtId="0" fontId="0" fillId="6" borderId="1" xfId="0" applyFill="1" applyBorder="1"/>
    <xf numFmtId="0" fontId="3" fillId="0" borderId="4" xfId="0" applyFont="1" applyBorder="1"/>
    <xf numFmtId="0" fontId="3" fillId="6" borderId="4" xfId="0" applyFont="1" applyFill="1" applyBorder="1"/>
    <xf numFmtId="0" fontId="3" fillId="5" borderId="1" xfId="0" applyFont="1" applyFill="1" applyBorder="1"/>
    <xf numFmtId="0" fontId="3" fillId="2" borderId="1" xfId="0" applyFont="1" applyFill="1" applyBorder="1" applyAlignment="1">
      <alignment vertical="top" wrapText="1"/>
    </xf>
    <xf numFmtId="166" fontId="0" fillId="0" borderId="1" xfId="0" applyNumberFormat="1" applyBorder="1"/>
    <xf numFmtId="166" fontId="0" fillId="0" borderId="2" xfId="0" applyNumberFormat="1" applyBorder="1"/>
    <xf numFmtId="2" fontId="0" fillId="0" borderId="2" xfId="0" applyNumberFormat="1" applyBorder="1"/>
    <xf numFmtId="0" fontId="0" fillId="0" borderId="2" xfId="0" applyBorder="1"/>
    <xf numFmtId="0" fontId="3" fillId="2" borderId="0" xfId="0" applyFont="1" applyFill="1" applyAlignment="1">
      <alignment vertical="top" wrapText="1"/>
    </xf>
    <xf numFmtId="165" fontId="0" fillId="0" borderId="2" xfId="0" applyNumberFormat="1" applyBorder="1"/>
    <xf numFmtId="0" fontId="3" fillId="5" borderId="0" xfId="0" applyFont="1" applyFill="1"/>
    <xf numFmtId="14" fontId="0" fillId="0" borderId="1" xfId="0" applyNumberFormat="1" applyBorder="1"/>
    <xf numFmtId="0" fontId="3" fillId="8" borderId="1" xfId="0" applyFont="1" applyFill="1" applyBorder="1" applyAlignment="1">
      <alignment horizontal="left" vertical="top"/>
    </xf>
    <xf numFmtId="0" fontId="3" fillId="8" borderId="1" xfId="0" applyFont="1" applyFill="1" applyBorder="1" applyAlignment="1">
      <alignment horizontal="left"/>
    </xf>
    <xf numFmtId="0" fontId="0" fillId="8" borderId="1" xfId="0" applyFill="1" applyBorder="1" applyAlignment="1">
      <alignment horizontal="left"/>
    </xf>
    <xf numFmtId="0" fontId="3" fillId="0" borderId="2" xfId="0" applyFont="1" applyBorder="1"/>
    <xf numFmtId="10" fontId="3" fillId="0" borderId="1" xfId="0" applyNumberFormat="1" applyFont="1" applyBorder="1" applyAlignment="1">
      <alignment horizontal="right" vertical="top" wrapText="1"/>
    </xf>
    <xf numFmtId="10" fontId="3" fillId="0" borderId="2" xfId="0" applyNumberFormat="1" applyFont="1" applyBorder="1" applyAlignment="1">
      <alignment horizontal="right" vertical="top" wrapText="1"/>
    </xf>
    <xf numFmtId="2" fontId="3" fillId="0" borderId="1" xfId="0" applyNumberFormat="1" applyFont="1" applyBorder="1" applyAlignment="1">
      <alignment horizontal="right" vertical="top" wrapText="1"/>
    </xf>
    <xf numFmtId="14" fontId="3" fillId="9" borderId="2" xfId="0" applyNumberFormat="1" applyFont="1" applyFill="1" applyBorder="1" applyAlignment="1">
      <alignment horizontal="right" vertical="top" wrapText="1"/>
    </xf>
    <xf numFmtId="14" fontId="3" fillId="9" borderId="1" xfId="0" applyNumberFormat="1" applyFont="1" applyFill="1" applyBorder="1" applyAlignment="1">
      <alignment horizontal="right" vertical="top" wrapText="1"/>
    </xf>
    <xf numFmtId="10" fontId="0" fillId="0" borderId="5" xfId="0" applyNumberFormat="1" applyBorder="1"/>
    <xf numFmtId="14" fontId="3" fillId="2" borderId="1" xfId="0" applyNumberFormat="1" applyFont="1" applyFill="1" applyBorder="1" applyAlignment="1">
      <alignment horizontal="left" vertical="top"/>
    </xf>
    <xf numFmtId="14" fontId="3" fillId="9" borderId="1" xfId="0" applyNumberFormat="1" applyFont="1" applyFill="1" applyBorder="1" applyAlignment="1">
      <alignment horizontal="left" vertical="top"/>
    </xf>
    <xf numFmtId="14" fontId="3" fillId="8" borderId="1" xfId="0" applyNumberFormat="1" applyFont="1" applyFill="1" applyBorder="1" applyAlignment="1">
      <alignment horizontal="left" vertical="top"/>
    </xf>
    <xf numFmtId="14" fontId="3" fillId="9" borderId="5" xfId="0" applyNumberFormat="1" applyFont="1" applyFill="1" applyBorder="1" applyAlignment="1">
      <alignment horizontal="right" vertical="top" wrapText="1"/>
    </xf>
    <xf numFmtId="0" fontId="3" fillId="9" borderId="5" xfId="0" applyFont="1" applyFill="1" applyBorder="1"/>
    <xf numFmtId="10" fontId="3" fillId="0" borderId="1" xfId="0" applyNumberFormat="1" applyFont="1" applyBorder="1" applyAlignment="1">
      <alignment horizontal="left" vertical="top"/>
    </xf>
    <xf numFmtId="10" fontId="0" fillId="0" borderId="0" xfId="0" applyNumberFormat="1"/>
    <xf numFmtId="0" fontId="3" fillId="10" borderId="1" xfId="0" applyFont="1" applyFill="1" applyBorder="1" applyAlignment="1">
      <alignment horizontal="left"/>
    </xf>
    <xf numFmtId="0" fontId="0" fillId="10" borderId="1" xfId="0" applyFill="1" applyBorder="1" applyAlignment="1">
      <alignment horizontal="left"/>
    </xf>
    <xf numFmtId="164" fontId="3" fillId="0" borderId="1" xfId="0" applyNumberFormat="1" applyFont="1" applyBorder="1"/>
    <xf numFmtId="10" fontId="3" fillId="0" borderId="1" xfId="1" applyNumberFormat="1" applyFont="1" applyFill="1" applyBorder="1"/>
    <xf numFmtId="2" fontId="3" fillId="2" borderId="1" xfId="0" applyNumberFormat="1" applyFont="1" applyFill="1" applyBorder="1"/>
    <xf numFmtId="14" fontId="3" fillId="9" borderId="5" xfId="0" applyNumberFormat="1" applyFont="1" applyFill="1" applyBorder="1"/>
    <xf numFmtId="0" fontId="3" fillId="7" borderId="0" xfId="0" applyFont="1" applyFill="1"/>
    <xf numFmtId="0" fontId="3" fillId="2" borderId="5" xfId="0" applyFont="1" applyFill="1" applyBorder="1"/>
    <xf numFmtId="164" fontId="3" fillId="2" borderId="5" xfId="0" applyNumberFormat="1" applyFont="1" applyFill="1" applyBorder="1"/>
    <xf numFmtId="166" fontId="3" fillId="2" borderId="5" xfId="0" applyNumberFormat="1" applyFont="1" applyFill="1" applyBorder="1"/>
    <xf numFmtId="10" fontId="3" fillId="2" borderId="5" xfId="0" applyNumberFormat="1" applyFont="1" applyFill="1" applyBorder="1"/>
    <xf numFmtId="14" fontId="3" fillId="8" borderId="0" xfId="0" applyNumberFormat="1" applyFont="1" applyFill="1"/>
    <xf numFmtId="10" fontId="3" fillId="9" borderId="5" xfId="0" applyNumberFormat="1" applyFont="1" applyFill="1" applyBorder="1"/>
    <xf numFmtId="2" fontId="3" fillId="9" borderId="5" xfId="0" applyNumberFormat="1" applyFont="1" applyFill="1" applyBorder="1"/>
    <xf numFmtId="0" fontId="9" fillId="0" borderId="0" xfId="0" applyFont="1"/>
    <xf numFmtId="9" fontId="0" fillId="0" borderId="0" xfId="0" applyNumberFormat="1"/>
    <xf numFmtId="0" fontId="10" fillId="0" borderId="0" xfId="2"/>
    <xf numFmtId="0" fontId="0" fillId="2" borderId="0" xfId="0" applyFill="1"/>
    <xf numFmtId="0" fontId="0" fillId="0" borderId="6" xfId="0" applyBorder="1"/>
    <xf numFmtId="0" fontId="11" fillId="0" borderId="7" xfId="0" applyFont="1" applyBorder="1" applyAlignment="1">
      <alignment horizontal="center"/>
    </xf>
    <xf numFmtId="0" fontId="11" fillId="0" borderId="7" xfId="0" applyFont="1" applyBorder="1" applyAlignment="1">
      <alignment horizontal="centerContinuous"/>
    </xf>
    <xf numFmtId="167" fontId="3" fillId="0" borderId="0" xfId="0" applyNumberFormat="1" applyFont="1"/>
    <xf numFmtId="164" fontId="3" fillId="4" borderId="2" xfId="0" applyNumberFormat="1" applyFont="1" applyFill="1" applyBorder="1"/>
    <xf numFmtId="164" fontId="3" fillId="0" borderId="2" xfId="0" applyNumberFormat="1" applyFont="1" applyBorder="1"/>
    <xf numFmtId="1" fontId="0" fillId="0" borderId="0" xfId="0" applyNumberFormat="1"/>
    <xf numFmtId="10" fontId="3" fillId="0" borderId="2" xfId="1" applyNumberFormat="1" applyFont="1" applyFill="1" applyBorder="1"/>
    <xf numFmtId="1" fontId="3" fillId="0" borderId="0" xfId="0" applyNumberFormat="1" applyFont="1"/>
    <xf numFmtId="1" fontId="3" fillId="0" borderId="2" xfId="0" applyNumberFormat="1" applyFont="1" applyBorder="1"/>
    <xf numFmtId="1" fontId="4" fillId="0" borderId="0" xfId="0" applyNumberFormat="1" applyFont="1"/>
    <xf numFmtId="164" fontId="3" fillId="2" borderId="0" xfId="0" applyNumberFormat="1" applyFont="1" applyFill="1"/>
    <xf numFmtId="44" fontId="3" fillId="2" borderId="0" xfId="0" applyNumberFormat="1" applyFont="1" applyFill="1"/>
    <xf numFmtId="0" fontId="9" fillId="0" borderId="0" xfId="0" applyFont="1" applyAlignment="1">
      <alignment horizontal="centerContinuous"/>
    </xf>
    <xf numFmtId="0" fontId="0" fillId="0" borderId="0" xfId="0" applyAlignment="1">
      <alignment horizontal="centerContinuous"/>
    </xf>
    <xf numFmtId="0" fontId="8" fillId="0" borderId="0" xfId="0" applyFont="1" applyAlignment="1">
      <alignment horizontal="center"/>
    </xf>
    <xf numFmtId="168" fontId="0" fillId="0" borderId="0" xfId="4" applyNumberFormat="1" applyFont="1" applyFill="1"/>
    <xf numFmtId="44" fontId="0" fillId="0" borderId="0" xfId="4" applyFont="1" applyFill="1"/>
    <xf numFmtId="2" fontId="8" fillId="0" borderId="0" xfId="0" applyNumberFormat="1" applyFont="1"/>
    <xf numFmtId="2" fontId="14" fillId="0" borderId="0" xfId="0" applyNumberFormat="1" applyFont="1"/>
    <xf numFmtId="0" fontId="8" fillId="0" borderId="0" xfId="0" applyFont="1" applyAlignment="1">
      <alignment horizontal="centerContinuous"/>
    </xf>
    <xf numFmtId="0" fontId="8" fillId="2" borderId="0" xfId="0" applyFont="1" applyFill="1" applyAlignment="1">
      <alignment horizontal="center"/>
    </xf>
    <xf numFmtId="0" fontId="15" fillId="2" borderId="0" xfId="0" applyFont="1" applyFill="1" applyAlignment="1">
      <alignment horizontal="left"/>
    </xf>
    <xf numFmtId="1" fontId="0" fillId="0" borderId="0" xfId="0" applyNumberFormat="1" applyAlignment="1">
      <alignment horizontal="left"/>
    </xf>
    <xf numFmtId="164" fontId="0" fillId="0" borderId="0" xfId="4" applyNumberFormat="1" applyFont="1" applyFill="1"/>
    <xf numFmtId="164" fontId="0" fillId="0" borderId="0" xfId="3" applyNumberFormat="1" applyFont="1" applyFill="1"/>
    <xf numFmtId="164" fontId="4" fillId="0" borderId="0" xfId="4" applyNumberFormat="1" applyFont="1" applyFill="1"/>
    <xf numFmtId="2" fontId="13" fillId="2" borderId="0" xfId="0" applyNumberFormat="1" applyFont="1" applyFill="1"/>
    <xf numFmtId="44" fontId="16" fillId="2" borderId="0" xfId="0" applyNumberFormat="1" applyFont="1" applyFill="1"/>
    <xf numFmtId="44" fontId="8" fillId="2" borderId="0" xfId="0" applyNumberFormat="1" applyFont="1" applyFill="1"/>
    <xf numFmtId="44" fontId="8" fillId="2" borderId="8" xfId="0" applyNumberFormat="1" applyFont="1" applyFill="1" applyBorder="1"/>
    <xf numFmtId="0" fontId="18" fillId="11" borderId="5" xfId="0" applyFont="1" applyFill="1" applyBorder="1" applyAlignment="1">
      <alignment horizontal="left"/>
    </xf>
    <xf numFmtId="0" fontId="17" fillId="11" borderId="5" xfId="0" applyFont="1" applyFill="1" applyBorder="1" applyAlignment="1">
      <alignment horizontal="left"/>
    </xf>
    <xf numFmtId="0" fontId="17" fillId="11" borderId="5" xfId="0" applyFont="1" applyFill="1" applyBorder="1" applyAlignment="1">
      <alignment horizontal="left" vertical="top"/>
    </xf>
    <xf numFmtId="0" fontId="17" fillId="11" borderId="5" xfId="0" applyFont="1" applyFill="1" applyBorder="1"/>
    <xf numFmtId="0" fontId="18" fillId="11" borderId="5" xfId="0" applyFont="1" applyFill="1" applyBorder="1"/>
    <xf numFmtId="0" fontId="19" fillId="11" borderId="5" xfId="0" applyFont="1" applyFill="1" applyBorder="1"/>
    <xf numFmtId="0" fontId="20" fillId="11" borderId="5" xfId="0" applyFont="1" applyFill="1" applyBorder="1"/>
  </cellXfs>
  <cellStyles count="5">
    <cellStyle name="Comma" xfId="3" builtinId="3"/>
    <cellStyle name="Currency" xfId="4" builtinId="4"/>
    <cellStyle name="Hyperlink" xfId="2" builtinId="8"/>
    <cellStyle name="Normal" xfId="0" builtinId="0"/>
    <cellStyle name="Percent" xfId="1" builtinId="5"/>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Assets</a:t>
            </a:r>
            <a:r>
              <a:rPr lang="en-US" baseline="0"/>
              <a:t> vs Liabilities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'BS - Amazon'!$A$27</c:f>
              <c:strCache>
                <c:ptCount val="1"/>
                <c:pt idx="0">
                  <c:v>Total Assets</c:v>
                </c:pt>
              </c:strCache>
            </c:strRef>
          </c:tx>
          <c:spPr>
            <a:solidFill>
              <a:schemeClr val="accent1"/>
            </a:solidFill>
            <a:ln>
              <a:noFill/>
            </a:ln>
            <a:effectLst/>
          </c:spPr>
          <c:invertIfNegative val="0"/>
          <c:cat>
            <c:strRef>
              <c:f>'BS - Amazon'!$B$11:$T$11</c:f>
              <c:strCache>
                <c:ptCount val="10"/>
                <c:pt idx="0">
                  <c:v>12/31/2013</c:v>
                </c:pt>
                <c:pt idx="1">
                  <c:v>12/31/2014</c:v>
                </c:pt>
                <c:pt idx="2">
                  <c:v>12/31/2015</c:v>
                </c:pt>
                <c:pt idx="3">
                  <c:v>12/31/2016</c:v>
                </c:pt>
                <c:pt idx="4">
                  <c:v>12/31/2017</c:v>
                </c:pt>
                <c:pt idx="5">
                  <c:v>12/31/2018</c:v>
                </c:pt>
                <c:pt idx="6">
                  <c:v>12/31/2019</c:v>
                </c:pt>
                <c:pt idx="7">
                  <c:v>12/31/2020</c:v>
                </c:pt>
                <c:pt idx="8">
                  <c:v>12/31/2021</c:v>
                </c:pt>
                <c:pt idx="9">
                  <c:v>12/31/2022</c:v>
                </c:pt>
              </c:strCache>
            </c:strRef>
          </c:cat>
          <c:val>
            <c:numRef>
              <c:f>'BS - Amazon'!$B$27:$T$27</c:f>
              <c:numCache>
                <c:formatCode>0</c:formatCode>
                <c:ptCount val="19"/>
                <c:pt idx="0">
                  <c:v>40159000</c:v>
                </c:pt>
                <c:pt idx="1">
                  <c:v>54505000</c:v>
                </c:pt>
                <c:pt idx="2">
                  <c:v>65444000</c:v>
                </c:pt>
                <c:pt idx="3">
                  <c:v>83402000</c:v>
                </c:pt>
                <c:pt idx="4">
                  <c:v>131310000</c:v>
                </c:pt>
                <c:pt idx="5">
                  <c:v>162648000</c:v>
                </c:pt>
                <c:pt idx="6">
                  <c:v>225248000</c:v>
                </c:pt>
                <c:pt idx="7">
                  <c:v>321195000</c:v>
                </c:pt>
                <c:pt idx="8">
                  <c:v>420549000</c:v>
                </c:pt>
                <c:pt idx="9">
                  <c:v>462675000</c:v>
                </c:pt>
              </c:numCache>
            </c:numRef>
          </c:val>
          <c:extLst>
            <c:ext xmlns:c16="http://schemas.microsoft.com/office/drawing/2014/chart" uri="{C3380CC4-5D6E-409C-BE32-E72D297353CC}">
              <c16:uniqueId val="{00000000-9772-C340-A056-105642872025}"/>
            </c:ext>
          </c:extLst>
        </c:ser>
        <c:ser>
          <c:idx val="1"/>
          <c:order val="1"/>
          <c:tx>
            <c:strRef>
              <c:f>'BS - Amazon'!$A$36</c:f>
              <c:strCache>
                <c:ptCount val="1"/>
                <c:pt idx="0">
                  <c:v>Total Liabilities</c:v>
                </c:pt>
              </c:strCache>
            </c:strRef>
          </c:tx>
          <c:spPr>
            <a:solidFill>
              <a:schemeClr val="accent2"/>
            </a:solidFill>
            <a:ln>
              <a:noFill/>
            </a:ln>
            <a:effectLst/>
          </c:spPr>
          <c:invertIfNegative val="0"/>
          <c:cat>
            <c:strRef>
              <c:f>'BS - Amazon'!$B$11:$T$11</c:f>
              <c:strCache>
                <c:ptCount val="10"/>
                <c:pt idx="0">
                  <c:v>12/31/2013</c:v>
                </c:pt>
                <c:pt idx="1">
                  <c:v>12/31/2014</c:v>
                </c:pt>
                <c:pt idx="2">
                  <c:v>12/31/2015</c:v>
                </c:pt>
                <c:pt idx="3">
                  <c:v>12/31/2016</c:v>
                </c:pt>
                <c:pt idx="4">
                  <c:v>12/31/2017</c:v>
                </c:pt>
                <c:pt idx="5">
                  <c:v>12/31/2018</c:v>
                </c:pt>
                <c:pt idx="6">
                  <c:v>12/31/2019</c:v>
                </c:pt>
                <c:pt idx="7">
                  <c:v>12/31/2020</c:v>
                </c:pt>
                <c:pt idx="8">
                  <c:v>12/31/2021</c:v>
                </c:pt>
                <c:pt idx="9">
                  <c:v>12/31/2022</c:v>
                </c:pt>
              </c:strCache>
            </c:strRef>
          </c:cat>
          <c:val>
            <c:numRef>
              <c:f>'BS - Amazon'!$B$36:$T$36</c:f>
              <c:numCache>
                <c:formatCode>0</c:formatCode>
                <c:ptCount val="19"/>
                <c:pt idx="0">
                  <c:v>30413000</c:v>
                </c:pt>
                <c:pt idx="1">
                  <c:v>43764000</c:v>
                </c:pt>
                <c:pt idx="2">
                  <c:v>52060000</c:v>
                </c:pt>
                <c:pt idx="3">
                  <c:v>64117000</c:v>
                </c:pt>
                <c:pt idx="4">
                  <c:v>103601000</c:v>
                </c:pt>
                <c:pt idx="5">
                  <c:v>119099000</c:v>
                </c:pt>
                <c:pt idx="6">
                  <c:v>163188000</c:v>
                </c:pt>
                <c:pt idx="7">
                  <c:v>227791000</c:v>
                </c:pt>
                <c:pt idx="8">
                  <c:v>282304000</c:v>
                </c:pt>
                <c:pt idx="9">
                  <c:v>316632000</c:v>
                </c:pt>
              </c:numCache>
            </c:numRef>
          </c:val>
          <c:extLst>
            <c:ext xmlns:c16="http://schemas.microsoft.com/office/drawing/2014/chart" uri="{C3380CC4-5D6E-409C-BE32-E72D297353CC}">
              <c16:uniqueId val="{00000001-9772-C340-A056-105642872025}"/>
            </c:ext>
          </c:extLst>
        </c:ser>
        <c:dLbls>
          <c:showLegendKey val="0"/>
          <c:showVal val="0"/>
          <c:showCatName val="0"/>
          <c:showSerName val="0"/>
          <c:showPercent val="0"/>
          <c:showBubbleSize val="0"/>
        </c:dLbls>
        <c:gapWidth val="219"/>
        <c:overlap val="-27"/>
        <c:axId val="176299280"/>
        <c:axId val="176301008"/>
      </c:barChart>
      <c:catAx>
        <c:axId val="176299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01008"/>
        <c:crosses val="autoZero"/>
        <c:auto val="1"/>
        <c:lblAlgn val="ctr"/>
        <c:lblOffset val="100"/>
        <c:noMultiLvlLbl val="0"/>
      </c:catAx>
      <c:valAx>
        <c:axId val="1763010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99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Current</a:t>
            </a:r>
            <a:r>
              <a:rPr lang="en-US" b="1" baseline="0"/>
              <a:t> Ratio Industry average vs Company Performance over 10 years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'Retail Industry Analysis'!$A$186</c:f>
              <c:strCache>
                <c:ptCount val="1"/>
                <c:pt idx="0">
                  <c:v>Current Ratio - WayFair</c:v>
                </c:pt>
              </c:strCache>
            </c:strRef>
          </c:tx>
          <c:spPr>
            <a:ln w="28575" cap="rnd">
              <a:solidFill>
                <a:schemeClr val="accent1"/>
              </a:solidFill>
              <a:round/>
            </a:ln>
            <a:effectLst/>
          </c:spPr>
          <c:marker>
            <c:symbol val="none"/>
          </c:marker>
          <c:cat>
            <c:strRef>
              <c:f>'Retail Industry Analysis'!$B$184:$L$184</c:f>
              <c:strCache>
                <c:ptCount val="11"/>
                <c:pt idx="0">
                  <c:v>12/31/2013</c:v>
                </c:pt>
                <c:pt idx="1">
                  <c:v>12/31/2014</c:v>
                </c:pt>
                <c:pt idx="2">
                  <c:v>12/31/2015</c:v>
                </c:pt>
                <c:pt idx="3">
                  <c:v>12/31/2016</c:v>
                </c:pt>
                <c:pt idx="4">
                  <c:v>12/31/2017</c:v>
                </c:pt>
                <c:pt idx="5">
                  <c:v>12/31/2018</c:v>
                </c:pt>
                <c:pt idx="6">
                  <c:v>12/31/2019</c:v>
                </c:pt>
                <c:pt idx="7">
                  <c:v>12/31/2020</c:v>
                </c:pt>
                <c:pt idx="8">
                  <c:v>12/31/2021</c:v>
                </c:pt>
                <c:pt idx="9">
                  <c:v>12/31/2022</c:v>
                </c:pt>
                <c:pt idx="10">
                  <c:v>AVERAGE</c:v>
                </c:pt>
              </c:strCache>
            </c:strRef>
          </c:cat>
          <c:val>
            <c:numRef>
              <c:f>'Retail Industry Analysis'!$B$186:$L$186</c:f>
              <c:numCache>
                <c:formatCode>General</c:formatCode>
                <c:ptCount val="11"/>
                <c:pt idx="0">
                  <c:v>1.1200000000000001</c:v>
                </c:pt>
                <c:pt idx="1">
                  <c:v>2.09</c:v>
                </c:pt>
                <c:pt idx="2">
                  <c:v>1.24</c:v>
                </c:pt>
                <c:pt idx="3">
                  <c:v>0.86</c:v>
                </c:pt>
                <c:pt idx="4">
                  <c:v>1.1000000000000001</c:v>
                </c:pt>
                <c:pt idx="5">
                  <c:v>1.1000000000000001</c:v>
                </c:pt>
                <c:pt idx="6">
                  <c:v>0.85</c:v>
                </c:pt>
                <c:pt idx="7">
                  <c:v>1.41</c:v>
                </c:pt>
                <c:pt idx="8">
                  <c:v>1.36</c:v>
                </c:pt>
                <c:pt idx="9">
                  <c:v>0.93</c:v>
                </c:pt>
                <c:pt idx="10">
                  <c:v>1.206</c:v>
                </c:pt>
              </c:numCache>
            </c:numRef>
          </c:val>
          <c:smooth val="0"/>
          <c:extLst>
            <c:ext xmlns:c16="http://schemas.microsoft.com/office/drawing/2014/chart" uri="{C3380CC4-5D6E-409C-BE32-E72D297353CC}">
              <c16:uniqueId val="{00000000-1B26-2448-B37A-BA3F65CD3868}"/>
            </c:ext>
          </c:extLst>
        </c:ser>
        <c:ser>
          <c:idx val="1"/>
          <c:order val="1"/>
          <c:tx>
            <c:strRef>
              <c:f>'Retail Industry Analysis'!$A$188</c:f>
              <c:strCache>
                <c:ptCount val="1"/>
                <c:pt idx="0">
                  <c:v>Current Ratio - ODP Corp</c:v>
                </c:pt>
              </c:strCache>
            </c:strRef>
          </c:tx>
          <c:spPr>
            <a:ln w="28575" cap="rnd">
              <a:solidFill>
                <a:schemeClr val="accent2"/>
              </a:solidFill>
              <a:round/>
            </a:ln>
            <a:effectLst/>
          </c:spPr>
          <c:marker>
            <c:symbol val="none"/>
          </c:marker>
          <c:cat>
            <c:strRef>
              <c:f>'Retail Industry Analysis'!$B$184:$L$184</c:f>
              <c:strCache>
                <c:ptCount val="11"/>
                <c:pt idx="0">
                  <c:v>12/31/2013</c:v>
                </c:pt>
                <c:pt idx="1">
                  <c:v>12/31/2014</c:v>
                </c:pt>
                <c:pt idx="2">
                  <c:v>12/31/2015</c:v>
                </c:pt>
                <c:pt idx="3">
                  <c:v>12/31/2016</c:v>
                </c:pt>
                <c:pt idx="4">
                  <c:v>12/31/2017</c:v>
                </c:pt>
                <c:pt idx="5">
                  <c:v>12/31/2018</c:v>
                </c:pt>
                <c:pt idx="6">
                  <c:v>12/31/2019</c:v>
                </c:pt>
                <c:pt idx="7">
                  <c:v>12/31/2020</c:v>
                </c:pt>
                <c:pt idx="8">
                  <c:v>12/31/2021</c:v>
                </c:pt>
                <c:pt idx="9">
                  <c:v>12/31/2022</c:v>
                </c:pt>
                <c:pt idx="10">
                  <c:v>AVERAGE</c:v>
                </c:pt>
              </c:strCache>
            </c:strRef>
          </c:cat>
          <c:val>
            <c:numRef>
              <c:f>'Retail Industry Analysis'!$B$188:$L$188</c:f>
              <c:numCache>
                <c:formatCode>General</c:formatCode>
                <c:ptCount val="11"/>
                <c:pt idx="0">
                  <c:v>1.5</c:v>
                </c:pt>
                <c:pt idx="1">
                  <c:v>1.46</c:v>
                </c:pt>
                <c:pt idx="2">
                  <c:v>1.48</c:v>
                </c:pt>
                <c:pt idx="3">
                  <c:v>1.46</c:v>
                </c:pt>
                <c:pt idx="4">
                  <c:v>1.4</c:v>
                </c:pt>
                <c:pt idx="5">
                  <c:v>1.23</c:v>
                </c:pt>
                <c:pt idx="6">
                  <c:v>1.1100000000000001</c:v>
                </c:pt>
                <c:pt idx="7">
                  <c:v>1.1299999999999999</c:v>
                </c:pt>
                <c:pt idx="8">
                  <c:v>1.05</c:v>
                </c:pt>
                <c:pt idx="9">
                  <c:v>1.03</c:v>
                </c:pt>
                <c:pt idx="10">
                  <c:v>1.2849999999999999</c:v>
                </c:pt>
              </c:numCache>
            </c:numRef>
          </c:val>
          <c:smooth val="0"/>
          <c:extLst>
            <c:ext xmlns:c16="http://schemas.microsoft.com/office/drawing/2014/chart" uri="{C3380CC4-5D6E-409C-BE32-E72D297353CC}">
              <c16:uniqueId val="{00000001-1B26-2448-B37A-BA3F65CD3868}"/>
            </c:ext>
          </c:extLst>
        </c:ser>
        <c:ser>
          <c:idx val="2"/>
          <c:order val="2"/>
          <c:tx>
            <c:strRef>
              <c:f>'Retail Industry Analysis'!$A$190</c:f>
              <c:strCache>
                <c:ptCount val="1"/>
                <c:pt idx="0">
                  <c:v>Current Ratio - Ebay</c:v>
                </c:pt>
              </c:strCache>
            </c:strRef>
          </c:tx>
          <c:spPr>
            <a:ln w="28575" cap="rnd">
              <a:solidFill>
                <a:schemeClr val="accent3"/>
              </a:solidFill>
              <a:round/>
            </a:ln>
            <a:effectLst/>
          </c:spPr>
          <c:marker>
            <c:symbol val="none"/>
          </c:marker>
          <c:cat>
            <c:strRef>
              <c:f>'Retail Industry Analysis'!$B$184:$L$184</c:f>
              <c:strCache>
                <c:ptCount val="11"/>
                <c:pt idx="0">
                  <c:v>12/31/2013</c:v>
                </c:pt>
                <c:pt idx="1">
                  <c:v>12/31/2014</c:v>
                </c:pt>
                <c:pt idx="2">
                  <c:v>12/31/2015</c:v>
                </c:pt>
                <c:pt idx="3">
                  <c:v>12/31/2016</c:v>
                </c:pt>
                <c:pt idx="4">
                  <c:v>12/31/2017</c:v>
                </c:pt>
                <c:pt idx="5">
                  <c:v>12/31/2018</c:v>
                </c:pt>
                <c:pt idx="6">
                  <c:v>12/31/2019</c:v>
                </c:pt>
                <c:pt idx="7">
                  <c:v>12/31/2020</c:v>
                </c:pt>
                <c:pt idx="8">
                  <c:v>12/31/2021</c:v>
                </c:pt>
                <c:pt idx="9">
                  <c:v>12/31/2022</c:v>
                </c:pt>
                <c:pt idx="10">
                  <c:v>AVERAGE</c:v>
                </c:pt>
              </c:strCache>
            </c:strRef>
          </c:cat>
          <c:val>
            <c:numRef>
              <c:f>'Retail Industry Analysis'!$B$190:$L$190</c:f>
              <c:numCache>
                <c:formatCode>General</c:formatCode>
                <c:ptCount val="11"/>
                <c:pt idx="0">
                  <c:v>1.84</c:v>
                </c:pt>
                <c:pt idx="1">
                  <c:v>1.51</c:v>
                </c:pt>
                <c:pt idx="2">
                  <c:v>3.49</c:v>
                </c:pt>
                <c:pt idx="3">
                  <c:v>2.31</c:v>
                </c:pt>
                <c:pt idx="4">
                  <c:v>2.19</c:v>
                </c:pt>
                <c:pt idx="5">
                  <c:v>1.6</c:v>
                </c:pt>
                <c:pt idx="6">
                  <c:v>1.1599999999999999</c:v>
                </c:pt>
                <c:pt idx="7">
                  <c:v>1.8</c:v>
                </c:pt>
                <c:pt idx="8">
                  <c:v>1.97</c:v>
                </c:pt>
                <c:pt idx="9">
                  <c:v>2.1800000000000002</c:v>
                </c:pt>
                <c:pt idx="10">
                  <c:v>2.0049999999999999</c:v>
                </c:pt>
              </c:numCache>
            </c:numRef>
          </c:val>
          <c:smooth val="0"/>
          <c:extLst>
            <c:ext xmlns:c16="http://schemas.microsoft.com/office/drawing/2014/chart" uri="{C3380CC4-5D6E-409C-BE32-E72D297353CC}">
              <c16:uniqueId val="{00000002-1B26-2448-B37A-BA3F65CD3868}"/>
            </c:ext>
          </c:extLst>
        </c:ser>
        <c:ser>
          <c:idx val="3"/>
          <c:order val="3"/>
          <c:tx>
            <c:strRef>
              <c:f>'Retail Industry Analysis'!$A$192</c:f>
              <c:strCache>
                <c:ptCount val="1"/>
                <c:pt idx="0">
                  <c:v>Current Ratio - Stitch Fix</c:v>
                </c:pt>
              </c:strCache>
            </c:strRef>
          </c:tx>
          <c:spPr>
            <a:ln w="28575" cap="rnd">
              <a:solidFill>
                <a:schemeClr val="accent4"/>
              </a:solidFill>
              <a:round/>
            </a:ln>
            <a:effectLst/>
          </c:spPr>
          <c:marker>
            <c:symbol val="none"/>
          </c:marker>
          <c:cat>
            <c:strRef>
              <c:f>'Retail Industry Analysis'!$B$184:$L$184</c:f>
              <c:strCache>
                <c:ptCount val="11"/>
                <c:pt idx="0">
                  <c:v>12/31/2013</c:v>
                </c:pt>
                <c:pt idx="1">
                  <c:v>12/31/2014</c:v>
                </c:pt>
                <c:pt idx="2">
                  <c:v>12/31/2015</c:v>
                </c:pt>
                <c:pt idx="3">
                  <c:v>12/31/2016</c:v>
                </c:pt>
                <c:pt idx="4">
                  <c:v>12/31/2017</c:v>
                </c:pt>
                <c:pt idx="5">
                  <c:v>12/31/2018</c:v>
                </c:pt>
                <c:pt idx="6">
                  <c:v>12/31/2019</c:v>
                </c:pt>
                <c:pt idx="7">
                  <c:v>12/31/2020</c:v>
                </c:pt>
                <c:pt idx="8">
                  <c:v>12/31/2021</c:v>
                </c:pt>
                <c:pt idx="9">
                  <c:v>12/31/2022</c:v>
                </c:pt>
                <c:pt idx="10">
                  <c:v>AVERAGE</c:v>
                </c:pt>
              </c:strCache>
            </c:strRef>
          </c:cat>
          <c:val>
            <c:numRef>
              <c:f>'Retail Industry Analysis'!$B$192:$L$192</c:f>
              <c:numCache>
                <c:formatCode>General</c:formatCode>
                <c:ptCount val="11"/>
                <c:pt idx="2">
                  <c:v>1.74</c:v>
                </c:pt>
                <c:pt idx="3">
                  <c:v>1.48</c:v>
                </c:pt>
                <c:pt idx="4">
                  <c:v>2.93</c:v>
                </c:pt>
                <c:pt idx="5">
                  <c:v>2.64</c:v>
                </c:pt>
                <c:pt idx="6">
                  <c:v>2.2000000000000002</c:v>
                </c:pt>
                <c:pt idx="7">
                  <c:v>2.29</c:v>
                </c:pt>
                <c:pt idx="8">
                  <c:v>1.61</c:v>
                </c:pt>
                <c:pt idx="9">
                  <c:v>1.79</c:v>
                </c:pt>
                <c:pt idx="10">
                  <c:v>2.085</c:v>
                </c:pt>
              </c:numCache>
            </c:numRef>
          </c:val>
          <c:smooth val="0"/>
          <c:extLst>
            <c:ext xmlns:c16="http://schemas.microsoft.com/office/drawing/2014/chart" uri="{C3380CC4-5D6E-409C-BE32-E72D297353CC}">
              <c16:uniqueId val="{00000003-1B26-2448-B37A-BA3F65CD3868}"/>
            </c:ext>
          </c:extLst>
        </c:ser>
        <c:ser>
          <c:idx val="4"/>
          <c:order val="4"/>
          <c:tx>
            <c:strRef>
              <c:f>'Retail Industry Analysis'!$A$194</c:f>
              <c:strCache>
                <c:ptCount val="1"/>
                <c:pt idx="0">
                  <c:v>Current Ratio - Amazon</c:v>
                </c:pt>
              </c:strCache>
            </c:strRef>
          </c:tx>
          <c:spPr>
            <a:ln w="28575" cap="rnd">
              <a:solidFill>
                <a:schemeClr val="accent5"/>
              </a:solidFill>
              <a:round/>
            </a:ln>
            <a:effectLst/>
          </c:spPr>
          <c:marker>
            <c:symbol val="none"/>
          </c:marker>
          <c:cat>
            <c:strRef>
              <c:f>'Retail Industry Analysis'!$B$184:$L$184</c:f>
              <c:strCache>
                <c:ptCount val="11"/>
                <c:pt idx="0">
                  <c:v>12/31/2013</c:v>
                </c:pt>
                <c:pt idx="1">
                  <c:v>12/31/2014</c:v>
                </c:pt>
                <c:pt idx="2">
                  <c:v>12/31/2015</c:v>
                </c:pt>
                <c:pt idx="3">
                  <c:v>12/31/2016</c:v>
                </c:pt>
                <c:pt idx="4">
                  <c:v>12/31/2017</c:v>
                </c:pt>
                <c:pt idx="5">
                  <c:v>12/31/2018</c:v>
                </c:pt>
                <c:pt idx="6">
                  <c:v>12/31/2019</c:v>
                </c:pt>
                <c:pt idx="7">
                  <c:v>12/31/2020</c:v>
                </c:pt>
                <c:pt idx="8">
                  <c:v>12/31/2021</c:v>
                </c:pt>
                <c:pt idx="9">
                  <c:v>12/31/2022</c:v>
                </c:pt>
                <c:pt idx="10">
                  <c:v>AVERAGE</c:v>
                </c:pt>
              </c:strCache>
            </c:strRef>
          </c:cat>
          <c:val>
            <c:numRef>
              <c:f>'Retail Industry Analysis'!$B$194:$L$194</c:f>
              <c:numCache>
                <c:formatCode>0.00</c:formatCode>
                <c:ptCount val="11"/>
                <c:pt idx="0">
                  <c:v>1.07</c:v>
                </c:pt>
                <c:pt idx="1">
                  <c:v>1.1200000000000001</c:v>
                </c:pt>
                <c:pt idx="2">
                  <c:v>1.08</c:v>
                </c:pt>
                <c:pt idx="3">
                  <c:v>1.04</c:v>
                </c:pt>
                <c:pt idx="4">
                  <c:v>1.04</c:v>
                </c:pt>
                <c:pt idx="5" formatCode="0.0">
                  <c:v>1.1000000000000001</c:v>
                </c:pt>
                <c:pt idx="6" formatCode="0.0">
                  <c:v>1.1000000000000001</c:v>
                </c:pt>
                <c:pt idx="7">
                  <c:v>1.05</c:v>
                </c:pt>
                <c:pt idx="8">
                  <c:v>1.1399999999999999</c:v>
                </c:pt>
                <c:pt idx="9">
                  <c:v>0.94</c:v>
                </c:pt>
                <c:pt idx="10" formatCode="General">
                  <c:v>1.0680000000000001</c:v>
                </c:pt>
              </c:numCache>
            </c:numRef>
          </c:val>
          <c:smooth val="0"/>
          <c:extLst>
            <c:ext xmlns:c16="http://schemas.microsoft.com/office/drawing/2014/chart" uri="{C3380CC4-5D6E-409C-BE32-E72D297353CC}">
              <c16:uniqueId val="{00000004-1B26-2448-B37A-BA3F65CD3868}"/>
            </c:ext>
          </c:extLst>
        </c:ser>
        <c:ser>
          <c:idx val="5"/>
          <c:order val="5"/>
          <c:tx>
            <c:strRef>
              <c:f>'Retail Industry Analysis'!$A$197</c:f>
              <c:strCache>
                <c:ptCount val="1"/>
                <c:pt idx="0">
                  <c:v>Industry Average Current Ratio</c:v>
                </c:pt>
              </c:strCache>
            </c:strRef>
          </c:tx>
          <c:spPr>
            <a:ln w="28575" cap="rnd">
              <a:solidFill>
                <a:schemeClr val="accent6"/>
              </a:solidFill>
              <a:round/>
            </a:ln>
            <a:effectLst/>
          </c:spPr>
          <c:marker>
            <c:symbol val="none"/>
          </c:marker>
          <c:cat>
            <c:strRef>
              <c:f>'Retail Industry Analysis'!$B$184:$L$184</c:f>
              <c:strCache>
                <c:ptCount val="11"/>
                <c:pt idx="0">
                  <c:v>12/31/2013</c:v>
                </c:pt>
                <c:pt idx="1">
                  <c:v>12/31/2014</c:v>
                </c:pt>
                <c:pt idx="2">
                  <c:v>12/31/2015</c:v>
                </c:pt>
                <c:pt idx="3">
                  <c:v>12/31/2016</c:v>
                </c:pt>
                <c:pt idx="4">
                  <c:v>12/31/2017</c:v>
                </c:pt>
                <c:pt idx="5">
                  <c:v>12/31/2018</c:v>
                </c:pt>
                <c:pt idx="6">
                  <c:v>12/31/2019</c:v>
                </c:pt>
                <c:pt idx="7">
                  <c:v>12/31/2020</c:v>
                </c:pt>
                <c:pt idx="8">
                  <c:v>12/31/2021</c:v>
                </c:pt>
                <c:pt idx="9">
                  <c:v>12/31/2022</c:v>
                </c:pt>
                <c:pt idx="10">
                  <c:v>AVERAGE</c:v>
                </c:pt>
              </c:strCache>
            </c:strRef>
          </c:cat>
          <c:val>
            <c:numRef>
              <c:f>'Retail Industry Analysis'!$B$197:$L$197</c:f>
              <c:numCache>
                <c:formatCode>General</c:formatCode>
                <c:ptCount val="11"/>
                <c:pt idx="0">
                  <c:v>1.5297999999999998</c:v>
                </c:pt>
                <c:pt idx="1">
                  <c:v>1.5297999999999998</c:v>
                </c:pt>
                <c:pt idx="2">
                  <c:v>1.5297999999999998</c:v>
                </c:pt>
                <c:pt idx="3">
                  <c:v>1.5297999999999998</c:v>
                </c:pt>
                <c:pt idx="4">
                  <c:v>1.5297999999999998</c:v>
                </c:pt>
                <c:pt idx="5">
                  <c:v>1.5297999999999998</c:v>
                </c:pt>
                <c:pt idx="6">
                  <c:v>1.5297999999999998</c:v>
                </c:pt>
                <c:pt idx="7">
                  <c:v>1.5297999999999998</c:v>
                </c:pt>
                <c:pt idx="8">
                  <c:v>1.5297999999999998</c:v>
                </c:pt>
                <c:pt idx="9">
                  <c:v>1.5297999999999998</c:v>
                </c:pt>
                <c:pt idx="10">
                  <c:v>1.5297999999999998</c:v>
                </c:pt>
              </c:numCache>
            </c:numRef>
          </c:val>
          <c:smooth val="0"/>
          <c:extLst>
            <c:ext xmlns:c16="http://schemas.microsoft.com/office/drawing/2014/chart" uri="{C3380CC4-5D6E-409C-BE32-E72D297353CC}">
              <c16:uniqueId val="{00000005-1B26-2448-B37A-BA3F65CD3868}"/>
            </c:ext>
          </c:extLst>
        </c:ser>
        <c:dLbls>
          <c:showLegendKey val="0"/>
          <c:showVal val="0"/>
          <c:showCatName val="0"/>
          <c:showSerName val="0"/>
          <c:showPercent val="0"/>
          <c:showBubbleSize val="0"/>
        </c:dLbls>
        <c:smooth val="0"/>
        <c:axId val="443384560"/>
        <c:axId val="463620720"/>
      </c:lineChart>
      <c:catAx>
        <c:axId val="44338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620720"/>
        <c:crosses val="autoZero"/>
        <c:auto val="1"/>
        <c:lblAlgn val="ctr"/>
        <c:lblOffset val="100"/>
        <c:noMultiLvlLbl val="0"/>
      </c:catAx>
      <c:valAx>
        <c:axId val="46362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384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ODP </a:t>
            </a:r>
          </a:p>
          <a:p>
            <a:pPr>
              <a:defRPr/>
            </a:pPr>
            <a:r>
              <a:rPr lang="en-US"/>
              <a:t>QUICK RATIO &amp; CURRENT RATIO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'Retail Industry Analysis'!$A$187</c:f>
              <c:strCache>
                <c:ptCount val="1"/>
                <c:pt idx="0">
                  <c:v>Quick Ratio - ODP Corp</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'Retail Industry Analysis'!$B$187:$K$187</c:f>
              <c:numCache>
                <c:formatCode>General</c:formatCode>
                <c:ptCount val="10"/>
                <c:pt idx="0">
                  <c:v>0.78</c:v>
                </c:pt>
                <c:pt idx="1">
                  <c:v>0.8</c:v>
                </c:pt>
                <c:pt idx="2">
                  <c:v>0.81</c:v>
                </c:pt>
                <c:pt idx="3">
                  <c:v>0.71</c:v>
                </c:pt>
                <c:pt idx="4">
                  <c:v>0.76</c:v>
                </c:pt>
                <c:pt idx="5">
                  <c:v>0.7</c:v>
                </c:pt>
                <c:pt idx="6">
                  <c:v>0.75</c:v>
                </c:pt>
                <c:pt idx="7">
                  <c:v>0.65</c:v>
                </c:pt>
                <c:pt idx="8">
                  <c:v>0.44</c:v>
                </c:pt>
                <c:pt idx="9">
                  <c:v>0.5</c:v>
                </c:pt>
              </c:numCache>
            </c:numRef>
          </c:val>
          <c:extLst>
            <c:ext xmlns:c16="http://schemas.microsoft.com/office/drawing/2014/chart" uri="{C3380CC4-5D6E-409C-BE32-E72D297353CC}">
              <c16:uniqueId val="{00000000-F521-4E92-9547-943EE0E88982}"/>
            </c:ext>
          </c:extLst>
        </c:ser>
        <c:dLbls>
          <c:showLegendKey val="0"/>
          <c:showVal val="0"/>
          <c:showCatName val="0"/>
          <c:showSerName val="0"/>
          <c:showPercent val="0"/>
          <c:showBubbleSize val="0"/>
        </c:dLbls>
        <c:gapWidth val="219"/>
        <c:overlap val="-27"/>
        <c:axId val="1147957888"/>
        <c:axId val="1342851152"/>
      </c:barChart>
      <c:lineChart>
        <c:grouping val="standard"/>
        <c:varyColors val="0"/>
        <c:ser>
          <c:idx val="1"/>
          <c:order val="1"/>
          <c:tx>
            <c:strRef>
              <c:f>'Retail Industry Analysis'!$A$188</c:f>
              <c:strCache>
                <c:ptCount val="1"/>
                <c:pt idx="0">
                  <c:v>Current Ratio - ODP Corp</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val>
            <c:numRef>
              <c:f>'Retail Industry Analysis'!$B$188:$K$188</c:f>
              <c:numCache>
                <c:formatCode>General</c:formatCode>
                <c:ptCount val="10"/>
                <c:pt idx="0">
                  <c:v>1.5</c:v>
                </c:pt>
                <c:pt idx="1">
                  <c:v>1.46</c:v>
                </c:pt>
                <c:pt idx="2">
                  <c:v>1.48</c:v>
                </c:pt>
                <c:pt idx="3">
                  <c:v>1.46</c:v>
                </c:pt>
                <c:pt idx="4">
                  <c:v>1.4</c:v>
                </c:pt>
                <c:pt idx="5">
                  <c:v>1.23</c:v>
                </c:pt>
                <c:pt idx="6">
                  <c:v>1.1100000000000001</c:v>
                </c:pt>
                <c:pt idx="7">
                  <c:v>1.1299999999999999</c:v>
                </c:pt>
                <c:pt idx="8">
                  <c:v>1.05</c:v>
                </c:pt>
                <c:pt idx="9">
                  <c:v>1.03</c:v>
                </c:pt>
              </c:numCache>
            </c:numRef>
          </c:val>
          <c:smooth val="0"/>
          <c:extLst>
            <c:ext xmlns:c16="http://schemas.microsoft.com/office/drawing/2014/chart" uri="{C3380CC4-5D6E-409C-BE32-E72D297353CC}">
              <c16:uniqueId val="{00000001-F521-4E92-9547-943EE0E88982}"/>
            </c:ext>
          </c:extLst>
        </c:ser>
        <c:dLbls>
          <c:showLegendKey val="0"/>
          <c:showVal val="0"/>
          <c:showCatName val="0"/>
          <c:showSerName val="0"/>
          <c:showPercent val="0"/>
          <c:showBubbleSize val="0"/>
        </c:dLbls>
        <c:marker val="1"/>
        <c:smooth val="0"/>
        <c:axId val="1147957888"/>
        <c:axId val="1342851152"/>
      </c:lineChart>
      <c:catAx>
        <c:axId val="1147957888"/>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851152"/>
        <c:crosses val="autoZero"/>
        <c:auto val="1"/>
        <c:lblAlgn val="ctr"/>
        <c:lblOffset val="100"/>
        <c:noMultiLvlLbl val="0"/>
      </c:catAx>
      <c:valAx>
        <c:axId val="134285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957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 on Year growth vs Industry average YoY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cked"/>
        <c:varyColors val="0"/>
        <c:ser>
          <c:idx val="0"/>
          <c:order val="0"/>
          <c:tx>
            <c:strRef>
              <c:f>'Competitors positioning'!$A$3</c:f>
              <c:strCache>
                <c:ptCount val="1"/>
                <c:pt idx="0">
                  <c:v>WayFair Year on Year Revenue Growth</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'Competitors positioning'!$B$2:$K$2</c:f>
              <c:strCache>
                <c:ptCount val="10"/>
                <c:pt idx="0">
                  <c:v>12/31/2013</c:v>
                </c:pt>
                <c:pt idx="1">
                  <c:v>12/31/2014</c:v>
                </c:pt>
                <c:pt idx="2">
                  <c:v>12/31/2015</c:v>
                </c:pt>
                <c:pt idx="3">
                  <c:v>12/31/2016</c:v>
                </c:pt>
                <c:pt idx="4">
                  <c:v>12/31/2017</c:v>
                </c:pt>
                <c:pt idx="5">
                  <c:v>12/31/2018</c:v>
                </c:pt>
                <c:pt idx="6">
                  <c:v>12/31/2019</c:v>
                </c:pt>
                <c:pt idx="7">
                  <c:v>12/31/2020</c:v>
                </c:pt>
                <c:pt idx="8">
                  <c:v>12/31/21</c:v>
                </c:pt>
                <c:pt idx="9">
                  <c:v>12/31/2022</c:v>
                </c:pt>
              </c:strCache>
            </c:strRef>
          </c:cat>
          <c:val>
            <c:numRef>
              <c:f>'Competitors positioning'!$B$3:$K$3</c:f>
              <c:numCache>
                <c:formatCode>0.00%</c:formatCode>
                <c:ptCount val="10"/>
                <c:pt idx="0">
                  <c:v>0</c:v>
                </c:pt>
                <c:pt idx="1">
                  <c:v>0.44014967630914903</c:v>
                </c:pt>
                <c:pt idx="2">
                  <c:v>0.70581393850112706</c:v>
                </c:pt>
                <c:pt idx="3">
                  <c:v>0.50245901457185593</c:v>
                </c:pt>
                <c:pt idx="4">
                  <c:v>0.39656575039344921</c:v>
                </c:pt>
                <c:pt idx="5">
                  <c:v>0.43599338684719746</c:v>
                </c:pt>
                <c:pt idx="6">
                  <c:v>0.34633762166305226</c:v>
                </c:pt>
                <c:pt idx="7">
                  <c:v>0.54980471799398201</c:v>
                </c:pt>
                <c:pt idx="9">
                  <c:v>-0.13624141013361746</c:v>
                </c:pt>
              </c:numCache>
            </c:numRef>
          </c:val>
          <c:smooth val="0"/>
          <c:extLst>
            <c:ext xmlns:c16="http://schemas.microsoft.com/office/drawing/2014/chart" uri="{C3380CC4-5D6E-409C-BE32-E72D297353CC}">
              <c16:uniqueId val="{00000001-D97F-4A34-B34A-3F97D175F4A3}"/>
            </c:ext>
          </c:extLst>
        </c:ser>
        <c:ser>
          <c:idx val="1"/>
          <c:order val="1"/>
          <c:tx>
            <c:strRef>
              <c:f>'Competitors positioning'!$A$13</c:f>
              <c:strCache>
                <c:ptCount val="1"/>
                <c:pt idx="0">
                  <c:v>Ebay Year on Year Revenue Growth</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'Competitors positioning'!$B$2:$K$2</c:f>
              <c:strCache>
                <c:ptCount val="10"/>
                <c:pt idx="0">
                  <c:v>12/31/2013</c:v>
                </c:pt>
                <c:pt idx="1">
                  <c:v>12/31/2014</c:v>
                </c:pt>
                <c:pt idx="2">
                  <c:v>12/31/2015</c:v>
                </c:pt>
                <c:pt idx="3">
                  <c:v>12/31/2016</c:v>
                </c:pt>
                <c:pt idx="4">
                  <c:v>12/31/2017</c:v>
                </c:pt>
                <c:pt idx="5">
                  <c:v>12/31/2018</c:v>
                </c:pt>
                <c:pt idx="6">
                  <c:v>12/31/2019</c:v>
                </c:pt>
                <c:pt idx="7">
                  <c:v>12/31/2020</c:v>
                </c:pt>
                <c:pt idx="8">
                  <c:v>12/31/21</c:v>
                </c:pt>
                <c:pt idx="9">
                  <c:v>12/31/2022</c:v>
                </c:pt>
              </c:strCache>
            </c:strRef>
          </c:cat>
          <c:val>
            <c:numRef>
              <c:f>'Competitors positioning'!$B$13:$K$13</c:f>
              <c:numCache>
                <c:formatCode>0.00%</c:formatCode>
                <c:ptCount val="10"/>
                <c:pt idx="0">
                  <c:v>0</c:v>
                </c:pt>
                <c:pt idx="1">
                  <c:v>0.11559793107745997</c:v>
                </c:pt>
                <c:pt idx="2">
                  <c:v>-0.52005362529326327</c:v>
                </c:pt>
                <c:pt idx="3">
                  <c:v>4.5041899441340849E-2</c:v>
                </c:pt>
                <c:pt idx="4">
                  <c:v>6.5486134313397892E-2</c:v>
                </c:pt>
                <c:pt idx="5">
                  <c:v>0.12323612417685803</c:v>
                </c:pt>
                <c:pt idx="6">
                  <c:v>5.0251256281406143E-3</c:v>
                </c:pt>
                <c:pt idx="7">
                  <c:v>-4.8981481481481515E-2</c:v>
                </c:pt>
                <c:pt idx="9">
                  <c:v>-4.6344075552526509E-2</c:v>
                </c:pt>
              </c:numCache>
            </c:numRef>
          </c:val>
          <c:smooth val="0"/>
          <c:extLst>
            <c:ext xmlns:c16="http://schemas.microsoft.com/office/drawing/2014/chart" uri="{C3380CC4-5D6E-409C-BE32-E72D297353CC}">
              <c16:uniqueId val="{00000003-D97F-4A34-B34A-3F97D175F4A3}"/>
            </c:ext>
          </c:extLst>
        </c:ser>
        <c:ser>
          <c:idx val="2"/>
          <c:order val="2"/>
          <c:tx>
            <c:strRef>
              <c:f>'Competitors positioning'!$A$24</c:f>
              <c:strCache>
                <c:ptCount val="1"/>
                <c:pt idx="0">
                  <c:v>ODP Corp Year on Year Revenue Growth</c:v>
                </c:pt>
              </c:strCache>
            </c:strRef>
          </c:tx>
          <c:spPr>
            <a:ln w="34925" cap="rnd">
              <a:solidFill>
                <a:schemeClr val="accent3"/>
              </a:solidFill>
              <a:round/>
            </a:ln>
            <a:effectLst>
              <a:outerShdw blurRad="40000" dist="23000" dir="5400000" rotWithShape="0">
                <a:srgbClr val="000000">
                  <a:alpha val="35000"/>
                </a:srgbClr>
              </a:outerShdw>
            </a:effectLst>
          </c:spPr>
          <c:marker>
            <c:symbol val="none"/>
          </c:marker>
          <c:cat>
            <c:strRef>
              <c:f>'Competitors positioning'!$B$2:$K$2</c:f>
              <c:strCache>
                <c:ptCount val="10"/>
                <c:pt idx="0">
                  <c:v>12/31/2013</c:v>
                </c:pt>
                <c:pt idx="1">
                  <c:v>12/31/2014</c:v>
                </c:pt>
                <c:pt idx="2">
                  <c:v>12/31/2015</c:v>
                </c:pt>
                <c:pt idx="3">
                  <c:v>12/31/2016</c:v>
                </c:pt>
                <c:pt idx="4">
                  <c:v>12/31/2017</c:v>
                </c:pt>
                <c:pt idx="5">
                  <c:v>12/31/2018</c:v>
                </c:pt>
                <c:pt idx="6">
                  <c:v>12/31/2019</c:v>
                </c:pt>
                <c:pt idx="7">
                  <c:v>12/31/2020</c:v>
                </c:pt>
                <c:pt idx="8">
                  <c:v>12/31/21</c:v>
                </c:pt>
                <c:pt idx="9">
                  <c:v>12/31/2022</c:v>
                </c:pt>
              </c:strCache>
            </c:strRef>
          </c:cat>
          <c:val>
            <c:numRef>
              <c:f>'Competitors positioning'!$B$24:$K$24</c:f>
              <c:numCache>
                <c:formatCode>0.00%</c:formatCode>
                <c:ptCount val="10"/>
                <c:pt idx="0">
                  <c:v>0</c:v>
                </c:pt>
                <c:pt idx="1">
                  <c:v>0.43177370574630847</c:v>
                </c:pt>
                <c:pt idx="2">
                  <c:v>-0.1000869781312127</c:v>
                </c:pt>
                <c:pt idx="4">
                  <c:v>-0.29306178805661032</c:v>
                </c:pt>
                <c:pt idx="5">
                  <c:v>7.568359375E-2</c:v>
                </c:pt>
                <c:pt idx="6">
                  <c:v>-3.3408987743985485E-2</c:v>
                </c:pt>
                <c:pt idx="7">
                  <c:v>-8.8006011082934155E-2</c:v>
                </c:pt>
                <c:pt idx="8">
                  <c:v>-0.12821833161688978</c:v>
                </c:pt>
                <c:pt idx="9">
                  <c:v>3.0714707619610149E-3</c:v>
                </c:pt>
              </c:numCache>
            </c:numRef>
          </c:val>
          <c:smooth val="0"/>
          <c:extLst>
            <c:ext xmlns:c16="http://schemas.microsoft.com/office/drawing/2014/chart" uri="{C3380CC4-5D6E-409C-BE32-E72D297353CC}">
              <c16:uniqueId val="{00000005-D97F-4A34-B34A-3F97D175F4A3}"/>
            </c:ext>
          </c:extLst>
        </c:ser>
        <c:ser>
          <c:idx val="3"/>
          <c:order val="3"/>
          <c:tx>
            <c:strRef>
              <c:f>'Competitors positioning'!$A$34</c:f>
              <c:strCache>
                <c:ptCount val="1"/>
                <c:pt idx="0">
                  <c:v>Stitch Fix Year on Year Revenue Growth</c:v>
                </c:pt>
              </c:strCache>
            </c:strRef>
          </c:tx>
          <c:spPr>
            <a:ln w="34925" cap="rnd">
              <a:solidFill>
                <a:schemeClr val="accent4"/>
              </a:solidFill>
              <a:round/>
            </a:ln>
            <a:effectLst>
              <a:outerShdw blurRad="40000" dist="23000" dir="5400000" rotWithShape="0">
                <a:srgbClr val="000000">
                  <a:alpha val="35000"/>
                </a:srgbClr>
              </a:outerShdw>
            </a:effectLst>
          </c:spPr>
          <c:marker>
            <c:symbol val="none"/>
          </c:marker>
          <c:cat>
            <c:strRef>
              <c:f>'Competitors positioning'!$B$2:$K$2</c:f>
              <c:strCache>
                <c:ptCount val="10"/>
                <c:pt idx="0">
                  <c:v>12/31/2013</c:v>
                </c:pt>
                <c:pt idx="1">
                  <c:v>12/31/2014</c:v>
                </c:pt>
                <c:pt idx="2">
                  <c:v>12/31/2015</c:v>
                </c:pt>
                <c:pt idx="3">
                  <c:v>12/31/2016</c:v>
                </c:pt>
                <c:pt idx="4">
                  <c:v>12/31/2017</c:v>
                </c:pt>
                <c:pt idx="5">
                  <c:v>12/31/2018</c:v>
                </c:pt>
                <c:pt idx="6">
                  <c:v>12/31/2019</c:v>
                </c:pt>
                <c:pt idx="7">
                  <c:v>12/31/2020</c:v>
                </c:pt>
                <c:pt idx="8">
                  <c:v>12/31/21</c:v>
                </c:pt>
                <c:pt idx="9">
                  <c:v>12/31/2022</c:v>
                </c:pt>
              </c:strCache>
            </c:strRef>
          </c:cat>
          <c:val>
            <c:numRef>
              <c:f>'Competitors positioning'!$B$34:$K$34</c:f>
              <c:numCache>
                <c:formatCode>0.00%</c:formatCode>
                <c:ptCount val="10"/>
                <c:pt idx="0">
                  <c:v>0</c:v>
                </c:pt>
                <c:pt idx="1">
                  <c:v>0</c:v>
                </c:pt>
                <c:pt idx="2">
                  <c:v>0</c:v>
                </c:pt>
                <c:pt idx="3">
                  <c:v>0</c:v>
                </c:pt>
                <c:pt idx="4">
                  <c:v>0.33797289655257412</c:v>
                </c:pt>
                <c:pt idx="5">
                  <c:v>0.25520013017595256</c:v>
                </c:pt>
                <c:pt idx="6">
                  <c:v>0.28622223309322026</c:v>
                </c:pt>
                <c:pt idx="7">
                  <c:v>8.5052340389386583E-2</c:v>
                </c:pt>
                <c:pt idx="8">
                  <c:v>0.22756177511329168</c:v>
                </c:pt>
                <c:pt idx="9">
                  <c:v>-1.3537604615901477E-2</c:v>
                </c:pt>
              </c:numCache>
            </c:numRef>
          </c:val>
          <c:smooth val="0"/>
          <c:extLst>
            <c:ext xmlns:c16="http://schemas.microsoft.com/office/drawing/2014/chart" uri="{C3380CC4-5D6E-409C-BE32-E72D297353CC}">
              <c16:uniqueId val="{00000007-D97F-4A34-B34A-3F97D175F4A3}"/>
            </c:ext>
          </c:extLst>
        </c:ser>
        <c:ser>
          <c:idx val="4"/>
          <c:order val="4"/>
          <c:tx>
            <c:strRef>
              <c:f>'Competitors positioning'!$A$46</c:f>
              <c:strCache>
                <c:ptCount val="1"/>
                <c:pt idx="0">
                  <c:v>Amazon Year on Year Revenue Growth</c:v>
                </c:pt>
              </c:strCache>
            </c:strRef>
          </c:tx>
          <c:spPr>
            <a:ln w="34925" cap="rnd">
              <a:solidFill>
                <a:schemeClr val="accent5"/>
              </a:solidFill>
              <a:round/>
            </a:ln>
            <a:effectLst>
              <a:outerShdw blurRad="40000" dist="23000" dir="5400000" rotWithShape="0">
                <a:srgbClr val="000000">
                  <a:alpha val="35000"/>
                </a:srgbClr>
              </a:outerShdw>
            </a:effectLst>
          </c:spPr>
          <c:marker>
            <c:symbol val="none"/>
          </c:marker>
          <c:cat>
            <c:strRef>
              <c:f>'Competitors positioning'!$B$2:$K$2</c:f>
              <c:strCache>
                <c:ptCount val="10"/>
                <c:pt idx="0">
                  <c:v>12/31/2013</c:v>
                </c:pt>
                <c:pt idx="1">
                  <c:v>12/31/2014</c:v>
                </c:pt>
                <c:pt idx="2">
                  <c:v>12/31/2015</c:v>
                </c:pt>
                <c:pt idx="3">
                  <c:v>12/31/2016</c:v>
                </c:pt>
                <c:pt idx="4">
                  <c:v>12/31/2017</c:v>
                </c:pt>
                <c:pt idx="5">
                  <c:v>12/31/2018</c:v>
                </c:pt>
                <c:pt idx="6">
                  <c:v>12/31/2019</c:v>
                </c:pt>
                <c:pt idx="7">
                  <c:v>12/31/2020</c:v>
                </c:pt>
                <c:pt idx="8">
                  <c:v>12/31/21</c:v>
                </c:pt>
                <c:pt idx="9">
                  <c:v>12/31/2022</c:v>
                </c:pt>
              </c:strCache>
            </c:strRef>
          </c:cat>
          <c:val>
            <c:numRef>
              <c:f>'Competitors positioning'!$B$46:$K$46</c:f>
              <c:numCache>
                <c:formatCode>0.00%</c:formatCode>
                <c:ptCount val="10"/>
                <c:pt idx="0" formatCode="0.00">
                  <c:v>0</c:v>
                </c:pt>
                <c:pt idx="1">
                  <c:v>0.1952398861011122</c:v>
                </c:pt>
                <c:pt idx="2">
                  <c:v>0.20247673843664304</c:v>
                </c:pt>
                <c:pt idx="3">
                  <c:v>0.27083528026465808</c:v>
                </c:pt>
                <c:pt idx="4">
                  <c:v>0.30796326119408479</c:v>
                </c:pt>
                <c:pt idx="5">
                  <c:v>0.3093396152159491</c:v>
                </c:pt>
                <c:pt idx="6">
                  <c:v>0.20454125820676983</c:v>
                </c:pt>
                <c:pt idx="7">
                  <c:v>0.37623430604373276</c:v>
                </c:pt>
                <c:pt idx="8">
                  <c:v>0.21695366571345676</c:v>
                </c:pt>
                <c:pt idx="9">
                  <c:v>9.399517263985091E-2</c:v>
                </c:pt>
              </c:numCache>
            </c:numRef>
          </c:val>
          <c:smooth val="0"/>
          <c:extLst>
            <c:ext xmlns:c16="http://schemas.microsoft.com/office/drawing/2014/chart" uri="{C3380CC4-5D6E-409C-BE32-E72D297353CC}">
              <c16:uniqueId val="{00000009-D97F-4A34-B34A-3F97D175F4A3}"/>
            </c:ext>
          </c:extLst>
        </c:ser>
        <c:ser>
          <c:idx val="5"/>
          <c:order val="5"/>
          <c:tx>
            <c:strRef>
              <c:f>'Competitors positioning'!$A$56</c:f>
              <c:strCache>
                <c:ptCount val="1"/>
                <c:pt idx="0">
                  <c:v>Industry Average YoY</c:v>
                </c:pt>
              </c:strCache>
            </c:strRef>
          </c:tx>
          <c:spPr>
            <a:ln w="34925" cap="rnd">
              <a:solidFill>
                <a:schemeClr val="accent6"/>
              </a:solidFill>
              <a:round/>
            </a:ln>
            <a:effectLst>
              <a:outerShdw blurRad="40000" dist="23000" dir="5400000" rotWithShape="0">
                <a:srgbClr val="000000">
                  <a:alpha val="35000"/>
                </a:srgbClr>
              </a:outerShdw>
            </a:effectLst>
          </c:spPr>
          <c:marker>
            <c:symbol val="none"/>
          </c:marker>
          <c:cat>
            <c:strRef>
              <c:f>'Competitors positioning'!$B$2:$K$2</c:f>
              <c:strCache>
                <c:ptCount val="10"/>
                <c:pt idx="0">
                  <c:v>12/31/2013</c:v>
                </c:pt>
                <c:pt idx="1">
                  <c:v>12/31/2014</c:v>
                </c:pt>
                <c:pt idx="2">
                  <c:v>12/31/2015</c:v>
                </c:pt>
                <c:pt idx="3">
                  <c:v>12/31/2016</c:v>
                </c:pt>
                <c:pt idx="4">
                  <c:v>12/31/2017</c:v>
                </c:pt>
                <c:pt idx="5">
                  <c:v>12/31/2018</c:v>
                </c:pt>
                <c:pt idx="6">
                  <c:v>12/31/2019</c:v>
                </c:pt>
                <c:pt idx="7">
                  <c:v>12/31/2020</c:v>
                </c:pt>
                <c:pt idx="8">
                  <c:v>12/31/21</c:v>
                </c:pt>
                <c:pt idx="9">
                  <c:v>12/31/2022</c:v>
                </c:pt>
              </c:strCache>
            </c:strRef>
          </c:cat>
          <c:val>
            <c:numRef>
              <c:f>'Competitors positioning'!$B$56:$K$56</c:f>
              <c:numCache>
                <c:formatCode>0.00%</c:formatCode>
                <c:ptCount val="10"/>
                <c:pt idx="0">
                  <c:v>0</c:v>
                </c:pt>
                <c:pt idx="1">
                  <c:v>0.23655223984680593</c:v>
                </c:pt>
                <c:pt idx="2">
                  <c:v>5.7630014702658827E-2</c:v>
                </c:pt>
                <c:pt idx="3">
                  <c:v>0.16366723885557097</c:v>
                </c:pt>
                <c:pt idx="4">
                  <c:v>0.16298525087937915</c:v>
                </c:pt>
                <c:pt idx="5">
                  <c:v>0.23989057003319142</c:v>
                </c:pt>
                <c:pt idx="6">
                  <c:v>0.1617434501694395</c:v>
                </c:pt>
                <c:pt idx="7">
                  <c:v>0.17482077437253712</c:v>
                </c:pt>
                <c:pt idx="8">
                  <c:v>6.3259421841971725E-2</c:v>
                </c:pt>
                <c:pt idx="9">
                  <c:v>-1.9811289380046705E-2</c:v>
                </c:pt>
              </c:numCache>
            </c:numRef>
          </c:val>
          <c:smooth val="0"/>
          <c:extLst>
            <c:ext xmlns:c16="http://schemas.microsoft.com/office/drawing/2014/chart" uri="{C3380CC4-5D6E-409C-BE32-E72D297353CC}">
              <c16:uniqueId val="{0000000B-D97F-4A34-B34A-3F97D175F4A3}"/>
            </c:ext>
          </c:extLst>
        </c:ser>
        <c:dLbls>
          <c:showLegendKey val="0"/>
          <c:showVal val="0"/>
          <c:showCatName val="0"/>
          <c:showSerName val="0"/>
          <c:showPercent val="0"/>
          <c:showBubbleSize val="0"/>
        </c:dLbls>
        <c:smooth val="0"/>
        <c:axId val="111753736"/>
        <c:axId val="112481288"/>
      </c:lineChart>
      <c:catAx>
        <c:axId val="11175373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481288"/>
        <c:crosses val="autoZero"/>
        <c:auto val="1"/>
        <c:lblAlgn val="ctr"/>
        <c:lblOffset val="100"/>
        <c:noMultiLvlLbl val="0"/>
      </c:catAx>
      <c:valAx>
        <c:axId val="11248128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753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Revenues Year on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'Competitors positioning'!$A$4</c:f>
              <c:strCache>
                <c:ptCount val="1"/>
                <c:pt idx="0">
                  <c:v>WayFair Net revenue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'Competitors positioning'!$B$2:$K$2</c:f>
              <c:strCache>
                <c:ptCount val="10"/>
                <c:pt idx="0">
                  <c:v>12/31/2013</c:v>
                </c:pt>
                <c:pt idx="1">
                  <c:v>12/31/2014</c:v>
                </c:pt>
                <c:pt idx="2">
                  <c:v>12/31/2015</c:v>
                </c:pt>
                <c:pt idx="3">
                  <c:v>12/31/2016</c:v>
                </c:pt>
                <c:pt idx="4">
                  <c:v>12/31/2017</c:v>
                </c:pt>
                <c:pt idx="5">
                  <c:v>12/31/2018</c:v>
                </c:pt>
                <c:pt idx="6">
                  <c:v>12/31/2019</c:v>
                </c:pt>
                <c:pt idx="7">
                  <c:v>12/31/2020</c:v>
                </c:pt>
                <c:pt idx="8">
                  <c:v>12/31/21</c:v>
                </c:pt>
                <c:pt idx="9">
                  <c:v>12/31/2022</c:v>
                </c:pt>
              </c:strCache>
            </c:strRef>
          </c:cat>
          <c:val>
            <c:numRef>
              <c:f>'Competitors positioning'!$B$4:$K$4</c:f>
              <c:numCache>
                <c:formatCode>"$"#,##0.00</c:formatCode>
                <c:ptCount val="10"/>
                <c:pt idx="0">
                  <c:v>915843</c:v>
                </c:pt>
                <c:pt idx="1">
                  <c:v>1318951</c:v>
                </c:pt>
                <c:pt idx="2">
                  <c:v>2249885</c:v>
                </c:pt>
                <c:pt idx="3">
                  <c:v>3380360</c:v>
                </c:pt>
                <c:pt idx="4">
                  <c:v>4720895</c:v>
                </c:pt>
                <c:pt idx="5">
                  <c:v>6779174</c:v>
                </c:pt>
                <c:pt idx="6">
                  <c:v>9127057</c:v>
                </c:pt>
                <c:pt idx="7">
                  <c:v>14145156</c:v>
                </c:pt>
                <c:pt idx="9">
                  <c:v>12218000</c:v>
                </c:pt>
              </c:numCache>
            </c:numRef>
          </c:val>
          <c:extLst>
            <c:ext xmlns:c16="http://schemas.microsoft.com/office/drawing/2014/chart" uri="{C3380CC4-5D6E-409C-BE32-E72D297353CC}">
              <c16:uniqueId val="{00000001-735D-478B-B2D8-84BDC70C45D4}"/>
            </c:ext>
          </c:extLst>
        </c:ser>
        <c:ser>
          <c:idx val="1"/>
          <c:order val="1"/>
          <c:tx>
            <c:strRef>
              <c:f>'Competitors positioning'!$A$14</c:f>
              <c:strCache>
                <c:ptCount val="1"/>
                <c:pt idx="0">
                  <c:v>Ebay Net revenues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'Competitors positioning'!$B$2:$K$2</c:f>
              <c:strCache>
                <c:ptCount val="10"/>
                <c:pt idx="0">
                  <c:v>12/31/2013</c:v>
                </c:pt>
                <c:pt idx="1">
                  <c:v>12/31/2014</c:v>
                </c:pt>
                <c:pt idx="2">
                  <c:v>12/31/2015</c:v>
                </c:pt>
                <c:pt idx="3">
                  <c:v>12/31/2016</c:v>
                </c:pt>
                <c:pt idx="4">
                  <c:v>12/31/2017</c:v>
                </c:pt>
                <c:pt idx="5">
                  <c:v>12/31/2018</c:v>
                </c:pt>
                <c:pt idx="6">
                  <c:v>12/31/2019</c:v>
                </c:pt>
                <c:pt idx="7">
                  <c:v>12/31/2020</c:v>
                </c:pt>
                <c:pt idx="8">
                  <c:v>12/31/21</c:v>
                </c:pt>
                <c:pt idx="9">
                  <c:v>12/31/2022</c:v>
                </c:pt>
              </c:strCache>
            </c:strRef>
          </c:cat>
          <c:val>
            <c:numRef>
              <c:f>'Competitors positioning'!$B$14:$K$14</c:f>
              <c:numCache>
                <c:formatCode>"$"#,##0.00</c:formatCode>
                <c:ptCount val="10"/>
                <c:pt idx="0">
                  <c:v>16047000</c:v>
                </c:pt>
                <c:pt idx="1">
                  <c:v>17902000</c:v>
                </c:pt>
                <c:pt idx="2">
                  <c:v>8592000</c:v>
                </c:pt>
                <c:pt idx="3">
                  <c:v>8979000</c:v>
                </c:pt>
                <c:pt idx="4">
                  <c:v>9567000</c:v>
                </c:pt>
                <c:pt idx="5">
                  <c:v>10746000</c:v>
                </c:pt>
                <c:pt idx="6">
                  <c:v>10800000</c:v>
                </c:pt>
                <c:pt idx="7">
                  <c:v>10271000</c:v>
                </c:pt>
                <c:pt idx="9">
                  <c:v>9795000</c:v>
                </c:pt>
              </c:numCache>
            </c:numRef>
          </c:val>
          <c:extLst>
            <c:ext xmlns:c16="http://schemas.microsoft.com/office/drawing/2014/chart" uri="{C3380CC4-5D6E-409C-BE32-E72D297353CC}">
              <c16:uniqueId val="{00000003-735D-478B-B2D8-84BDC70C45D4}"/>
            </c:ext>
          </c:extLst>
        </c:ser>
        <c:ser>
          <c:idx val="2"/>
          <c:order val="2"/>
          <c:tx>
            <c:strRef>
              <c:f>'Competitors positioning'!$A$25</c:f>
              <c:strCache>
                <c:ptCount val="1"/>
                <c:pt idx="0">
                  <c:v>ODP Corp Total sales</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'Competitors positioning'!$B$2:$K$2</c:f>
              <c:strCache>
                <c:ptCount val="10"/>
                <c:pt idx="0">
                  <c:v>12/31/2013</c:v>
                </c:pt>
                <c:pt idx="1">
                  <c:v>12/31/2014</c:v>
                </c:pt>
                <c:pt idx="2">
                  <c:v>12/31/2015</c:v>
                </c:pt>
                <c:pt idx="3">
                  <c:v>12/31/2016</c:v>
                </c:pt>
                <c:pt idx="4">
                  <c:v>12/31/2017</c:v>
                </c:pt>
                <c:pt idx="5">
                  <c:v>12/31/2018</c:v>
                </c:pt>
                <c:pt idx="6">
                  <c:v>12/31/2019</c:v>
                </c:pt>
                <c:pt idx="7">
                  <c:v>12/31/2020</c:v>
                </c:pt>
                <c:pt idx="8">
                  <c:v>12/31/21</c:v>
                </c:pt>
                <c:pt idx="9">
                  <c:v>12/31/2022</c:v>
                </c:pt>
              </c:strCache>
            </c:strRef>
          </c:cat>
          <c:val>
            <c:numRef>
              <c:f>'Competitors positioning'!$B$25:$K$25</c:f>
              <c:numCache>
                <c:formatCode>"$"#,##0.00</c:formatCode>
                <c:ptCount val="10"/>
                <c:pt idx="0">
                  <c:v>11242000</c:v>
                </c:pt>
                <c:pt idx="1">
                  <c:v>16096000</c:v>
                </c:pt>
                <c:pt idx="2">
                  <c:v>14485000</c:v>
                </c:pt>
                <c:pt idx="4">
                  <c:v>10240000</c:v>
                </c:pt>
                <c:pt idx="5">
                  <c:v>11015000</c:v>
                </c:pt>
                <c:pt idx="6">
                  <c:v>10647000</c:v>
                </c:pt>
                <c:pt idx="7">
                  <c:v>9710000</c:v>
                </c:pt>
                <c:pt idx="8">
                  <c:v>8465000</c:v>
                </c:pt>
                <c:pt idx="9">
                  <c:v>8491000</c:v>
                </c:pt>
              </c:numCache>
            </c:numRef>
          </c:val>
          <c:extLst>
            <c:ext xmlns:c16="http://schemas.microsoft.com/office/drawing/2014/chart" uri="{C3380CC4-5D6E-409C-BE32-E72D297353CC}">
              <c16:uniqueId val="{00000005-735D-478B-B2D8-84BDC70C45D4}"/>
            </c:ext>
          </c:extLst>
        </c:ser>
        <c:ser>
          <c:idx val="3"/>
          <c:order val="3"/>
          <c:tx>
            <c:strRef>
              <c:f>'Competitors positioning'!$A$35</c:f>
              <c:strCache>
                <c:ptCount val="1"/>
                <c:pt idx="0">
                  <c:v> Stitch Fix Revenue, net</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'Competitors positioning'!$B$2:$K$2</c:f>
              <c:strCache>
                <c:ptCount val="10"/>
                <c:pt idx="0">
                  <c:v>12/31/2013</c:v>
                </c:pt>
                <c:pt idx="1">
                  <c:v>12/31/2014</c:v>
                </c:pt>
                <c:pt idx="2">
                  <c:v>12/31/2015</c:v>
                </c:pt>
                <c:pt idx="3">
                  <c:v>12/31/2016</c:v>
                </c:pt>
                <c:pt idx="4">
                  <c:v>12/31/2017</c:v>
                </c:pt>
                <c:pt idx="5">
                  <c:v>12/31/2018</c:v>
                </c:pt>
                <c:pt idx="6">
                  <c:v>12/31/2019</c:v>
                </c:pt>
                <c:pt idx="7">
                  <c:v>12/31/2020</c:v>
                </c:pt>
                <c:pt idx="8">
                  <c:v>12/31/21</c:v>
                </c:pt>
                <c:pt idx="9">
                  <c:v>12/31/2022</c:v>
                </c:pt>
              </c:strCache>
            </c:strRef>
          </c:cat>
          <c:val>
            <c:numRef>
              <c:f>'Competitors positioning'!$B$35:$K$35</c:f>
              <c:numCache>
                <c:formatCode>General</c:formatCode>
                <c:ptCount val="10"/>
                <c:pt idx="3" formatCode="&quot;$&quot;#,##0.00">
                  <c:v>730313</c:v>
                </c:pt>
                <c:pt idx="4" formatCode="&quot;$&quot;#,##0.00">
                  <c:v>977139</c:v>
                </c:pt>
                <c:pt idx="5" formatCode="&quot;$&quot;#,##0.00">
                  <c:v>1226505</c:v>
                </c:pt>
                <c:pt idx="6" formatCode="&quot;$&quot;#,##0.00">
                  <c:v>1577558</c:v>
                </c:pt>
                <c:pt idx="7" formatCode="&quot;$&quot;#,##0.00">
                  <c:v>1711733</c:v>
                </c:pt>
                <c:pt idx="8" formatCode="&quot;$&quot;#,##0.00">
                  <c:v>2101258</c:v>
                </c:pt>
                <c:pt idx="9" formatCode="&quot;$&quot;#,##0.00">
                  <c:v>2072812</c:v>
                </c:pt>
              </c:numCache>
            </c:numRef>
          </c:val>
          <c:extLst>
            <c:ext xmlns:c16="http://schemas.microsoft.com/office/drawing/2014/chart" uri="{C3380CC4-5D6E-409C-BE32-E72D297353CC}">
              <c16:uniqueId val="{00000007-735D-478B-B2D8-84BDC70C45D4}"/>
            </c:ext>
          </c:extLst>
        </c:ser>
        <c:ser>
          <c:idx val="4"/>
          <c:order val="4"/>
          <c:tx>
            <c:strRef>
              <c:f>'Competitors positioning'!$A$47</c:f>
              <c:strCache>
                <c:ptCount val="1"/>
                <c:pt idx="0">
                  <c:v>Amazon Total Revenue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'Competitors positioning'!$B$2:$K$2</c:f>
              <c:strCache>
                <c:ptCount val="10"/>
                <c:pt idx="0">
                  <c:v>12/31/2013</c:v>
                </c:pt>
                <c:pt idx="1">
                  <c:v>12/31/2014</c:v>
                </c:pt>
                <c:pt idx="2">
                  <c:v>12/31/2015</c:v>
                </c:pt>
                <c:pt idx="3">
                  <c:v>12/31/2016</c:v>
                </c:pt>
                <c:pt idx="4">
                  <c:v>12/31/2017</c:v>
                </c:pt>
                <c:pt idx="5">
                  <c:v>12/31/2018</c:v>
                </c:pt>
                <c:pt idx="6">
                  <c:v>12/31/2019</c:v>
                </c:pt>
                <c:pt idx="7">
                  <c:v>12/31/2020</c:v>
                </c:pt>
                <c:pt idx="8">
                  <c:v>12/31/21</c:v>
                </c:pt>
                <c:pt idx="9">
                  <c:v>12/31/2022</c:v>
                </c:pt>
              </c:strCache>
            </c:strRef>
          </c:cat>
          <c:val>
            <c:numRef>
              <c:f>'Competitors positioning'!$B$47:$K$47</c:f>
              <c:numCache>
                <c:formatCode>"$"#,##0.00</c:formatCode>
                <c:ptCount val="10"/>
                <c:pt idx="0">
                  <c:v>74452000</c:v>
                </c:pt>
                <c:pt idx="1">
                  <c:v>88988000</c:v>
                </c:pt>
                <c:pt idx="2">
                  <c:v>107006000</c:v>
                </c:pt>
                <c:pt idx="3">
                  <c:v>135987000</c:v>
                </c:pt>
                <c:pt idx="4">
                  <c:v>177866000</c:v>
                </c:pt>
                <c:pt idx="5">
                  <c:v>232887000</c:v>
                </c:pt>
                <c:pt idx="6">
                  <c:v>280522000</c:v>
                </c:pt>
                <c:pt idx="7">
                  <c:v>386064000</c:v>
                </c:pt>
                <c:pt idx="8">
                  <c:v>469822000</c:v>
                </c:pt>
                <c:pt idx="9">
                  <c:v>513983000</c:v>
                </c:pt>
              </c:numCache>
            </c:numRef>
          </c:val>
          <c:extLst>
            <c:ext xmlns:c16="http://schemas.microsoft.com/office/drawing/2014/chart" uri="{C3380CC4-5D6E-409C-BE32-E72D297353CC}">
              <c16:uniqueId val="{00000009-735D-478B-B2D8-84BDC70C45D4}"/>
            </c:ext>
          </c:extLst>
        </c:ser>
        <c:dLbls>
          <c:showLegendKey val="0"/>
          <c:showVal val="0"/>
          <c:showCatName val="0"/>
          <c:showSerName val="0"/>
          <c:showPercent val="0"/>
          <c:showBubbleSize val="0"/>
        </c:dLbls>
        <c:gapWidth val="100"/>
        <c:overlap val="-24"/>
        <c:axId val="172939272"/>
        <c:axId val="172945416"/>
      </c:barChart>
      <c:catAx>
        <c:axId val="1729392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945416"/>
        <c:crosses val="autoZero"/>
        <c:auto val="1"/>
        <c:lblAlgn val="ctr"/>
        <c:lblOffset val="100"/>
        <c:noMultiLvlLbl val="0"/>
      </c:catAx>
      <c:valAx>
        <c:axId val="172945416"/>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939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QUICK RATIOS</a:t>
            </a:r>
          </a:p>
        </c:rich>
      </c:tx>
      <c:layout>
        <c:manualLayout>
          <c:xMode val="edge"/>
          <c:yMode val="edge"/>
          <c:x val="0.41088191095654214"/>
          <c:y val="2.546296296296296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'Competitors positioning'!$A$7</c:f>
              <c:strCache>
                <c:ptCount val="1"/>
                <c:pt idx="0">
                  <c:v>WayFair Quick Ratio - </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'Competitors positioning'!$B$2:$K$2</c:f>
              <c:strCache>
                <c:ptCount val="10"/>
                <c:pt idx="0">
                  <c:v>12/31/2013</c:v>
                </c:pt>
                <c:pt idx="1">
                  <c:v>12/31/2014</c:v>
                </c:pt>
                <c:pt idx="2">
                  <c:v>12/31/2015</c:v>
                </c:pt>
                <c:pt idx="3">
                  <c:v>12/31/2016</c:v>
                </c:pt>
                <c:pt idx="4">
                  <c:v>12/31/2017</c:v>
                </c:pt>
                <c:pt idx="5">
                  <c:v>12/31/2018</c:v>
                </c:pt>
                <c:pt idx="6">
                  <c:v>12/31/2019</c:v>
                </c:pt>
                <c:pt idx="7">
                  <c:v>12/31/2020</c:v>
                </c:pt>
                <c:pt idx="8">
                  <c:v>12/31/21</c:v>
                </c:pt>
                <c:pt idx="9">
                  <c:v>12/31/2022</c:v>
                </c:pt>
              </c:strCache>
            </c:strRef>
          </c:cat>
          <c:val>
            <c:numRef>
              <c:f>'Competitors positioning'!$B$7:$K$7</c:f>
              <c:numCache>
                <c:formatCode>General</c:formatCode>
                <c:ptCount val="10"/>
                <c:pt idx="0">
                  <c:v>0.85</c:v>
                </c:pt>
                <c:pt idx="1">
                  <c:v>1.81</c:v>
                </c:pt>
                <c:pt idx="2">
                  <c:v>1</c:v>
                </c:pt>
                <c:pt idx="3">
                  <c:v>0.72</c:v>
                </c:pt>
                <c:pt idx="4">
                  <c:v>0.95</c:v>
                </c:pt>
                <c:pt idx="5">
                  <c:v>0.93</c:v>
                </c:pt>
                <c:pt idx="6">
                  <c:v>0.7</c:v>
                </c:pt>
                <c:pt idx="7">
                  <c:v>1.28</c:v>
                </c:pt>
                <c:pt idx="8">
                  <c:v>1.22</c:v>
                </c:pt>
                <c:pt idx="9">
                  <c:v>0.78</c:v>
                </c:pt>
              </c:numCache>
            </c:numRef>
          </c:val>
          <c:smooth val="0"/>
          <c:extLst>
            <c:ext xmlns:c16="http://schemas.microsoft.com/office/drawing/2014/chart" uri="{C3380CC4-5D6E-409C-BE32-E72D297353CC}">
              <c16:uniqueId val="{00000001-436C-440C-AE18-6FDC9DFAA5DA}"/>
            </c:ext>
          </c:extLst>
        </c:ser>
        <c:ser>
          <c:idx val="1"/>
          <c:order val="1"/>
          <c:tx>
            <c:strRef>
              <c:f>'Competitors positioning'!$A$17</c:f>
              <c:strCache>
                <c:ptCount val="1"/>
                <c:pt idx="0">
                  <c:v>Ebay Quick Ratio </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'Competitors positioning'!$B$2:$K$2</c:f>
              <c:strCache>
                <c:ptCount val="10"/>
                <c:pt idx="0">
                  <c:v>12/31/2013</c:v>
                </c:pt>
                <c:pt idx="1">
                  <c:v>12/31/2014</c:v>
                </c:pt>
                <c:pt idx="2">
                  <c:v>12/31/2015</c:v>
                </c:pt>
                <c:pt idx="3">
                  <c:v>12/31/2016</c:v>
                </c:pt>
                <c:pt idx="4">
                  <c:v>12/31/2017</c:v>
                </c:pt>
                <c:pt idx="5">
                  <c:v>12/31/2018</c:v>
                </c:pt>
                <c:pt idx="6">
                  <c:v>12/31/2019</c:v>
                </c:pt>
                <c:pt idx="7">
                  <c:v>12/31/2020</c:v>
                </c:pt>
                <c:pt idx="8">
                  <c:v>12/31/21</c:v>
                </c:pt>
                <c:pt idx="9">
                  <c:v>12/31/2022</c:v>
                </c:pt>
              </c:strCache>
            </c:strRef>
          </c:cat>
          <c:val>
            <c:numRef>
              <c:f>'Competitors positioning'!$B$17:$K$17</c:f>
              <c:numCache>
                <c:formatCode>General</c:formatCode>
                <c:ptCount val="10"/>
                <c:pt idx="0">
                  <c:v>1.74</c:v>
                </c:pt>
                <c:pt idx="1">
                  <c:v>1.43</c:v>
                </c:pt>
                <c:pt idx="2">
                  <c:v>2.98</c:v>
                </c:pt>
                <c:pt idx="3">
                  <c:v>2.0099999999999998</c:v>
                </c:pt>
                <c:pt idx="4">
                  <c:v>1.85</c:v>
                </c:pt>
                <c:pt idx="5">
                  <c:v>1.26</c:v>
                </c:pt>
                <c:pt idx="6">
                  <c:v>0.87</c:v>
                </c:pt>
                <c:pt idx="7">
                  <c:v>1.06</c:v>
                </c:pt>
                <c:pt idx="8">
                  <c:v>1.75</c:v>
                </c:pt>
                <c:pt idx="9">
                  <c:v>1.95</c:v>
                </c:pt>
              </c:numCache>
            </c:numRef>
          </c:val>
          <c:smooth val="0"/>
          <c:extLst>
            <c:ext xmlns:c16="http://schemas.microsoft.com/office/drawing/2014/chart" uri="{C3380CC4-5D6E-409C-BE32-E72D297353CC}">
              <c16:uniqueId val="{00000003-436C-440C-AE18-6FDC9DFAA5DA}"/>
            </c:ext>
          </c:extLst>
        </c:ser>
        <c:ser>
          <c:idx val="2"/>
          <c:order val="2"/>
          <c:tx>
            <c:strRef>
              <c:f>'Competitors positioning'!$A$28</c:f>
              <c:strCache>
                <c:ptCount val="1"/>
                <c:pt idx="0">
                  <c:v>ODP Corp Quick Ratio </c:v>
                </c:pt>
              </c:strCache>
            </c:strRef>
          </c:tx>
          <c:spPr>
            <a:ln w="34925" cap="rnd">
              <a:solidFill>
                <a:schemeClr val="accent3"/>
              </a:solidFill>
              <a:round/>
            </a:ln>
            <a:effectLst>
              <a:outerShdw blurRad="40000" dist="23000" dir="5400000" rotWithShape="0">
                <a:srgbClr val="000000">
                  <a:alpha val="35000"/>
                </a:srgbClr>
              </a:outerShdw>
            </a:effectLst>
          </c:spPr>
          <c:marker>
            <c:symbol val="none"/>
          </c:marker>
          <c:cat>
            <c:strRef>
              <c:f>'Competitors positioning'!$B$2:$K$2</c:f>
              <c:strCache>
                <c:ptCount val="10"/>
                <c:pt idx="0">
                  <c:v>12/31/2013</c:v>
                </c:pt>
                <c:pt idx="1">
                  <c:v>12/31/2014</c:v>
                </c:pt>
                <c:pt idx="2">
                  <c:v>12/31/2015</c:v>
                </c:pt>
                <c:pt idx="3">
                  <c:v>12/31/2016</c:v>
                </c:pt>
                <c:pt idx="4">
                  <c:v>12/31/2017</c:v>
                </c:pt>
                <c:pt idx="5">
                  <c:v>12/31/2018</c:v>
                </c:pt>
                <c:pt idx="6">
                  <c:v>12/31/2019</c:v>
                </c:pt>
                <c:pt idx="7">
                  <c:v>12/31/2020</c:v>
                </c:pt>
                <c:pt idx="8">
                  <c:v>12/31/21</c:v>
                </c:pt>
                <c:pt idx="9">
                  <c:v>12/31/2022</c:v>
                </c:pt>
              </c:strCache>
            </c:strRef>
          </c:cat>
          <c:val>
            <c:numRef>
              <c:f>'Competitors positioning'!$B$28:$K$28</c:f>
              <c:numCache>
                <c:formatCode>General</c:formatCode>
                <c:ptCount val="10"/>
                <c:pt idx="0">
                  <c:v>0.78</c:v>
                </c:pt>
                <c:pt idx="1">
                  <c:v>0.8</c:v>
                </c:pt>
                <c:pt idx="2">
                  <c:v>0.81</c:v>
                </c:pt>
                <c:pt idx="3">
                  <c:v>0.71</c:v>
                </c:pt>
                <c:pt idx="4">
                  <c:v>0.76</c:v>
                </c:pt>
                <c:pt idx="5">
                  <c:v>0.7</c:v>
                </c:pt>
                <c:pt idx="6">
                  <c:v>0.75</c:v>
                </c:pt>
                <c:pt idx="7">
                  <c:v>0.65</c:v>
                </c:pt>
                <c:pt idx="8">
                  <c:v>0.44</c:v>
                </c:pt>
                <c:pt idx="9">
                  <c:v>0.5</c:v>
                </c:pt>
              </c:numCache>
            </c:numRef>
          </c:val>
          <c:smooth val="0"/>
          <c:extLst>
            <c:ext xmlns:c16="http://schemas.microsoft.com/office/drawing/2014/chart" uri="{C3380CC4-5D6E-409C-BE32-E72D297353CC}">
              <c16:uniqueId val="{00000005-436C-440C-AE18-6FDC9DFAA5DA}"/>
            </c:ext>
          </c:extLst>
        </c:ser>
        <c:ser>
          <c:idx val="3"/>
          <c:order val="3"/>
          <c:tx>
            <c:strRef>
              <c:f>'Competitors positioning'!$A$38</c:f>
              <c:strCache>
                <c:ptCount val="1"/>
                <c:pt idx="0">
                  <c:v> Stitch Fix Quick Ratio - </c:v>
                </c:pt>
              </c:strCache>
            </c:strRef>
          </c:tx>
          <c:spPr>
            <a:ln w="34925" cap="rnd">
              <a:solidFill>
                <a:schemeClr val="accent4"/>
              </a:solidFill>
              <a:round/>
            </a:ln>
            <a:effectLst>
              <a:outerShdw blurRad="40000" dist="23000" dir="5400000" rotWithShape="0">
                <a:srgbClr val="000000">
                  <a:alpha val="35000"/>
                </a:srgbClr>
              </a:outerShdw>
            </a:effectLst>
          </c:spPr>
          <c:marker>
            <c:symbol val="none"/>
          </c:marker>
          <c:cat>
            <c:strRef>
              <c:f>'Competitors positioning'!$B$2:$K$2</c:f>
              <c:strCache>
                <c:ptCount val="10"/>
                <c:pt idx="0">
                  <c:v>12/31/2013</c:v>
                </c:pt>
                <c:pt idx="1">
                  <c:v>12/31/2014</c:v>
                </c:pt>
                <c:pt idx="2">
                  <c:v>12/31/2015</c:v>
                </c:pt>
                <c:pt idx="3">
                  <c:v>12/31/2016</c:v>
                </c:pt>
                <c:pt idx="4">
                  <c:v>12/31/2017</c:v>
                </c:pt>
                <c:pt idx="5">
                  <c:v>12/31/2018</c:v>
                </c:pt>
                <c:pt idx="6">
                  <c:v>12/31/2019</c:v>
                </c:pt>
                <c:pt idx="7">
                  <c:v>12/31/2020</c:v>
                </c:pt>
                <c:pt idx="8">
                  <c:v>12/31/21</c:v>
                </c:pt>
                <c:pt idx="9">
                  <c:v>12/31/2022</c:v>
                </c:pt>
              </c:strCache>
            </c:strRef>
          </c:cat>
          <c:val>
            <c:numRef>
              <c:f>'Competitors positioning'!$B$38:$K$38</c:f>
              <c:numCache>
                <c:formatCode>General</c:formatCode>
                <c:ptCount val="10"/>
                <c:pt idx="2">
                  <c:v>0.9</c:v>
                </c:pt>
                <c:pt idx="3">
                  <c:v>0.71</c:v>
                </c:pt>
                <c:pt idx="4">
                  <c:v>1.98</c:v>
                </c:pt>
                <c:pt idx="5">
                  <c:v>1.68</c:v>
                </c:pt>
                <c:pt idx="6">
                  <c:v>1.31</c:v>
                </c:pt>
                <c:pt idx="7">
                  <c:v>1.01</c:v>
                </c:pt>
                <c:pt idx="8">
                  <c:v>0.72</c:v>
                </c:pt>
                <c:pt idx="9">
                  <c:v>1.08</c:v>
                </c:pt>
              </c:numCache>
            </c:numRef>
          </c:val>
          <c:smooth val="0"/>
          <c:extLst>
            <c:ext xmlns:c16="http://schemas.microsoft.com/office/drawing/2014/chart" uri="{C3380CC4-5D6E-409C-BE32-E72D297353CC}">
              <c16:uniqueId val="{00000007-436C-440C-AE18-6FDC9DFAA5DA}"/>
            </c:ext>
          </c:extLst>
        </c:ser>
        <c:ser>
          <c:idx val="4"/>
          <c:order val="4"/>
          <c:tx>
            <c:strRef>
              <c:f>'Competitors positioning'!$A$50</c:f>
              <c:strCache>
                <c:ptCount val="1"/>
                <c:pt idx="0">
                  <c:v>Amazon Quick Ratio</c:v>
                </c:pt>
              </c:strCache>
            </c:strRef>
          </c:tx>
          <c:spPr>
            <a:ln w="34925" cap="rnd">
              <a:solidFill>
                <a:schemeClr val="accent5"/>
              </a:solidFill>
              <a:round/>
            </a:ln>
            <a:effectLst>
              <a:outerShdw blurRad="40000" dist="23000" dir="5400000" rotWithShape="0">
                <a:srgbClr val="000000">
                  <a:alpha val="35000"/>
                </a:srgbClr>
              </a:outerShdw>
            </a:effectLst>
          </c:spPr>
          <c:marker>
            <c:symbol val="none"/>
          </c:marker>
          <c:cat>
            <c:strRef>
              <c:f>'Competitors positioning'!$B$2:$K$2</c:f>
              <c:strCache>
                <c:ptCount val="10"/>
                <c:pt idx="0">
                  <c:v>12/31/2013</c:v>
                </c:pt>
                <c:pt idx="1">
                  <c:v>12/31/2014</c:v>
                </c:pt>
                <c:pt idx="2">
                  <c:v>12/31/2015</c:v>
                </c:pt>
                <c:pt idx="3">
                  <c:v>12/31/2016</c:v>
                </c:pt>
                <c:pt idx="4">
                  <c:v>12/31/2017</c:v>
                </c:pt>
                <c:pt idx="5">
                  <c:v>12/31/2018</c:v>
                </c:pt>
                <c:pt idx="6">
                  <c:v>12/31/2019</c:v>
                </c:pt>
                <c:pt idx="7">
                  <c:v>12/31/2020</c:v>
                </c:pt>
                <c:pt idx="8">
                  <c:v>12/31/21</c:v>
                </c:pt>
                <c:pt idx="9">
                  <c:v>12/31/2022</c:v>
                </c:pt>
              </c:strCache>
            </c:strRef>
          </c:cat>
          <c:val>
            <c:numRef>
              <c:f>'Competitors positioning'!$B$50:$K$50</c:f>
              <c:numCache>
                <c:formatCode>0.00</c:formatCode>
                <c:ptCount val="10"/>
                <c:pt idx="0">
                  <c:v>0.75</c:v>
                </c:pt>
                <c:pt idx="1">
                  <c:v>0.82</c:v>
                </c:pt>
                <c:pt idx="2">
                  <c:v>0.77</c:v>
                </c:pt>
                <c:pt idx="3">
                  <c:v>0.78</c:v>
                </c:pt>
                <c:pt idx="4">
                  <c:v>0.76</c:v>
                </c:pt>
                <c:pt idx="5">
                  <c:v>0.85</c:v>
                </c:pt>
                <c:pt idx="6">
                  <c:v>0.86</c:v>
                </c:pt>
                <c:pt idx="7">
                  <c:v>0.86</c:v>
                </c:pt>
                <c:pt idx="8">
                  <c:v>0.91</c:v>
                </c:pt>
                <c:pt idx="9">
                  <c:v>0.72</c:v>
                </c:pt>
              </c:numCache>
            </c:numRef>
          </c:val>
          <c:smooth val="0"/>
          <c:extLst>
            <c:ext xmlns:c16="http://schemas.microsoft.com/office/drawing/2014/chart" uri="{C3380CC4-5D6E-409C-BE32-E72D297353CC}">
              <c16:uniqueId val="{00000009-436C-440C-AE18-6FDC9DFAA5DA}"/>
            </c:ext>
          </c:extLst>
        </c:ser>
        <c:ser>
          <c:idx val="5"/>
          <c:order val="5"/>
          <c:tx>
            <c:strRef>
              <c:f>'Competitors positioning'!$A$57</c:f>
              <c:strCache>
                <c:ptCount val="1"/>
                <c:pt idx="0">
                  <c:v>Industry Quick Ratio YoY</c:v>
                </c:pt>
              </c:strCache>
            </c:strRef>
          </c:tx>
          <c:spPr>
            <a:ln w="34925" cap="rnd">
              <a:solidFill>
                <a:schemeClr val="accent6"/>
              </a:solidFill>
              <a:round/>
            </a:ln>
            <a:effectLst>
              <a:outerShdw blurRad="40000" dist="23000" dir="5400000" rotWithShape="0">
                <a:srgbClr val="000000">
                  <a:alpha val="35000"/>
                </a:srgbClr>
              </a:outerShdw>
            </a:effectLst>
          </c:spPr>
          <c:marker>
            <c:symbol val="none"/>
          </c:marker>
          <c:cat>
            <c:strRef>
              <c:f>'Competitors positioning'!$B$2:$K$2</c:f>
              <c:strCache>
                <c:ptCount val="10"/>
                <c:pt idx="0">
                  <c:v>12/31/2013</c:v>
                </c:pt>
                <c:pt idx="1">
                  <c:v>12/31/2014</c:v>
                </c:pt>
                <c:pt idx="2">
                  <c:v>12/31/2015</c:v>
                </c:pt>
                <c:pt idx="3">
                  <c:v>12/31/2016</c:v>
                </c:pt>
                <c:pt idx="4">
                  <c:v>12/31/2017</c:v>
                </c:pt>
                <c:pt idx="5">
                  <c:v>12/31/2018</c:v>
                </c:pt>
                <c:pt idx="6">
                  <c:v>12/31/2019</c:v>
                </c:pt>
                <c:pt idx="7">
                  <c:v>12/31/2020</c:v>
                </c:pt>
                <c:pt idx="8">
                  <c:v>12/31/21</c:v>
                </c:pt>
                <c:pt idx="9">
                  <c:v>12/31/2022</c:v>
                </c:pt>
              </c:strCache>
            </c:strRef>
          </c:cat>
          <c:val>
            <c:numRef>
              <c:f>'Competitors positioning'!$B$57:$K$57</c:f>
              <c:numCache>
                <c:formatCode>0.00</c:formatCode>
                <c:ptCount val="10"/>
                <c:pt idx="0">
                  <c:v>0.82400000000000007</c:v>
                </c:pt>
                <c:pt idx="1">
                  <c:v>0.97199999999999986</c:v>
                </c:pt>
                <c:pt idx="2">
                  <c:v>1.292</c:v>
                </c:pt>
                <c:pt idx="3">
                  <c:v>0.98599999999999999</c:v>
                </c:pt>
                <c:pt idx="4">
                  <c:v>1.26</c:v>
                </c:pt>
                <c:pt idx="5">
                  <c:v>1.0839999999999999</c:v>
                </c:pt>
                <c:pt idx="6">
                  <c:v>0.89800000000000002</c:v>
                </c:pt>
                <c:pt idx="7">
                  <c:v>0.97200000000000009</c:v>
                </c:pt>
                <c:pt idx="8">
                  <c:v>1.008</c:v>
                </c:pt>
                <c:pt idx="9">
                  <c:v>1.006</c:v>
                </c:pt>
              </c:numCache>
            </c:numRef>
          </c:val>
          <c:smooth val="0"/>
          <c:extLst>
            <c:ext xmlns:c16="http://schemas.microsoft.com/office/drawing/2014/chart" uri="{C3380CC4-5D6E-409C-BE32-E72D297353CC}">
              <c16:uniqueId val="{0000000B-436C-440C-AE18-6FDC9DFAA5DA}"/>
            </c:ext>
          </c:extLst>
        </c:ser>
        <c:dLbls>
          <c:showLegendKey val="0"/>
          <c:showVal val="0"/>
          <c:showCatName val="0"/>
          <c:showSerName val="0"/>
          <c:showPercent val="0"/>
          <c:showBubbleSize val="0"/>
        </c:dLbls>
        <c:smooth val="0"/>
        <c:axId val="132473351"/>
        <c:axId val="132475399"/>
      </c:lineChart>
      <c:catAx>
        <c:axId val="13247335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475399"/>
        <c:crosses val="autoZero"/>
        <c:auto val="1"/>
        <c:lblAlgn val="ctr"/>
        <c:lblOffset val="100"/>
        <c:noMultiLvlLbl val="0"/>
      </c:catAx>
      <c:valAx>
        <c:axId val="1324753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473351"/>
        <c:crosses val="autoZero"/>
        <c:crossBetween val="between"/>
      </c:valAx>
      <c:spPr>
        <a:noFill/>
        <a:ln>
          <a:noFill/>
        </a:ln>
        <a:effectLst/>
      </c:spPr>
    </c:plotArea>
    <c:legend>
      <c:legendPos val="b"/>
      <c:layout>
        <c:manualLayout>
          <c:xMode val="edge"/>
          <c:yMode val="edge"/>
          <c:x val="8.9274208839034891E-2"/>
          <c:y val="0.91645575809873081"/>
          <c:w val="0.82145158232193016"/>
          <c:h val="8.35442419012691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CURRENT RATIOS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'Competitors positioning'!$A$8</c:f>
              <c:strCache>
                <c:ptCount val="1"/>
                <c:pt idx="0">
                  <c:v>WayFair Current Ratio </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'Competitors positioning'!$B$2:$K$2</c:f>
              <c:strCache>
                <c:ptCount val="10"/>
                <c:pt idx="0">
                  <c:v>12/31/2013</c:v>
                </c:pt>
                <c:pt idx="1">
                  <c:v>12/31/2014</c:v>
                </c:pt>
                <c:pt idx="2">
                  <c:v>12/31/2015</c:v>
                </c:pt>
                <c:pt idx="3">
                  <c:v>12/31/2016</c:v>
                </c:pt>
                <c:pt idx="4">
                  <c:v>12/31/2017</c:v>
                </c:pt>
                <c:pt idx="5">
                  <c:v>12/31/2018</c:v>
                </c:pt>
                <c:pt idx="6">
                  <c:v>12/31/2019</c:v>
                </c:pt>
                <c:pt idx="7">
                  <c:v>12/31/2020</c:v>
                </c:pt>
                <c:pt idx="8">
                  <c:v>12/31/21</c:v>
                </c:pt>
                <c:pt idx="9">
                  <c:v>12/31/2022</c:v>
                </c:pt>
              </c:strCache>
            </c:strRef>
          </c:cat>
          <c:val>
            <c:numRef>
              <c:f>'Competitors positioning'!$B$8:$K$8</c:f>
              <c:numCache>
                <c:formatCode>General</c:formatCode>
                <c:ptCount val="10"/>
                <c:pt idx="0">
                  <c:v>1.1200000000000001</c:v>
                </c:pt>
                <c:pt idx="1">
                  <c:v>2.09</c:v>
                </c:pt>
                <c:pt idx="2">
                  <c:v>1.24</c:v>
                </c:pt>
                <c:pt idx="3">
                  <c:v>0.86</c:v>
                </c:pt>
                <c:pt idx="4">
                  <c:v>1.1000000000000001</c:v>
                </c:pt>
                <c:pt idx="5">
                  <c:v>1.1000000000000001</c:v>
                </c:pt>
                <c:pt idx="6">
                  <c:v>0.85</c:v>
                </c:pt>
                <c:pt idx="7">
                  <c:v>1.41</c:v>
                </c:pt>
                <c:pt idx="8">
                  <c:v>1.36</c:v>
                </c:pt>
                <c:pt idx="9">
                  <c:v>0.93</c:v>
                </c:pt>
              </c:numCache>
            </c:numRef>
          </c:val>
          <c:smooth val="0"/>
          <c:extLst>
            <c:ext xmlns:c16="http://schemas.microsoft.com/office/drawing/2014/chart" uri="{C3380CC4-5D6E-409C-BE32-E72D297353CC}">
              <c16:uniqueId val="{00000001-C4C3-49EE-BFE8-6A3F73B26BED}"/>
            </c:ext>
          </c:extLst>
        </c:ser>
        <c:ser>
          <c:idx val="1"/>
          <c:order val="1"/>
          <c:tx>
            <c:strRef>
              <c:f>'Competitors positioning'!$A$18</c:f>
              <c:strCache>
                <c:ptCount val="1"/>
                <c:pt idx="0">
                  <c:v>Ebay Current Ratio </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'Competitors positioning'!$B$2:$K$2</c:f>
              <c:strCache>
                <c:ptCount val="10"/>
                <c:pt idx="0">
                  <c:v>12/31/2013</c:v>
                </c:pt>
                <c:pt idx="1">
                  <c:v>12/31/2014</c:v>
                </c:pt>
                <c:pt idx="2">
                  <c:v>12/31/2015</c:v>
                </c:pt>
                <c:pt idx="3">
                  <c:v>12/31/2016</c:v>
                </c:pt>
                <c:pt idx="4">
                  <c:v>12/31/2017</c:v>
                </c:pt>
                <c:pt idx="5">
                  <c:v>12/31/2018</c:v>
                </c:pt>
                <c:pt idx="6">
                  <c:v>12/31/2019</c:v>
                </c:pt>
                <c:pt idx="7">
                  <c:v>12/31/2020</c:v>
                </c:pt>
                <c:pt idx="8">
                  <c:v>12/31/21</c:v>
                </c:pt>
                <c:pt idx="9">
                  <c:v>12/31/2022</c:v>
                </c:pt>
              </c:strCache>
            </c:strRef>
          </c:cat>
          <c:val>
            <c:numRef>
              <c:f>'Competitors positioning'!$B$18:$K$18</c:f>
              <c:numCache>
                <c:formatCode>General</c:formatCode>
                <c:ptCount val="10"/>
                <c:pt idx="0">
                  <c:v>1.84</c:v>
                </c:pt>
                <c:pt idx="1">
                  <c:v>1.51</c:v>
                </c:pt>
                <c:pt idx="2">
                  <c:v>3.49</c:v>
                </c:pt>
                <c:pt idx="3">
                  <c:v>2.31</c:v>
                </c:pt>
                <c:pt idx="4">
                  <c:v>2.19</c:v>
                </c:pt>
                <c:pt idx="5">
                  <c:v>1.6</c:v>
                </c:pt>
                <c:pt idx="6">
                  <c:v>1.1599999999999999</c:v>
                </c:pt>
                <c:pt idx="7">
                  <c:v>1.8</c:v>
                </c:pt>
                <c:pt idx="8">
                  <c:v>1.97</c:v>
                </c:pt>
                <c:pt idx="9">
                  <c:v>2.1800000000000002</c:v>
                </c:pt>
              </c:numCache>
            </c:numRef>
          </c:val>
          <c:smooth val="0"/>
          <c:extLst>
            <c:ext xmlns:c16="http://schemas.microsoft.com/office/drawing/2014/chart" uri="{C3380CC4-5D6E-409C-BE32-E72D297353CC}">
              <c16:uniqueId val="{00000003-C4C3-49EE-BFE8-6A3F73B26BED}"/>
            </c:ext>
          </c:extLst>
        </c:ser>
        <c:ser>
          <c:idx val="2"/>
          <c:order val="2"/>
          <c:tx>
            <c:strRef>
              <c:f>'Competitors positioning'!$A$29</c:f>
              <c:strCache>
                <c:ptCount val="1"/>
                <c:pt idx="0">
                  <c:v>ODP Corp Current Ratio </c:v>
                </c:pt>
              </c:strCache>
            </c:strRef>
          </c:tx>
          <c:spPr>
            <a:ln w="34925" cap="rnd">
              <a:solidFill>
                <a:schemeClr val="accent3"/>
              </a:solidFill>
              <a:round/>
            </a:ln>
            <a:effectLst>
              <a:outerShdw blurRad="40000" dist="23000" dir="5400000" rotWithShape="0">
                <a:srgbClr val="000000">
                  <a:alpha val="35000"/>
                </a:srgbClr>
              </a:outerShdw>
            </a:effectLst>
          </c:spPr>
          <c:marker>
            <c:symbol val="none"/>
          </c:marker>
          <c:cat>
            <c:strRef>
              <c:f>'Competitors positioning'!$B$2:$K$2</c:f>
              <c:strCache>
                <c:ptCount val="10"/>
                <c:pt idx="0">
                  <c:v>12/31/2013</c:v>
                </c:pt>
                <c:pt idx="1">
                  <c:v>12/31/2014</c:v>
                </c:pt>
                <c:pt idx="2">
                  <c:v>12/31/2015</c:v>
                </c:pt>
                <c:pt idx="3">
                  <c:v>12/31/2016</c:v>
                </c:pt>
                <c:pt idx="4">
                  <c:v>12/31/2017</c:v>
                </c:pt>
                <c:pt idx="5">
                  <c:v>12/31/2018</c:v>
                </c:pt>
                <c:pt idx="6">
                  <c:v>12/31/2019</c:v>
                </c:pt>
                <c:pt idx="7">
                  <c:v>12/31/2020</c:v>
                </c:pt>
                <c:pt idx="8">
                  <c:v>12/31/21</c:v>
                </c:pt>
                <c:pt idx="9">
                  <c:v>12/31/2022</c:v>
                </c:pt>
              </c:strCache>
            </c:strRef>
          </c:cat>
          <c:val>
            <c:numRef>
              <c:f>'Competitors positioning'!$B$29:$K$29</c:f>
              <c:numCache>
                <c:formatCode>General</c:formatCode>
                <c:ptCount val="10"/>
                <c:pt idx="0">
                  <c:v>1.5</c:v>
                </c:pt>
                <c:pt idx="1">
                  <c:v>1.46</c:v>
                </c:pt>
                <c:pt idx="2">
                  <c:v>1.48</c:v>
                </c:pt>
                <c:pt idx="3">
                  <c:v>1.46</c:v>
                </c:pt>
                <c:pt idx="4">
                  <c:v>1.4</c:v>
                </c:pt>
                <c:pt idx="5">
                  <c:v>1.23</c:v>
                </c:pt>
                <c:pt idx="6">
                  <c:v>1.1100000000000001</c:v>
                </c:pt>
                <c:pt idx="7">
                  <c:v>1.1299999999999999</c:v>
                </c:pt>
                <c:pt idx="8">
                  <c:v>1.05</c:v>
                </c:pt>
                <c:pt idx="9">
                  <c:v>1.03</c:v>
                </c:pt>
              </c:numCache>
            </c:numRef>
          </c:val>
          <c:smooth val="0"/>
          <c:extLst>
            <c:ext xmlns:c16="http://schemas.microsoft.com/office/drawing/2014/chart" uri="{C3380CC4-5D6E-409C-BE32-E72D297353CC}">
              <c16:uniqueId val="{00000005-C4C3-49EE-BFE8-6A3F73B26BED}"/>
            </c:ext>
          </c:extLst>
        </c:ser>
        <c:ser>
          <c:idx val="3"/>
          <c:order val="3"/>
          <c:tx>
            <c:strRef>
              <c:f>'Competitors positioning'!$A$39</c:f>
              <c:strCache>
                <c:ptCount val="1"/>
                <c:pt idx="0">
                  <c:v>Stitch Fix Current Ratio</c:v>
                </c:pt>
              </c:strCache>
            </c:strRef>
          </c:tx>
          <c:spPr>
            <a:ln w="34925" cap="rnd">
              <a:solidFill>
                <a:schemeClr val="accent4"/>
              </a:solidFill>
              <a:round/>
            </a:ln>
            <a:effectLst>
              <a:outerShdw blurRad="40000" dist="23000" dir="5400000" rotWithShape="0">
                <a:srgbClr val="000000">
                  <a:alpha val="35000"/>
                </a:srgbClr>
              </a:outerShdw>
            </a:effectLst>
          </c:spPr>
          <c:marker>
            <c:symbol val="none"/>
          </c:marker>
          <c:cat>
            <c:strRef>
              <c:f>'Competitors positioning'!$B$2:$K$2</c:f>
              <c:strCache>
                <c:ptCount val="10"/>
                <c:pt idx="0">
                  <c:v>12/31/2013</c:v>
                </c:pt>
                <c:pt idx="1">
                  <c:v>12/31/2014</c:v>
                </c:pt>
                <c:pt idx="2">
                  <c:v>12/31/2015</c:v>
                </c:pt>
                <c:pt idx="3">
                  <c:v>12/31/2016</c:v>
                </c:pt>
                <c:pt idx="4">
                  <c:v>12/31/2017</c:v>
                </c:pt>
                <c:pt idx="5">
                  <c:v>12/31/2018</c:v>
                </c:pt>
                <c:pt idx="6">
                  <c:v>12/31/2019</c:v>
                </c:pt>
                <c:pt idx="7">
                  <c:v>12/31/2020</c:v>
                </c:pt>
                <c:pt idx="8">
                  <c:v>12/31/21</c:v>
                </c:pt>
                <c:pt idx="9">
                  <c:v>12/31/2022</c:v>
                </c:pt>
              </c:strCache>
            </c:strRef>
          </c:cat>
          <c:val>
            <c:numRef>
              <c:f>'Competitors positioning'!$B$39:$K$39</c:f>
              <c:numCache>
                <c:formatCode>General</c:formatCode>
                <c:ptCount val="10"/>
                <c:pt idx="2">
                  <c:v>1.74</c:v>
                </c:pt>
                <c:pt idx="3">
                  <c:v>1.48</c:v>
                </c:pt>
                <c:pt idx="4">
                  <c:v>2.93</c:v>
                </c:pt>
                <c:pt idx="5">
                  <c:v>2.64</c:v>
                </c:pt>
                <c:pt idx="6">
                  <c:v>2.2000000000000002</c:v>
                </c:pt>
                <c:pt idx="7">
                  <c:v>2.29</c:v>
                </c:pt>
                <c:pt idx="8">
                  <c:v>1.61</c:v>
                </c:pt>
                <c:pt idx="9">
                  <c:v>1.79</c:v>
                </c:pt>
              </c:numCache>
            </c:numRef>
          </c:val>
          <c:smooth val="0"/>
          <c:extLst>
            <c:ext xmlns:c16="http://schemas.microsoft.com/office/drawing/2014/chart" uri="{C3380CC4-5D6E-409C-BE32-E72D297353CC}">
              <c16:uniqueId val="{00000007-C4C3-49EE-BFE8-6A3F73B26BED}"/>
            </c:ext>
          </c:extLst>
        </c:ser>
        <c:ser>
          <c:idx val="4"/>
          <c:order val="4"/>
          <c:tx>
            <c:strRef>
              <c:f>'Competitors positioning'!$A$51</c:f>
              <c:strCache>
                <c:ptCount val="1"/>
                <c:pt idx="0">
                  <c:v>Amazon Current Ratio</c:v>
                </c:pt>
              </c:strCache>
            </c:strRef>
          </c:tx>
          <c:spPr>
            <a:ln w="34925" cap="rnd">
              <a:solidFill>
                <a:schemeClr val="accent5"/>
              </a:solidFill>
              <a:round/>
            </a:ln>
            <a:effectLst>
              <a:outerShdw blurRad="40000" dist="23000" dir="5400000" rotWithShape="0">
                <a:srgbClr val="000000">
                  <a:alpha val="35000"/>
                </a:srgbClr>
              </a:outerShdw>
            </a:effectLst>
          </c:spPr>
          <c:marker>
            <c:symbol val="none"/>
          </c:marker>
          <c:cat>
            <c:strRef>
              <c:f>'Competitors positioning'!$B$2:$K$2</c:f>
              <c:strCache>
                <c:ptCount val="10"/>
                <c:pt idx="0">
                  <c:v>12/31/2013</c:v>
                </c:pt>
                <c:pt idx="1">
                  <c:v>12/31/2014</c:v>
                </c:pt>
                <c:pt idx="2">
                  <c:v>12/31/2015</c:v>
                </c:pt>
                <c:pt idx="3">
                  <c:v>12/31/2016</c:v>
                </c:pt>
                <c:pt idx="4">
                  <c:v>12/31/2017</c:v>
                </c:pt>
                <c:pt idx="5">
                  <c:v>12/31/2018</c:v>
                </c:pt>
                <c:pt idx="6">
                  <c:v>12/31/2019</c:v>
                </c:pt>
                <c:pt idx="7">
                  <c:v>12/31/2020</c:v>
                </c:pt>
                <c:pt idx="8">
                  <c:v>12/31/21</c:v>
                </c:pt>
                <c:pt idx="9">
                  <c:v>12/31/2022</c:v>
                </c:pt>
              </c:strCache>
            </c:strRef>
          </c:cat>
          <c:val>
            <c:numRef>
              <c:f>'Competitors positioning'!$B$51:$K$51</c:f>
              <c:numCache>
                <c:formatCode>0.00</c:formatCode>
                <c:ptCount val="10"/>
                <c:pt idx="0">
                  <c:v>1.07</c:v>
                </c:pt>
                <c:pt idx="1">
                  <c:v>1.1200000000000001</c:v>
                </c:pt>
                <c:pt idx="2">
                  <c:v>1.08</c:v>
                </c:pt>
                <c:pt idx="3">
                  <c:v>1.04</c:v>
                </c:pt>
                <c:pt idx="4">
                  <c:v>1.04</c:v>
                </c:pt>
                <c:pt idx="5" formatCode="0.0">
                  <c:v>1.1000000000000001</c:v>
                </c:pt>
                <c:pt idx="6" formatCode="0.0">
                  <c:v>1.1000000000000001</c:v>
                </c:pt>
                <c:pt idx="7">
                  <c:v>1.05</c:v>
                </c:pt>
                <c:pt idx="8">
                  <c:v>1.1399999999999999</c:v>
                </c:pt>
                <c:pt idx="9">
                  <c:v>0.94</c:v>
                </c:pt>
              </c:numCache>
            </c:numRef>
          </c:val>
          <c:smooth val="0"/>
          <c:extLst>
            <c:ext xmlns:c16="http://schemas.microsoft.com/office/drawing/2014/chart" uri="{C3380CC4-5D6E-409C-BE32-E72D297353CC}">
              <c16:uniqueId val="{00000009-C4C3-49EE-BFE8-6A3F73B26BED}"/>
            </c:ext>
          </c:extLst>
        </c:ser>
        <c:ser>
          <c:idx val="5"/>
          <c:order val="5"/>
          <c:tx>
            <c:strRef>
              <c:f>'Competitors positioning'!$A$58</c:f>
              <c:strCache>
                <c:ptCount val="1"/>
                <c:pt idx="0">
                  <c:v>Industry Current Ratio YoY</c:v>
                </c:pt>
              </c:strCache>
            </c:strRef>
          </c:tx>
          <c:spPr>
            <a:ln w="34925" cap="rnd">
              <a:solidFill>
                <a:schemeClr val="accent6"/>
              </a:solidFill>
              <a:round/>
            </a:ln>
            <a:effectLst>
              <a:outerShdw blurRad="40000" dist="23000" dir="5400000" rotWithShape="0">
                <a:srgbClr val="000000">
                  <a:alpha val="35000"/>
                </a:srgbClr>
              </a:outerShdw>
            </a:effectLst>
          </c:spPr>
          <c:marker>
            <c:symbol val="none"/>
          </c:marker>
          <c:cat>
            <c:strRef>
              <c:f>'Competitors positioning'!$B$2:$K$2</c:f>
              <c:strCache>
                <c:ptCount val="10"/>
                <c:pt idx="0">
                  <c:v>12/31/2013</c:v>
                </c:pt>
                <c:pt idx="1">
                  <c:v>12/31/2014</c:v>
                </c:pt>
                <c:pt idx="2">
                  <c:v>12/31/2015</c:v>
                </c:pt>
                <c:pt idx="3">
                  <c:v>12/31/2016</c:v>
                </c:pt>
                <c:pt idx="4">
                  <c:v>12/31/2017</c:v>
                </c:pt>
                <c:pt idx="5">
                  <c:v>12/31/2018</c:v>
                </c:pt>
                <c:pt idx="6">
                  <c:v>12/31/2019</c:v>
                </c:pt>
                <c:pt idx="7">
                  <c:v>12/31/2020</c:v>
                </c:pt>
                <c:pt idx="8">
                  <c:v>12/31/21</c:v>
                </c:pt>
                <c:pt idx="9">
                  <c:v>12/31/2022</c:v>
                </c:pt>
              </c:strCache>
            </c:strRef>
          </c:cat>
          <c:val>
            <c:numRef>
              <c:f>'Competitors positioning'!$B$58:$K$58</c:f>
              <c:numCache>
                <c:formatCode>General</c:formatCode>
                <c:ptCount val="10"/>
                <c:pt idx="0">
                  <c:v>1.1060000000000001</c:v>
                </c:pt>
                <c:pt idx="1">
                  <c:v>1.236</c:v>
                </c:pt>
                <c:pt idx="2">
                  <c:v>1.8060000000000003</c:v>
                </c:pt>
                <c:pt idx="3">
                  <c:v>1.4300000000000002</c:v>
                </c:pt>
                <c:pt idx="4">
                  <c:v>1.732</c:v>
                </c:pt>
                <c:pt idx="5">
                  <c:v>1.534</c:v>
                </c:pt>
                <c:pt idx="6">
                  <c:v>1.284</c:v>
                </c:pt>
                <c:pt idx="7">
                  <c:v>1.536</c:v>
                </c:pt>
                <c:pt idx="8">
                  <c:v>1.4259999999999999</c:v>
                </c:pt>
                <c:pt idx="9">
                  <c:v>1.3739999999999999</c:v>
                </c:pt>
              </c:numCache>
            </c:numRef>
          </c:val>
          <c:smooth val="0"/>
          <c:extLst>
            <c:ext xmlns:c16="http://schemas.microsoft.com/office/drawing/2014/chart" uri="{C3380CC4-5D6E-409C-BE32-E72D297353CC}">
              <c16:uniqueId val="{0000000B-C4C3-49EE-BFE8-6A3F73B26BED}"/>
            </c:ext>
          </c:extLst>
        </c:ser>
        <c:dLbls>
          <c:showLegendKey val="0"/>
          <c:showVal val="0"/>
          <c:showCatName val="0"/>
          <c:showSerName val="0"/>
          <c:showPercent val="0"/>
          <c:showBubbleSize val="0"/>
        </c:dLbls>
        <c:smooth val="0"/>
        <c:axId val="776655368"/>
        <c:axId val="776658440"/>
      </c:lineChart>
      <c:catAx>
        <c:axId val="77665536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6658440"/>
        <c:crosses val="autoZero"/>
        <c:auto val="1"/>
        <c:lblAlgn val="ctr"/>
        <c:lblOffset val="100"/>
        <c:noMultiLvlLbl val="0"/>
      </c:catAx>
      <c:valAx>
        <c:axId val="7766584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6655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'DCF Model'!$A$10:$B$10</c:f>
              <c:strCache>
                <c:ptCount val="2"/>
                <c:pt idx="0">
                  <c:v>Annual sales growth</c:v>
                </c:pt>
              </c:strCache>
            </c:strRef>
          </c:tx>
          <c:spPr>
            <a:solidFill>
              <a:schemeClr val="accent1"/>
            </a:solidFill>
            <a:ln>
              <a:noFill/>
            </a:ln>
            <a:effectLst/>
          </c:spPr>
          <c:invertIfNegative val="0"/>
          <c:cat>
            <c:strRef>
              <c:f>'DCF Model'!$C$3:$M$3</c:f>
              <c:strCache>
                <c:ptCount val="11"/>
                <c:pt idx="0">
                  <c:v>12/31/2021</c:v>
                </c:pt>
                <c:pt idx="1">
                  <c:v>12/31/2022</c:v>
                </c:pt>
                <c:pt idx="2">
                  <c:v>12/31/2023</c:v>
                </c:pt>
                <c:pt idx="3">
                  <c:v>12/31/2024</c:v>
                </c:pt>
                <c:pt idx="4">
                  <c:v>12/31/2025</c:v>
                </c:pt>
                <c:pt idx="5">
                  <c:v>12/31/2026</c:v>
                </c:pt>
                <c:pt idx="6">
                  <c:v>12/31/2027</c:v>
                </c:pt>
                <c:pt idx="7">
                  <c:v>12/31/2028</c:v>
                </c:pt>
                <c:pt idx="8">
                  <c:v>12/31/2029</c:v>
                </c:pt>
                <c:pt idx="9">
                  <c:v>12/31/2030</c:v>
                </c:pt>
                <c:pt idx="10">
                  <c:v>12/31/2031</c:v>
                </c:pt>
              </c:strCache>
            </c:strRef>
          </c:cat>
          <c:val>
            <c:numRef>
              <c:f>'DCF Model'!$C$10:$M$10</c:f>
              <c:numCache>
                <c:formatCode>0.00%</c:formatCode>
                <c:ptCount val="11"/>
                <c:pt idx="0">
                  <c:v>0.29038778212525129</c:v>
                </c:pt>
                <c:pt idx="1">
                  <c:v>0.29659398587859476</c:v>
                </c:pt>
                <c:pt idx="2">
                  <c:v>0.15547441917665383</c:v>
                </c:pt>
                <c:pt idx="3">
                  <c:v>0.16797420764305088</c:v>
                </c:pt>
                <c:pt idx="4">
                  <c:v>0.24195324264625084</c:v>
                </c:pt>
                <c:pt idx="5">
                  <c:v>0.18846728982198516</c:v>
                </c:pt>
                <c:pt idx="6">
                  <c:v>0.19946491337042896</c:v>
                </c:pt>
                <c:pt idx="7">
                  <c:v>0.20996181527955496</c:v>
                </c:pt>
                <c:pt idx="8">
                  <c:v>0.19929800615732304</c:v>
                </c:pt>
                <c:pt idx="9">
                  <c:v>0.20290824493576898</c:v>
                </c:pt>
                <c:pt idx="10">
                  <c:v>0.20405602212421567</c:v>
                </c:pt>
              </c:numCache>
            </c:numRef>
          </c:val>
          <c:extLst>
            <c:ext xmlns:c16="http://schemas.microsoft.com/office/drawing/2014/chart" uri="{C3380CC4-5D6E-409C-BE32-E72D297353CC}">
              <c16:uniqueId val="{00000001-8ECA-4A3D-9A67-53A69FB25B1B}"/>
            </c:ext>
          </c:extLst>
        </c:ser>
        <c:dLbls>
          <c:showLegendKey val="0"/>
          <c:showVal val="0"/>
          <c:showCatName val="0"/>
          <c:showSerName val="0"/>
          <c:showPercent val="0"/>
          <c:showBubbleSize val="0"/>
        </c:dLbls>
        <c:gapWidth val="219"/>
        <c:overlap val="100"/>
        <c:axId val="1322409479"/>
        <c:axId val="1322419719"/>
      </c:barChart>
      <c:catAx>
        <c:axId val="1322409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419719"/>
        <c:crosses val="autoZero"/>
        <c:auto val="1"/>
        <c:lblAlgn val="ctr"/>
        <c:lblOffset val="100"/>
        <c:noMultiLvlLbl val="0"/>
      </c:catAx>
      <c:valAx>
        <c:axId val="13224197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4094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vs Net Income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899498244632453"/>
          <c:y val="0.26830030979734093"/>
          <c:w val="0.82587615412410154"/>
          <c:h val="0.70919969020265905"/>
        </c:manualLayout>
      </c:layout>
      <c:barChart>
        <c:barDir val="col"/>
        <c:grouping val="clustered"/>
        <c:varyColors val="0"/>
        <c:ser>
          <c:idx val="0"/>
          <c:order val="0"/>
          <c:tx>
            <c:strRef>
              <c:f>'IS - Amazon'!$A$15</c:f>
              <c:strCache>
                <c:ptCount val="1"/>
                <c:pt idx="0">
                  <c:v>Total Revenue</c:v>
                </c:pt>
              </c:strCache>
            </c:strRef>
          </c:tx>
          <c:spPr>
            <a:solidFill>
              <a:schemeClr val="accent1"/>
            </a:solidFill>
            <a:ln>
              <a:noFill/>
            </a:ln>
            <a:effectLst/>
          </c:spPr>
          <c:invertIfNegative val="0"/>
          <c:val>
            <c:numRef>
              <c:f>'IS - Amazon'!$B$15:$U$15</c:f>
              <c:numCache>
                <c:formatCode>"$"#,##0.00</c:formatCode>
                <c:ptCount val="20"/>
                <c:pt idx="0">
                  <c:v>74452000</c:v>
                </c:pt>
                <c:pt idx="1">
                  <c:v>88988000</c:v>
                </c:pt>
                <c:pt idx="2">
                  <c:v>107006000</c:v>
                </c:pt>
                <c:pt idx="3">
                  <c:v>135987000</c:v>
                </c:pt>
                <c:pt idx="4">
                  <c:v>177866000</c:v>
                </c:pt>
                <c:pt idx="5">
                  <c:v>232887000</c:v>
                </c:pt>
                <c:pt idx="6">
                  <c:v>280522000</c:v>
                </c:pt>
                <c:pt idx="7">
                  <c:v>386064000</c:v>
                </c:pt>
                <c:pt idx="8">
                  <c:v>469822000</c:v>
                </c:pt>
                <c:pt idx="9">
                  <c:v>513983000</c:v>
                </c:pt>
                <c:pt idx="10">
                  <c:v>246757700</c:v>
                </c:pt>
              </c:numCache>
            </c:numRef>
          </c:val>
          <c:extLst>
            <c:ext xmlns:c16="http://schemas.microsoft.com/office/drawing/2014/chart" uri="{C3380CC4-5D6E-409C-BE32-E72D297353CC}">
              <c16:uniqueId val="{00000000-4B42-F84C-B3F1-E8751EC4F500}"/>
            </c:ext>
          </c:extLst>
        </c:ser>
        <c:ser>
          <c:idx val="1"/>
          <c:order val="1"/>
          <c:tx>
            <c:strRef>
              <c:f>'IS - Amazon'!$A$34</c:f>
              <c:strCache>
                <c:ptCount val="1"/>
                <c:pt idx="0">
                  <c:v>Net Income</c:v>
                </c:pt>
              </c:strCache>
            </c:strRef>
          </c:tx>
          <c:spPr>
            <a:solidFill>
              <a:schemeClr val="accent2"/>
            </a:solidFill>
            <a:ln>
              <a:noFill/>
            </a:ln>
            <a:effectLst/>
          </c:spPr>
          <c:invertIfNegative val="0"/>
          <c:val>
            <c:numRef>
              <c:f>'IS - Amazon'!$B$33:$U$33</c:f>
              <c:numCache>
                <c:formatCode>"$"#,##0.00</c:formatCode>
                <c:ptCount val="20"/>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1-4B42-F84C-B3F1-E8751EC4F500}"/>
            </c:ext>
          </c:extLst>
        </c:ser>
        <c:dLbls>
          <c:showLegendKey val="0"/>
          <c:showVal val="0"/>
          <c:showCatName val="0"/>
          <c:showSerName val="0"/>
          <c:showPercent val="0"/>
          <c:showBubbleSize val="0"/>
        </c:dLbls>
        <c:gapWidth val="219"/>
        <c:overlap val="-27"/>
        <c:axId val="659454768"/>
        <c:axId val="659336400"/>
      </c:barChart>
      <c:catAx>
        <c:axId val="65945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336400"/>
        <c:crosses val="autoZero"/>
        <c:auto val="1"/>
        <c:lblAlgn val="ctr"/>
        <c:lblOffset val="100"/>
        <c:noMultiLvlLbl val="0"/>
      </c:catAx>
      <c:valAx>
        <c:axId val="6593364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454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Amazon Share</a:t>
            </a:r>
            <a:r>
              <a:rPr lang="en-US" b="1" baseline="0"/>
              <a:t> performance from 2013 - 2022</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'Amzn &amp; Competitor Stocks'!$A$3:$A$2269</c:f>
              <c:numCache>
                <c:formatCode>m/d/yy</c:formatCode>
                <c:ptCount val="2267"/>
                <c:pt idx="0">
                  <c:v>41639</c:v>
                </c:pt>
                <c:pt idx="1">
                  <c:v>41641</c:v>
                </c:pt>
                <c:pt idx="2">
                  <c:v>41642</c:v>
                </c:pt>
                <c:pt idx="3">
                  <c:v>41645</c:v>
                </c:pt>
                <c:pt idx="4">
                  <c:v>41646</c:v>
                </c:pt>
                <c:pt idx="5">
                  <c:v>41647</c:v>
                </c:pt>
                <c:pt idx="6">
                  <c:v>41648</c:v>
                </c:pt>
                <c:pt idx="7">
                  <c:v>41649</c:v>
                </c:pt>
                <c:pt idx="8">
                  <c:v>41652</c:v>
                </c:pt>
                <c:pt idx="9">
                  <c:v>41653</c:v>
                </c:pt>
                <c:pt idx="10">
                  <c:v>41654</c:v>
                </c:pt>
                <c:pt idx="11">
                  <c:v>41655</c:v>
                </c:pt>
                <c:pt idx="12">
                  <c:v>41656</c:v>
                </c:pt>
                <c:pt idx="13">
                  <c:v>41660</c:v>
                </c:pt>
                <c:pt idx="14">
                  <c:v>41661</c:v>
                </c:pt>
                <c:pt idx="15">
                  <c:v>41662</c:v>
                </c:pt>
                <c:pt idx="16">
                  <c:v>41663</c:v>
                </c:pt>
                <c:pt idx="17">
                  <c:v>41666</c:v>
                </c:pt>
                <c:pt idx="18">
                  <c:v>41667</c:v>
                </c:pt>
                <c:pt idx="19">
                  <c:v>41668</c:v>
                </c:pt>
                <c:pt idx="20">
                  <c:v>41669</c:v>
                </c:pt>
                <c:pt idx="21">
                  <c:v>41670</c:v>
                </c:pt>
                <c:pt idx="22">
                  <c:v>41673</c:v>
                </c:pt>
                <c:pt idx="23">
                  <c:v>41674</c:v>
                </c:pt>
                <c:pt idx="24">
                  <c:v>41675</c:v>
                </c:pt>
                <c:pt idx="25">
                  <c:v>41676</c:v>
                </c:pt>
                <c:pt idx="26">
                  <c:v>41677</c:v>
                </c:pt>
                <c:pt idx="27">
                  <c:v>41680</c:v>
                </c:pt>
                <c:pt idx="28">
                  <c:v>41681</c:v>
                </c:pt>
                <c:pt idx="29">
                  <c:v>41682</c:v>
                </c:pt>
                <c:pt idx="30">
                  <c:v>41683</c:v>
                </c:pt>
                <c:pt idx="31">
                  <c:v>41684</c:v>
                </c:pt>
                <c:pt idx="32">
                  <c:v>41688</c:v>
                </c:pt>
                <c:pt idx="33">
                  <c:v>41689</c:v>
                </c:pt>
                <c:pt idx="34">
                  <c:v>41690</c:v>
                </c:pt>
                <c:pt idx="35">
                  <c:v>41691</c:v>
                </c:pt>
                <c:pt idx="36">
                  <c:v>41694</c:v>
                </c:pt>
                <c:pt idx="37">
                  <c:v>41695</c:v>
                </c:pt>
                <c:pt idx="38">
                  <c:v>41696</c:v>
                </c:pt>
                <c:pt idx="39">
                  <c:v>41697</c:v>
                </c:pt>
                <c:pt idx="40">
                  <c:v>41698</c:v>
                </c:pt>
                <c:pt idx="41">
                  <c:v>41701</c:v>
                </c:pt>
                <c:pt idx="42">
                  <c:v>41702</c:v>
                </c:pt>
                <c:pt idx="43">
                  <c:v>41703</c:v>
                </c:pt>
                <c:pt idx="44">
                  <c:v>41704</c:v>
                </c:pt>
                <c:pt idx="45">
                  <c:v>41705</c:v>
                </c:pt>
                <c:pt idx="46">
                  <c:v>41708</c:v>
                </c:pt>
                <c:pt idx="47">
                  <c:v>41709</c:v>
                </c:pt>
                <c:pt idx="48">
                  <c:v>41710</c:v>
                </c:pt>
                <c:pt idx="49">
                  <c:v>41711</c:v>
                </c:pt>
                <c:pt idx="50">
                  <c:v>41712</c:v>
                </c:pt>
                <c:pt idx="51">
                  <c:v>41715</c:v>
                </c:pt>
                <c:pt idx="52">
                  <c:v>41716</c:v>
                </c:pt>
                <c:pt idx="53">
                  <c:v>41717</c:v>
                </c:pt>
                <c:pt idx="54">
                  <c:v>41718</c:v>
                </c:pt>
                <c:pt idx="55">
                  <c:v>41719</c:v>
                </c:pt>
                <c:pt idx="56">
                  <c:v>41722</c:v>
                </c:pt>
                <c:pt idx="57">
                  <c:v>41723</c:v>
                </c:pt>
                <c:pt idx="58">
                  <c:v>41724</c:v>
                </c:pt>
                <c:pt idx="59">
                  <c:v>41725</c:v>
                </c:pt>
                <c:pt idx="60">
                  <c:v>41726</c:v>
                </c:pt>
                <c:pt idx="61">
                  <c:v>41729</c:v>
                </c:pt>
                <c:pt idx="62">
                  <c:v>41730</c:v>
                </c:pt>
                <c:pt idx="63">
                  <c:v>41731</c:v>
                </c:pt>
                <c:pt idx="64">
                  <c:v>41732</c:v>
                </c:pt>
                <c:pt idx="65">
                  <c:v>41733</c:v>
                </c:pt>
                <c:pt idx="66">
                  <c:v>41736</c:v>
                </c:pt>
                <c:pt idx="67">
                  <c:v>41737</c:v>
                </c:pt>
                <c:pt idx="68">
                  <c:v>41738</c:v>
                </c:pt>
                <c:pt idx="69">
                  <c:v>41739</c:v>
                </c:pt>
                <c:pt idx="70">
                  <c:v>41740</c:v>
                </c:pt>
                <c:pt idx="71">
                  <c:v>41743</c:v>
                </c:pt>
                <c:pt idx="72">
                  <c:v>41744</c:v>
                </c:pt>
                <c:pt idx="73">
                  <c:v>41745</c:v>
                </c:pt>
                <c:pt idx="74">
                  <c:v>41746</c:v>
                </c:pt>
                <c:pt idx="75">
                  <c:v>41750</c:v>
                </c:pt>
                <c:pt idx="76">
                  <c:v>41751</c:v>
                </c:pt>
                <c:pt idx="77">
                  <c:v>41752</c:v>
                </c:pt>
                <c:pt idx="78">
                  <c:v>41753</c:v>
                </c:pt>
                <c:pt idx="79">
                  <c:v>41754</c:v>
                </c:pt>
                <c:pt idx="80">
                  <c:v>41757</c:v>
                </c:pt>
                <c:pt idx="81">
                  <c:v>41758</c:v>
                </c:pt>
                <c:pt idx="82">
                  <c:v>41759</c:v>
                </c:pt>
                <c:pt idx="83">
                  <c:v>41760</c:v>
                </c:pt>
                <c:pt idx="84">
                  <c:v>41761</c:v>
                </c:pt>
                <c:pt idx="85">
                  <c:v>41764</c:v>
                </c:pt>
                <c:pt idx="86">
                  <c:v>41765</c:v>
                </c:pt>
                <c:pt idx="87">
                  <c:v>41766</c:v>
                </c:pt>
                <c:pt idx="88">
                  <c:v>41767</c:v>
                </c:pt>
                <c:pt idx="89">
                  <c:v>41768</c:v>
                </c:pt>
                <c:pt idx="90">
                  <c:v>41771</c:v>
                </c:pt>
                <c:pt idx="91">
                  <c:v>41772</c:v>
                </c:pt>
                <c:pt idx="92">
                  <c:v>41773</c:v>
                </c:pt>
                <c:pt idx="93">
                  <c:v>41774</c:v>
                </c:pt>
                <c:pt idx="94">
                  <c:v>41775</c:v>
                </c:pt>
                <c:pt idx="95">
                  <c:v>41778</c:v>
                </c:pt>
                <c:pt idx="96">
                  <c:v>41779</c:v>
                </c:pt>
                <c:pt idx="97">
                  <c:v>41780</c:v>
                </c:pt>
                <c:pt idx="98">
                  <c:v>41781</c:v>
                </c:pt>
                <c:pt idx="99">
                  <c:v>41782</c:v>
                </c:pt>
                <c:pt idx="100">
                  <c:v>41786</c:v>
                </c:pt>
                <c:pt idx="101">
                  <c:v>41787</c:v>
                </c:pt>
                <c:pt idx="102">
                  <c:v>41788</c:v>
                </c:pt>
                <c:pt idx="103">
                  <c:v>41789</c:v>
                </c:pt>
                <c:pt idx="104">
                  <c:v>41792</c:v>
                </c:pt>
                <c:pt idx="105">
                  <c:v>41793</c:v>
                </c:pt>
                <c:pt idx="106">
                  <c:v>41794</c:v>
                </c:pt>
                <c:pt idx="107">
                  <c:v>41795</c:v>
                </c:pt>
                <c:pt idx="108">
                  <c:v>41796</c:v>
                </c:pt>
                <c:pt idx="109">
                  <c:v>41799</c:v>
                </c:pt>
                <c:pt idx="110">
                  <c:v>41800</c:v>
                </c:pt>
                <c:pt idx="111">
                  <c:v>41801</c:v>
                </c:pt>
                <c:pt idx="112">
                  <c:v>41802</c:v>
                </c:pt>
                <c:pt idx="113">
                  <c:v>41803</c:v>
                </c:pt>
                <c:pt idx="114">
                  <c:v>41806</c:v>
                </c:pt>
                <c:pt idx="115">
                  <c:v>41807</c:v>
                </c:pt>
                <c:pt idx="116">
                  <c:v>41808</c:v>
                </c:pt>
                <c:pt idx="117">
                  <c:v>41809</c:v>
                </c:pt>
                <c:pt idx="118">
                  <c:v>41810</c:v>
                </c:pt>
                <c:pt idx="119">
                  <c:v>41813</c:v>
                </c:pt>
                <c:pt idx="120">
                  <c:v>41814</c:v>
                </c:pt>
                <c:pt idx="121">
                  <c:v>41815</c:v>
                </c:pt>
                <c:pt idx="122">
                  <c:v>41816</c:v>
                </c:pt>
                <c:pt idx="123">
                  <c:v>41817</c:v>
                </c:pt>
                <c:pt idx="124">
                  <c:v>41820</c:v>
                </c:pt>
                <c:pt idx="125">
                  <c:v>41821</c:v>
                </c:pt>
                <c:pt idx="126">
                  <c:v>41822</c:v>
                </c:pt>
                <c:pt idx="127">
                  <c:v>41823</c:v>
                </c:pt>
                <c:pt idx="128">
                  <c:v>41827</c:v>
                </c:pt>
                <c:pt idx="129">
                  <c:v>41828</c:v>
                </c:pt>
                <c:pt idx="130">
                  <c:v>41829</c:v>
                </c:pt>
                <c:pt idx="131">
                  <c:v>41830</c:v>
                </c:pt>
                <c:pt idx="132">
                  <c:v>41831</c:v>
                </c:pt>
                <c:pt idx="133">
                  <c:v>41834</c:v>
                </c:pt>
                <c:pt idx="134">
                  <c:v>41835</c:v>
                </c:pt>
                <c:pt idx="135">
                  <c:v>41836</c:v>
                </c:pt>
                <c:pt idx="136">
                  <c:v>41837</c:v>
                </c:pt>
                <c:pt idx="137">
                  <c:v>41838</c:v>
                </c:pt>
                <c:pt idx="138">
                  <c:v>41841</c:v>
                </c:pt>
                <c:pt idx="139">
                  <c:v>41842</c:v>
                </c:pt>
                <c:pt idx="140">
                  <c:v>41843</c:v>
                </c:pt>
                <c:pt idx="141">
                  <c:v>41844</c:v>
                </c:pt>
                <c:pt idx="142">
                  <c:v>41845</c:v>
                </c:pt>
                <c:pt idx="143">
                  <c:v>41848</c:v>
                </c:pt>
                <c:pt idx="144">
                  <c:v>41849</c:v>
                </c:pt>
                <c:pt idx="145">
                  <c:v>41850</c:v>
                </c:pt>
                <c:pt idx="146">
                  <c:v>41851</c:v>
                </c:pt>
                <c:pt idx="147">
                  <c:v>41852</c:v>
                </c:pt>
                <c:pt idx="148">
                  <c:v>41855</c:v>
                </c:pt>
                <c:pt idx="149">
                  <c:v>41856</c:v>
                </c:pt>
                <c:pt idx="150">
                  <c:v>41857</c:v>
                </c:pt>
                <c:pt idx="151">
                  <c:v>41858</c:v>
                </c:pt>
                <c:pt idx="152">
                  <c:v>41859</c:v>
                </c:pt>
                <c:pt idx="153">
                  <c:v>41862</c:v>
                </c:pt>
                <c:pt idx="154">
                  <c:v>41863</c:v>
                </c:pt>
                <c:pt idx="155">
                  <c:v>41864</c:v>
                </c:pt>
                <c:pt idx="156">
                  <c:v>41865</c:v>
                </c:pt>
                <c:pt idx="157">
                  <c:v>41866</c:v>
                </c:pt>
                <c:pt idx="158">
                  <c:v>41869</c:v>
                </c:pt>
                <c:pt idx="159">
                  <c:v>41870</c:v>
                </c:pt>
                <c:pt idx="160">
                  <c:v>41871</c:v>
                </c:pt>
                <c:pt idx="161">
                  <c:v>41872</c:v>
                </c:pt>
                <c:pt idx="162">
                  <c:v>41873</c:v>
                </c:pt>
                <c:pt idx="163">
                  <c:v>41876</c:v>
                </c:pt>
                <c:pt idx="164">
                  <c:v>41877</c:v>
                </c:pt>
                <c:pt idx="165">
                  <c:v>41878</c:v>
                </c:pt>
                <c:pt idx="166">
                  <c:v>41879</c:v>
                </c:pt>
                <c:pt idx="167">
                  <c:v>41880</c:v>
                </c:pt>
                <c:pt idx="168">
                  <c:v>41884</c:v>
                </c:pt>
                <c:pt idx="169">
                  <c:v>41885</c:v>
                </c:pt>
                <c:pt idx="170">
                  <c:v>41886</c:v>
                </c:pt>
                <c:pt idx="171">
                  <c:v>41887</c:v>
                </c:pt>
                <c:pt idx="172">
                  <c:v>41890</c:v>
                </c:pt>
                <c:pt idx="173">
                  <c:v>41891</c:v>
                </c:pt>
                <c:pt idx="174">
                  <c:v>41892</c:v>
                </c:pt>
                <c:pt idx="175">
                  <c:v>41893</c:v>
                </c:pt>
                <c:pt idx="176">
                  <c:v>41894</c:v>
                </c:pt>
                <c:pt idx="177">
                  <c:v>41897</c:v>
                </c:pt>
                <c:pt idx="178">
                  <c:v>41898</c:v>
                </c:pt>
                <c:pt idx="179">
                  <c:v>41899</c:v>
                </c:pt>
                <c:pt idx="180">
                  <c:v>41900</c:v>
                </c:pt>
                <c:pt idx="181">
                  <c:v>41901</c:v>
                </c:pt>
                <c:pt idx="182">
                  <c:v>41904</c:v>
                </c:pt>
                <c:pt idx="183">
                  <c:v>41905</c:v>
                </c:pt>
                <c:pt idx="184">
                  <c:v>41906</c:v>
                </c:pt>
                <c:pt idx="185">
                  <c:v>41907</c:v>
                </c:pt>
                <c:pt idx="186">
                  <c:v>41908</c:v>
                </c:pt>
                <c:pt idx="187">
                  <c:v>41911</c:v>
                </c:pt>
                <c:pt idx="188">
                  <c:v>41912</c:v>
                </c:pt>
                <c:pt idx="189">
                  <c:v>41913</c:v>
                </c:pt>
                <c:pt idx="190">
                  <c:v>41914</c:v>
                </c:pt>
                <c:pt idx="191">
                  <c:v>41915</c:v>
                </c:pt>
                <c:pt idx="192">
                  <c:v>41918</c:v>
                </c:pt>
                <c:pt idx="193">
                  <c:v>41919</c:v>
                </c:pt>
                <c:pt idx="194">
                  <c:v>41920</c:v>
                </c:pt>
                <c:pt idx="195">
                  <c:v>41921</c:v>
                </c:pt>
                <c:pt idx="196">
                  <c:v>41922</c:v>
                </c:pt>
                <c:pt idx="197">
                  <c:v>41925</c:v>
                </c:pt>
                <c:pt idx="198">
                  <c:v>41926</c:v>
                </c:pt>
                <c:pt idx="199">
                  <c:v>41927</c:v>
                </c:pt>
                <c:pt idx="200">
                  <c:v>41928</c:v>
                </c:pt>
                <c:pt idx="201">
                  <c:v>41929</c:v>
                </c:pt>
                <c:pt idx="202">
                  <c:v>41932</c:v>
                </c:pt>
                <c:pt idx="203">
                  <c:v>41933</c:v>
                </c:pt>
                <c:pt idx="204">
                  <c:v>41934</c:v>
                </c:pt>
                <c:pt idx="205">
                  <c:v>41935</c:v>
                </c:pt>
                <c:pt idx="206">
                  <c:v>41936</c:v>
                </c:pt>
                <c:pt idx="207">
                  <c:v>41939</c:v>
                </c:pt>
                <c:pt idx="208">
                  <c:v>41940</c:v>
                </c:pt>
                <c:pt idx="209">
                  <c:v>41941</c:v>
                </c:pt>
                <c:pt idx="210">
                  <c:v>41942</c:v>
                </c:pt>
                <c:pt idx="211">
                  <c:v>41943</c:v>
                </c:pt>
                <c:pt idx="212">
                  <c:v>41946</c:v>
                </c:pt>
                <c:pt idx="213">
                  <c:v>41947</c:v>
                </c:pt>
                <c:pt idx="214">
                  <c:v>41948</c:v>
                </c:pt>
                <c:pt idx="215">
                  <c:v>41949</c:v>
                </c:pt>
                <c:pt idx="216">
                  <c:v>41950</c:v>
                </c:pt>
                <c:pt idx="217">
                  <c:v>41953</c:v>
                </c:pt>
                <c:pt idx="218">
                  <c:v>41954</c:v>
                </c:pt>
                <c:pt idx="219">
                  <c:v>41955</c:v>
                </c:pt>
                <c:pt idx="220">
                  <c:v>41956</c:v>
                </c:pt>
                <c:pt idx="221">
                  <c:v>41957</c:v>
                </c:pt>
                <c:pt idx="222">
                  <c:v>41960</c:v>
                </c:pt>
                <c:pt idx="223">
                  <c:v>41961</c:v>
                </c:pt>
                <c:pt idx="224">
                  <c:v>41962</c:v>
                </c:pt>
                <c:pt idx="225">
                  <c:v>41963</c:v>
                </c:pt>
                <c:pt idx="226">
                  <c:v>41964</c:v>
                </c:pt>
                <c:pt idx="227">
                  <c:v>41967</c:v>
                </c:pt>
                <c:pt idx="228">
                  <c:v>41968</c:v>
                </c:pt>
                <c:pt idx="229">
                  <c:v>41969</c:v>
                </c:pt>
                <c:pt idx="230">
                  <c:v>41971</c:v>
                </c:pt>
                <c:pt idx="231">
                  <c:v>41974</c:v>
                </c:pt>
                <c:pt idx="232">
                  <c:v>41975</c:v>
                </c:pt>
                <c:pt idx="233">
                  <c:v>41976</c:v>
                </c:pt>
                <c:pt idx="234">
                  <c:v>41977</c:v>
                </c:pt>
                <c:pt idx="235">
                  <c:v>41978</c:v>
                </c:pt>
                <c:pt idx="236">
                  <c:v>41981</c:v>
                </c:pt>
                <c:pt idx="237">
                  <c:v>41982</c:v>
                </c:pt>
                <c:pt idx="238">
                  <c:v>41983</c:v>
                </c:pt>
                <c:pt idx="239">
                  <c:v>41984</c:v>
                </c:pt>
                <c:pt idx="240">
                  <c:v>41985</c:v>
                </c:pt>
                <c:pt idx="241">
                  <c:v>41988</c:v>
                </c:pt>
                <c:pt idx="242">
                  <c:v>41989</c:v>
                </c:pt>
                <c:pt idx="243">
                  <c:v>41990</c:v>
                </c:pt>
                <c:pt idx="244">
                  <c:v>41991</c:v>
                </c:pt>
                <c:pt idx="245">
                  <c:v>41992</c:v>
                </c:pt>
                <c:pt idx="246">
                  <c:v>41995</c:v>
                </c:pt>
                <c:pt idx="247">
                  <c:v>41996</c:v>
                </c:pt>
                <c:pt idx="248">
                  <c:v>41997</c:v>
                </c:pt>
                <c:pt idx="249">
                  <c:v>41999</c:v>
                </c:pt>
                <c:pt idx="250">
                  <c:v>42002</c:v>
                </c:pt>
                <c:pt idx="251">
                  <c:v>42003</c:v>
                </c:pt>
                <c:pt idx="252">
                  <c:v>42004</c:v>
                </c:pt>
                <c:pt idx="253">
                  <c:v>42006</c:v>
                </c:pt>
                <c:pt idx="254">
                  <c:v>42009</c:v>
                </c:pt>
                <c:pt idx="255">
                  <c:v>42010</c:v>
                </c:pt>
                <c:pt idx="256">
                  <c:v>42011</c:v>
                </c:pt>
                <c:pt idx="257">
                  <c:v>42012</c:v>
                </c:pt>
                <c:pt idx="258">
                  <c:v>42013</c:v>
                </c:pt>
                <c:pt idx="259">
                  <c:v>42016</c:v>
                </c:pt>
                <c:pt idx="260">
                  <c:v>42017</c:v>
                </c:pt>
                <c:pt idx="261">
                  <c:v>42018</c:v>
                </c:pt>
                <c:pt idx="262">
                  <c:v>42019</c:v>
                </c:pt>
                <c:pt idx="263">
                  <c:v>42020</c:v>
                </c:pt>
                <c:pt idx="264">
                  <c:v>42024</c:v>
                </c:pt>
                <c:pt idx="265">
                  <c:v>42025</c:v>
                </c:pt>
                <c:pt idx="266">
                  <c:v>42026</c:v>
                </c:pt>
                <c:pt idx="267">
                  <c:v>42027</c:v>
                </c:pt>
                <c:pt idx="268">
                  <c:v>42030</c:v>
                </c:pt>
                <c:pt idx="269">
                  <c:v>42031</c:v>
                </c:pt>
                <c:pt idx="270">
                  <c:v>42032</c:v>
                </c:pt>
                <c:pt idx="271">
                  <c:v>42033</c:v>
                </c:pt>
                <c:pt idx="272">
                  <c:v>42034</c:v>
                </c:pt>
                <c:pt idx="273">
                  <c:v>42037</c:v>
                </c:pt>
                <c:pt idx="274">
                  <c:v>42038</c:v>
                </c:pt>
                <c:pt idx="275">
                  <c:v>42039</c:v>
                </c:pt>
                <c:pt idx="276">
                  <c:v>42040</c:v>
                </c:pt>
                <c:pt idx="277">
                  <c:v>42041</c:v>
                </c:pt>
                <c:pt idx="278">
                  <c:v>42044</c:v>
                </c:pt>
                <c:pt idx="279">
                  <c:v>42045</c:v>
                </c:pt>
                <c:pt idx="280">
                  <c:v>42046</c:v>
                </c:pt>
                <c:pt idx="281">
                  <c:v>42047</c:v>
                </c:pt>
                <c:pt idx="282">
                  <c:v>42048</c:v>
                </c:pt>
                <c:pt idx="283">
                  <c:v>42052</c:v>
                </c:pt>
                <c:pt idx="284">
                  <c:v>42053</c:v>
                </c:pt>
                <c:pt idx="285">
                  <c:v>42054</c:v>
                </c:pt>
                <c:pt idx="286">
                  <c:v>42055</c:v>
                </c:pt>
                <c:pt idx="287">
                  <c:v>42058</c:v>
                </c:pt>
                <c:pt idx="288">
                  <c:v>42059</c:v>
                </c:pt>
                <c:pt idx="289">
                  <c:v>42060</c:v>
                </c:pt>
                <c:pt idx="290">
                  <c:v>42061</c:v>
                </c:pt>
                <c:pt idx="291">
                  <c:v>42062</c:v>
                </c:pt>
                <c:pt idx="292">
                  <c:v>42065</c:v>
                </c:pt>
                <c:pt idx="293">
                  <c:v>42066</c:v>
                </c:pt>
                <c:pt idx="294">
                  <c:v>42067</c:v>
                </c:pt>
                <c:pt idx="295">
                  <c:v>42068</c:v>
                </c:pt>
                <c:pt idx="296">
                  <c:v>42069</c:v>
                </c:pt>
                <c:pt idx="297">
                  <c:v>42072</c:v>
                </c:pt>
                <c:pt idx="298">
                  <c:v>42073</c:v>
                </c:pt>
                <c:pt idx="299">
                  <c:v>42074</c:v>
                </c:pt>
                <c:pt idx="300">
                  <c:v>42075</c:v>
                </c:pt>
                <c:pt idx="301">
                  <c:v>42076</c:v>
                </c:pt>
                <c:pt idx="302">
                  <c:v>42079</c:v>
                </c:pt>
                <c:pt idx="303">
                  <c:v>42080</c:v>
                </c:pt>
                <c:pt idx="304">
                  <c:v>42081</c:v>
                </c:pt>
                <c:pt idx="305">
                  <c:v>42082</c:v>
                </c:pt>
                <c:pt idx="306">
                  <c:v>42083</c:v>
                </c:pt>
                <c:pt idx="307">
                  <c:v>42086</c:v>
                </c:pt>
                <c:pt idx="308">
                  <c:v>42087</c:v>
                </c:pt>
                <c:pt idx="309">
                  <c:v>42088</c:v>
                </c:pt>
                <c:pt idx="310">
                  <c:v>42089</c:v>
                </c:pt>
                <c:pt idx="311">
                  <c:v>42090</c:v>
                </c:pt>
                <c:pt idx="312">
                  <c:v>42093</c:v>
                </c:pt>
                <c:pt idx="313">
                  <c:v>42094</c:v>
                </c:pt>
                <c:pt idx="314">
                  <c:v>42095</c:v>
                </c:pt>
                <c:pt idx="315">
                  <c:v>42096</c:v>
                </c:pt>
                <c:pt idx="316">
                  <c:v>42100</c:v>
                </c:pt>
                <c:pt idx="317">
                  <c:v>42101</c:v>
                </c:pt>
                <c:pt idx="318">
                  <c:v>42102</c:v>
                </c:pt>
                <c:pt idx="319">
                  <c:v>42103</c:v>
                </c:pt>
                <c:pt idx="320">
                  <c:v>42104</c:v>
                </c:pt>
                <c:pt idx="321">
                  <c:v>42107</c:v>
                </c:pt>
                <c:pt idx="322">
                  <c:v>42108</c:v>
                </c:pt>
                <c:pt idx="323">
                  <c:v>42109</c:v>
                </c:pt>
                <c:pt idx="324">
                  <c:v>42110</c:v>
                </c:pt>
                <c:pt idx="325">
                  <c:v>42111</c:v>
                </c:pt>
                <c:pt idx="326">
                  <c:v>42114</c:v>
                </c:pt>
                <c:pt idx="327">
                  <c:v>42115</c:v>
                </c:pt>
                <c:pt idx="328">
                  <c:v>42116</c:v>
                </c:pt>
                <c:pt idx="329">
                  <c:v>42117</c:v>
                </c:pt>
                <c:pt idx="330">
                  <c:v>42118</c:v>
                </c:pt>
                <c:pt idx="331">
                  <c:v>42121</c:v>
                </c:pt>
                <c:pt idx="332">
                  <c:v>42122</c:v>
                </c:pt>
                <c:pt idx="333">
                  <c:v>42123</c:v>
                </c:pt>
                <c:pt idx="334">
                  <c:v>42124</c:v>
                </c:pt>
                <c:pt idx="335">
                  <c:v>42125</c:v>
                </c:pt>
                <c:pt idx="336">
                  <c:v>42128</c:v>
                </c:pt>
                <c:pt idx="337">
                  <c:v>42129</c:v>
                </c:pt>
                <c:pt idx="338">
                  <c:v>42130</c:v>
                </c:pt>
                <c:pt idx="339">
                  <c:v>42131</c:v>
                </c:pt>
                <c:pt idx="340">
                  <c:v>42132</c:v>
                </c:pt>
                <c:pt idx="341">
                  <c:v>42135</c:v>
                </c:pt>
                <c:pt idx="342">
                  <c:v>42136</c:v>
                </c:pt>
                <c:pt idx="343">
                  <c:v>42137</c:v>
                </c:pt>
                <c:pt idx="344">
                  <c:v>42138</c:v>
                </c:pt>
                <c:pt idx="345">
                  <c:v>42139</c:v>
                </c:pt>
                <c:pt idx="346">
                  <c:v>42142</c:v>
                </c:pt>
                <c:pt idx="347">
                  <c:v>42143</c:v>
                </c:pt>
                <c:pt idx="348">
                  <c:v>42144</c:v>
                </c:pt>
                <c:pt idx="349">
                  <c:v>42145</c:v>
                </c:pt>
                <c:pt idx="350">
                  <c:v>42146</c:v>
                </c:pt>
                <c:pt idx="351">
                  <c:v>42150</c:v>
                </c:pt>
                <c:pt idx="352">
                  <c:v>42151</c:v>
                </c:pt>
                <c:pt idx="353">
                  <c:v>42152</c:v>
                </c:pt>
                <c:pt idx="354">
                  <c:v>42153</c:v>
                </c:pt>
                <c:pt idx="355">
                  <c:v>42156</c:v>
                </c:pt>
                <c:pt idx="356">
                  <c:v>42157</c:v>
                </c:pt>
                <c:pt idx="357">
                  <c:v>42158</c:v>
                </c:pt>
                <c:pt idx="358">
                  <c:v>42159</c:v>
                </c:pt>
                <c:pt idx="359">
                  <c:v>42160</c:v>
                </c:pt>
                <c:pt idx="360">
                  <c:v>42163</c:v>
                </c:pt>
                <c:pt idx="361">
                  <c:v>42164</c:v>
                </c:pt>
                <c:pt idx="362">
                  <c:v>42165</c:v>
                </c:pt>
                <c:pt idx="363">
                  <c:v>42166</c:v>
                </c:pt>
                <c:pt idx="364">
                  <c:v>42167</c:v>
                </c:pt>
                <c:pt idx="365">
                  <c:v>42170</c:v>
                </c:pt>
                <c:pt idx="366">
                  <c:v>42171</c:v>
                </c:pt>
                <c:pt idx="367">
                  <c:v>42172</c:v>
                </c:pt>
                <c:pt idx="368">
                  <c:v>42173</c:v>
                </c:pt>
                <c:pt idx="369">
                  <c:v>42174</c:v>
                </c:pt>
                <c:pt idx="370">
                  <c:v>42177</c:v>
                </c:pt>
                <c:pt idx="371">
                  <c:v>42178</c:v>
                </c:pt>
                <c:pt idx="372">
                  <c:v>42179</c:v>
                </c:pt>
                <c:pt idx="373">
                  <c:v>42180</c:v>
                </c:pt>
                <c:pt idx="374">
                  <c:v>42181</c:v>
                </c:pt>
                <c:pt idx="375">
                  <c:v>42184</c:v>
                </c:pt>
                <c:pt idx="376">
                  <c:v>42185</c:v>
                </c:pt>
                <c:pt idx="377">
                  <c:v>42186</c:v>
                </c:pt>
                <c:pt idx="378">
                  <c:v>42187</c:v>
                </c:pt>
                <c:pt idx="379">
                  <c:v>42191</c:v>
                </c:pt>
                <c:pt idx="380">
                  <c:v>42192</c:v>
                </c:pt>
                <c:pt idx="381">
                  <c:v>42193</c:v>
                </c:pt>
                <c:pt idx="382">
                  <c:v>42194</c:v>
                </c:pt>
                <c:pt idx="383">
                  <c:v>42195</c:v>
                </c:pt>
                <c:pt idx="384">
                  <c:v>42198</c:v>
                </c:pt>
                <c:pt idx="385">
                  <c:v>42199</c:v>
                </c:pt>
                <c:pt idx="386">
                  <c:v>42200</c:v>
                </c:pt>
                <c:pt idx="387">
                  <c:v>42201</c:v>
                </c:pt>
                <c:pt idx="388">
                  <c:v>42202</c:v>
                </c:pt>
                <c:pt idx="389">
                  <c:v>42205</c:v>
                </c:pt>
                <c:pt idx="390">
                  <c:v>42206</c:v>
                </c:pt>
                <c:pt idx="391">
                  <c:v>42207</c:v>
                </c:pt>
                <c:pt idx="392">
                  <c:v>42208</c:v>
                </c:pt>
                <c:pt idx="393">
                  <c:v>42209</c:v>
                </c:pt>
                <c:pt idx="394">
                  <c:v>42212</c:v>
                </c:pt>
                <c:pt idx="395">
                  <c:v>42213</c:v>
                </c:pt>
                <c:pt idx="396">
                  <c:v>42214</c:v>
                </c:pt>
                <c:pt idx="397">
                  <c:v>42215</c:v>
                </c:pt>
                <c:pt idx="398">
                  <c:v>42216</c:v>
                </c:pt>
                <c:pt idx="399">
                  <c:v>42219</c:v>
                </c:pt>
                <c:pt idx="400">
                  <c:v>42220</c:v>
                </c:pt>
                <c:pt idx="401">
                  <c:v>42221</c:v>
                </c:pt>
                <c:pt idx="402">
                  <c:v>42222</c:v>
                </c:pt>
                <c:pt idx="403">
                  <c:v>42223</c:v>
                </c:pt>
                <c:pt idx="404">
                  <c:v>42226</c:v>
                </c:pt>
                <c:pt idx="405">
                  <c:v>42227</c:v>
                </c:pt>
                <c:pt idx="406">
                  <c:v>42228</c:v>
                </c:pt>
                <c:pt idx="407">
                  <c:v>42229</c:v>
                </c:pt>
                <c:pt idx="408">
                  <c:v>42230</c:v>
                </c:pt>
                <c:pt idx="409">
                  <c:v>42233</c:v>
                </c:pt>
                <c:pt idx="410">
                  <c:v>42234</c:v>
                </c:pt>
                <c:pt idx="411">
                  <c:v>42235</c:v>
                </c:pt>
                <c:pt idx="412">
                  <c:v>42236</c:v>
                </c:pt>
                <c:pt idx="413">
                  <c:v>42237</c:v>
                </c:pt>
                <c:pt idx="414">
                  <c:v>42240</c:v>
                </c:pt>
                <c:pt idx="415">
                  <c:v>42241</c:v>
                </c:pt>
                <c:pt idx="416">
                  <c:v>42242</c:v>
                </c:pt>
                <c:pt idx="417">
                  <c:v>42243</c:v>
                </c:pt>
                <c:pt idx="418">
                  <c:v>42244</c:v>
                </c:pt>
                <c:pt idx="419">
                  <c:v>42247</c:v>
                </c:pt>
                <c:pt idx="420">
                  <c:v>42248</c:v>
                </c:pt>
                <c:pt idx="421">
                  <c:v>42249</c:v>
                </c:pt>
                <c:pt idx="422">
                  <c:v>42250</c:v>
                </c:pt>
                <c:pt idx="423">
                  <c:v>42251</c:v>
                </c:pt>
                <c:pt idx="424">
                  <c:v>42255</c:v>
                </c:pt>
                <c:pt idx="425">
                  <c:v>42256</c:v>
                </c:pt>
                <c:pt idx="426">
                  <c:v>42257</c:v>
                </c:pt>
                <c:pt idx="427">
                  <c:v>42258</c:v>
                </c:pt>
                <c:pt idx="428">
                  <c:v>42261</c:v>
                </c:pt>
                <c:pt idx="429">
                  <c:v>42262</c:v>
                </c:pt>
                <c:pt idx="430">
                  <c:v>42263</c:v>
                </c:pt>
                <c:pt idx="431">
                  <c:v>42264</c:v>
                </c:pt>
                <c:pt idx="432">
                  <c:v>42265</c:v>
                </c:pt>
                <c:pt idx="433">
                  <c:v>42268</c:v>
                </c:pt>
                <c:pt idx="434">
                  <c:v>42269</c:v>
                </c:pt>
                <c:pt idx="435">
                  <c:v>42270</c:v>
                </c:pt>
                <c:pt idx="436">
                  <c:v>42271</c:v>
                </c:pt>
                <c:pt idx="437">
                  <c:v>42272</c:v>
                </c:pt>
                <c:pt idx="438">
                  <c:v>42275</c:v>
                </c:pt>
                <c:pt idx="439">
                  <c:v>42276</c:v>
                </c:pt>
                <c:pt idx="440">
                  <c:v>42277</c:v>
                </c:pt>
                <c:pt idx="441">
                  <c:v>42278</c:v>
                </c:pt>
                <c:pt idx="442">
                  <c:v>42279</c:v>
                </c:pt>
                <c:pt idx="443">
                  <c:v>42282</c:v>
                </c:pt>
                <c:pt idx="444">
                  <c:v>42283</c:v>
                </c:pt>
                <c:pt idx="445">
                  <c:v>42284</c:v>
                </c:pt>
                <c:pt idx="446">
                  <c:v>42285</c:v>
                </c:pt>
                <c:pt idx="447">
                  <c:v>42286</c:v>
                </c:pt>
                <c:pt idx="448">
                  <c:v>42289</c:v>
                </c:pt>
                <c:pt idx="449">
                  <c:v>42290</c:v>
                </c:pt>
                <c:pt idx="450">
                  <c:v>42291</c:v>
                </c:pt>
                <c:pt idx="451">
                  <c:v>42292</c:v>
                </c:pt>
                <c:pt idx="452">
                  <c:v>42293</c:v>
                </c:pt>
                <c:pt idx="453">
                  <c:v>42296</c:v>
                </c:pt>
                <c:pt idx="454">
                  <c:v>42297</c:v>
                </c:pt>
                <c:pt idx="455">
                  <c:v>42298</c:v>
                </c:pt>
                <c:pt idx="456">
                  <c:v>42299</c:v>
                </c:pt>
                <c:pt idx="457">
                  <c:v>42300</c:v>
                </c:pt>
                <c:pt idx="458">
                  <c:v>42303</c:v>
                </c:pt>
                <c:pt idx="459">
                  <c:v>42304</c:v>
                </c:pt>
                <c:pt idx="460">
                  <c:v>42305</c:v>
                </c:pt>
                <c:pt idx="461">
                  <c:v>42306</c:v>
                </c:pt>
                <c:pt idx="462">
                  <c:v>42307</c:v>
                </c:pt>
                <c:pt idx="463">
                  <c:v>42310</c:v>
                </c:pt>
                <c:pt idx="464">
                  <c:v>42311</c:v>
                </c:pt>
                <c:pt idx="465">
                  <c:v>42312</c:v>
                </c:pt>
                <c:pt idx="466">
                  <c:v>42313</c:v>
                </c:pt>
                <c:pt idx="467">
                  <c:v>42314</c:v>
                </c:pt>
                <c:pt idx="468">
                  <c:v>42317</c:v>
                </c:pt>
                <c:pt idx="469">
                  <c:v>42318</c:v>
                </c:pt>
                <c:pt idx="470">
                  <c:v>42319</c:v>
                </c:pt>
                <c:pt idx="471">
                  <c:v>42320</c:v>
                </c:pt>
                <c:pt idx="472">
                  <c:v>42321</c:v>
                </c:pt>
                <c:pt idx="473">
                  <c:v>42324</c:v>
                </c:pt>
                <c:pt idx="474">
                  <c:v>42325</c:v>
                </c:pt>
                <c:pt idx="475">
                  <c:v>42326</c:v>
                </c:pt>
                <c:pt idx="476">
                  <c:v>42327</c:v>
                </c:pt>
                <c:pt idx="477">
                  <c:v>42328</c:v>
                </c:pt>
                <c:pt idx="478">
                  <c:v>42331</c:v>
                </c:pt>
                <c:pt idx="479">
                  <c:v>42332</c:v>
                </c:pt>
                <c:pt idx="480">
                  <c:v>42333</c:v>
                </c:pt>
                <c:pt idx="481">
                  <c:v>42335</c:v>
                </c:pt>
                <c:pt idx="482">
                  <c:v>42338</c:v>
                </c:pt>
                <c:pt idx="483">
                  <c:v>42339</c:v>
                </c:pt>
                <c:pt idx="484">
                  <c:v>42340</c:v>
                </c:pt>
                <c:pt idx="485">
                  <c:v>42341</c:v>
                </c:pt>
                <c:pt idx="486">
                  <c:v>42342</c:v>
                </c:pt>
                <c:pt idx="487">
                  <c:v>42345</c:v>
                </c:pt>
                <c:pt idx="488">
                  <c:v>42346</c:v>
                </c:pt>
                <c:pt idx="489">
                  <c:v>42347</c:v>
                </c:pt>
                <c:pt idx="490">
                  <c:v>42348</c:v>
                </c:pt>
                <c:pt idx="491">
                  <c:v>42349</c:v>
                </c:pt>
                <c:pt idx="492">
                  <c:v>42352</c:v>
                </c:pt>
                <c:pt idx="493">
                  <c:v>42353</c:v>
                </c:pt>
                <c:pt idx="494">
                  <c:v>42354</c:v>
                </c:pt>
                <c:pt idx="495">
                  <c:v>42355</c:v>
                </c:pt>
                <c:pt idx="496">
                  <c:v>42356</c:v>
                </c:pt>
                <c:pt idx="497">
                  <c:v>42359</c:v>
                </c:pt>
                <c:pt idx="498">
                  <c:v>42360</c:v>
                </c:pt>
                <c:pt idx="499">
                  <c:v>42361</c:v>
                </c:pt>
                <c:pt idx="500">
                  <c:v>42362</c:v>
                </c:pt>
                <c:pt idx="501">
                  <c:v>42366</c:v>
                </c:pt>
                <c:pt idx="502">
                  <c:v>42367</c:v>
                </c:pt>
                <c:pt idx="503">
                  <c:v>42368</c:v>
                </c:pt>
                <c:pt idx="504">
                  <c:v>42369</c:v>
                </c:pt>
                <c:pt idx="505">
                  <c:v>42373</c:v>
                </c:pt>
                <c:pt idx="506">
                  <c:v>42374</c:v>
                </c:pt>
                <c:pt idx="507">
                  <c:v>42375</c:v>
                </c:pt>
                <c:pt idx="508">
                  <c:v>42376</c:v>
                </c:pt>
                <c:pt idx="509">
                  <c:v>42377</c:v>
                </c:pt>
                <c:pt idx="510">
                  <c:v>42380</c:v>
                </c:pt>
                <c:pt idx="511">
                  <c:v>42381</c:v>
                </c:pt>
                <c:pt idx="512">
                  <c:v>42382</c:v>
                </c:pt>
                <c:pt idx="513">
                  <c:v>42383</c:v>
                </c:pt>
                <c:pt idx="514">
                  <c:v>42384</c:v>
                </c:pt>
                <c:pt idx="515">
                  <c:v>42388</c:v>
                </c:pt>
                <c:pt idx="516">
                  <c:v>42389</c:v>
                </c:pt>
                <c:pt idx="517">
                  <c:v>42390</c:v>
                </c:pt>
                <c:pt idx="518">
                  <c:v>42391</c:v>
                </c:pt>
                <c:pt idx="519">
                  <c:v>42394</c:v>
                </c:pt>
                <c:pt idx="520">
                  <c:v>42395</c:v>
                </c:pt>
                <c:pt idx="521">
                  <c:v>42396</c:v>
                </c:pt>
                <c:pt idx="522">
                  <c:v>42397</c:v>
                </c:pt>
                <c:pt idx="523">
                  <c:v>42398</c:v>
                </c:pt>
                <c:pt idx="524">
                  <c:v>42401</c:v>
                </c:pt>
                <c:pt idx="525">
                  <c:v>42402</c:v>
                </c:pt>
                <c:pt idx="526">
                  <c:v>42403</c:v>
                </c:pt>
                <c:pt idx="527">
                  <c:v>42404</c:v>
                </c:pt>
                <c:pt idx="528">
                  <c:v>42405</c:v>
                </c:pt>
                <c:pt idx="529">
                  <c:v>42408</c:v>
                </c:pt>
                <c:pt idx="530">
                  <c:v>42409</c:v>
                </c:pt>
                <c:pt idx="531">
                  <c:v>42410</c:v>
                </c:pt>
                <c:pt idx="532">
                  <c:v>42411</c:v>
                </c:pt>
                <c:pt idx="533">
                  <c:v>42412</c:v>
                </c:pt>
                <c:pt idx="534">
                  <c:v>42416</c:v>
                </c:pt>
                <c:pt idx="535">
                  <c:v>42417</c:v>
                </c:pt>
                <c:pt idx="536">
                  <c:v>42418</c:v>
                </c:pt>
                <c:pt idx="537">
                  <c:v>42419</c:v>
                </c:pt>
                <c:pt idx="538">
                  <c:v>42422</c:v>
                </c:pt>
                <c:pt idx="539">
                  <c:v>42423</c:v>
                </c:pt>
                <c:pt idx="540">
                  <c:v>42424</c:v>
                </c:pt>
                <c:pt idx="541">
                  <c:v>42425</c:v>
                </c:pt>
                <c:pt idx="542">
                  <c:v>42426</c:v>
                </c:pt>
                <c:pt idx="543">
                  <c:v>42429</c:v>
                </c:pt>
                <c:pt idx="544">
                  <c:v>42430</c:v>
                </c:pt>
                <c:pt idx="545">
                  <c:v>42431</c:v>
                </c:pt>
                <c:pt idx="546">
                  <c:v>42432</c:v>
                </c:pt>
                <c:pt idx="547">
                  <c:v>42433</c:v>
                </c:pt>
                <c:pt idx="548">
                  <c:v>42436</c:v>
                </c:pt>
                <c:pt idx="549">
                  <c:v>42437</c:v>
                </c:pt>
                <c:pt idx="550">
                  <c:v>42438</c:v>
                </c:pt>
                <c:pt idx="551">
                  <c:v>42439</c:v>
                </c:pt>
                <c:pt idx="552">
                  <c:v>42440</c:v>
                </c:pt>
                <c:pt idx="553">
                  <c:v>42443</c:v>
                </c:pt>
                <c:pt idx="554">
                  <c:v>42444</c:v>
                </c:pt>
                <c:pt idx="555">
                  <c:v>42445</c:v>
                </c:pt>
                <c:pt idx="556">
                  <c:v>42446</c:v>
                </c:pt>
                <c:pt idx="557">
                  <c:v>42447</c:v>
                </c:pt>
                <c:pt idx="558">
                  <c:v>42450</c:v>
                </c:pt>
                <c:pt idx="559">
                  <c:v>42451</c:v>
                </c:pt>
                <c:pt idx="560">
                  <c:v>42452</c:v>
                </c:pt>
                <c:pt idx="561">
                  <c:v>42453</c:v>
                </c:pt>
                <c:pt idx="562">
                  <c:v>42457</c:v>
                </c:pt>
                <c:pt idx="563">
                  <c:v>42458</c:v>
                </c:pt>
                <c:pt idx="564">
                  <c:v>42459</c:v>
                </c:pt>
                <c:pt idx="565">
                  <c:v>42460</c:v>
                </c:pt>
                <c:pt idx="566">
                  <c:v>42461</c:v>
                </c:pt>
                <c:pt idx="567">
                  <c:v>42464</c:v>
                </c:pt>
                <c:pt idx="568">
                  <c:v>42465</c:v>
                </c:pt>
                <c:pt idx="569">
                  <c:v>42466</c:v>
                </c:pt>
                <c:pt idx="570">
                  <c:v>42467</c:v>
                </c:pt>
                <c:pt idx="571">
                  <c:v>42468</c:v>
                </c:pt>
                <c:pt idx="572">
                  <c:v>42471</c:v>
                </c:pt>
                <c:pt idx="573">
                  <c:v>42472</c:v>
                </c:pt>
                <c:pt idx="574">
                  <c:v>42473</c:v>
                </c:pt>
                <c:pt idx="575">
                  <c:v>42474</c:v>
                </c:pt>
                <c:pt idx="576">
                  <c:v>42475</c:v>
                </c:pt>
                <c:pt idx="577">
                  <c:v>42478</c:v>
                </c:pt>
                <c:pt idx="578">
                  <c:v>42479</c:v>
                </c:pt>
                <c:pt idx="579">
                  <c:v>42480</c:v>
                </c:pt>
                <c:pt idx="580">
                  <c:v>42481</c:v>
                </c:pt>
                <c:pt idx="581">
                  <c:v>42482</c:v>
                </c:pt>
                <c:pt idx="582">
                  <c:v>42485</c:v>
                </c:pt>
                <c:pt idx="583">
                  <c:v>42486</c:v>
                </c:pt>
                <c:pt idx="584">
                  <c:v>42487</c:v>
                </c:pt>
                <c:pt idx="585">
                  <c:v>42488</c:v>
                </c:pt>
                <c:pt idx="586">
                  <c:v>42489</c:v>
                </c:pt>
                <c:pt idx="587">
                  <c:v>42492</c:v>
                </c:pt>
                <c:pt idx="588">
                  <c:v>42493</c:v>
                </c:pt>
                <c:pt idx="589">
                  <c:v>42494</c:v>
                </c:pt>
                <c:pt idx="590">
                  <c:v>42495</c:v>
                </c:pt>
                <c:pt idx="591">
                  <c:v>42496</c:v>
                </c:pt>
                <c:pt idx="592">
                  <c:v>42499</c:v>
                </c:pt>
                <c:pt idx="593">
                  <c:v>42500</c:v>
                </c:pt>
                <c:pt idx="594">
                  <c:v>42501</c:v>
                </c:pt>
                <c:pt idx="595">
                  <c:v>42502</c:v>
                </c:pt>
                <c:pt idx="596">
                  <c:v>42503</c:v>
                </c:pt>
                <c:pt idx="597">
                  <c:v>42506</c:v>
                </c:pt>
                <c:pt idx="598">
                  <c:v>42507</c:v>
                </c:pt>
                <c:pt idx="599">
                  <c:v>42508</c:v>
                </c:pt>
                <c:pt idx="600">
                  <c:v>42509</c:v>
                </c:pt>
                <c:pt idx="601">
                  <c:v>42510</c:v>
                </c:pt>
                <c:pt idx="602">
                  <c:v>42513</c:v>
                </c:pt>
                <c:pt idx="603">
                  <c:v>42514</c:v>
                </c:pt>
                <c:pt idx="604">
                  <c:v>42515</c:v>
                </c:pt>
                <c:pt idx="605">
                  <c:v>42516</c:v>
                </c:pt>
                <c:pt idx="606">
                  <c:v>42517</c:v>
                </c:pt>
                <c:pt idx="607">
                  <c:v>42521</c:v>
                </c:pt>
                <c:pt idx="608">
                  <c:v>42522</c:v>
                </c:pt>
                <c:pt idx="609">
                  <c:v>42523</c:v>
                </c:pt>
                <c:pt idx="610">
                  <c:v>42524</c:v>
                </c:pt>
                <c:pt idx="611">
                  <c:v>42527</c:v>
                </c:pt>
                <c:pt idx="612">
                  <c:v>42528</c:v>
                </c:pt>
                <c:pt idx="613">
                  <c:v>42529</c:v>
                </c:pt>
                <c:pt idx="614">
                  <c:v>42530</c:v>
                </c:pt>
                <c:pt idx="615">
                  <c:v>42531</c:v>
                </c:pt>
                <c:pt idx="616">
                  <c:v>42534</c:v>
                </c:pt>
                <c:pt idx="617">
                  <c:v>42535</c:v>
                </c:pt>
                <c:pt idx="618">
                  <c:v>42536</c:v>
                </c:pt>
                <c:pt idx="619">
                  <c:v>42537</c:v>
                </c:pt>
                <c:pt idx="620">
                  <c:v>42538</c:v>
                </c:pt>
                <c:pt idx="621">
                  <c:v>42541</c:v>
                </c:pt>
                <c:pt idx="622">
                  <c:v>42542</c:v>
                </c:pt>
                <c:pt idx="623">
                  <c:v>42543</c:v>
                </c:pt>
                <c:pt idx="624">
                  <c:v>42544</c:v>
                </c:pt>
                <c:pt idx="625">
                  <c:v>42545</c:v>
                </c:pt>
                <c:pt idx="626">
                  <c:v>42548</c:v>
                </c:pt>
                <c:pt idx="627">
                  <c:v>42549</c:v>
                </c:pt>
                <c:pt idx="628">
                  <c:v>42550</c:v>
                </c:pt>
                <c:pt idx="629">
                  <c:v>42551</c:v>
                </c:pt>
                <c:pt idx="630">
                  <c:v>42552</c:v>
                </c:pt>
                <c:pt idx="631">
                  <c:v>42556</c:v>
                </c:pt>
                <c:pt idx="632">
                  <c:v>42557</c:v>
                </c:pt>
                <c:pt idx="633">
                  <c:v>42558</c:v>
                </c:pt>
                <c:pt idx="634">
                  <c:v>42559</c:v>
                </c:pt>
                <c:pt idx="635">
                  <c:v>42562</c:v>
                </c:pt>
                <c:pt idx="636">
                  <c:v>42563</c:v>
                </c:pt>
                <c:pt idx="637">
                  <c:v>42564</c:v>
                </c:pt>
                <c:pt idx="638">
                  <c:v>42565</c:v>
                </c:pt>
                <c:pt idx="639">
                  <c:v>42566</c:v>
                </c:pt>
                <c:pt idx="640">
                  <c:v>42569</c:v>
                </c:pt>
                <c:pt idx="641">
                  <c:v>42570</c:v>
                </c:pt>
                <c:pt idx="642">
                  <c:v>42571</c:v>
                </c:pt>
                <c:pt idx="643">
                  <c:v>42572</c:v>
                </c:pt>
                <c:pt idx="644">
                  <c:v>42573</c:v>
                </c:pt>
                <c:pt idx="645">
                  <c:v>42576</c:v>
                </c:pt>
                <c:pt idx="646">
                  <c:v>42577</c:v>
                </c:pt>
                <c:pt idx="647">
                  <c:v>42578</c:v>
                </c:pt>
                <c:pt idx="648">
                  <c:v>42579</c:v>
                </c:pt>
                <c:pt idx="649">
                  <c:v>42580</c:v>
                </c:pt>
                <c:pt idx="650">
                  <c:v>42583</c:v>
                </c:pt>
                <c:pt idx="651">
                  <c:v>42584</c:v>
                </c:pt>
                <c:pt idx="652">
                  <c:v>42585</c:v>
                </c:pt>
                <c:pt idx="653">
                  <c:v>42586</c:v>
                </c:pt>
                <c:pt idx="654">
                  <c:v>42587</c:v>
                </c:pt>
                <c:pt idx="655">
                  <c:v>42590</c:v>
                </c:pt>
                <c:pt idx="656">
                  <c:v>42591</c:v>
                </c:pt>
                <c:pt idx="657">
                  <c:v>42592</c:v>
                </c:pt>
                <c:pt idx="658">
                  <c:v>42593</c:v>
                </c:pt>
                <c:pt idx="659">
                  <c:v>42594</c:v>
                </c:pt>
                <c:pt idx="660">
                  <c:v>42597</c:v>
                </c:pt>
                <c:pt idx="661">
                  <c:v>42598</c:v>
                </c:pt>
                <c:pt idx="662">
                  <c:v>42599</c:v>
                </c:pt>
                <c:pt idx="663">
                  <c:v>42600</c:v>
                </c:pt>
                <c:pt idx="664">
                  <c:v>42601</c:v>
                </c:pt>
                <c:pt idx="665">
                  <c:v>42604</c:v>
                </c:pt>
                <c:pt idx="666">
                  <c:v>42605</c:v>
                </c:pt>
                <c:pt idx="667">
                  <c:v>42606</c:v>
                </c:pt>
                <c:pt idx="668">
                  <c:v>42607</c:v>
                </c:pt>
                <c:pt idx="669">
                  <c:v>42608</c:v>
                </c:pt>
                <c:pt idx="670">
                  <c:v>42611</c:v>
                </c:pt>
                <c:pt idx="671">
                  <c:v>42612</c:v>
                </c:pt>
                <c:pt idx="672">
                  <c:v>42613</c:v>
                </c:pt>
                <c:pt idx="673">
                  <c:v>42614</c:v>
                </c:pt>
                <c:pt idx="674">
                  <c:v>42615</c:v>
                </c:pt>
                <c:pt idx="675">
                  <c:v>42619</c:v>
                </c:pt>
                <c:pt idx="676">
                  <c:v>42620</c:v>
                </c:pt>
                <c:pt idx="677">
                  <c:v>42621</c:v>
                </c:pt>
                <c:pt idx="678">
                  <c:v>42622</c:v>
                </c:pt>
                <c:pt idx="679">
                  <c:v>42625</c:v>
                </c:pt>
                <c:pt idx="680">
                  <c:v>42626</c:v>
                </c:pt>
                <c:pt idx="681">
                  <c:v>42627</c:v>
                </c:pt>
                <c:pt idx="682">
                  <c:v>42628</c:v>
                </c:pt>
                <c:pt idx="683">
                  <c:v>42629</c:v>
                </c:pt>
                <c:pt idx="684">
                  <c:v>42632</c:v>
                </c:pt>
                <c:pt idx="685">
                  <c:v>42633</c:v>
                </c:pt>
                <c:pt idx="686">
                  <c:v>42634</c:v>
                </c:pt>
                <c:pt idx="687">
                  <c:v>42635</c:v>
                </c:pt>
                <c:pt idx="688">
                  <c:v>42636</c:v>
                </c:pt>
                <c:pt idx="689">
                  <c:v>42639</c:v>
                </c:pt>
                <c:pt idx="690">
                  <c:v>42640</c:v>
                </c:pt>
                <c:pt idx="691">
                  <c:v>42641</c:v>
                </c:pt>
                <c:pt idx="692">
                  <c:v>42642</c:v>
                </c:pt>
                <c:pt idx="693">
                  <c:v>42643</c:v>
                </c:pt>
                <c:pt idx="694">
                  <c:v>42646</c:v>
                </c:pt>
                <c:pt idx="695">
                  <c:v>42647</c:v>
                </c:pt>
                <c:pt idx="696">
                  <c:v>42648</c:v>
                </c:pt>
                <c:pt idx="697">
                  <c:v>42649</c:v>
                </c:pt>
                <c:pt idx="698">
                  <c:v>42650</c:v>
                </c:pt>
                <c:pt idx="699">
                  <c:v>42653</c:v>
                </c:pt>
                <c:pt idx="700">
                  <c:v>42654</c:v>
                </c:pt>
                <c:pt idx="701">
                  <c:v>42655</c:v>
                </c:pt>
                <c:pt idx="702">
                  <c:v>42656</c:v>
                </c:pt>
                <c:pt idx="703">
                  <c:v>42657</c:v>
                </c:pt>
                <c:pt idx="704">
                  <c:v>42660</c:v>
                </c:pt>
                <c:pt idx="705">
                  <c:v>42661</c:v>
                </c:pt>
                <c:pt idx="706">
                  <c:v>42662</c:v>
                </c:pt>
                <c:pt idx="707">
                  <c:v>42663</c:v>
                </c:pt>
                <c:pt idx="708">
                  <c:v>42664</c:v>
                </c:pt>
                <c:pt idx="709">
                  <c:v>42667</c:v>
                </c:pt>
                <c:pt idx="710">
                  <c:v>42668</c:v>
                </c:pt>
                <c:pt idx="711">
                  <c:v>42669</c:v>
                </c:pt>
                <c:pt idx="712">
                  <c:v>42670</c:v>
                </c:pt>
                <c:pt idx="713">
                  <c:v>42671</c:v>
                </c:pt>
                <c:pt idx="714">
                  <c:v>42674</c:v>
                </c:pt>
                <c:pt idx="715">
                  <c:v>42675</c:v>
                </c:pt>
                <c:pt idx="716">
                  <c:v>42676</c:v>
                </c:pt>
                <c:pt idx="717">
                  <c:v>42677</c:v>
                </c:pt>
                <c:pt idx="718">
                  <c:v>42678</c:v>
                </c:pt>
                <c:pt idx="719">
                  <c:v>42681</c:v>
                </c:pt>
                <c:pt idx="720">
                  <c:v>42682</c:v>
                </c:pt>
                <c:pt idx="721">
                  <c:v>42683</c:v>
                </c:pt>
                <c:pt idx="722">
                  <c:v>42684</c:v>
                </c:pt>
                <c:pt idx="723">
                  <c:v>42685</c:v>
                </c:pt>
                <c:pt idx="724">
                  <c:v>42688</c:v>
                </c:pt>
                <c:pt idx="725">
                  <c:v>42689</c:v>
                </c:pt>
                <c:pt idx="726">
                  <c:v>42690</c:v>
                </c:pt>
                <c:pt idx="727">
                  <c:v>42691</c:v>
                </c:pt>
                <c:pt idx="728">
                  <c:v>42692</c:v>
                </c:pt>
                <c:pt idx="729">
                  <c:v>42695</c:v>
                </c:pt>
                <c:pt idx="730">
                  <c:v>42696</c:v>
                </c:pt>
                <c:pt idx="731">
                  <c:v>42697</c:v>
                </c:pt>
                <c:pt idx="732">
                  <c:v>42699</c:v>
                </c:pt>
                <c:pt idx="733">
                  <c:v>42702</c:v>
                </c:pt>
                <c:pt idx="734">
                  <c:v>42703</c:v>
                </c:pt>
                <c:pt idx="735">
                  <c:v>42704</c:v>
                </c:pt>
                <c:pt idx="736">
                  <c:v>42705</c:v>
                </c:pt>
                <c:pt idx="737">
                  <c:v>42706</c:v>
                </c:pt>
                <c:pt idx="738">
                  <c:v>42709</c:v>
                </c:pt>
                <c:pt idx="739">
                  <c:v>42710</c:v>
                </c:pt>
                <c:pt idx="740">
                  <c:v>42711</c:v>
                </c:pt>
                <c:pt idx="741">
                  <c:v>42712</c:v>
                </c:pt>
                <c:pt idx="742">
                  <c:v>42713</c:v>
                </c:pt>
                <c:pt idx="743">
                  <c:v>42716</c:v>
                </c:pt>
                <c:pt idx="744">
                  <c:v>42717</c:v>
                </c:pt>
                <c:pt idx="745">
                  <c:v>42718</c:v>
                </c:pt>
                <c:pt idx="746">
                  <c:v>42719</c:v>
                </c:pt>
                <c:pt idx="747">
                  <c:v>42720</c:v>
                </c:pt>
                <c:pt idx="748">
                  <c:v>42723</c:v>
                </c:pt>
                <c:pt idx="749">
                  <c:v>42724</c:v>
                </c:pt>
                <c:pt idx="750">
                  <c:v>42725</c:v>
                </c:pt>
                <c:pt idx="751">
                  <c:v>42726</c:v>
                </c:pt>
                <c:pt idx="752">
                  <c:v>42727</c:v>
                </c:pt>
                <c:pt idx="753">
                  <c:v>42731</c:v>
                </c:pt>
                <c:pt idx="754">
                  <c:v>42732</c:v>
                </c:pt>
                <c:pt idx="755">
                  <c:v>42733</c:v>
                </c:pt>
                <c:pt idx="756">
                  <c:v>42734</c:v>
                </c:pt>
                <c:pt idx="757">
                  <c:v>42738</c:v>
                </c:pt>
                <c:pt idx="758">
                  <c:v>42739</c:v>
                </c:pt>
                <c:pt idx="759">
                  <c:v>42740</c:v>
                </c:pt>
                <c:pt idx="760">
                  <c:v>42741</c:v>
                </c:pt>
                <c:pt idx="761">
                  <c:v>42744</c:v>
                </c:pt>
                <c:pt idx="762">
                  <c:v>42745</c:v>
                </c:pt>
                <c:pt idx="763">
                  <c:v>42746</c:v>
                </c:pt>
                <c:pt idx="764">
                  <c:v>42747</c:v>
                </c:pt>
                <c:pt idx="765">
                  <c:v>42748</c:v>
                </c:pt>
                <c:pt idx="766">
                  <c:v>42752</c:v>
                </c:pt>
                <c:pt idx="767">
                  <c:v>42753</c:v>
                </c:pt>
                <c:pt idx="768">
                  <c:v>42754</c:v>
                </c:pt>
                <c:pt idx="769">
                  <c:v>42755</c:v>
                </c:pt>
                <c:pt idx="770">
                  <c:v>42758</c:v>
                </c:pt>
                <c:pt idx="771">
                  <c:v>42759</c:v>
                </c:pt>
                <c:pt idx="772">
                  <c:v>42760</c:v>
                </c:pt>
                <c:pt idx="773">
                  <c:v>42761</c:v>
                </c:pt>
                <c:pt idx="774">
                  <c:v>42762</c:v>
                </c:pt>
                <c:pt idx="775">
                  <c:v>42765</c:v>
                </c:pt>
                <c:pt idx="776">
                  <c:v>42766</c:v>
                </c:pt>
                <c:pt idx="777">
                  <c:v>42767</c:v>
                </c:pt>
                <c:pt idx="778">
                  <c:v>42768</c:v>
                </c:pt>
                <c:pt idx="779">
                  <c:v>42769</c:v>
                </c:pt>
                <c:pt idx="780">
                  <c:v>42772</c:v>
                </c:pt>
                <c:pt idx="781">
                  <c:v>42773</c:v>
                </c:pt>
                <c:pt idx="782">
                  <c:v>42774</c:v>
                </c:pt>
                <c:pt idx="783">
                  <c:v>42775</c:v>
                </c:pt>
                <c:pt idx="784">
                  <c:v>42776</c:v>
                </c:pt>
                <c:pt idx="785">
                  <c:v>42779</c:v>
                </c:pt>
                <c:pt idx="786">
                  <c:v>42780</c:v>
                </c:pt>
                <c:pt idx="787">
                  <c:v>42781</c:v>
                </c:pt>
                <c:pt idx="788">
                  <c:v>42782</c:v>
                </c:pt>
                <c:pt idx="789">
                  <c:v>42783</c:v>
                </c:pt>
                <c:pt idx="790">
                  <c:v>42787</c:v>
                </c:pt>
                <c:pt idx="791">
                  <c:v>42788</c:v>
                </c:pt>
                <c:pt idx="792">
                  <c:v>42789</c:v>
                </c:pt>
                <c:pt idx="793">
                  <c:v>42790</c:v>
                </c:pt>
                <c:pt idx="794">
                  <c:v>42793</c:v>
                </c:pt>
                <c:pt idx="795">
                  <c:v>42794</c:v>
                </c:pt>
                <c:pt idx="796">
                  <c:v>42795</c:v>
                </c:pt>
                <c:pt idx="797">
                  <c:v>42796</c:v>
                </c:pt>
                <c:pt idx="798">
                  <c:v>42797</c:v>
                </c:pt>
                <c:pt idx="799">
                  <c:v>42800</c:v>
                </c:pt>
                <c:pt idx="800">
                  <c:v>42801</c:v>
                </c:pt>
                <c:pt idx="801">
                  <c:v>42802</c:v>
                </c:pt>
                <c:pt idx="802">
                  <c:v>42803</c:v>
                </c:pt>
                <c:pt idx="803">
                  <c:v>42804</c:v>
                </c:pt>
                <c:pt idx="804">
                  <c:v>42807</c:v>
                </c:pt>
                <c:pt idx="805">
                  <c:v>42808</c:v>
                </c:pt>
                <c:pt idx="806">
                  <c:v>42809</c:v>
                </c:pt>
                <c:pt idx="807">
                  <c:v>42810</c:v>
                </c:pt>
                <c:pt idx="808">
                  <c:v>42811</c:v>
                </c:pt>
                <c:pt idx="809">
                  <c:v>42814</c:v>
                </c:pt>
                <c:pt idx="810">
                  <c:v>42815</c:v>
                </c:pt>
                <c:pt idx="811">
                  <c:v>42816</c:v>
                </c:pt>
                <c:pt idx="812">
                  <c:v>42817</c:v>
                </c:pt>
                <c:pt idx="813">
                  <c:v>42818</c:v>
                </c:pt>
                <c:pt idx="814">
                  <c:v>42821</c:v>
                </c:pt>
                <c:pt idx="815">
                  <c:v>42822</c:v>
                </c:pt>
                <c:pt idx="816">
                  <c:v>42823</c:v>
                </c:pt>
                <c:pt idx="817">
                  <c:v>42824</c:v>
                </c:pt>
                <c:pt idx="818">
                  <c:v>42825</c:v>
                </c:pt>
                <c:pt idx="819">
                  <c:v>42828</c:v>
                </c:pt>
                <c:pt idx="820">
                  <c:v>42829</c:v>
                </c:pt>
                <c:pt idx="821">
                  <c:v>42830</c:v>
                </c:pt>
                <c:pt idx="822">
                  <c:v>42831</c:v>
                </c:pt>
                <c:pt idx="823">
                  <c:v>42832</c:v>
                </c:pt>
                <c:pt idx="824">
                  <c:v>42835</c:v>
                </c:pt>
                <c:pt idx="825">
                  <c:v>42836</c:v>
                </c:pt>
                <c:pt idx="826">
                  <c:v>42837</c:v>
                </c:pt>
                <c:pt idx="827">
                  <c:v>42838</c:v>
                </c:pt>
                <c:pt idx="828">
                  <c:v>42842</c:v>
                </c:pt>
                <c:pt idx="829">
                  <c:v>42843</c:v>
                </c:pt>
                <c:pt idx="830">
                  <c:v>42844</c:v>
                </c:pt>
                <c:pt idx="831">
                  <c:v>42845</c:v>
                </c:pt>
                <c:pt idx="832">
                  <c:v>42846</c:v>
                </c:pt>
                <c:pt idx="833">
                  <c:v>42849</c:v>
                </c:pt>
                <c:pt idx="834">
                  <c:v>42850</c:v>
                </c:pt>
                <c:pt idx="835">
                  <c:v>42851</c:v>
                </c:pt>
                <c:pt idx="836">
                  <c:v>42852</c:v>
                </c:pt>
                <c:pt idx="837">
                  <c:v>42853</c:v>
                </c:pt>
                <c:pt idx="838">
                  <c:v>42856</c:v>
                </c:pt>
                <c:pt idx="839">
                  <c:v>42857</c:v>
                </c:pt>
                <c:pt idx="840">
                  <c:v>42858</c:v>
                </c:pt>
                <c:pt idx="841">
                  <c:v>42859</c:v>
                </c:pt>
                <c:pt idx="842">
                  <c:v>42860</c:v>
                </c:pt>
                <c:pt idx="843">
                  <c:v>42863</c:v>
                </c:pt>
                <c:pt idx="844">
                  <c:v>42864</c:v>
                </c:pt>
                <c:pt idx="845">
                  <c:v>42865</c:v>
                </c:pt>
                <c:pt idx="846">
                  <c:v>42866</c:v>
                </c:pt>
                <c:pt idx="847">
                  <c:v>42867</c:v>
                </c:pt>
                <c:pt idx="848">
                  <c:v>42870</c:v>
                </c:pt>
                <c:pt idx="849">
                  <c:v>42871</c:v>
                </c:pt>
                <c:pt idx="850">
                  <c:v>42872</c:v>
                </c:pt>
                <c:pt idx="851">
                  <c:v>42873</c:v>
                </c:pt>
                <c:pt idx="852">
                  <c:v>42874</c:v>
                </c:pt>
                <c:pt idx="853">
                  <c:v>42877</c:v>
                </c:pt>
                <c:pt idx="854">
                  <c:v>42878</c:v>
                </c:pt>
                <c:pt idx="855">
                  <c:v>42879</c:v>
                </c:pt>
                <c:pt idx="856">
                  <c:v>42880</c:v>
                </c:pt>
                <c:pt idx="857">
                  <c:v>42881</c:v>
                </c:pt>
                <c:pt idx="858">
                  <c:v>42885</c:v>
                </c:pt>
                <c:pt idx="859">
                  <c:v>42886</c:v>
                </c:pt>
                <c:pt idx="860">
                  <c:v>42887</c:v>
                </c:pt>
                <c:pt idx="861">
                  <c:v>42888</c:v>
                </c:pt>
                <c:pt idx="862">
                  <c:v>42891</c:v>
                </c:pt>
                <c:pt idx="863">
                  <c:v>42892</c:v>
                </c:pt>
                <c:pt idx="864">
                  <c:v>42893</c:v>
                </c:pt>
                <c:pt idx="865">
                  <c:v>42894</c:v>
                </c:pt>
                <c:pt idx="866">
                  <c:v>42895</c:v>
                </c:pt>
                <c:pt idx="867">
                  <c:v>42898</c:v>
                </c:pt>
                <c:pt idx="868">
                  <c:v>42899</c:v>
                </c:pt>
                <c:pt idx="869">
                  <c:v>42900</c:v>
                </c:pt>
                <c:pt idx="870">
                  <c:v>42901</c:v>
                </c:pt>
                <c:pt idx="871">
                  <c:v>42902</c:v>
                </c:pt>
                <c:pt idx="872">
                  <c:v>42905</c:v>
                </c:pt>
                <c:pt idx="873">
                  <c:v>42906</c:v>
                </c:pt>
                <c:pt idx="874">
                  <c:v>42907</c:v>
                </c:pt>
                <c:pt idx="875">
                  <c:v>42908</c:v>
                </c:pt>
                <c:pt idx="876">
                  <c:v>42909</c:v>
                </c:pt>
                <c:pt idx="877">
                  <c:v>42912</c:v>
                </c:pt>
                <c:pt idx="878">
                  <c:v>42913</c:v>
                </c:pt>
                <c:pt idx="879">
                  <c:v>42914</c:v>
                </c:pt>
                <c:pt idx="880">
                  <c:v>42915</c:v>
                </c:pt>
                <c:pt idx="881">
                  <c:v>42916</c:v>
                </c:pt>
                <c:pt idx="882">
                  <c:v>42919</c:v>
                </c:pt>
                <c:pt idx="883">
                  <c:v>42921</c:v>
                </c:pt>
                <c:pt idx="884">
                  <c:v>42922</c:v>
                </c:pt>
                <c:pt idx="885">
                  <c:v>42923</c:v>
                </c:pt>
                <c:pt idx="886">
                  <c:v>42926</c:v>
                </c:pt>
                <c:pt idx="887">
                  <c:v>42927</c:v>
                </c:pt>
                <c:pt idx="888">
                  <c:v>42928</c:v>
                </c:pt>
                <c:pt idx="889">
                  <c:v>42929</c:v>
                </c:pt>
                <c:pt idx="890">
                  <c:v>42930</c:v>
                </c:pt>
                <c:pt idx="891">
                  <c:v>42933</c:v>
                </c:pt>
                <c:pt idx="892">
                  <c:v>42934</c:v>
                </c:pt>
                <c:pt idx="893">
                  <c:v>42935</c:v>
                </c:pt>
                <c:pt idx="894">
                  <c:v>42936</c:v>
                </c:pt>
                <c:pt idx="895">
                  <c:v>42937</c:v>
                </c:pt>
                <c:pt idx="896">
                  <c:v>42940</c:v>
                </c:pt>
                <c:pt idx="897">
                  <c:v>42941</c:v>
                </c:pt>
                <c:pt idx="898">
                  <c:v>42942</c:v>
                </c:pt>
                <c:pt idx="899">
                  <c:v>42943</c:v>
                </c:pt>
                <c:pt idx="900">
                  <c:v>42944</c:v>
                </c:pt>
                <c:pt idx="901">
                  <c:v>42947</c:v>
                </c:pt>
                <c:pt idx="902">
                  <c:v>42948</c:v>
                </c:pt>
                <c:pt idx="903">
                  <c:v>42949</c:v>
                </c:pt>
                <c:pt idx="904">
                  <c:v>42950</c:v>
                </c:pt>
                <c:pt idx="905">
                  <c:v>42951</c:v>
                </c:pt>
                <c:pt idx="906">
                  <c:v>42954</c:v>
                </c:pt>
                <c:pt idx="907">
                  <c:v>42955</c:v>
                </c:pt>
                <c:pt idx="908">
                  <c:v>42956</c:v>
                </c:pt>
                <c:pt idx="909">
                  <c:v>42957</c:v>
                </c:pt>
                <c:pt idx="910">
                  <c:v>42958</c:v>
                </c:pt>
                <c:pt idx="911">
                  <c:v>42961</c:v>
                </c:pt>
                <c:pt idx="912">
                  <c:v>42962</c:v>
                </c:pt>
                <c:pt idx="913">
                  <c:v>42963</c:v>
                </c:pt>
                <c:pt idx="914">
                  <c:v>42964</c:v>
                </c:pt>
                <c:pt idx="915">
                  <c:v>42965</c:v>
                </c:pt>
                <c:pt idx="916">
                  <c:v>42968</c:v>
                </c:pt>
                <c:pt idx="917">
                  <c:v>42969</c:v>
                </c:pt>
                <c:pt idx="918">
                  <c:v>42970</c:v>
                </c:pt>
                <c:pt idx="919">
                  <c:v>42971</c:v>
                </c:pt>
                <c:pt idx="920">
                  <c:v>42972</c:v>
                </c:pt>
                <c:pt idx="921">
                  <c:v>42975</c:v>
                </c:pt>
                <c:pt idx="922">
                  <c:v>42976</c:v>
                </c:pt>
                <c:pt idx="923">
                  <c:v>42977</c:v>
                </c:pt>
                <c:pt idx="924">
                  <c:v>42978</c:v>
                </c:pt>
                <c:pt idx="925">
                  <c:v>42979</c:v>
                </c:pt>
                <c:pt idx="926">
                  <c:v>42983</c:v>
                </c:pt>
                <c:pt idx="927">
                  <c:v>42984</c:v>
                </c:pt>
                <c:pt idx="928">
                  <c:v>42985</c:v>
                </c:pt>
                <c:pt idx="929">
                  <c:v>42986</c:v>
                </c:pt>
                <c:pt idx="930">
                  <c:v>42989</c:v>
                </c:pt>
                <c:pt idx="931">
                  <c:v>42990</c:v>
                </c:pt>
                <c:pt idx="932">
                  <c:v>42991</c:v>
                </c:pt>
                <c:pt idx="933">
                  <c:v>42992</c:v>
                </c:pt>
                <c:pt idx="934">
                  <c:v>42993</c:v>
                </c:pt>
                <c:pt idx="935">
                  <c:v>42996</c:v>
                </c:pt>
                <c:pt idx="936">
                  <c:v>42997</c:v>
                </c:pt>
                <c:pt idx="937">
                  <c:v>42998</c:v>
                </c:pt>
                <c:pt idx="938">
                  <c:v>42999</c:v>
                </c:pt>
                <c:pt idx="939">
                  <c:v>43000</c:v>
                </c:pt>
                <c:pt idx="940">
                  <c:v>43003</c:v>
                </c:pt>
                <c:pt idx="941">
                  <c:v>43004</c:v>
                </c:pt>
                <c:pt idx="942">
                  <c:v>43005</c:v>
                </c:pt>
                <c:pt idx="943">
                  <c:v>43006</c:v>
                </c:pt>
                <c:pt idx="944">
                  <c:v>43007</c:v>
                </c:pt>
                <c:pt idx="945">
                  <c:v>43010</c:v>
                </c:pt>
                <c:pt idx="946">
                  <c:v>43011</c:v>
                </c:pt>
                <c:pt idx="947">
                  <c:v>43012</c:v>
                </c:pt>
                <c:pt idx="948">
                  <c:v>43013</c:v>
                </c:pt>
                <c:pt idx="949">
                  <c:v>43014</c:v>
                </c:pt>
                <c:pt idx="950">
                  <c:v>43017</c:v>
                </c:pt>
                <c:pt idx="951">
                  <c:v>43018</c:v>
                </c:pt>
                <c:pt idx="952">
                  <c:v>43019</c:v>
                </c:pt>
                <c:pt idx="953">
                  <c:v>43020</c:v>
                </c:pt>
                <c:pt idx="954">
                  <c:v>43021</c:v>
                </c:pt>
                <c:pt idx="955">
                  <c:v>43024</c:v>
                </c:pt>
                <c:pt idx="956">
                  <c:v>43025</c:v>
                </c:pt>
                <c:pt idx="957">
                  <c:v>43026</c:v>
                </c:pt>
                <c:pt idx="958">
                  <c:v>43027</c:v>
                </c:pt>
                <c:pt idx="959">
                  <c:v>43028</c:v>
                </c:pt>
                <c:pt idx="960">
                  <c:v>43031</c:v>
                </c:pt>
                <c:pt idx="961">
                  <c:v>43032</c:v>
                </c:pt>
                <c:pt idx="962">
                  <c:v>43033</c:v>
                </c:pt>
                <c:pt idx="963">
                  <c:v>43034</c:v>
                </c:pt>
                <c:pt idx="964">
                  <c:v>43035</c:v>
                </c:pt>
                <c:pt idx="965">
                  <c:v>43038</c:v>
                </c:pt>
                <c:pt idx="966">
                  <c:v>43039</c:v>
                </c:pt>
                <c:pt idx="967">
                  <c:v>43040</c:v>
                </c:pt>
                <c:pt idx="968">
                  <c:v>43041</c:v>
                </c:pt>
                <c:pt idx="969">
                  <c:v>43042</c:v>
                </c:pt>
                <c:pt idx="970">
                  <c:v>43045</c:v>
                </c:pt>
                <c:pt idx="971">
                  <c:v>43046</c:v>
                </c:pt>
                <c:pt idx="972">
                  <c:v>43047</c:v>
                </c:pt>
                <c:pt idx="973">
                  <c:v>43048</c:v>
                </c:pt>
                <c:pt idx="974">
                  <c:v>43049</c:v>
                </c:pt>
                <c:pt idx="975">
                  <c:v>43052</c:v>
                </c:pt>
                <c:pt idx="976">
                  <c:v>43053</c:v>
                </c:pt>
                <c:pt idx="977">
                  <c:v>43054</c:v>
                </c:pt>
                <c:pt idx="978">
                  <c:v>43055</c:v>
                </c:pt>
                <c:pt idx="979">
                  <c:v>43056</c:v>
                </c:pt>
                <c:pt idx="980">
                  <c:v>43059</c:v>
                </c:pt>
                <c:pt idx="981">
                  <c:v>43060</c:v>
                </c:pt>
                <c:pt idx="982">
                  <c:v>43061</c:v>
                </c:pt>
                <c:pt idx="983">
                  <c:v>43063</c:v>
                </c:pt>
                <c:pt idx="984">
                  <c:v>43066</c:v>
                </c:pt>
                <c:pt idx="985">
                  <c:v>43067</c:v>
                </c:pt>
                <c:pt idx="986">
                  <c:v>43068</c:v>
                </c:pt>
                <c:pt idx="987">
                  <c:v>43069</c:v>
                </c:pt>
                <c:pt idx="988">
                  <c:v>43070</c:v>
                </c:pt>
                <c:pt idx="989">
                  <c:v>43073</c:v>
                </c:pt>
                <c:pt idx="990">
                  <c:v>43074</c:v>
                </c:pt>
                <c:pt idx="991">
                  <c:v>43075</c:v>
                </c:pt>
                <c:pt idx="992">
                  <c:v>43076</c:v>
                </c:pt>
                <c:pt idx="993">
                  <c:v>43077</c:v>
                </c:pt>
                <c:pt idx="994">
                  <c:v>43080</c:v>
                </c:pt>
                <c:pt idx="995">
                  <c:v>43081</c:v>
                </c:pt>
                <c:pt idx="996">
                  <c:v>43082</c:v>
                </c:pt>
                <c:pt idx="997">
                  <c:v>43083</c:v>
                </c:pt>
                <c:pt idx="998">
                  <c:v>43084</c:v>
                </c:pt>
                <c:pt idx="999">
                  <c:v>43087</c:v>
                </c:pt>
                <c:pt idx="1000">
                  <c:v>43088</c:v>
                </c:pt>
                <c:pt idx="1001">
                  <c:v>43089</c:v>
                </c:pt>
                <c:pt idx="1002">
                  <c:v>43090</c:v>
                </c:pt>
                <c:pt idx="1003">
                  <c:v>43091</c:v>
                </c:pt>
                <c:pt idx="1004">
                  <c:v>43095</c:v>
                </c:pt>
                <c:pt idx="1005">
                  <c:v>43096</c:v>
                </c:pt>
                <c:pt idx="1006">
                  <c:v>43097</c:v>
                </c:pt>
                <c:pt idx="1007">
                  <c:v>43098</c:v>
                </c:pt>
                <c:pt idx="1008">
                  <c:v>43102</c:v>
                </c:pt>
                <c:pt idx="1009">
                  <c:v>43103</c:v>
                </c:pt>
                <c:pt idx="1010">
                  <c:v>43104</c:v>
                </c:pt>
                <c:pt idx="1011">
                  <c:v>43105</c:v>
                </c:pt>
                <c:pt idx="1012">
                  <c:v>43108</c:v>
                </c:pt>
                <c:pt idx="1013">
                  <c:v>43109</c:v>
                </c:pt>
                <c:pt idx="1014">
                  <c:v>43110</c:v>
                </c:pt>
                <c:pt idx="1015">
                  <c:v>43111</c:v>
                </c:pt>
                <c:pt idx="1016">
                  <c:v>43112</c:v>
                </c:pt>
                <c:pt idx="1017">
                  <c:v>43116</c:v>
                </c:pt>
                <c:pt idx="1018">
                  <c:v>43117</c:v>
                </c:pt>
                <c:pt idx="1019">
                  <c:v>43118</c:v>
                </c:pt>
                <c:pt idx="1020">
                  <c:v>43119</c:v>
                </c:pt>
                <c:pt idx="1021">
                  <c:v>43122</c:v>
                </c:pt>
                <c:pt idx="1022">
                  <c:v>43123</c:v>
                </c:pt>
                <c:pt idx="1023">
                  <c:v>43124</c:v>
                </c:pt>
                <c:pt idx="1024">
                  <c:v>43125</c:v>
                </c:pt>
                <c:pt idx="1025">
                  <c:v>43126</c:v>
                </c:pt>
                <c:pt idx="1026">
                  <c:v>43129</c:v>
                </c:pt>
                <c:pt idx="1027">
                  <c:v>43130</c:v>
                </c:pt>
                <c:pt idx="1028">
                  <c:v>43131</c:v>
                </c:pt>
                <c:pt idx="1029">
                  <c:v>43132</c:v>
                </c:pt>
                <c:pt idx="1030">
                  <c:v>43133</c:v>
                </c:pt>
                <c:pt idx="1031">
                  <c:v>43136</c:v>
                </c:pt>
                <c:pt idx="1032">
                  <c:v>43137</c:v>
                </c:pt>
                <c:pt idx="1033">
                  <c:v>43138</c:v>
                </c:pt>
                <c:pt idx="1034">
                  <c:v>43139</c:v>
                </c:pt>
                <c:pt idx="1035">
                  <c:v>43140</c:v>
                </c:pt>
                <c:pt idx="1036">
                  <c:v>43143</c:v>
                </c:pt>
                <c:pt idx="1037">
                  <c:v>43144</c:v>
                </c:pt>
                <c:pt idx="1038">
                  <c:v>43145</c:v>
                </c:pt>
                <c:pt idx="1039">
                  <c:v>43146</c:v>
                </c:pt>
                <c:pt idx="1040">
                  <c:v>43147</c:v>
                </c:pt>
                <c:pt idx="1041">
                  <c:v>43151</c:v>
                </c:pt>
                <c:pt idx="1042">
                  <c:v>43152</c:v>
                </c:pt>
                <c:pt idx="1043">
                  <c:v>43153</c:v>
                </c:pt>
                <c:pt idx="1044">
                  <c:v>43154</c:v>
                </c:pt>
                <c:pt idx="1045">
                  <c:v>43157</c:v>
                </c:pt>
                <c:pt idx="1046">
                  <c:v>43158</c:v>
                </c:pt>
                <c:pt idx="1047">
                  <c:v>43159</c:v>
                </c:pt>
                <c:pt idx="1048">
                  <c:v>43160</c:v>
                </c:pt>
                <c:pt idx="1049">
                  <c:v>43161</c:v>
                </c:pt>
                <c:pt idx="1050">
                  <c:v>43164</c:v>
                </c:pt>
                <c:pt idx="1051">
                  <c:v>43165</c:v>
                </c:pt>
                <c:pt idx="1052">
                  <c:v>43166</c:v>
                </c:pt>
                <c:pt idx="1053">
                  <c:v>43167</c:v>
                </c:pt>
                <c:pt idx="1054">
                  <c:v>43168</c:v>
                </c:pt>
                <c:pt idx="1055">
                  <c:v>43171</c:v>
                </c:pt>
                <c:pt idx="1056">
                  <c:v>43172</c:v>
                </c:pt>
                <c:pt idx="1057">
                  <c:v>43173</c:v>
                </c:pt>
                <c:pt idx="1058">
                  <c:v>43174</c:v>
                </c:pt>
                <c:pt idx="1059">
                  <c:v>43175</c:v>
                </c:pt>
                <c:pt idx="1060">
                  <c:v>43178</c:v>
                </c:pt>
                <c:pt idx="1061">
                  <c:v>43179</c:v>
                </c:pt>
                <c:pt idx="1062">
                  <c:v>43180</c:v>
                </c:pt>
                <c:pt idx="1063">
                  <c:v>43181</c:v>
                </c:pt>
                <c:pt idx="1064">
                  <c:v>43182</c:v>
                </c:pt>
                <c:pt idx="1065">
                  <c:v>43185</c:v>
                </c:pt>
                <c:pt idx="1066">
                  <c:v>43186</c:v>
                </c:pt>
                <c:pt idx="1067">
                  <c:v>43187</c:v>
                </c:pt>
                <c:pt idx="1068">
                  <c:v>43188</c:v>
                </c:pt>
                <c:pt idx="1069">
                  <c:v>43192</c:v>
                </c:pt>
                <c:pt idx="1070">
                  <c:v>43193</c:v>
                </c:pt>
                <c:pt idx="1071">
                  <c:v>43194</c:v>
                </c:pt>
                <c:pt idx="1072">
                  <c:v>43195</c:v>
                </c:pt>
                <c:pt idx="1073">
                  <c:v>43196</c:v>
                </c:pt>
                <c:pt idx="1074">
                  <c:v>43199</c:v>
                </c:pt>
                <c:pt idx="1075">
                  <c:v>43200</c:v>
                </c:pt>
                <c:pt idx="1076">
                  <c:v>43201</c:v>
                </c:pt>
                <c:pt idx="1077">
                  <c:v>43202</c:v>
                </c:pt>
                <c:pt idx="1078">
                  <c:v>43203</c:v>
                </c:pt>
                <c:pt idx="1079">
                  <c:v>43206</c:v>
                </c:pt>
                <c:pt idx="1080">
                  <c:v>43207</c:v>
                </c:pt>
                <c:pt idx="1081">
                  <c:v>43208</c:v>
                </c:pt>
                <c:pt idx="1082">
                  <c:v>43209</c:v>
                </c:pt>
                <c:pt idx="1083">
                  <c:v>43210</c:v>
                </c:pt>
                <c:pt idx="1084">
                  <c:v>43213</c:v>
                </c:pt>
                <c:pt idx="1085">
                  <c:v>43214</c:v>
                </c:pt>
                <c:pt idx="1086">
                  <c:v>43215</c:v>
                </c:pt>
                <c:pt idx="1087">
                  <c:v>43216</c:v>
                </c:pt>
                <c:pt idx="1088">
                  <c:v>43217</c:v>
                </c:pt>
                <c:pt idx="1089">
                  <c:v>43220</c:v>
                </c:pt>
                <c:pt idx="1090">
                  <c:v>43221</c:v>
                </c:pt>
                <c:pt idx="1091">
                  <c:v>43222</c:v>
                </c:pt>
                <c:pt idx="1092">
                  <c:v>43223</c:v>
                </c:pt>
                <c:pt idx="1093">
                  <c:v>43224</c:v>
                </c:pt>
                <c:pt idx="1094">
                  <c:v>43227</c:v>
                </c:pt>
                <c:pt idx="1095">
                  <c:v>43228</c:v>
                </c:pt>
                <c:pt idx="1096">
                  <c:v>43229</c:v>
                </c:pt>
                <c:pt idx="1097">
                  <c:v>43230</c:v>
                </c:pt>
                <c:pt idx="1098">
                  <c:v>43231</c:v>
                </c:pt>
                <c:pt idx="1099">
                  <c:v>43234</c:v>
                </c:pt>
                <c:pt idx="1100">
                  <c:v>43235</c:v>
                </c:pt>
                <c:pt idx="1101">
                  <c:v>43236</c:v>
                </c:pt>
                <c:pt idx="1102">
                  <c:v>43237</c:v>
                </c:pt>
                <c:pt idx="1103">
                  <c:v>43238</c:v>
                </c:pt>
                <c:pt idx="1104">
                  <c:v>43241</c:v>
                </c:pt>
                <c:pt idx="1105">
                  <c:v>43242</c:v>
                </c:pt>
                <c:pt idx="1106">
                  <c:v>43243</c:v>
                </c:pt>
                <c:pt idx="1107">
                  <c:v>43244</c:v>
                </c:pt>
                <c:pt idx="1108">
                  <c:v>43245</c:v>
                </c:pt>
                <c:pt idx="1109">
                  <c:v>43249</c:v>
                </c:pt>
                <c:pt idx="1110">
                  <c:v>43250</c:v>
                </c:pt>
                <c:pt idx="1111">
                  <c:v>43251</c:v>
                </c:pt>
                <c:pt idx="1112">
                  <c:v>43252</c:v>
                </c:pt>
                <c:pt idx="1113">
                  <c:v>43255</c:v>
                </c:pt>
                <c:pt idx="1114">
                  <c:v>43256</c:v>
                </c:pt>
                <c:pt idx="1115">
                  <c:v>43257</c:v>
                </c:pt>
                <c:pt idx="1116">
                  <c:v>43258</c:v>
                </c:pt>
                <c:pt idx="1117">
                  <c:v>43259</c:v>
                </c:pt>
                <c:pt idx="1118">
                  <c:v>43262</c:v>
                </c:pt>
                <c:pt idx="1119">
                  <c:v>43263</c:v>
                </c:pt>
                <c:pt idx="1120">
                  <c:v>43264</c:v>
                </c:pt>
                <c:pt idx="1121">
                  <c:v>43265</c:v>
                </c:pt>
                <c:pt idx="1122">
                  <c:v>43266</c:v>
                </c:pt>
                <c:pt idx="1123">
                  <c:v>43269</c:v>
                </c:pt>
                <c:pt idx="1124">
                  <c:v>43270</c:v>
                </c:pt>
                <c:pt idx="1125">
                  <c:v>43271</c:v>
                </c:pt>
                <c:pt idx="1126">
                  <c:v>43272</c:v>
                </c:pt>
                <c:pt idx="1127">
                  <c:v>43273</c:v>
                </c:pt>
                <c:pt idx="1128">
                  <c:v>43276</c:v>
                </c:pt>
                <c:pt idx="1129">
                  <c:v>43277</c:v>
                </c:pt>
                <c:pt idx="1130">
                  <c:v>43278</c:v>
                </c:pt>
                <c:pt idx="1131">
                  <c:v>43279</c:v>
                </c:pt>
                <c:pt idx="1132">
                  <c:v>43280</c:v>
                </c:pt>
                <c:pt idx="1133">
                  <c:v>43283</c:v>
                </c:pt>
                <c:pt idx="1134">
                  <c:v>43284</c:v>
                </c:pt>
                <c:pt idx="1135">
                  <c:v>43286</c:v>
                </c:pt>
                <c:pt idx="1136">
                  <c:v>43287</c:v>
                </c:pt>
                <c:pt idx="1137">
                  <c:v>43290</c:v>
                </c:pt>
                <c:pt idx="1138">
                  <c:v>43291</c:v>
                </c:pt>
                <c:pt idx="1139">
                  <c:v>43292</c:v>
                </c:pt>
                <c:pt idx="1140">
                  <c:v>43293</c:v>
                </c:pt>
                <c:pt idx="1141">
                  <c:v>43294</c:v>
                </c:pt>
                <c:pt idx="1142">
                  <c:v>43297</c:v>
                </c:pt>
                <c:pt idx="1143">
                  <c:v>43298</c:v>
                </c:pt>
                <c:pt idx="1144">
                  <c:v>43299</c:v>
                </c:pt>
                <c:pt idx="1145">
                  <c:v>43300</c:v>
                </c:pt>
                <c:pt idx="1146">
                  <c:v>43301</c:v>
                </c:pt>
                <c:pt idx="1147">
                  <c:v>43304</c:v>
                </c:pt>
                <c:pt idx="1148">
                  <c:v>43305</c:v>
                </c:pt>
                <c:pt idx="1149">
                  <c:v>43306</c:v>
                </c:pt>
                <c:pt idx="1150">
                  <c:v>43307</c:v>
                </c:pt>
                <c:pt idx="1151">
                  <c:v>43308</c:v>
                </c:pt>
                <c:pt idx="1152">
                  <c:v>43311</c:v>
                </c:pt>
                <c:pt idx="1153">
                  <c:v>43312</c:v>
                </c:pt>
                <c:pt idx="1154">
                  <c:v>43313</c:v>
                </c:pt>
                <c:pt idx="1155">
                  <c:v>43314</c:v>
                </c:pt>
                <c:pt idx="1156">
                  <c:v>43315</c:v>
                </c:pt>
                <c:pt idx="1157">
                  <c:v>43318</c:v>
                </c:pt>
                <c:pt idx="1158">
                  <c:v>43319</c:v>
                </c:pt>
                <c:pt idx="1159">
                  <c:v>43320</c:v>
                </c:pt>
                <c:pt idx="1160">
                  <c:v>43321</c:v>
                </c:pt>
                <c:pt idx="1161">
                  <c:v>43322</c:v>
                </c:pt>
                <c:pt idx="1162">
                  <c:v>43325</c:v>
                </c:pt>
                <c:pt idx="1163">
                  <c:v>43326</c:v>
                </c:pt>
                <c:pt idx="1164">
                  <c:v>43327</c:v>
                </c:pt>
                <c:pt idx="1165">
                  <c:v>43328</c:v>
                </c:pt>
                <c:pt idx="1166">
                  <c:v>43329</c:v>
                </c:pt>
                <c:pt idx="1167">
                  <c:v>43332</c:v>
                </c:pt>
                <c:pt idx="1168">
                  <c:v>43333</c:v>
                </c:pt>
                <c:pt idx="1169">
                  <c:v>43334</c:v>
                </c:pt>
                <c:pt idx="1170">
                  <c:v>43335</c:v>
                </c:pt>
                <c:pt idx="1171">
                  <c:v>43336</c:v>
                </c:pt>
                <c:pt idx="1172">
                  <c:v>43339</c:v>
                </c:pt>
                <c:pt idx="1173">
                  <c:v>43340</c:v>
                </c:pt>
                <c:pt idx="1174">
                  <c:v>43341</c:v>
                </c:pt>
                <c:pt idx="1175">
                  <c:v>43342</c:v>
                </c:pt>
                <c:pt idx="1176">
                  <c:v>43343</c:v>
                </c:pt>
                <c:pt idx="1177">
                  <c:v>43347</c:v>
                </c:pt>
                <c:pt idx="1178">
                  <c:v>43348</c:v>
                </c:pt>
                <c:pt idx="1179">
                  <c:v>43349</c:v>
                </c:pt>
                <c:pt idx="1180">
                  <c:v>43350</c:v>
                </c:pt>
                <c:pt idx="1181">
                  <c:v>43353</c:v>
                </c:pt>
                <c:pt idx="1182">
                  <c:v>43354</c:v>
                </c:pt>
                <c:pt idx="1183">
                  <c:v>43355</c:v>
                </c:pt>
                <c:pt idx="1184">
                  <c:v>43356</c:v>
                </c:pt>
                <c:pt idx="1185">
                  <c:v>43357</c:v>
                </c:pt>
                <c:pt idx="1186">
                  <c:v>43360</c:v>
                </c:pt>
                <c:pt idx="1187">
                  <c:v>43361</c:v>
                </c:pt>
                <c:pt idx="1188">
                  <c:v>43362</c:v>
                </c:pt>
                <c:pt idx="1189">
                  <c:v>43363</c:v>
                </c:pt>
                <c:pt idx="1190">
                  <c:v>43364</c:v>
                </c:pt>
                <c:pt idx="1191">
                  <c:v>43367</c:v>
                </c:pt>
                <c:pt idx="1192">
                  <c:v>43368</c:v>
                </c:pt>
                <c:pt idx="1193">
                  <c:v>43369</c:v>
                </c:pt>
                <c:pt idx="1194">
                  <c:v>43370</c:v>
                </c:pt>
                <c:pt idx="1195">
                  <c:v>43371</c:v>
                </c:pt>
                <c:pt idx="1196">
                  <c:v>43374</c:v>
                </c:pt>
                <c:pt idx="1197">
                  <c:v>43375</c:v>
                </c:pt>
                <c:pt idx="1198">
                  <c:v>43376</c:v>
                </c:pt>
                <c:pt idx="1199">
                  <c:v>43377</c:v>
                </c:pt>
                <c:pt idx="1200">
                  <c:v>43378</c:v>
                </c:pt>
                <c:pt idx="1201">
                  <c:v>43381</c:v>
                </c:pt>
                <c:pt idx="1202">
                  <c:v>43382</c:v>
                </c:pt>
                <c:pt idx="1203">
                  <c:v>43383</c:v>
                </c:pt>
                <c:pt idx="1204">
                  <c:v>43384</c:v>
                </c:pt>
                <c:pt idx="1205">
                  <c:v>43385</c:v>
                </c:pt>
                <c:pt idx="1206">
                  <c:v>43388</c:v>
                </c:pt>
                <c:pt idx="1207">
                  <c:v>43389</c:v>
                </c:pt>
                <c:pt idx="1208">
                  <c:v>43390</c:v>
                </c:pt>
                <c:pt idx="1209">
                  <c:v>43391</c:v>
                </c:pt>
                <c:pt idx="1210">
                  <c:v>43392</c:v>
                </c:pt>
                <c:pt idx="1211">
                  <c:v>43395</c:v>
                </c:pt>
                <c:pt idx="1212">
                  <c:v>43396</c:v>
                </c:pt>
                <c:pt idx="1213">
                  <c:v>43397</c:v>
                </c:pt>
                <c:pt idx="1214">
                  <c:v>43398</c:v>
                </c:pt>
                <c:pt idx="1215">
                  <c:v>43399</c:v>
                </c:pt>
                <c:pt idx="1216">
                  <c:v>43402</c:v>
                </c:pt>
                <c:pt idx="1217">
                  <c:v>43403</c:v>
                </c:pt>
                <c:pt idx="1218">
                  <c:v>43404</c:v>
                </c:pt>
                <c:pt idx="1219">
                  <c:v>43405</c:v>
                </c:pt>
                <c:pt idx="1220">
                  <c:v>43406</c:v>
                </c:pt>
                <c:pt idx="1221">
                  <c:v>43409</c:v>
                </c:pt>
                <c:pt idx="1222">
                  <c:v>43410</c:v>
                </c:pt>
                <c:pt idx="1223">
                  <c:v>43411</c:v>
                </c:pt>
                <c:pt idx="1224">
                  <c:v>43412</c:v>
                </c:pt>
                <c:pt idx="1225">
                  <c:v>43413</c:v>
                </c:pt>
                <c:pt idx="1226">
                  <c:v>43416</c:v>
                </c:pt>
                <c:pt idx="1227">
                  <c:v>43417</c:v>
                </c:pt>
                <c:pt idx="1228">
                  <c:v>43418</c:v>
                </c:pt>
                <c:pt idx="1229">
                  <c:v>43419</c:v>
                </c:pt>
                <c:pt idx="1230">
                  <c:v>43420</c:v>
                </c:pt>
                <c:pt idx="1231">
                  <c:v>43423</c:v>
                </c:pt>
                <c:pt idx="1232">
                  <c:v>43424</c:v>
                </c:pt>
                <c:pt idx="1233">
                  <c:v>43425</c:v>
                </c:pt>
                <c:pt idx="1234">
                  <c:v>43427</c:v>
                </c:pt>
                <c:pt idx="1235">
                  <c:v>43430</c:v>
                </c:pt>
                <c:pt idx="1236">
                  <c:v>43431</c:v>
                </c:pt>
                <c:pt idx="1237">
                  <c:v>43432</c:v>
                </c:pt>
                <c:pt idx="1238">
                  <c:v>43433</c:v>
                </c:pt>
                <c:pt idx="1239">
                  <c:v>43434</c:v>
                </c:pt>
                <c:pt idx="1240">
                  <c:v>43437</c:v>
                </c:pt>
                <c:pt idx="1241">
                  <c:v>43438</c:v>
                </c:pt>
                <c:pt idx="1242">
                  <c:v>43440</c:v>
                </c:pt>
                <c:pt idx="1243">
                  <c:v>43441</c:v>
                </c:pt>
                <c:pt idx="1244">
                  <c:v>43444</c:v>
                </c:pt>
                <c:pt idx="1245">
                  <c:v>43445</c:v>
                </c:pt>
                <c:pt idx="1246">
                  <c:v>43446</c:v>
                </c:pt>
                <c:pt idx="1247">
                  <c:v>43447</c:v>
                </c:pt>
                <c:pt idx="1248">
                  <c:v>43448</c:v>
                </c:pt>
                <c:pt idx="1249">
                  <c:v>43451</c:v>
                </c:pt>
                <c:pt idx="1250">
                  <c:v>43452</c:v>
                </c:pt>
                <c:pt idx="1251">
                  <c:v>43453</c:v>
                </c:pt>
                <c:pt idx="1252">
                  <c:v>43454</c:v>
                </c:pt>
                <c:pt idx="1253">
                  <c:v>43455</c:v>
                </c:pt>
                <c:pt idx="1254">
                  <c:v>43458</c:v>
                </c:pt>
                <c:pt idx="1255">
                  <c:v>43460</c:v>
                </c:pt>
                <c:pt idx="1256">
                  <c:v>43461</c:v>
                </c:pt>
                <c:pt idx="1257">
                  <c:v>43462</c:v>
                </c:pt>
                <c:pt idx="1258">
                  <c:v>43465</c:v>
                </c:pt>
                <c:pt idx="1259">
                  <c:v>43467</c:v>
                </c:pt>
                <c:pt idx="1260">
                  <c:v>43468</c:v>
                </c:pt>
                <c:pt idx="1261">
                  <c:v>43469</c:v>
                </c:pt>
                <c:pt idx="1262">
                  <c:v>43472</c:v>
                </c:pt>
                <c:pt idx="1263">
                  <c:v>43473</c:v>
                </c:pt>
                <c:pt idx="1264">
                  <c:v>43474</c:v>
                </c:pt>
                <c:pt idx="1265">
                  <c:v>43475</c:v>
                </c:pt>
                <c:pt idx="1266">
                  <c:v>43476</c:v>
                </c:pt>
                <c:pt idx="1267">
                  <c:v>43479</c:v>
                </c:pt>
                <c:pt idx="1268">
                  <c:v>43480</c:v>
                </c:pt>
                <c:pt idx="1269">
                  <c:v>43481</c:v>
                </c:pt>
                <c:pt idx="1270">
                  <c:v>43482</c:v>
                </c:pt>
                <c:pt idx="1271">
                  <c:v>43483</c:v>
                </c:pt>
                <c:pt idx="1272">
                  <c:v>43487</c:v>
                </c:pt>
                <c:pt idx="1273">
                  <c:v>43488</c:v>
                </c:pt>
                <c:pt idx="1274">
                  <c:v>43489</c:v>
                </c:pt>
                <c:pt idx="1275">
                  <c:v>43490</c:v>
                </c:pt>
                <c:pt idx="1276">
                  <c:v>43493</c:v>
                </c:pt>
                <c:pt idx="1277">
                  <c:v>43494</c:v>
                </c:pt>
                <c:pt idx="1278">
                  <c:v>43495</c:v>
                </c:pt>
                <c:pt idx="1279">
                  <c:v>43496</c:v>
                </c:pt>
                <c:pt idx="1280">
                  <c:v>43497</c:v>
                </c:pt>
                <c:pt idx="1281">
                  <c:v>43500</c:v>
                </c:pt>
                <c:pt idx="1282">
                  <c:v>43501</c:v>
                </c:pt>
                <c:pt idx="1283">
                  <c:v>43502</c:v>
                </c:pt>
                <c:pt idx="1284">
                  <c:v>43503</c:v>
                </c:pt>
                <c:pt idx="1285">
                  <c:v>43504</c:v>
                </c:pt>
                <c:pt idx="1286">
                  <c:v>43507</c:v>
                </c:pt>
                <c:pt idx="1287">
                  <c:v>43508</c:v>
                </c:pt>
                <c:pt idx="1288">
                  <c:v>43509</c:v>
                </c:pt>
                <c:pt idx="1289">
                  <c:v>43510</c:v>
                </c:pt>
                <c:pt idx="1290">
                  <c:v>43511</c:v>
                </c:pt>
                <c:pt idx="1291">
                  <c:v>43515</c:v>
                </c:pt>
                <c:pt idx="1292">
                  <c:v>43516</c:v>
                </c:pt>
                <c:pt idx="1293">
                  <c:v>43517</c:v>
                </c:pt>
                <c:pt idx="1294">
                  <c:v>43518</c:v>
                </c:pt>
                <c:pt idx="1295">
                  <c:v>43521</c:v>
                </c:pt>
                <c:pt idx="1296">
                  <c:v>43522</c:v>
                </c:pt>
                <c:pt idx="1297">
                  <c:v>43523</c:v>
                </c:pt>
                <c:pt idx="1298">
                  <c:v>43524</c:v>
                </c:pt>
                <c:pt idx="1299">
                  <c:v>43525</c:v>
                </c:pt>
                <c:pt idx="1300">
                  <c:v>43528</c:v>
                </c:pt>
                <c:pt idx="1301">
                  <c:v>43529</c:v>
                </c:pt>
                <c:pt idx="1302">
                  <c:v>43530</c:v>
                </c:pt>
                <c:pt idx="1303">
                  <c:v>43531</c:v>
                </c:pt>
                <c:pt idx="1304">
                  <c:v>43532</c:v>
                </c:pt>
                <c:pt idx="1305">
                  <c:v>43535</c:v>
                </c:pt>
                <c:pt idx="1306">
                  <c:v>43536</c:v>
                </c:pt>
                <c:pt idx="1307">
                  <c:v>43537</c:v>
                </c:pt>
                <c:pt idx="1308">
                  <c:v>43538</c:v>
                </c:pt>
                <c:pt idx="1309">
                  <c:v>43539</c:v>
                </c:pt>
                <c:pt idx="1310">
                  <c:v>43542</c:v>
                </c:pt>
                <c:pt idx="1311">
                  <c:v>43543</c:v>
                </c:pt>
                <c:pt idx="1312">
                  <c:v>43544</c:v>
                </c:pt>
                <c:pt idx="1313">
                  <c:v>43545</c:v>
                </c:pt>
                <c:pt idx="1314">
                  <c:v>43546</c:v>
                </c:pt>
                <c:pt idx="1315">
                  <c:v>43549</c:v>
                </c:pt>
                <c:pt idx="1316">
                  <c:v>43550</c:v>
                </c:pt>
                <c:pt idx="1317">
                  <c:v>43551</c:v>
                </c:pt>
                <c:pt idx="1318">
                  <c:v>43552</c:v>
                </c:pt>
                <c:pt idx="1319">
                  <c:v>43553</c:v>
                </c:pt>
                <c:pt idx="1320">
                  <c:v>43556</c:v>
                </c:pt>
                <c:pt idx="1321">
                  <c:v>43557</c:v>
                </c:pt>
                <c:pt idx="1322">
                  <c:v>43558</c:v>
                </c:pt>
                <c:pt idx="1323">
                  <c:v>43559</c:v>
                </c:pt>
                <c:pt idx="1324">
                  <c:v>43560</c:v>
                </c:pt>
                <c:pt idx="1325">
                  <c:v>43563</c:v>
                </c:pt>
                <c:pt idx="1326">
                  <c:v>43564</c:v>
                </c:pt>
                <c:pt idx="1327">
                  <c:v>43565</c:v>
                </c:pt>
                <c:pt idx="1328">
                  <c:v>43566</c:v>
                </c:pt>
                <c:pt idx="1329">
                  <c:v>43567</c:v>
                </c:pt>
                <c:pt idx="1330">
                  <c:v>43570</c:v>
                </c:pt>
                <c:pt idx="1331">
                  <c:v>43571</c:v>
                </c:pt>
                <c:pt idx="1332">
                  <c:v>43572</c:v>
                </c:pt>
                <c:pt idx="1333">
                  <c:v>43573</c:v>
                </c:pt>
                <c:pt idx="1334">
                  <c:v>43577</c:v>
                </c:pt>
                <c:pt idx="1335">
                  <c:v>43578</c:v>
                </c:pt>
                <c:pt idx="1336">
                  <c:v>43579</c:v>
                </c:pt>
                <c:pt idx="1337">
                  <c:v>43580</c:v>
                </c:pt>
                <c:pt idx="1338">
                  <c:v>43581</c:v>
                </c:pt>
                <c:pt idx="1339">
                  <c:v>43584</c:v>
                </c:pt>
                <c:pt idx="1340">
                  <c:v>43585</c:v>
                </c:pt>
                <c:pt idx="1341">
                  <c:v>43586</c:v>
                </c:pt>
                <c:pt idx="1342">
                  <c:v>43587</c:v>
                </c:pt>
                <c:pt idx="1343">
                  <c:v>43588</c:v>
                </c:pt>
                <c:pt idx="1344">
                  <c:v>43591</c:v>
                </c:pt>
                <c:pt idx="1345">
                  <c:v>43592</c:v>
                </c:pt>
                <c:pt idx="1346">
                  <c:v>43593</c:v>
                </c:pt>
                <c:pt idx="1347">
                  <c:v>43594</c:v>
                </c:pt>
                <c:pt idx="1348">
                  <c:v>43595</c:v>
                </c:pt>
                <c:pt idx="1349">
                  <c:v>43598</c:v>
                </c:pt>
                <c:pt idx="1350">
                  <c:v>43599</c:v>
                </c:pt>
                <c:pt idx="1351">
                  <c:v>43600</c:v>
                </c:pt>
                <c:pt idx="1352">
                  <c:v>43601</c:v>
                </c:pt>
                <c:pt idx="1353">
                  <c:v>43602</c:v>
                </c:pt>
                <c:pt idx="1354">
                  <c:v>43605</c:v>
                </c:pt>
                <c:pt idx="1355">
                  <c:v>43606</c:v>
                </c:pt>
                <c:pt idx="1356">
                  <c:v>43607</c:v>
                </c:pt>
                <c:pt idx="1357">
                  <c:v>43608</c:v>
                </c:pt>
                <c:pt idx="1358">
                  <c:v>43609</c:v>
                </c:pt>
                <c:pt idx="1359">
                  <c:v>43613</c:v>
                </c:pt>
                <c:pt idx="1360">
                  <c:v>43614</c:v>
                </c:pt>
                <c:pt idx="1361">
                  <c:v>43615</c:v>
                </c:pt>
                <c:pt idx="1362">
                  <c:v>43616</c:v>
                </c:pt>
                <c:pt idx="1363">
                  <c:v>43619</c:v>
                </c:pt>
                <c:pt idx="1364">
                  <c:v>43620</c:v>
                </c:pt>
                <c:pt idx="1365">
                  <c:v>43621</c:v>
                </c:pt>
                <c:pt idx="1366">
                  <c:v>43622</c:v>
                </c:pt>
                <c:pt idx="1367">
                  <c:v>43623</c:v>
                </c:pt>
                <c:pt idx="1368">
                  <c:v>43626</c:v>
                </c:pt>
                <c:pt idx="1369">
                  <c:v>43627</c:v>
                </c:pt>
                <c:pt idx="1370">
                  <c:v>43628</c:v>
                </c:pt>
                <c:pt idx="1371">
                  <c:v>43629</c:v>
                </c:pt>
                <c:pt idx="1372">
                  <c:v>43630</c:v>
                </c:pt>
                <c:pt idx="1373">
                  <c:v>43633</c:v>
                </c:pt>
                <c:pt idx="1374">
                  <c:v>43634</c:v>
                </c:pt>
                <c:pt idx="1375">
                  <c:v>43635</c:v>
                </c:pt>
                <c:pt idx="1376">
                  <c:v>43636</c:v>
                </c:pt>
                <c:pt idx="1377">
                  <c:v>43637</c:v>
                </c:pt>
                <c:pt idx="1378">
                  <c:v>43640</c:v>
                </c:pt>
                <c:pt idx="1379">
                  <c:v>43641</c:v>
                </c:pt>
                <c:pt idx="1380">
                  <c:v>43642</c:v>
                </c:pt>
                <c:pt idx="1381">
                  <c:v>43643</c:v>
                </c:pt>
                <c:pt idx="1382">
                  <c:v>43644</c:v>
                </c:pt>
                <c:pt idx="1383">
                  <c:v>43647</c:v>
                </c:pt>
                <c:pt idx="1384">
                  <c:v>43648</c:v>
                </c:pt>
                <c:pt idx="1385">
                  <c:v>43649</c:v>
                </c:pt>
                <c:pt idx="1386">
                  <c:v>43651</c:v>
                </c:pt>
                <c:pt idx="1387">
                  <c:v>43654</c:v>
                </c:pt>
                <c:pt idx="1388">
                  <c:v>43655</c:v>
                </c:pt>
                <c:pt idx="1389">
                  <c:v>43656</c:v>
                </c:pt>
                <c:pt idx="1390">
                  <c:v>43657</c:v>
                </c:pt>
                <c:pt idx="1391">
                  <c:v>43658</c:v>
                </c:pt>
                <c:pt idx="1392">
                  <c:v>43661</c:v>
                </c:pt>
                <c:pt idx="1393">
                  <c:v>43662</c:v>
                </c:pt>
                <c:pt idx="1394">
                  <c:v>43663</c:v>
                </c:pt>
                <c:pt idx="1395">
                  <c:v>43664</c:v>
                </c:pt>
                <c:pt idx="1396">
                  <c:v>43665</c:v>
                </c:pt>
                <c:pt idx="1397">
                  <c:v>43668</c:v>
                </c:pt>
                <c:pt idx="1398">
                  <c:v>43669</c:v>
                </c:pt>
                <c:pt idx="1399">
                  <c:v>43670</c:v>
                </c:pt>
                <c:pt idx="1400">
                  <c:v>43671</c:v>
                </c:pt>
                <c:pt idx="1401">
                  <c:v>43672</c:v>
                </c:pt>
                <c:pt idx="1402">
                  <c:v>43675</c:v>
                </c:pt>
                <c:pt idx="1403">
                  <c:v>43676</c:v>
                </c:pt>
                <c:pt idx="1404">
                  <c:v>43677</c:v>
                </c:pt>
                <c:pt idx="1405">
                  <c:v>43678</c:v>
                </c:pt>
                <c:pt idx="1406">
                  <c:v>43679</c:v>
                </c:pt>
                <c:pt idx="1407">
                  <c:v>43682</c:v>
                </c:pt>
                <c:pt idx="1408">
                  <c:v>43683</c:v>
                </c:pt>
                <c:pt idx="1409">
                  <c:v>43684</c:v>
                </c:pt>
                <c:pt idx="1410">
                  <c:v>43685</c:v>
                </c:pt>
                <c:pt idx="1411">
                  <c:v>43686</c:v>
                </c:pt>
                <c:pt idx="1412">
                  <c:v>43689</c:v>
                </c:pt>
                <c:pt idx="1413">
                  <c:v>43690</c:v>
                </c:pt>
                <c:pt idx="1414">
                  <c:v>43691</c:v>
                </c:pt>
                <c:pt idx="1415">
                  <c:v>43692</c:v>
                </c:pt>
                <c:pt idx="1416">
                  <c:v>43693</c:v>
                </c:pt>
                <c:pt idx="1417">
                  <c:v>43696</c:v>
                </c:pt>
                <c:pt idx="1418">
                  <c:v>43697</c:v>
                </c:pt>
                <c:pt idx="1419">
                  <c:v>43698</c:v>
                </c:pt>
                <c:pt idx="1420">
                  <c:v>43699</c:v>
                </c:pt>
                <c:pt idx="1421">
                  <c:v>43700</c:v>
                </c:pt>
                <c:pt idx="1422">
                  <c:v>43703</c:v>
                </c:pt>
                <c:pt idx="1423">
                  <c:v>43704</c:v>
                </c:pt>
                <c:pt idx="1424">
                  <c:v>43705</c:v>
                </c:pt>
                <c:pt idx="1425">
                  <c:v>43706</c:v>
                </c:pt>
                <c:pt idx="1426">
                  <c:v>43707</c:v>
                </c:pt>
                <c:pt idx="1427">
                  <c:v>43711</c:v>
                </c:pt>
                <c:pt idx="1428">
                  <c:v>43712</c:v>
                </c:pt>
                <c:pt idx="1429">
                  <c:v>43713</c:v>
                </c:pt>
                <c:pt idx="1430">
                  <c:v>43714</c:v>
                </c:pt>
                <c:pt idx="1431">
                  <c:v>43717</c:v>
                </c:pt>
                <c:pt idx="1432">
                  <c:v>43718</c:v>
                </c:pt>
                <c:pt idx="1433">
                  <c:v>43719</c:v>
                </c:pt>
                <c:pt idx="1434">
                  <c:v>43720</c:v>
                </c:pt>
                <c:pt idx="1435">
                  <c:v>43721</c:v>
                </c:pt>
                <c:pt idx="1436">
                  <c:v>43724</c:v>
                </c:pt>
                <c:pt idx="1437">
                  <c:v>43725</c:v>
                </c:pt>
                <c:pt idx="1438">
                  <c:v>43726</c:v>
                </c:pt>
                <c:pt idx="1439">
                  <c:v>43727</c:v>
                </c:pt>
                <c:pt idx="1440">
                  <c:v>43728</c:v>
                </c:pt>
                <c:pt idx="1441">
                  <c:v>43731</c:v>
                </c:pt>
                <c:pt idx="1442">
                  <c:v>43732</c:v>
                </c:pt>
                <c:pt idx="1443">
                  <c:v>43733</c:v>
                </c:pt>
                <c:pt idx="1444">
                  <c:v>43734</c:v>
                </c:pt>
                <c:pt idx="1445">
                  <c:v>43735</c:v>
                </c:pt>
                <c:pt idx="1446">
                  <c:v>43738</c:v>
                </c:pt>
                <c:pt idx="1447">
                  <c:v>43739</c:v>
                </c:pt>
                <c:pt idx="1448">
                  <c:v>43740</c:v>
                </c:pt>
                <c:pt idx="1449">
                  <c:v>43741</c:v>
                </c:pt>
                <c:pt idx="1450">
                  <c:v>43742</c:v>
                </c:pt>
                <c:pt idx="1451">
                  <c:v>43745</c:v>
                </c:pt>
                <c:pt idx="1452">
                  <c:v>43746</c:v>
                </c:pt>
                <c:pt idx="1453">
                  <c:v>43747</c:v>
                </c:pt>
                <c:pt idx="1454">
                  <c:v>43748</c:v>
                </c:pt>
                <c:pt idx="1455">
                  <c:v>43749</c:v>
                </c:pt>
                <c:pt idx="1456">
                  <c:v>43752</c:v>
                </c:pt>
                <c:pt idx="1457">
                  <c:v>43753</c:v>
                </c:pt>
                <c:pt idx="1458">
                  <c:v>43754</c:v>
                </c:pt>
                <c:pt idx="1459">
                  <c:v>43755</c:v>
                </c:pt>
                <c:pt idx="1460">
                  <c:v>43756</c:v>
                </c:pt>
                <c:pt idx="1461">
                  <c:v>43759</c:v>
                </c:pt>
                <c:pt idx="1462">
                  <c:v>43760</c:v>
                </c:pt>
                <c:pt idx="1463">
                  <c:v>43761</c:v>
                </c:pt>
                <c:pt idx="1464">
                  <c:v>43762</c:v>
                </c:pt>
                <c:pt idx="1465">
                  <c:v>43763</c:v>
                </c:pt>
                <c:pt idx="1466">
                  <c:v>43766</c:v>
                </c:pt>
                <c:pt idx="1467">
                  <c:v>43767</c:v>
                </c:pt>
                <c:pt idx="1468">
                  <c:v>43768</c:v>
                </c:pt>
                <c:pt idx="1469">
                  <c:v>43769</c:v>
                </c:pt>
                <c:pt idx="1470">
                  <c:v>43770</c:v>
                </c:pt>
                <c:pt idx="1471">
                  <c:v>43773</c:v>
                </c:pt>
                <c:pt idx="1472">
                  <c:v>43774</c:v>
                </c:pt>
                <c:pt idx="1473">
                  <c:v>43775</c:v>
                </c:pt>
                <c:pt idx="1474">
                  <c:v>43776</c:v>
                </c:pt>
                <c:pt idx="1475">
                  <c:v>43777</c:v>
                </c:pt>
                <c:pt idx="1476">
                  <c:v>43780</c:v>
                </c:pt>
                <c:pt idx="1477">
                  <c:v>43781</c:v>
                </c:pt>
                <c:pt idx="1478">
                  <c:v>43782</c:v>
                </c:pt>
                <c:pt idx="1479">
                  <c:v>43783</c:v>
                </c:pt>
                <c:pt idx="1480">
                  <c:v>43784</c:v>
                </c:pt>
                <c:pt idx="1481">
                  <c:v>43787</c:v>
                </c:pt>
                <c:pt idx="1482">
                  <c:v>43788</c:v>
                </c:pt>
                <c:pt idx="1483">
                  <c:v>43789</c:v>
                </c:pt>
                <c:pt idx="1484">
                  <c:v>43790</c:v>
                </c:pt>
                <c:pt idx="1485">
                  <c:v>43791</c:v>
                </c:pt>
                <c:pt idx="1486">
                  <c:v>43794</c:v>
                </c:pt>
                <c:pt idx="1487">
                  <c:v>43795</c:v>
                </c:pt>
                <c:pt idx="1488">
                  <c:v>43796</c:v>
                </c:pt>
                <c:pt idx="1489">
                  <c:v>43798</c:v>
                </c:pt>
                <c:pt idx="1490">
                  <c:v>43801</c:v>
                </c:pt>
                <c:pt idx="1491">
                  <c:v>43802</c:v>
                </c:pt>
                <c:pt idx="1492">
                  <c:v>43803</c:v>
                </c:pt>
                <c:pt idx="1493">
                  <c:v>43804</c:v>
                </c:pt>
                <c:pt idx="1494">
                  <c:v>43805</c:v>
                </c:pt>
                <c:pt idx="1495">
                  <c:v>43808</c:v>
                </c:pt>
                <c:pt idx="1496">
                  <c:v>43809</c:v>
                </c:pt>
                <c:pt idx="1497">
                  <c:v>43810</c:v>
                </c:pt>
                <c:pt idx="1498">
                  <c:v>43811</c:v>
                </c:pt>
                <c:pt idx="1499">
                  <c:v>43812</c:v>
                </c:pt>
                <c:pt idx="1500">
                  <c:v>43815</c:v>
                </c:pt>
                <c:pt idx="1501">
                  <c:v>43816</c:v>
                </c:pt>
                <c:pt idx="1502">
                  <c:v>43817</c:v>
                </c:pt>
                <c:pt idx="1503">
                  <c:v>43818</c:v>
                </c:pt>
                <c:pt idx="1504">
                  <c:v>43819</c:v>
                </c:pt>
                <c:pt idx="1505">
                  <c:v>43822</c:v>
                </c:pt>
                <c:pt idx="1506">
                  <c:v>43823</c:v>
                </c:pt>
                <c:pt idx="1507">
                  <c:v>43825</c:v>
                </c:pt>
                <c:pt idx="1508">
                  <c:v>43826</c:v>
                </c:pt>
                <c:pt idx="1509">
                  <c:v>43829</c:v>
                </c:pt>
                <c:pt idx="1510">
                  <c:v>43830</c:v>
                </c:pt>
                <c:pt idx="1511">
                  <c:v>43832</c:v>
                </c:pt>
                <c:pt idx="1512">
                  <c:v>43833</c:v>
                </c:pt>
                <c:pt idx="1513">
                  <c:v>43836</c:v>
                </c:pt>
                <c:pt idx="1514">
                  <c:v>43837</c:v>
                </c:pt>
                <c:pt idx="1515">
                  <c:v>43838</c:v>
                </c:pt>
                <c:pt idx="1516">
                  <c:v>43839</c:v>
                </c:pt>
                <c:pt idx="1517">
                  <c:v>43840</c:v>
                </c:pt>
                <c:pt idx="1518">
                  <c:v>43843</c:v>
                </c:pt>
                <c:pt idx="1519">
                  <c:v>43844</c:v>
                </c:pt>
                <c:pt idx="1520">
                  <c:v>43845</c:v>
                </c:pt>
                <c:pt idx="1521">
                  <c:v>43846</c:v>
                </c:pt>
                <c:pt idx="1522">
                  <c:v>43847</c:v>
                </c:pt>
                <c:pt idx="1523">
                  <c:v>43851</c:v>
                </c:pt>
                <c:pt idx="1524">
                  <c:v>43852</c:v>
                </c:pt>
                <c:pt idx="1525">
                  <c:v>43853</c:v>
                </c:pt>
                <c:pt idx="1526">
                  <c:v>43854</c:v>
                </c:pt>
                <c:pt idx="1527">
                  <c:v>43857</c:v>
                </c:pt>
                <c:pt idx="1528">
                  <c:v>43858</c:v>
                </c:pt>
                <c:pt idx="1529">
                  <c:v>43859</c:v>
                </c:pt>
                <c:pt idx="1530">
                  <c:v>43860</c:v>
                </c:pt>
                <c:pt idx="1531">
                  <c:v>43861</c:v>
                </c:pt>
                <c:pt idx="1532">
                  <c:v>43864</c:v>
                </c:pt>
                <c:pt idx="1533">
                  <c:v>43865</c:v>
                </c:pt>
                <c:pt idx="1534">
                  <c:v>43866</c:v>
                </c:pt>
                <c:pt idx="1535">
                  <c:v>43867</c:v>
                </c:pt>
                <c:pt idx="1536">
                  <c:v>43868</c:v>
                </c:pt>
                <c:pt idx="1537">
                  <c:v>43871</c:v>
                </c:pt>
                <c:pt idx="1538">
                  <c:v>43872</c:v>
                </c:pt>
                <c:pt idx="1539">
                  <c:v>43873</c:v>
                </c:pt>
                <c:pt idx="1540">
                  <c:v>43874</c:v>
                </c:pt>
                <c:pt idx="1541">
                  <c:v>43875</c:v>
                </c:pt>
                <c:pt idx="1542">
                  <c:v>43879</c:v>
                </c:pt>
                <c:pt idx="1543">
                  <c:v>43880</c:v>
                </c:pt>
                <c:pt idx="1544">
                  <c:v>43881</c:v>
                </c:pt>
                <c:pt idx="1545">
                  <c:v>43882</c:v>
                </c:pt>
                <c:pt idx="1546">
                  <c:v>43885</c:v>
                </c:pt>
                <c:pt idx="1547">
                  <c:v>43886</c:v>
                </c:pt>
                <c:pt idx="1548">
                  <c:v>43887</c:v>
                </c:pt>
                <c:pt idx="1549">
                  <c:v>43888</c:v>
                </c:pt>
                <c:pt idx="1550">
                  <c:v>43889</c:v>
                </c:pt>
                <c:pt idx="1551">
                  <c:v>43892</c:v>
                </c:pt>
                <c:pt idx="1552">
                  <c:v>43893</c:v>
                </c:pt>
                <c:pt idx="1553">
                  <c:v>43894</c:v>
                </c:pt>
                <c:pt idx="1554">
                  <c:v>43895</c:v>
                </c:pt>
                <c:pt idx="1555">
                  <c:v>43896</c:v>
                </c:pt>
                <c:pt idx="1556">
                  <c:v>43899</c:v>
                </c:pt>
                <c:pt idx="1557">
                  <c:v>43900</c:v>
                </c:pt>
                <c:pt idx="1558">
                  <c:v>43901</c:v>
                </c:pt>
                <c:pt idx="1559">
                  <c:v>43902</c:v>
                </c:pt>
                <c:pt idx="1560">
                  <c:v>43903</c:v>
                </c:pt>
                <c:pt idx="1561">
                  <c:v>43906</c:v>
                </c:pt>
                <c:pt idx="1562">
                  <c:v>43907</c:v>
                </c:pt>
                <c:pt idx="1563">
                  <c:v>43908</c:v>
                </c:pt>
                <c:pt idx="1564">
                  <c:v>43909</c:v>
                </c:pt>
                <c:pt idx="1565">
                  <c:v>43910</c:v>
                </c:pt>
                <c:pt idx="1566">
                  <c:v>43913</c:v>
                </c:pt>
                <c:pt idx="1567">
                  <c:v>43914</c:v>
                </c:pt>
                <c:pt idx="1568">
                  <c:v>43915</c:v>
                </c:pt>
                <c:pt idx="1569">
                  <c:v>43916</c:v>
                </c:pt>
                <c:pt idx="1570">
                  <c:v>43917</c:v>
                </c:pt>
                <c:pt idx="1571">
                  <c:v>43920</c:v>
                </c:pt>
                <c:pt idx="1572">
                  <c:v>43921</c:v>
                </c:pt>
                <c:pt idx="1573">
                  <c:v>43922</c:v>
                </c:pt>
                <c:pt idx="1574">
                  <c:v>43923</c:v>
                </c:pt>
                <c:pt idx="1575">
                  <c:v>43924</c:v>
                </c:pt>
                <c:pt idx="1576">
                  <c:v>43927</c:v>
                </c:pt>
                <c:pt idx="1577">
                  <c:v>43928</c:v>
                </c:pt>
                <c:pt idx="1578">
                  <c:v>43929</c:v>
                </c:pt>
                <c:pt idx="1579">
                  <c:v>43930</c:v>
                </c:pt>
                <c:pt idx="1580">
                  <c:v>43934</c:v>
                </c:pt>
                <c:pt idx="1581">
                  <c:v>43935</c:v>
                </c:pt>
                <c:pt idx="1582">
                  <c:v>43936</c:v>
                </c:pt>
                <c:pt idx="1583">
                  <c:v>43937</c:v>
                </c:pt>
                <c:pt idx="1584">
                  <c:v>43938</c:v>
                </c:pt>
                <c:pt idx="1585">
                  <c:v>43941</c:v>
                </c:pt>
                <c:pt idx="1586">
                  <c:v>43942</c:v>
                </c:pt>
                <c:pt idx="1587">
                  <c:v>43943</c:v>
                </c:pt>
                <c:pt idx="1588">
                  <c:v>43944</c:v>
                </c:pt>
                <c:pt idx="1589">
                  <c:v>43945</c:v>
                </c:pt>
                <c:pt idx="1590">
                  <c:v>43948</c:v>
                </c:pt>
                <c:pt idx="1591">
                  <c:v>43949</c:v>
                </c:pt>
                <c:pt idx="1592">
                  <c:v>43950</c:v>
                </c:pt>
                <c:pt idx="1593">
                  <c:v>43951</c:v>
                </c:pt>
                <c:pt idx="1594">
                  <c:v>43952</c:v>
                </c:pt>
                <c:pt idx="1595">
                  <c:v>43955</c:v>
                </c:pt>
                <c:pt idx="1596">
                  <c:v>43956</c:v>
                </c:pt>
                <c:pt idx="1597">
                  <c:v>43957</c:v>
                </c:pt>
                <c:pt idx="1598">
                  <c:v>43958</c:v>
                </c:pt>
                <c:pt idx="1599">
                  <c:v>43959</c:v>
                </c:pt>
                <c:pt idx="1600">
                  <c:v>43962</c:v>
                </c:pt>
                <c:pt idx="1601">
                  <c:v>43963</c:v>
                </c:pt>
                <c:pt idx="1602">
                  <c:v>43964</c:v>
                </c:pt>
                <c:pt idx="1603">
                  <c:v>43965</c:v>
                </c:pt>
                <c:pt idx="1604">
                  <c:v>43966</c:v>
                </c:pt>
                <c:pt idx="1605">
                  <c:v>43969</c:v>
                </c:pt>
                <c:pt idx="1606">
                  <c:v>43970</c:v>
                </c:pt>
                <c:pt idx="1607">
                  <c:v>43971</c:v>
                </c:pt>
                <c:pt idx="1608">
                  <c:v>43972</c:v>
                </c:pt>
                <c:pt idx="1609">
                  <c:v>43973</c:v>
                </c:pt>
                <c:pt idx="1610">
                  <c:v>43977</c:v>
                </c:pt>
                <c:pt idx="1611">
                  <c:v>43978</c:v>
                </c:pt>
                <c:pt idx="1612">
                  <c:v>43979</c:v>
                </c:pt>
                <c:pt idx="1613">
                  <c:v>43980</c:v>
                </c:pt>
                <c:pt idx="1614">
                  <c:v>43983</c:v>
                </c:pt>
                <c:pt idx="1615">
                  <c:v>43984</c:v>
                </c:pt>
                <c:pt idx="1616">
                  <c:v>43985</c:v>
                </c:pt>
                <c:pt idx="1617">
                  <c:v>43986</c:v>
                </c:pt>
                <c:pt idx="1618">
                  <c:v>43987</c:v>
                </c:pt>
                <c:pt idx="1619">
                  <c:v>43990</c:v>
                </c:pt>
                <c:pt idx="1620">
                  <c:v>43991</c:v>
                </c:pt>
                <c:pt idx="1621">
                  <c:v>43992</c:v>
                </c:pt>
                <c:pt idx="1622">
                  <c:v>43993</c:v>
                </c:pt>
                <c:pt idx="1623">
                  <c:v>43994</c:v>
                </c:pt>
                <c:pt idx="1624">
                  <c:v>43997</c:v>
                </c:pt>
                <c:pt idx="1625">
                  <c:v>43998</c:v>
                </c:pt>
                <c:pt idx="1626">
                  <c:v>43999</c:v>
                </c:pt>
                <c:pt idx="1627">
                  <c:v>44000</c:v>
                </c:pt>
                <c:pt idx="1628">
                  <c:v>44001</c:v>
                </c:pt>
                <c:pt idx="1629">
                  <c:v>44004</c:v>
                </c:pt>
                <c:pt idx="1630">
                  <c:v>44005</c:v>
                </c:pt>
                <c:pt idx="1631">
                  <c:v>44006</c:v>
                </c:pt>
                <c:pt idx="1632">
                  <c:v>44007</c:v>
                </c:pt>
                <c:pt idx="1633">
                  <c:v>44008</c:v>
                </c:pt>
                <c:pt idx="1634">
                  <c:v>44011</c:v>
                </c:pt>
                <c:pt idx="1635">
                  <c:v>44012</c:v>
                </c:pt>
                <c:pt idx="1636">
                  <c:v>44013</c:v>
                </c:pt>
                <c:pt idx="1637">
                  <c:v>44014</c:v>
                </c:pt>
                <c:pt idx="1638">
                  <c:v>44018</c:v>
                </c:pt>
                <c:pt idx="1639">
                  <c:v>44019</c:v>
                </c:pt>
                <c:pt idx="1640">
                  <c:v>44020</c:v>
                </c:pt>
                <c:pt idx="1641">
                  <c:v>44021</c:v>
                </c:pt>
                <c:pt idx="1642">
                  <c:v>44022</c:v>
                </c:pt>
                <c:pt idx="1643">
                  <c:v>44025</c:v>
                </c:pt>
                <c:pt idx="1644">
                  <c:v>44026</c:v>
                </c:pt>
                <c:pt idx="1645">
                  <c:v>44027</c:v>
                </c:pt>
                <c:pt idx="1646">
                  <c:v>44028</c:v>
                </c:pt>
                <c:pt idx="1647">
                  <c:v>44029</c:v>
                </c:pt>
                <c:pt idx="1648">
                  <c:v>44032</c:v>
                </c:pt>
                <c:pt idx="1649">
                  <c:v>44033</c:v>
                </c:pt>
                <c:pt idx="1650">
                  <c:v>44034</c:v>
                </c:pt>
                <c:pt idx="1651">
                  <c:v>44035</c:v>
                </c:pt>
                <c:pt idx="1652">
                  <c:v>44036</c:v>
                </c:pt>
                <c:pt idx="1653">
                  <c:v>44039</c:v>
                </c:pt>
                <c:pt idx="1654">
                  <c:v>44040</c:v>
                </c:pt>
                <c:pt idx="1655">
                  <c:v>44041</c:v>
                </c:pt>
                <c:pt idx="1656">
                  <c:v>44042</c:v>
                </c:pt>
                <c:pt idx="1657">
                  <c:v>44043</c:v>
                </c:pt>
                <c:pt idx="1658">
                  <c:v>44046</c:v>
                </c:pt>
                <c:pt idx="1659">
                  <c:v>44047</c:v>
                </c:pt>
                <c:pt idx="1660">
                  <c:v>44048</c:v>
                </c:pt>
                <c:pt idx="1661">
                  <c:v>44049</c:v>
                </c:pt>
                <c:pt idx="1662">
                  <c:v>44050</c:v>
                </c:pt>
                <c:pt idx="1663">
                  <c:v>44053</c:v>
                </c:pt>
                <c:pt idx="1664">
                  <c:v>44054</c:v>
                </c:pt>
                <c:pt idx="1665">
                  <c:v>44055</c:v>
                </c:pt>
                <c:pt idx="1666">
                  <c:v>44056</c:v>
                </c:pt>
                <c:pt idx="1667">
                  <c:v>44057</c:v>
                </c:pt>
                <c:pt idx="1668">
                  <c:v>44060</c:v>
                </c:pt>
                <c:pt idx="1669">
                  <c:v>44061</c:v>
                </c:pt>
                <c:pt idx="1670">
                  <c:v>44062</c:v>
                </c:pt>
                <c:pt idx="1671">
                  <c:v>44063</c:v>
                </c:pt>
                <c:pt idx="1672">
                  <c:v>44064</c:v>
                </c:pt>
                <c:pt idx="1673">
                  <c:v>44067</c:v>
                </c:pt>
                <c:pt idx="1674">
                  <c:v>44068</c:v>
                </c:pt>
                <c:pt idx="1675">
                  <c:v>44069</c:v>
                </c:pt>
                <c:pt idx="1676">
                  <c:v>44070</c:v>
                </c:pt>
                <c:pt idx="1677">
                  <c:v>44071</c:v>
                </c:pt>
                <c:pt idx="1678">
                  <c:v>44074</c:v>
                </c:pt>
                <c:pt idx="1679">
                  <c:v>44075</c:v>
                </c:pt>
                <c:pt idx="1680">
                  <c:v>44076</c:v>
                </c:pt>
                <c:pt idx="1681">
                  <c:v>44077</c:v>
                </c:pt>
                <c:pt idx="1682">
                  <c:v>44078</c:v>
                </c:pt>
                <c:pt idx="1683">
                  <c:v>44082</c:v>
                </c:pt>
                <c:pt idx="1684">
                  <c:v>44083</c:v>
                </c:pt>
                <c:pt idx="1685">
                  <c:v>44084</c:v>
                </c:pt>
                <c:pt idx="1686">
                  <c:v>44085</c:v>
                </c:pt>
                <c:pt idx="1687">
                  <c:v>44088</c:v>
                </c:pt>
                <c:pt idx="1688">
                  <c:v>44089</c:v>
                </c:pt>
                <c:pt idx="1689">
                  <c:v>44090</c:v>
                </c:pt>
                <c:pt idx="1690">
                  <c:v>44091</c:v>
                </c:pt>
                <c:pt idx="1691">
                  <c:v>44092</c:v>
                </c:pt>
                <c:pt idx="1692">
                  <c:v>44095</c:v>
                </c:pt>
                <c:pt idx="1693">
                  <c:v>44096</c:v>
                </c:pt>
                <c:pt idx="1694">
                  <c:v>44097</c:v>
                </c:pt>
                <c:pt idx="1695">
                  <c:v>44098</c:v>
                </c:pt>
                <c:pt idx="1696">
                  <c:v>44099</c:v>
                </c:pt>
                <c:pt idx="1697">
                  <c:v>44102</c:v>
                </c:pt>
                <c:pt idx="1698">
                  <c:v>44103</c:v>
                </c:pt>
                <c:pt idx="1699">
                  <c:v>44104</c:v>
                </c:pt>
                <c:pt idx="1700">
                  <c:v>44105</c:v>
                </c:pt>
                <c:pt idx="1701">
                  <c:v>44106</c:v>
                </c:pt>
                <c:pt idx="1702">
                  <c:v>44109</c:v>
                </c:pt>
                <c:pt idx="1703">
                  <c:v>44110</c:v>
                </c:pt>
                <c:pt idx="1704">
                  <c:v>44111</c:v>
                </c:pt>
                <c:pt idx="1705">
                  <c:v>44112</c:v>
                </c:pt>
                <c:pt idx="1706">
                  <c:v>44113</c:v>
                </c:pt>
                <c:pt idx="1707">
                  <c:v>44116</c:v>
                </c:pt>
                <c:pt idx="1708">
                  <c:v>44117</c:v>
                </c:pt>
                <c:pt idx="1709">
                  <c:v>44118</c:v>
                </c:pt>
                <c:pt idx="1710">
                  <c:v>44119</c:v>
                </c:pt>
                <c:pt idx="1711">
                  <c:v>44120</c:v>
                </c:pt>
                <c:pt idx="1712">
                  <c:v>44123</c:v>
                </c:pt>
                <c:pt idx="1713">
                  <c:v>44124</c:v>
                </c:pt>
                <c:pt idx="1714">
                  <c:v>44125</c:v>
                </c:pt>
                <c:pt idx="1715">
                  <c:v>44126</c:v>
                </c:pt>
                <c:pt idx="1716">
                  <c:v>44127</c:v>
                </c:pt>
                <c:pt idx="1717">
                  <c:v>44130</c:v>
                </c:pt>
                <c:pt idx="1718">
                  <c:v>44131</c:v>
                </c:pt>
                <c:pt idx="1719">
                  <c:v>44132</c:v>
                </c:pt>
                <c:pt idx="1720">
                  <c:v>44133</c:v>
                </c:pt>
                <c:pt idx="1721">
                  <c:v>44134</c:v>
                </c:pt>
                <c:pt idx="1722">
                  <c:v>44137</c:v>
                </c:pt>
                <c:pt idx="1723">
                  <c:v>44138</c:v>
                </c:pt>
                <c:pt idx="1724">
                  <c:v>44139</c:v>
                </c:pt>
                <c:pt idx="1725">
                  <c:v>44140</c:v>
                </c:pt>
                <c:pt idx="1726">
                  <c:v>44141</c:v>
                </c:pt>
                <c:pt idx="1727">
                  <c:v>44144</c:v>
                </c:pt>
                <c:pt idx="1728">
                  <c:v>44145</c:v>
                </c:pt>
                <c:pt idx="1729">
                  <c:v>44146</c:v>
                </c:pt>
                <c:pt idx="1730">
                  <c:v>44147</c:v>
                </c:pt>
                <c:pt idx="1731">
                  <c:v>44148</c:v>
                </c:pt>
                <c:pt idx="1732">
                  <c:v>44151</c:v>
                </c:pt>
                <c:pt idx="1733">
                  <c:v>44152</c:v>
                </c:pt>
                <c:pt idx="1734">
                  <c:v>44153</c:v>
                </c:pt>
                <c:pt idx="1735">
                  <c:v>44154</c:v>
                </c:pt>
                <c:pt idx="1736">
                  <c:v>44155</c:v>
                </c:pt>
                <c:pt idx="1737">
                  <c:v>44158</c:v>
                </c:pt>
                <c:pt idx="1738">
                  <c:v>44159</c:v>
                </c:pt>
                <c:pt idx="1739">
                  <c:v>44160</c:v>
                </c:pt>
                <c:pt idx="1740">
                  <c:v>44162</c:v>
                </c:pt>
                <c:pt idx="1741">
                  <c:v>44165</c:v>
                </c:pt>
                <c:pt idx="1742">
                  <c:v>44166</c:v>
                </c:pt>
                <c:pt idx="1743">
                  <c:v>44167</c:v>
                </c:pt>
                <c:pt idx="1744">
                  <c:v>44168</c:v>
                </c:pt>
                <c:pt idx="1745">
                  <c:v>44169</c:v>
                </c:pt>
                <c:pt idx="1746">
                  <c:v>44172</c:v>
                </c:pt>
                <c:pt idx="1747">
                  <c:v>44173</c:v>
                </c:pt>
                <c:pt idx="1748">
                  <c:v>44174</c:v>
                </c:pt>
                <c:pt idx="1749">
                  <c:v>44175</c:v>
                </c:pt>
                <c:pt idx="1750">
                  <c:v>44176</c:v>
                </c:pt>
                <c:pt idx="1751">
                  <c:v>44179</c:v>
                </c:pt>
                <c:pt idx="1752">
                  <c:v>44180</c:v>
                </c:pt>
                <c:pt idx="1753">
                  <c:v>44181</c:v>
                </c:pt>
                <c:pt idx="1754">
                  <c:v>44182</c:v>
                </c:pt>
                <c:pt idx="1755">
                  <c:v>44183</c:v>
                </c:pt>
                <c:pt idx="1756">
                  <c:v>44186</c:v>
                </c:pt>
                <c:pt idx="1757">
                  <c:v>44187</c:v>
                </c:pt>
                <c:pt idx="1758">
                  <c:v>44188</c:v>
                </c:pt>
                <c:pt idx="1759">
                  <c:v>44189</c:v>
                </c:pt>
                <c:pt idx="1760">
                  <c:v>44193</c:v>
                </c:pt>
                <c:pt idx="1761">
                  <c:v>44194</c:v>
                </c:pt>
                <c:pt idx="1762">
                  <c:v>44195</c:v>
                </c:pt>
                <c:pt idx="1763">
                  <c:v>44196</c:v>
                </c:pt>
                <c:pt idx="1764">
                  <c:v>44200</c:v>
                </c:pt>
                <c:pt idx="1765">
                  <c:v>44201</c:v>
                </c:pt>
                <c:pt idx="1766">
                  <c:v>44202</c:v>
                </c:pt>
                <c:pt idx="1767">
                  <c:v>44203</c:v>
                </c:pt>
                <c:pt idx="1768">
                  <c:v>44204</c:v>
                </c:pt>
                <c:pt idx="1769">
                  <c:v>44207</c:v>
                </c:pt>
                <c:pt idx="1770">
                  <c:v>44208</c:v>
                </c:pt>
                <c:pt idx="1771">
                  <c:v>44209</c:v>
                </c:pt>
                <c:pt idx="1772">
                  <c:v>44210</c:v>
                </c:pt>
                <c:pt idx="1773">
                  <c:v>44211</c:v>
                </c:pt>
                <c:pt idx="1774">
                  <c:v>44215</c:v>
                </c:pt>
                <c:pt idx="1775">
                  <c:v>44216</c:v>
                </c:pt>
                <c:pt idx="1776">
                  <c:v>44217</c:v>
                </c:pt>
                <c:pt idx="1777">
                  <c:v>44218</c:v>
                </c:pt>
                <c:pt idx="1778">
                  <c:v>44221</c:v>
                </c:pt>
                <c:pt idx="1779">
                  <c:v>44222</c:v>
                </c:pt>
                <c:pt idx="1780">
                  <c:v>44223</c:v>
                </c:pt>
                <c:pt idx="1781">
                  <c:v>44224</c:v>
                </c:pt>
                <c:pt idx="1782">
                  <c:v>44225</c:v>
                </c:pt>
                <c:pt idx="1783">
                  <c:v>44228</c:v>
                </c:pt>
                <c:pt idx="1784">
                  <c:v>44229</c:v>
                </c:pt>
                <c:pt idx="1785">
                  <c:v>44230</c:v>
                </c:pt>
                <c:pt idx="1786">
                  <c:v>44231</c:v>
                </c:pt>
                <c:pt idx="1787">
                  <c:v>44232</c:v>
                </c:pt>
                <c:pt idx="1788">
                  <c:v>44235</c:v>
                </c:pt>
                <c:pt idx="1789">
                  <c:v>44236</c:v>
                </c:pt>
                <c:pt idx="1790">
                  <c:v>44237</c:v>
                </c:pt>
                <c:pt idx="1791">
                  <c:v>44238</c:v>
                </c:pt>
                <c:pt idx="1792">
                  <c:v>44239</c:v>
                </c:pt>
                <c:pt idx="1793">
                  <c:v>44243</c:v>
                </c:pt>
                <c:pt idx="1794">
                  <c:v>44244</c:v>
                </c:pt>
                <c:pt idx="1795">
                  <c:v>44245</c:v>
                </c:pt>
                <c:pt idx="1796">
                  <c:v>44246</c:v>
                </c:pt>
                <c:pt idx="1797">
                  <c:v>44249</c:v>
                </c:pt>
                <c:pt idx="1798">
                  <c:v>44250</c:v>
                </c:pt>
                <c:pt idx="1799">
                  <c:v>44251</c:v>
                </c:pt>
                <c:pt idx="1800">
                  <c:v>44252</c:v>
                </c:pt>
                <c:pt idx="1801">
                  <c:v>44253</c:v>
                </c:pt>
                <c:pt idx="1802">
                  <c:v>44256</c:v>
                </c:pt>
                <c:pt idx="1803">
                  <c:v>44257</c:v>
                </c:pt>
                <c:pt idx="1804">
                  <c:v>44258</c:v>
                </c:pt>
                <c:pt idx="1805">
                  <c:v>44259</c:v>
                </c:pt>
                <c:pt idx="1806">
                  <c:v>44260</c:v>
                </c:pt>
                <c:pt idx="1807">
                  <c:v>44263</c:v>
                </c:pt>
                <c:pt idx="1808">
                  <c:v>44264</c:v>
                </c:pt>
                <c:pt idx="1809">
                  <c:v>44265</c:v>
                </c:pt>
                <c:pt idx="1810">
                  <c:v>44266</c:v>
                </c:pt>
                <c:pt idx="1811">
                  <c:v>44267</c:v>
                </c:pt>
                <c:pt idx="1812">
                  <c:v>44270</c:v>
                </c:pt>
                <c:pt idx="1813">
                  <c:v>44271</c:v>
                </c:pt>
                <c:pt idx="1814">
                  <c:v>44272</c:v>
                </c:pt>
                <c:pt idx="1815">
                  <c:v>44273</c:v>
                </c:pt>
                <c:pt idx="1816">
                  <c:v>44274</c:v>
                </c:pt>
                <c:pt idx="1817">
                  <c:v>44277</c:v>
                </c:pt>
                <c:pt idx="1818">
                  <c:v>44278</c:v>
                </c:pt>
                <c:pt idx="1819">
                  <c:v>44279</c:v>
                </c:pt>
                <c:pt idx="1820">
                  <c:v>44280</c:v>
                </c:pt>
                <c:pt idx="1821">
                  <c:v>44281</c:v>
                </c:pt>
                <c:pt idx="1822">
                  <c:v>44284</c:v>
                </c:pt>
                <c:pt idx="1823">
                  <c:v>44285</c:v>
                </c:pt>
                <c:pt idx="1824">
                  <c:v>44286</c:v>
                </c:pt>
                <c:pt idx="1825">
                  <c:v>44287</c:v>
                </c:pt>
                <c:pt idx="1826">
                  <c:v>44291</c:v>
                </c:pt>
                <c:pt idx="1827">
                  <c:v>44292</c:v>
                </c:pt>
                <c:pt idx="1828">
                  <c:v>44293</c:v>
                </c:pt>
                <c:pt idx="1829">
                  <c:v>44294</c:v>
                </c:pt>
                <c:pt idx="1830">
                  <c:v>44295</c:v>
                </c:pt>
                <c:pt idx="1831">
                  <c:v>44298</c:v>
                </c:pt>
                <c:pt idx="1832">
                  <c:v>44299</c:v>
                </c:pt>
                <c:pt idx="1833">
                  <c:v>44300</c:v>
                </c:pt>
                <c:pt idx="1834">
                  <c:v>44301</c:v>
                </c:pt>
                <c:pt idx="1835">
                  <c:v>44302</c:v>
                </c:pt>
                <c:pt idx="1836">
                  <c:v>44305</c:v>
                </c:pt>
                <c:pt idx="1837">
                  <c:v>44306</c:v>
                </c:pt>
                <c:pt idx="1838">
                  <c:v>44307</c:v>
                </c:pt>
                <c:pt idx="1839">
                  <c:v>44308</c:v>
                </c:pt>
                <c:pt idx="1840">
                  <c:v>44309</c:v>
                </c:pt>
                <c:pt idx="1841">
                  <c:v>44312</c:v>
                </c:pt>
                <c:pt idx="1842">
                  <c:v>44313</c:v>
                </c:pt>
                <c:pt idx="1843">
                  <c:v>44314</c:v>
                </c:pt>
                <c:pt idx="1844">
                  <c:v>44315</c:v>
                </c:pt>
                <c:pt idx="1845">
                  <c:v>44316</c:v>
                </c:pt>
                <c:pt idx="1846">
                  <c:v>44319</c:v>
                </c:pt>
                <c:pt idx="1847">
                  <c:v>44320</c:v>
                </c:pt>
                <c:pt idx="1848">
                  <c:v>44321</c:v>
                </c:pt>
                <c:pt idx="1849">
                  <c:v>44322</c:v>
                </c:pt>
                <c:pt idx="1850">
                  <c:v>44323</c:v>
                </c:pt>
                <c:pt idx="1851">
                  <c:v>44326</c:v>
                </c:pt>
                <c:pt idx="1852">
                  <c:v>44327</c:v>
                </c:pt>
                <c:pt idx="1853">
                  <c:v>44328</c:v>
                </c:pt>
                <c:pt idx="1854">
                  <c:v>44329</c:v>
                </c:pt>
                <c:pt idx="1855">
                  <c:v>44330</c:v>
                </c:pt>
                <c:pt idx="1856">
                  <c:v>44333</c:v>
                </c:pt>
                <c:pt idx="1857">
                  <c:v>44334</c:v>
                </c:pt>
                <c:pt idx="1858">
                  <c:v>44335</c:v>
                </c:pt>
                <c:pt idx="1859">
                  <c:v>44336</c:v>
                </c:pt>
                <c:pt idx="1860">
                  <c:v>44337</c:v>
                </c:pt>
                <c:pt idx="1861">
                  <c:v>44340</c:v>
                </c:pt>
                <c:pt idx="1862">
                  <c:v>44341</c:v>
                </c:pt>
                <c:pt idx="1863">
                  <c:v>44342</c:v>
                </c:pt>
                <c:pt idx="1864">
                  <c:v>44343</c:v>
                </c:pt>
                <c:pt idx="1865">
                  <c:v>44344</c:v>
                </c:pt>
                <c:pt idx="1866">
                  <c:v>44348</c:v>
                </c:pt>
                <c:pt idx="1867">
                  <c:v>44349</c:v>
                </c:pt>
                <c:pt idx="1868">
                  <c:v>44350</c:v>
                </c:pt>
                <c:pt idx="1869">
                  <c:v>44351</c:v>
                </c:pt>
                <c:pt idx="1870">
                  <c:v>44354</c:v>
                </c:pt>
                <c:pt idx="1871">
                  <c:v>44355</c:v>
                </c:pt>
                <c:pt idx="1872">
                  <c:v>44356</c:v>
                </c:pt>
                <c:pt idx="1873">
                  <c:v>44357</c:v>
                </c:pt>
                <c:pt idx="1874">
                  <c:v>44358</c:v>
                </c:pt>
                <c:pt idx="1875">
                  <c:v>44361</c:v>
                </c:pt>
                <c:pt idx="1876">
                  <c:v>44362</c:v>
                </c:pt>
                <c:pt idx="1877">
                  <c:v>44363</c:v>
                </c:pt>
                <c:pt idx="1878">
                  <c:v>44364</c:v>
                </c:pt>
                <c:pt idx="1879">
                  <c:v>44365</c:v>
                </c:pt>
                <c:pt idx="1880">
                  <c:v>44368</c:v>
                </c:pt>
                <c:pt idx="1881">
                  <c:v>44369</c:v>
                </c:pt>
                <c:pt idx="1882">
                  <c:v>44370</c:v>
                </c:pt>
                <c:pt idx="1883">
                  <c:v>44371</c:v>
                </c:pt>
                <c:pt idx="1884">
                  <c:v>44372</c:v>
                </c:pt>
                <c:pt idx="1885">
                  <c:v>44375</c:v>
                </c:pt>
                <c:pt idx="1886">
                  <c:v>44376</c:v>
                </c:pt>
                <c:pt idx="1887">
                  <c:v>44377</c:v>
                </c:pt>
                <c:pt idx="1888">
                  <c:v>44378</c:v>
                </c:pt>
                <c:pt idx="1889">
                  <c:v>44379</c:v>
                </c:pt>
                <c:pt idx="1890">
                  <c:v>44383</c:v>
                </c:pt>
                <c:pt idx="1891">
                  <c:v>44384</c:v>
                </c:pt>
                <c:pt idx="1892">
                  <c:v>44385</c:v>
                </c:pt>
                <c:pt idx="1893">
                  <c:v>44386</c:v>
                </c:pt>
                <c:pt idx="1894">
                  <c:v>44389</c:v>
                </c:pt>
                <c:pt idx="1895">
                  <c:v>44390</c:v>
                </c:pt>
                <c:pt idx="1896">
                  <c:v>44391</c:v>
                </c:pt>
                <c:pt idx="1897">
                  <c:v>44392</c:v>
                </c:pt>
                <c:pt idx="1898">
                  <c:v>44393</c:v>
                </c:pt>
                <c:pt idx="1899">
                  <c:v>44396</c:v>
                </c:pt>
                <c:pt idx="1900">
                  <c:v>44397</c:v>
                </c:pt>
                <c:pt idx="1901">
                  <c:v>44398</c:v>
                </c:pt>
                <c:pt idx="1902">
                  <c:v>44399</c:v>
                </c:pt>
                <c:pt idx="1903">
                  <c:v>44400</c:v>
                </c:pt>
                <c:pt idx="1904">
                  <c:v>44403</c:v>
                </c:pt>
                <c:pt idx="1905">
                  <c:v>44404</c:v>
                </c:pt>
                <c:pt idx="1906">
                  <c:v>44405</c:v>
                </c:pt>
                <c:pt idx="1907">
                  <c:v>44406</c:v>
                </c:pt>
                <c:pt idx="1908">
                  <c:v>44407</c:v>
                </c:pt>
                <c:pt idx="1909">
                  <c:v>44410</c:v>
                </c:pt>
                <c:pt idx="1910">
                  <c:v>44411</c:v>
                </c:pt>
                <c:pt idx="1911">
                  <c:v>44412</c:v>
                </c:pt>
                <c:pt idx="1912">
                  <c:v>44413</c:v>
                </c:pt>
                <c:pt idx="1913">
                  <c:v>44414</c:v>
                </c:pt>
                <c:pt idx="1914">
                  <c:v>44417</c:v>
                </c:pt>
                <c:pt idx="1915">
                  <c:v>44418</c:v>
                </c:pt>
                <c:pt idx="1916">
                  <c:v>44419</c:v>
                </c:pt>
                <c:pt idx="1917">
                  <c:v>44420</c:v>
                </c:pt>
                <c:pt idx="1918">
                  <c:v>44421</c:v>
                </c:pt>
                <c:pt idx="1919">
                  <c:v>44424</c:v>
                </c:pt>
                <c:pt idx="1920">
                  <c:v>44425</c:v>
                </c:pt>
                <c:pt idx="1921">
                  <c:v>44426</c:v>
                </c:pt>
                <c:pt idx="1922">
                  <c:v>44427</c:v>
                </c:pt>
                <c:pt idx="1923">
                  <c:v>44428</c:v>
                </c:pt>
                <c:pt idx="1924">
                  <c:v>44431</c:v>
                </c:pt>
                <c:pt idx="1925">
                  <c:v>44432</c:v>
                </c:pt>
                <c:pt idx="1926">
                  <c:v>44433</c:v>
                </c:pt>
                <c:pt idx="1927">
                  <c:v>44434</c:v>
                </c:pt>
                <c:pt idx="1928">
                  <c:v>44435</c:v>
                </c:pt>
                <c:pt idx="1929">
                  <c:v>44438</c:v>
                </c:pt>
                <c:pt idx="1930">
                  <c:v>44439</c:v>
                </c:pt>
                <c:pt idx="1931">
                  <c:v>44440</c:v>
                </c:pt>
                <c:pt idx="1932">
                  <c:v>44441</c:v>
                </c:pt>
                <c:pt idx="1933">
                  <c:v>44442</c:v>
                </c:pt>
                <c:pt idx="1934">
                  <c:v>44446</c:v>
                </c:pt>
                <c:pt idx="1935">
                  <c:v>44447</c:v>
                </c:pt>
                <c:pt idx="1936">
                  <c:v>44448</c:v>
                </c:pt>
                <c:pt idx="1937">
                  <c:v>44449</c:v>
                </c:pt>
                <c:pt idx="1938">
                  <c:v>44452</c:v>
                </c:pt>
                <c:pt idx="1939">
                  <c:v>44453</c:v>
                </c:pt>
                <c:pt idx="1940">
                  <c:v>44454</c:v>
                </c:pt>
                <c:pt idx="1941">
                  <c:v>44455</c:v>
                </c:pt>
                <c:pt idx="1942">
                  <c:v>44456</c:v>
                </c:pt>
                <c:pt idx="1943">
                  <c:v>44459</c:v>
                </c:pt>
                <c:pt idx="1944">
                  <c:v>44460</c:v>
                </c:pt>
                <c:pt idx="1945">
                  <c:v>44461</c:v>
                </c:pt>
                <c:pt idx="1946">
                  <c:v>44462</c:v>
                </c:pt>
                <c:pt idx="1947">
                  <c:v>44463</c:v>
                </c:pt>
                <c:pt idx="1948">
                  <c:v>44466</c:v>
                </c:pt>
                <c:pt idx="1949">
                  <c:v>44467</c:v>
                </c:pt>
                <c:pt idx="1950">
                  <c:v>44468</c:v>
                </c:pt>
                <c:pt idx="1951">
                  <c:v>44469</c:v>
                </c:pt>
                <c:pt idx="1952">
                  <c:v>44470</c:v>
                </c:pt>
                <c:pt idx="1953">
                  <c:v>44473</c:v>
                </c:pt>
                <c:pt idx="1954">
                  <c:v>44474</c:v>
                </c:pt>
                <c:pt idx="1955">
                  <c:v>44475</c:v>
                </c:pt>
                <c:pt idx="1956">
                  <c:v>44476</c:v>
                </c:pt>
                <c:pt idx="1957">
                  <c:v>44477</c:v>
                </c:pt>
                <c:pt idx="1958">
                  <c:v>44480</c:v>
                </c:pt>
                <c:pt idx="1959">
                  <c:v>44481</c:v>
                </c:pt>
                <c:pt idx="1960">
                  <c:v>44482</c:v>
                </c:pt>
                <c:pt idx="1961">
                  <c:v>44483</c:v>
                </c:pt>
                <c:pt idx="1962">
                  <c:v>44484</c:v>
                </c:pt>
                <c:pt idx="1963">
                  <c:v>44487</c:v>
                </c:pt>
                <c:pt idx="1964">
                  <c:v>44488</c:v>
                </c:pt>
                <c:pt idx="1965">
                  <c:v>44489</c:v>
                </c:pt>
                <c:pt idx="1966">
                  <c:v>44490</c:v>
                </c:pt>
                <c:pt idx="1967">
                  <c:v>44491</c:v>
                </c:pt>
                <c:pt idx="1968">
                  <c:v>44494</c:v>
                </c:pt>
                <c:pt idx="1969">
                  <c:v>44495</c:v>
                </c:pt>
                <c:pt idx="1970">
                  <c:v>44496</c:v>
                </c:pt>
                <c:pt idx="1971">
                  <c:v>44497</c:v>
                </c:pt>
                <c:pt idx="1972">
                  <c:v>44498</c:v>
                </c:pt>
                <c:pt idx="1973">
                  <c:v>44501</c:v>
                </c:pt>
                <c:pt idx="1974">
                  <c:v>44502</c:v>
                </c:pt>
                <c:pt idx="1975">
                  <c:v>44503</c:v>
                </c:pt>
                <c:pt idx="1976">
                  <c:v>44504</c:v>
                </c:pt>
                <c:pt idx="1977">
                  <c:v>44505</c:v>
                </c:pt>
                <c:pt idx="1978">
                  <c:v>44508</c:v>
                </c:pt>
                <c:pt idx="1979">
                  <c:v>44509</c:v>
                </c:pt>
                <c:pt idx="1980">
                  <c:v>44510</c:v>
                </c:pt>
                <c:pt idx="1981">
                  <c:v>44511</c:v>
                </c:pt>
                <c:pt idx="1982">
                  <c:v>44512</c:v>
                </c:pt>
                <c:pt idx="1983">
                  <c:v>44515</c:v>
                </c:pt>
                <c:pt idx="1984">
                  <c:v>44516</c:v>
                </c:pt>
                <c:pt idx="1985">
                  <c:v>44517</c:v>
                </c:pt>
                <c:pt idx="1986">
                  <c:v>44518</c:v>
                </c:pt>
                <c:pt idx="1987">
                  <c:v>44519</c:v>
                </c:pt>
                <c:pt idx="1988">
                  <c:v>44522</c:v>
                </c:pt>
                <c:pt idx="1989">
                  <c:v>44523</c:v>
                </c:pt>
                <c:pt idx="1990">
                  <c:v>44524</c:v>
                </c:pt>
                <c:pt idx="1991">
                  <c:v>44526</c:v>
                </c:pt>
                <c:pt idx="1992">
                  <c:v>44529</c:v>
                </c:pt>
                <c:pt idx="1993">
                  <c:v>44530</c:v>
                </c:pt>
                <c:pt idx="1994">
                  <c:v>44531</c:v>
                </c:pt>
                <c:pt idx="1995">
                  <c:v>44532</c:v>
                </c:pt>
                <c:pt idx="1996">
                  <c:v>44533</c:v>
                </c:pt>
                <c:pt idx="1997">
                  <c:v>44536</c:v>
                </c:pt>
                <c:pt idx="1998">
                  <c:v>44537</c:v>
                </c:pt>
                <c:pt idx="1999">
                  <c:v>44538</c:v>
                </c:pt>
                <c:pt idx="2000">
                  <c:v>44539</c:v>
                </c:pt>
                <c:pt idx="2001">
                  <c:v>44540</c:v>
                </c:pt>
                <c:pt idx="2002">
                  <c:v>44543</c:v>
                </c:pt>
                <c:pt idx="2003">
                  <c:v>44544</c:v>
                </c:pt>
                <c:pt idx="2004">
                  <c:v>44545</c:v>
                </c:pt>
                <c:pt idx="2005">
                  <c:v>44546</c:v>
                </c:pt>
                <c:pt idx="2006">
                  <c:v>44547</c:v>
                </c:pt>
                <c:pt idx="2007">
                  <c:v>44550</c:v>
                </c:pt>
                <c:pt idx="2008">
                  <c:v>44551</c:v>
                </c:pt>
                <c:pt idx="2009">
                  <c:v>44552</c:v>
                </c:pt>
                <c:pt idx="2010">
                  <c:v>44553</c:v>
                </c:pt>
                <c:pt idx="2011">
                  <c:v>44557</c:v>
                </c:pt>
                <c:pt idx="2012">
                  <c:v>44558</c:v>
                </c:pt>
                <c:pt idx="2013">
                  <c:v>44559</c:v>
                </c:pt>
                <c:pt idx="2014">
                  <c:v>44560</c:v>
                </c:pt>
                <c:pt idx="2015">
                  <c:v>44561</c:v>
                </c:pt>
                <c:pt idx="2016">
                  <c:v>44564</c:v>
                </c:pt>
                <c:pt idx="2017">
                  <c:v>44565</c:v>
                </c:pt>
                <c:pt idx="2018">
                  <c:v>44566</c:v>
                </c:pt>
                <c:pt idx="2019">
                  <c:v>44567</c:v>
                </c:pt>
                <c:pt idx="2020">
                  <c:v>44568</c:v>
                </c:pt>
                <c:pt idx="2021">
                  <c:v>44571</c:v>
                </c:pt>
                <c:pt idx="2022">
                  <c:v>44572</c:v>
                </c:pt>
                <c:pt idx="2023">
                  <c:v>44573</c:v>
                </c:pt>
                <c:pt idx="2024">
                  <c:v>44574</c:v>
                </c:pt>
                <c:pt idx="2025">
                  <c:v>44575</c:v>
                </c:pt>
                <c:pt idx="2026">
                  <c:v>44579</c:v>
                </c:pt>
                <c:pt idx="2027">
                  <c:v>44580</c:v>
                </c:pt>
                <c:pt idx="2028">
                  <c:v>44581</c:v>
                </c:pt>
                <c:pt idx="2029">
                  <c:v>44582</c:v>
                </c:pt>
                <c:pt idx="2030">
                  <c:v>44585</c:v>
                </c:pt>
                <c:pt idx="2031">
                  <c:v>44586</c:v>
                </c:pt>
                <c:pt idx="2032">
                  <c:v>44587</c:v>
                </c:pt>
                <c:pt idx="2033">
                  <c:v>44588</c:v>
                </c:pt>
                <c:pt idx="2034">
                  <c:v>44589</c:v>
                </c:pt>
                <c:pt idx="2035">
                  <c:v>44592</c:v>
                </c:pt>
                <c:pt idx="2036">
                  <c:v>44593</c:v>
                </c:pt>
                <c:pt idx="2037">
                  <c:v>44594</c:v>
                </c:pt>
                <c:pt idx="2038">
                  <c:v>44595</c:v>
                </c:pt>
                <c:pt idx="2039">
                  <c:v>44596</c:v>
                </c:pt>
                <c:pt idx="2040">
                  <c:v>44599</c:v>
                </c:pt>
                <c:pt idx="2041">
                  <c:v>44600</c:v>
                </c:pt>
                <c:pt idx="2042">
                  <c:v>44601</c:v>
                </c:pt>
                <c:pt idx="2043">
                  <c:v>44602</c:v>
                </c:pt>
                <c:pt idx="2044">
                  <c:v>44603</c:v>
                </c:pt>
                <c:pt idx="2045">
                  <c:v>44606</c:v>
                </c:pt>
                <c:pt idx="2046">
                  <c:v>44607</c:v>
                </c:pt>
                <c:pt idx="2047">
                  <c:v>44608</c:v>
                </c:pt>
                <c:pt idx="2048">
                  <c:v>44609</c:v>
                </c:pt>
                <c:pt idx="2049">
                  <c:v>44610</c:v>
                </c:pt>
                <c:pt idx="2050">
                  <c:v>44614</c:v>
                </c:pt>
                <c:pt idx="2051">
                  <c:v>44615</c:v>
                </c:pt>
                <c:pt idx="2052">
                  <c:v>44616</c:v>
                </c:pt>
                <c:pt idx="2053">
                  <c:v>44617</c:v>
                </c:pt>
                <c:pt idx="2054">
                  <c:v>44620</c:v>
                </c:pt>
                <c:pt idx="2055">
                  <c:v>44621</c:v>
                </c:pt>
                <c:pt idx="2056">
                  <c:v>44622</c:v>
                </c:pt>
                <c:pt idx="2057">
                  <c:v>44623</c:v>
                </c:pt>
                <c:pt idx="2058">
                  <c:v>44624</c:v>
                </c:pt>
                <c:pt idx="2059">
                  <c:v>44627</c:v>
                </c:pt>
                <c:pt idx="2060">
                  <c:v>44628</c:v>
                </c:pt>
                <c:pt idx="2061">
                  <c:v>44629</c:v>
                </c:pt>
                <c:pt idx="2062">
                  <c:v>44630</c:v>
                </c:pt>
                <c:pt idx="2063">
                  <c:v>44631</c:v>
                </c:pt>
                <c:pt idx="2064">
                  <c:v>44634</c:v>
                </c:pt>
                <c:pt idx="2065">
                  <c:v>44635</c:v>
                </c:pt>
                <c:pt idx="2066">
                  <c:v>44636</c:v>
                </c:pt>
                <c:pt idx="2067">
                  <c:v>44637</c:v>
                </c:pt>
                <c:pt idx="2068">
                  <c:v>44638</c:v>
                </c:pt>
                <c:pt idx="2069">
                  <c:v>44641</c:v>
                </c:pt>
                <c:pt idx="2070">
                  <c:v>44642</c:v>
                </c:pt>
                <c:pt idx="2071">
                  <c:v>44643</c:v>
                </c:pt>
                <c:pt idx="2072">
                  <c:v>44644</c:v>
                </c:pt>
                <c:pt idx="2073">
                  <c:v>44645</c:v>
                </c:pt>
                <c:pt idx="2074">
                  <c:v>44648</c:v>
                </c:pt>
                <c:pt idx="2075">
                  <c:v>44649</c:v>
                </c:pt>
                <c:pt idx="2076">
                  <c:v>44650</c:v>
                </c:pt>
                <c:pt idx="2077">
                  <c:v>44651</c:v>
                </c:pt>
                <c:pt idx="2078">
                  <c:v>44652</c:v>
                </c:pt>
                <c:pt idx="2079">
                  <c:v>44655</c:v>
                </c:pt>
                <c:pt idx="2080">
                  <c:v>44656</c:v>
                </c:pt>
                <c:pt idx="2081">
                  <c:v>44657</c:v>
                </c:pt>
                <c:pt idx="2082">
                  <c:v>44658</c:v>
                </c:pt>
                <c:pt idx="2083">
                  <c:v>44659</c:v>
                </c:pt>
                <c:pt idx="2084">
                  <c:v>44662</c:v>
                </c:pt>
                <c:pt idx="2085">
                  <c:v>44663</c:v>
                </c:pt>
                <c:pt idx="2086">
                  <c:v>44664</c:v>
                </c:pt>
                <c:pt idx="2087">
                  <c:v>44665</c:v>
                </c:pt>
                <c:pt idx="2088">
                  <c:v>44669</c:v>
                </c:pt>
                <c:pt idx="2089">
                  <c:v>44670</c:v>
                </c:pt>
                <c:pt idx="2090">
                  <c:v>44671</c:v>
                </c:pt>
                <c:pt idx="2091">
                  <c:v>44672</c:v>
                </c:pt>
                <c:pt idx="2092">
                  <c:v>44673</c:v>
                </c:pt>
                <c:pt idx="2093">
                  <c:v>44676</c:v>
                </c:pt>
                <c:pt idx="2094">
                  <c:v>44677</c:v>
                </c:pt>
                <c:pt idx="2095">
                  <c:v>44678</c:v>
                </c:pt>
                <c:pt idx="2096">
                  <c:v>44679</c:v>
                </c:pt>
                <c:pt idx="2097">
                  <c:v>44680</c:v>
                </c:pt>
                <c:pt idx="2098">
                  <c:v>44683</c:v>
                </c:pt>
                <c:pt idx="2099">
                  <c:v>44684</c:v>
                </c:pt>
                <c:pt idx="2100">
                  <c:v>44685</c:v>
                </c:pt>
                <c:pt idx="2101">
                  <c:v>44686</c:v>
                </c:pt>
                <c:pt idx="2102">
                  <c:v>44687</c:v>
                </c:pt>
                <c:pt idx="2103">
                  <c:v>44690</c:v>
                </c:pt>
                <c:pt idx="2104">
                  <c:v>44691</c:v>
                </c:pt>
                <c:pt idx="2105">
                  <c:v>44692</c:v>
                </c:pt>
                <c:pt idx="2106">
                  <c:v>44693</c:v>
                </c:pt>
                <c:pt idx="2107">
                  <c:v>44694</c:v>
                </c:pt>
                <c:pt idx="2108">
                  <c:v>44697</c:v>
                </c:pt>
                <c:pt idx="2109">
                  <c:v>44698</c:v>
                </c:pt>
                <c:pt idx="2110">
                  <c:v>44699</c:v>
                </c:pt>
                <c:pt idx="2111">
                  <c:v>44700</c:v>
                </c:pt>
                <c:pt idx="2112">
                  <c:v>44701</c:v>
                </c:pt>
                <c:pt idx="2113">
                  <c:v>44704</c:v>
                </c:pt>
                <c:pt idx="2114">
                  <c:v>44705</c:v>
                </c:pt>
                <c:pt idx="2115">
                  <c:v>44706</c:v>
                </c:pt>
                <c:pt idx="2116">
                  <c:v>44707</c:v>
                </c:pt>
                <c:pt idx="2117">
                  <c:v>44708</c:v>
                </c:pt>
                <c:pt idx="2118">
                  <c:v>44712</c:v>
                </c:pt>
                <c:pt idx="2119">
                  <c:v>44713</c:v>
                </c:pt>
                <c:pt idx="2120">
                  <c:v>44714</c:v>
                </c:pt>
                <c:pt idx="2121">
                  <c:v>44715</c:v>
                </c:pt>
                <c:pt idx="2122">
                  <c:v>44718</c:v>
                </c:pt>
                <c:pt idx="2123">
                  <c:v>44719</c:v>
                </c:pt>
                <c:pt idx="2124">
                  <c:v>44720</c:v>
                </c:pt>
                <c:pt idx="2125">
                  <c:v>44721</c:v>
                </c:pt>
                <c:pt idx="2126">
                  <c:v>44722</c:v>
                </c:pt>
                <c:pt idx="2127">
                  <c:v>44725</c:v>
                </c:pt>
                <c:pt idx="2128">
                  <c:v>44726</c:v>
                </c:pt>
                <c:pt idx="2129">
                  <c:v>44727</c:v>
                </c:pt>
                <c:pt idx="2130">
                  <c:v>44728</c:v>
                </c:pt>
                <c:pt idx="2131">
                  <c:v>44729</c:v>
                </c:pt>
                <c:pt idx="2132">
                  <c:v>44733</c:v>
                </c:pt>
                <c:pt idx="2133">
                  <c:v>44734</c:v>
                </c:pt>
                <c:pt idx="2134">
                  <c:v>44735</c:v>
                </c:pt>
                <c:pt idx="2135">
                  <c:v>44736</c:v>
                </c:pt>
                <c:pt idx="2136">
                  <c:v>44739</c:v>
                </c:pt>
                <c:pt idx="2137">
                  <c:v>44740</c:v>
                </c:pt>
                <c:pt idx="2138">
                  <c:v>44741</c:v>
                </c:pt>
                <c:pt idx="2139">
                  <c:v>44742</c:v>
                </c:pt>
                <c:pt idx="2140">
                  <c:v>44743</c:v>
                </c:pt>
                <c:pt idx="2141">
                  <c:v>44747</c:v>
                </c:pt>
                <c:pt idx="2142">
                  <c:v>44748</c:v>
                </c:pt>
                <c:pt idx="2143">
                  <c:v>44749</c:v>
                </c:pt>
                <c:pt idx="2144">
                  <c:v>44750</c:v>
                </c:pt>
                <c:pt idx="2145">
                  <c:v>44753</c:v>
                </c:pt>
                <c:pt idx="2146">
                  <c:v>44754</c:v>
                </c:pt>
                <c:pt idx="2147">
                  <c:v>44755</c:v>
                </c:pt>
                <c:pt idx="2148">
                  <c:v>44756</c:v>
                </c:pt>
                <c:pt idx="2149">
                  <c:v>44757</c:v>
                </c:pt>
                <c:pt idx="2150">
                  <c:v>44760</c:v>
                </c:pt>
                <c:pt idx="2151">
                  <c:v>44761</c:v>
                </c:pt>
                <c:pt idx="2152">
                  <c:v>44762</c:v>
                </c:pt>
                <c:pt idx="2153">
                  <c:v>44763</c:v>
                </c:pt>
                <c:pt idx="2154">
                  <c:v>44764</c:v>
                </c:pt>
                <c:pt idx="2155">
                  <c:v>44767</c:v>
                </c:pt>
                <c:pt idx="2156">
                  <c:v>44768</c:v>
                </c:pt>
                <c:pt idx="2157">
                  <c:v>44769</c:v>
                </c:pt>
                <c:pt idx="2158">
                  <c:v>44770</c:v>
                </c:pt>
                <c:pt idx="2159">
                  <c:v>44771</c:v>
                </c:pt>
                <c:pt idx="2160">
                  <c:v>44774</c:v>
                </c:pt>
                <c:pt idx="2161">
                  <c:v>44775</c:v>
                </c:pt>
                <c:pt idx="2162">
                  <c:v>44776</c:v>
                </c:pt>
                <c:pt idx="2163">
                  <c:v>44777</c:v>
                </c:pt>
                <c:pt idx="2164">
                  <c:v>44778</c:v>
                </c:pt>
                <c:pt idx="2165">
                  <c:v>44781</c:v>
                </c:pt>
                <c:pt idx="2166">
                  <c:v>44782</c:v>
                </c:pt>
                <c:pt idx="2167">
                  <c:v>44783</c:v>
                </c:pt>
                <c:pt idx="2168">
                  <c:v>44784</c:v>
                </c:pt>
                <c:pt idx="2169">
                  <c:v>44785</c:v>
                </c:pt>
                <c:pt idx="2170">
                  <c:v>44788</c:v>
                </c:pt>
                <c:pt idx="2171">
                  <c:v>44789</c:v>
                </c:pt>
                <c:pt idx="2172">
                  <c:v>44790</c:v>
                </c:pt>
                <c:pt idx="2173">
                  <c:v>44791</c:v>
                </c:pt>
                <c:pt idx="2174">
                  <c:v>44792</c:v>
                </c:pt>
                <c:pt idx="2175">
                  <c:v>44795</c:v>
                </c:pt>
                <c:pt idx="2176">
                  <c:v>44796</c:v>
                </c:pt>
                <c:pt idx="2177">
                  <c:v>44797</c:v>
                </c:pt>
                <c:pt idx="2178">
                  <c:v>44798</c:v>
                </c:pt>
                <c:pt idx="2179">
                  <c:v>44799</c:v>
                </c:pt>
                <c:pt idx="2180">
                  <c:v>44802</c:v>
                </c:pt>
                <c:pt idx="2181">
                  <c:v>44803</c:v>
                </c:pt>
                <c:pt idx="2182">
                  <c:v>44804</c:v>
                </c:pt>
                <c:pt idx="2183">
                  <c:v>44805</c:v>
                </c:pt>
                <c:pt idx="2184">
                  <c:v>44806</c:v>
                </c:pt>
                <c:pt idx="2185">
                  <c:v>44810</c:v>
                </c:pt>
                <c:pt idx="2186">
                  <c:v>44811</c:v>
                </c:pt>
                <c:pt idx="2187">
                  <c:v>44812</c:v>
                </c:pt>
                <c:pt idx="2188">
                  <c:v>44813</c:v>
                </c:pt>
                <c:pt idx="2189">
                  <c:v>44816</c:v>
                </c:pt>
                <c:pt idx="2190">
                  <c:v>44817</c:v>
                </c:pt>
                <c:pt idx="2191">
                  <c:v>44818</c:v>
                </c:pt>
                <c:pt idx="2192">
                  <c:v>44819</c:v>
                </c:pt>
                <c:pt idx="2193">
                  <c:v>44820</c:v>
                </c:pt>
                <c:pt idx="2194">
                  <c:v>44823</c:v>
                </c:pt>
                <c:pt idx="2195">
                  <c:v>44824</c:v>
                </c:pt>
                <c:pt idx="2196">
                  <c:v>44825</c:v>
                </c:pt>
                <c:pt idx="2197">
                  <c:v>44826</c:v>
                </c:pt>
                <c:pt idx="2198">
                  <c:v>44827</c:v>
                </c:pt>
                <c:pt idx="2199">
                  <c:v>44830</c:v>
                </c:pt>
                <c:pt idx="2200">
                  <c:v>44831</c:v>
                </c:pt>
                <c:pt idx="2201">
                  <c:v>44832</c:v>
                </c:pt>
                <c:pt idx="2202">
                  <c:v>44833</c:v>
                </c:pt>
                <c:pt idx="2203">
                  <c:v>44834</c:v>
                </c:pt>
                <c:pt idx="2204">
                  <c:v>44837</c:v>
                </c:pt>
                <c:pt idx="2205">
                  <c:v>44838</c:v>
                </c:pt>
                <c:pt idx="2206">
                  <c:v>44839</c:v>
                </c:pt>
                <c:pt idx="2207">
                  <c:v>44840</c:v>
                </c:pt>
                <c:pt idx="2208">
                  <c:v>44841</c:v>
                </c:pt>
                <c:pt idx="2209">
                  <c:v>44844</c:v>
                </c:pt>
                <c:pt idx="2210">
                  <c:v>44845</c:v>
                </c:pt>
                <c:pt idx="2211">
                  <c:v>44846</c:v>
                </c:pt>
                <c:pt idx="2212">
                  <c:v>44847</c:v>
                </c:pt>
                <c:pt idx="2213">
                  <c:v>44848</c:v>
                </c:pt>
                <c:pt idx="2214">
                  <c:v>44851</c:v>
                </c:pt>
                <c:pt idx="2215">
                  <c:v>44852</c:v>
                </c:pt>
                <c:pt idx="2216">
                  <c:v>44853</c:v>
                </c:pt>
                <c:pt idx="2217">
                  <c:v>44854</c:v>
                </c:pt>
                <c:pt idx="2218">
                  <c:v>44855</c:v>
                </c:pt>
                <c:pt idx="2219">
                  <c:v>44858</c:v>
                </c:pt>
                <c:pt idx="2220">
                  <c:v>44859</c:v>
                </c:pt>
                <c:pt idx="2221">
                  <c:v>44860</c:v>
                </c:pt>
                <c:pt idx="2222">
                  <c:v>44861</c:v>
                </c:pt>
                <c:pt idx="2223">
                  <c:v>44862</c:v>
                </c:pt>
                <c:pt idx="2224">
                  <c:v>44865</c:v>
                </c:pt>
                <c:pt idx="2225">
                  <c:v>44866</c:v>
                </c:pt>
                <c:pt idx="2226">
                  <c:v>44867</c:v>
                </c:pt>
                <c:pt idx="2227">
                  <c:v>44868</c:v>
                </c:pt>
                <c:pt idx="2228">
                  <c:v>44869</c:v>
                </c:pt>
                <c:pt idx="2229">
                  <c:v>44872</c:v>
                </c:pt>
                <c:pt idx="2230">
                  <c:v>44873</c:v>
                </c:pt>
                <c:pt idx="2231">
                  <c:v>44874</c:v>
                </c:pt>
                <c:pt idx="2232">
                  <c:v>44875</c:v>
                </c:pt>
                <c:pt idx="2233">
                  <c:v>44876</c:v>
                </c:pt>
                <c:pt idx="2234">
                  <c:v>44879</c:v>
                </c:pt>
                <c:pt idx="2235">
                  <c:v>44880</c:v>
                </c:pt>
                <c:pt idx="2236">
                  <c:v>44881</c:v>
                </c:pt>
                <c:pt idx="2237">
                  <c:v>44882</c:v>
                </c:pt>
                <c:pt idx="2238">
                  <c:v>44883</c:v>
                </c:pt>
                <c:pt idx="2239">
                  <c:v>44886</c:v>
                </c:pt>
                <c:pt idx="2240">
                  <c:v>44887</c:v>
                </c:pt>
                <c:pt idx="2241">
                  <c:v>44888</c:v>
                </c:pt>
                <c:pt idx="2242">
                  <c:v>44890</c:v>
                </c:pt>
                <c:pt idx="2243">
                  <c:v>44893</c:v>
                </c:pt>
                <c:pt idx="2244">
                  <c:v>44894</c:v>
                </c:pt>
                <c:pt idx="2245">
                  <c:v>44895</c:v>
                </c:pt>
                <c:pt idx="2246">
                  <c:v>44896</c:v>
                </c:pt>
                <c:pt idx="2247">
                  <c:v>44897</c:v>
                </c:pt>
                <c:pt idx="2248">
                  <c:v>44900</c:v>
                </c:pt>
                <c:pt idx="2249">
                  <c:v>44901</c:v>
                </c:pt>
                <c:pt idx="2250">
                  <c:v>44902</c:v>
                </c:pt>
                <c:pt idx="2251">
                  <c:v>44903</c:v>
                </c:pt>
                <c:pt idx="2252">
                  <c:v>44904</c:v>
                </c:pt>
                <c:pt idx="2253">
                  <c:v>44907</c:v>
                </c:pt>
                <c:pt idx="2254">
                  <c:v>44908</c:v>
                </c:pt>
                <c:pt idx="2255">
                  <c:v>44909</c:v>
                </c:pt>
                <c:pt idx="2256">
                  <c:v>44910</c:v>
                </c:pt>
                <c:pt idx="2257">
                  <c:v>44911</c:v>
                </c:pt>
                <c:pt idx="2258">
                  <c:v>44914</c:v>
                </c:pt>
                <c:pt idx="2259">
                  <c:v>44915</c:v>
                </c:pt>
                <c:pt idx="2260">
                  <c:v>44916</c:v>
                </c:pt>
                <c:pt idx="2261">
                  <c:v>44917</c:v>
                </c:pt>
                <c:pt idx="2262">
                  <c:v>44918</c:v>
                </c:pt>
                <c:pt idx="2263">
                  <c:v>44922</c:v>
                </c:pt>
                <c:pt idx="2264">
                  <c:v>44923</c:v>
                </c:pt>
                <c:pt idx="2265">
                  <c:v>44924</c:v>
                </c:pt>
                <c:pt idx="2266">
                  <c:v>44925</c:v>
                </c:pt>
              </c:numCache>
            </c:numRef>
          </c:cat>
          <c:val>
            <c:numRef>
              <c:f>'Amzn &amp; Competitor Stocks'!$B$3:$B$2269</c:f>
              <c:numCache>
                <c:formatCode>"$"#,##0.00</c:formatCode>
                <c:ptCount val="2267"/>
                <c:pt idx="0">
                  <c:v>19.939501</c:v>
                </c:pt>
                <c:pt idx="1">
                  <c:v>19.898499999999999</c:v>
                </c:pt>
                <c:pt idx="2">
                  <c:v>19.822001</c:v>
                </c:pt>
                <c:pt idx="3">
                  <c:v>19.681498999999999</c:v>
                </c:pt>
                <c:pt idx="4">
                  <c:v>19.901501</c:v>
                </c:pt>
                <c:pt idx="5">
                  <c:v>20.096001000000001</c:v>
                </c:pt>
                <c:pt idx="6">
                  <c:v>20.050501000000001</c:v>
                </c:pt>
                <c:pt idx="7">
                  <c:v>19.882999000000002</c:v>
                </c:pt>
                <c:pt idx="8">
                  <c:v>19.548999999999999</c:v>
                </c:pt>
                <c:pt idx="9">
                  <c:v>19.877001</c:v>
                </c:pt>
                <c:pt idx="10">
                  <c:v>19.793500999999999</c:v>
                </c:pt>
                <c:pt idx="11">
                  <c:v>19.790001</c:v>
                </c:pt>
                <c:pt idx="12">
                  <c:v>19.980498999999998</c:v>
                </c:pt>
                <c:pt idx="13">
                  <c:v>20.352501</c:v>
                </c:pt>
                <c:pt idx="14">
                  <c:v>20.226998999999999</c:v>
                </c:pt>
                <c:pt idx="15">
                  <c:v>19.993500000000001</c:v>
                </c:pt>
                <c:pt idx="16">
                  <c:v>19.379999000000002</c:v>
                </c:pt>
                <c:pt idx="17">
                  <c:v>19.313998999999999</c:v>
                </c:pt>
                <c:pt idx="18">
                  <c:v>19.721499999999999</c:v>
                </c:pt>
                <c:pt idx="19">
                  <c:v>19.209999</c:v>
                </c:pt>
                <c:pt idx="20">
                  <c:v>20.150499</c:v>
                </c:pt>
                <c:pt idx="21">
                  <c:v>17.9345</c:v>
                </c:pt>
                <c:pt idx="22">
                  <c:v>17.307500999999998</c:v>
                </c:pt>
                <c:pt idx="23">
                  <c:v>17.397499</c:v>
                </c:pt>
                <c:pt idx="24">
                  <c:v>17.322500000000002</c:v>
                </c:pt>
                <c:pt idx="25">
                  <c:v>17.729500000000002</c:v>
                </c:pt>
                <c:pt idx="26">
                  <c:v>18.054001</c:v>
                </c:pt>
                <c:pt idx="27">
                  <c:v>18.043500999999999</c:v>
                </c:pt>
                <c:pt idx="28">
                  <c:v>18.089500000000001</c:v>
                </c:pt>
                <c:pt idx="29">
                  <c:v>17.462499999999999</c:v>
                </c:pt>
                <c:pt idx="30">
                  <c:v>17.860001</c:v>
                </c:pt>
                <c:pt idx="31">
                  <c:v>17.8675</c:v>
                </c:pt>
                <c:pt idx="32">
                  <c:v>17.682500999999998</c:v>
                </c:pt>
                <c:pt idx="33">
                  <c:v>17.368998999999999</c:v>
                </c:pt>
                <c:pt idx="34">
                  <c:v>17.489999999999998</c:v>
                </c:pt>
                <c:pt idx="35">
                  <c:v>17.337999</c:v>
                </c:pt>
                <c:pt idx="36">
                  <c:v>17.589001</c:v>
                </c:pt>
                <c:pt idx="37">
                  <c:v>17.916</c:v>
                </c:pt>
                <c:pt idx="38">
                  <c:v>17.989999999999998</c:v>
                </c:pt>
                <c:pt idx="39">
                  <c:v>18.006499999999999</c:v>
                </c:pt>
                <c:pt idx="40">
                  <c:v>18.105</c:v>
                </c:pt>
                <c:pt idx="41">
                  <c:v>17.989000000000001</c:v>
                </c:pt>
                <c:pt idx="42">
                  <c:v>18.195</c:v>
                </c:pt>
                <c:pt idx="43">
                  <c:v>18.618500000000001</c:v>
                </c:pt>
                <c:pt idx="44">
                  <c:v>18.608000000000001</c:v>
                </c:pt>
                <c:pt idx="45">
                  <c:v>18.603000999999999</c:v>
                </c:pt>
                <c:pt idx="46">
                  <c:v>18.526501</c:v>
                </c:pt>
                <c:pt idx="47">
                  <c:v>18.440999999999999</c:v>
                </c:pt>
                <c:pt idx="48">
                  <c:v>18.532</c:v>
                </c:pt>
                <c:pt idx="49">
                  <c:v>18.575500000000002</c:v>
                </c:pt>
                <c:pt idx="50">
                  <c:v>18.687000000000001</c:v>
                </c:pt>
                <c:pt idx="51">
                  <c:v>18.752001</c:v>
                </c:pt>
                <c:pt idx="52">
                  <c:v>18.938499</c:v>
                </c:pt>
                <c:pt idx="53">
                  <c:v>18.661501000000001</c:v>
                </c:pt>
                <c:pt idx="54">
                  <c:v>18.448499999999999</c:v>
                </c:pt>
                <c:pt idx="55">
                  <c:v>18.030999999999999</c:v>
                </c:pt>
                <c:pt idx="56">
                  <c:v>17.592500999999999</c:v>
                </c:pt>
                <c:pt idx="57">
                  <c:v>17.735499999999998</c:v>
                </c:pt>
                <c:pt idx="58">
                  <c:v>17.170500000000001</c:v>
                </c:pt>
                <c:pt idx="59">
                  <c:v>16.923500000000001</c:v>
                </c:pt>
                <c:pt idx="60">
                  <c:v>16.914498999999999</c:v>
                </c:pt>
                <c:pt idx="61">
                  <c:v>16.818501000000001</c:v>
                </c:pt>
                <c:pt idx="62">
                  <c:v>17.1495</c:v>
                </c:pt>
                <c:pt idx="63">
                  <c:v>17.097999999999999</c:v>
                </c:pt>
                <c:pt idx="64">
                  <c:v>16.681000000000001</c:v>
                </c:pt>
                <c:pt idx="65">
                  <c:v>16.149999999999999</c:v>
                </c:pt>
                <c:pt idx="66">
                  <c:v>15.888</c:v>
                </c:pt>
                <c:pt idx="67">
                  <c:v>16.3535</c:v>
                </c:pt>
                <c:pt idx="68">
                  <c:v>16.590499999999999</c:v>
                </c:pt>
                <c:pt idx="69">
                  <c:v>15.855499999999999</c:v>
                </c:pt>
                <c:pt idx="70">
                  <c:v>15.586499999999999</c:v>
                </c:pt>
                <c:pt idx="71">
                  <c:v>15.795500000000001</c:v>
                </c:pt>
                <c:pt idx="72">
                  <c:v>15.804</c:v>
                </c:pt>
                <c:pt idx="73">
                  <c:v>16.184000000000001</c:v>
                </c:pt>
                <c:pt idx="74">
                  <c:v>16.245501000000001</c:v>
                </c:pt>
                <c:pt idx="75">
                  <c:v>16.543500999999999</c:v>
                </c:pt>
                <c:pt idx="76">
                  <c:v>16.466000000000001</c:v>
                </c:pt>
                <c:pt idx="77">
                  <c:v>16.228999999999999</c:v>
                </c:pt>
                <c:pt idx="78">
                  <c:v>16.857500000000002</c:v>
                </c:pt>
                <c:pt idx="79">
                  <c:v>15.1915</c:v>
                </c:pt>
                <c:pt idx="80">
                  <c:v>14.829000000000001</c:v>
                </c:pt>
                <c:pt idx="81">
                  <c:v>15.019</c:v>
                </c:pt>
                <c:pt idx="82">
                  <c:v>15.2065</c:v>
                </c:pt>
                <c:pt idx="83">
                  <c:v>15.394500000000001</c:v>
                </c:pt>
                <c:pt idx="84">
                  <c:v>15.400499999999999</c:v>
                </c:pt>
                <c:pt idx="85">
                  <c:v>15.5025</c:v>
                </c:pt>
                <c:pt idx="86">
                  <c:v>14.869</c:v>
                </c:pt>
                <c:pt idx="87">
                  <c:v>14.6355</c:v>
                </c:pt>
                <c:pt idx="88">
                  <c:v>14.416</c:v>
                </c:pt>
                <c:pt idx="89">
                  <c:v>14.612</c:v>
                </c:pt>
                <c:pt idx="90">
                  <c:v>15.143000000000001</c:v>
                </c:pt>
                <c:pt idx="91">
                  <c:v>15.231999999999999</c:v>
                </c:pt>
                <c:pt idx="92">
                  <c:v>14.881</c:v>
                </c:pt>
                <c:pt idx="93">
                  <c:v>14.759499999999999</c:v>
                </c:pt>
                <c:pt idx="94">
                  <c:v>14.885</c:v>
                </c:pt>
                <c:pt idx="95">
                  <c:v>14.837999999999999</c:v>
                </c:pt>
                <c:pt idx="96">
                  <c:v>15.0595</c:v>
                </c:pt>
                <c:pt idx="97">
                  <c:v>15.250500000000001</c:v>
                </c:pt>
                <c:pt idx="98">
                  <c:v>15.2455</c:v>
                </c:pt>
                <c:pt idx="99">
                  <c:v>15.612</c:v>
                </c:pt>
                <c:pt idx="100">
                  <c:v>15.541</c:v>
                </c:pt>
                <c:pt idx="101">
                  <c:v>15.507999999999999</c:v>
                </c:pt>
                <c:pt idx="102">
                  <c:v>15.689</c:v>
                </c:pt>
                <c:pt idx="103">
                  <c:v>15.6275</c:v>
                </c:pt>
                <c:pt idx="104">
                  <c:v>15.442</c:v>
                </c:pt>
                <c:pt idx="105">
                  <c:v>15.359500000000001</c:v>
                </c:pt>
                <c:pt idx="106">
                  <c:v>15.339</c:v>
                </c:pt>
                <c:pt idx="107">
                  <c:v>16.178498999999999</c:v>
                </c:pt>
                <c:pt idx="108">
                  <c:v>16.483499999999999</c:v>
                </c:pt>
                <c:pt idx="109">
                  <c:v>16.375</c:v>
                </c:pt>
                <c:pt idx="110">
                  <c:v>16.620501000000001</c:v>
                </c:pt>
                <c:pt idx="111">
                  <c:v>16.760000000000002</c:v>
                </c:pt>
                <c:pt idx="112">
                  <c:v>16.295500000000001</c:v>
                </c:pt>
                <c:pt idx="113">
                  <c:v>16.313499</c:v>
                </c:pt>
                <c:pt idx="114">
                  <c:v>16.381001000000001</c:v>
                </c:pt>
                <c:pt idx="115">
                  <c:v>16.280999999999999</c:v>
                </c:pt>
                <c:pt idx="116">
                  <c:v>16.719000000000001</c:v>
                </c:pt>
                <c:pt idx="117">
                  <c:v>16.350000000000001</c:v>
                </c:pt>
                <c:pt idx="118">
                  <c:v>16.209999</c:v>
                </c:pt>
                <c:pt idx="119">
                  <c:v>16.361999999999998</c:v>
                </c:pt>
                <c:pt idx="120">
                  <c:v>16.207999999999998</c:v>
                </c:pt>
                <c:pt idx="121">
                  <c:v>16.372</c:v>
                </c:pt>
                <c:pt idx="122">
                  <c:v>16.284500000000001</c:v>
                </c:pt>
                <c:pt idx="123">
                  <c:v>16.2285</c:v>
                </c:pt>
                <c:pt idx="124">
                  <c:v>16.239000000000001</c:v>
                </c:pt>
                <c:pt idx="125">
                  <c:v>16.619499000000001</c:v>
                </c:pt>
                <c:pt idx="126">
                  <c:v>16.642499999999998</c:v>
                </c:pt>
                <c:pt idx="127">
                  <c:v>16.874500000000001</c:v>
                </c:pt>
                <c:pt idx="128">
                  <c:v>16.677499999999998</c:v>
                </c:pt>
                <c:pt idx="129">
                  <c:v>16.1905</c:v>
                </c:pt>
                <c:pt idx="130">
                  <c:v>16.498501000000001</c:v>
                </c:pt>
                <c:pt idx="131">
                  <c:v>16.396000000000001</c:v>
                </c:pt>
                <c:pt idx="132">
                  <c:v>17.309999000000001</c:v>
                </c:pt>
                <c:pt idx="133">
                  <c:v>17.766000999999999</c:v>
                </c:pt>
                <c:pt idx="134">
                  <c:v>17.722000000000001</c:v>
                </c:pt>
                <c:pt idx="135">
                  <c:v>17.795000000000002</c:v>
                </c:pt>
                <c:pt idx="136">
                  <c:v>17.622499000000001</c:v>
                </c:pt>
                <c:pt idx="137">
                  <c:v>17.933001000000001</c:v>
                </c:pt>
                <c:pt idx="138">
                  <c:v>17.988001000000001</c:v>
                </c:pt>
                <c:pt idx="139">
                  <c:v>18.042000000000002</c:v>
                </c:pt>
                <c:pt idx="140">
                  <c:v>17.907</c:v>
                </c:pt>
                <c:pt idx="141">
                  <c:v>17.930499999999999</c:v>
                </c:pt>
                <c:pt idx="142">
                  <c:v>16.200500000000002</c:v>
                </c:pt>
                <c:pt idx="143">
                  <c:v>16.020499999999998</c:v>
                </c:pt>
                <c:pt idx="144">
                  <c:v>16</c:v>
                </c:pt>
                <c:pt idx="145">
                  <c:v>16.125499999999999</c:v>
                </c:pt>
                <c:pt idx="146">
                  <c:v>15.6495</c:v>
                </c:pt>
                <c:pt idx="147">
                  <c:v>15.353</c:v>
                </c:pt>
                <c:pt idx="148">
                  <c:v>15.682499999999999</c:v>
                </c:pt>
                <c:pt idx="149">
                  <c:v>15.616</c:v>
                </c:pt>
                <c:pt idx="150">
                  <c:v>15.6945</c:v>
                </c:pt>
                <c:pt idx="151">
                  <c:v>15.5725</c:v>
                </c:pt>
                <c:pt idx="152">
                  <c:v>15.84</c:v>
                </c:pt>
                <c:pt idx="153">
                  <c:v>15.916499999999999</c:v>
                </c:pt>
                <c:pt idx="154">
                  <c:v>15.965999999999999</c:v>
                </c:pt>
                <c:pt idx="155">
                  <c:v>16.313998999999999</c:v>
                </c:pt>
                <c:pt idx="156">
                  <c:v>16.660499999999999</c:v>
                </c:pt>
                <c:pt idx="157">
                  <c:v>16.681498999999999</c:v>
                </c:pt>
                <c:pt idx="158">
                  <c:v>16.726500000000001</c:v>
                </c:pt>
                <c:pt idx="159">
                  <c:v>16.756499999999999</c:v>
                </c:pt>
                <c:pt idx="160">
                  <c:v>16.789000000000001</c:v>
                </c:pt>
                <c:pt idx="161">
                  <c:v>16.645499999999998</c:v>
                </c:pt>
                <c:pt idx="162">
                  <c:v>16.579499999999999</c:v>
                </c:pt>
                <c:pt idx="163">
                  <c:v>16.701000000000001</c:v>
                </c:pt>
                <c:pt idx="164">
                  <c:v>17.091498999999999</c:v>
                </c:pt>
                <c:pt idx="165">
                  <c:v>17.158999999999999</c:v>
                </c:pt>
                <c:pt idx="166">
                  <c:v>17.000999</c:v>
                </c:pt>
                <c:pt idx="167">
                  <c:v>16.952000000000002</c:v>
                </c:pt>
                <c:pt idx="168">
                  <c:v>17.118998999999999</c:v>
                </c:pt>
                <c:pt idx="169">
                  <c:v>16.950001</c:v>
                </c:pt>
                <c:pt idx="170">
                  <c:v>17.297501</c:v>
                </c:pt>
                <c:pt idx="171">
                  <c:v>17.318999999999999</c:v>
                </c:pt>
                <c:pt idx="172">
                  <c:v>17.117000999999998</c:v>
                </c:pt>
                <c:pt idx="173">
                  <c:v>16.487499</c:v>
                </c:pt>
                <c:pt idx="174">
                  <c:v>16.566500000000001</c:v>
                </c:pt>
                <c:pt idx="175">
                  <c:v>16.525998999999999</c:v>
                </c:pt>
                <c:pt idx="176">
                  <c:v>16.5595</c:v>
                </c:pt>
                <c:pt idx="177">
                  <c:v>16.194500000000001</c:v>
                </c:pt>
                <c:pt idx="178">
                  <c:v>16.388000000000002</c:v>
                </c:pt>
                <c:pt idx="179">
                  <c:v>16.200001</c:v>
                </c:pt>
                <c:pt idx="180">
                  <c:v>16.25</c:v>
                </c:pt>
                <c:pt idx="181">
                  <c:v>16.565999999999999</c:v>
                </c:pt>
                <c:pt idx="182">
                  <c:v>16.225000000000001</c:v>
                </c:pt>
                <c:pt idx="183">
                  <c:v>16.181498999999999</c:v>
                </c:pt>
                <c:pt idx="184">
                  <c:v>16.410499999999999</c:v>
                </c:pt>
                <c:pt idx="185">
                  <c:v>16.096499999999999</c:v>
                </c:pt>
                <c:pt idx="186">
                  <c:v>16.160499999999999</c:v>
                </c:pt>
                <c:pt idx="187">
                  <c:v>16.091000000000001</c:v>
                </c:pt>
                <c:pt idx="188">
                  <c:v>16.122</c:v>
                </c:pt>
                <c:pt idx="189">
                  <c:v>15.872999999999999</c:v>
                </c:pt>
                <c:pt idx="190">
                  <c:v>15.920500000000001</c:v>
                </c:pt>
                <c:pt idx="191">
                  <c:v>16.136998999999999</c:v>
                </c:pt>
                <c:pt idx="192">
                  <c:v>16.110001</c:v>
                </c:pt>
                <c:pt idx="193">
                  <c:v>15.849</c:v>
                </c:pt>
                <c:pt idx="194">
                  <c:v>16.135000000000002</c:v>
                </c:pt>
                <c:pt idx="195">
                  <c:v>15.7685</c:v>
                </c:pt>
                <c:pt idx="196">
                  <c:v>15.5695</c:v>
                </c:pt>
                <c:pt idx="197">
                  <c:v>15.3225</c:v>
                </c:pt>
                <c:pt idx="198">
                  <c:v>15.4155</c:v>
                </c:pt>
                <c:pt idx="199">
                  <c:v>15.298500000000001</c:v>
                </c:pt>
                <c:pt idx="200">
                  <c:v>15.143000000000001</c:v>
                </c:pt>
                <c:pt idx="201">
                  <c:v>15.182</c:v>
                </c:pt>
                <c:pt idx="202">
                  <c:v>15.310499999999999</c:v>
                </c:pt>
                <c:pt idx="203">
                  <c:v>15.766500000000001</c:v>
                </c:pt>
                <c:pt idx="204">
                  <c:v>15.6485</c:v>
                </c:pt>
                <c:pt idx="205">
                  <c:v>15.659000000000001</c:v>
                </c:pt>
                <c:pt idx="206">
                  <c:v>14.353</c:v>
                </c:pt>
                <c:pt idx="207">
                  <c:v>14.4985</c:v>
                </c:pt>
                <c:pt idx="208">
                  <c:v>14.779500000000001</c:v>
                </c:pt>
                <c:pt idx="209">
                  <c:v>14.706</c:v>
                </c:pt>
                <c:pt idx="210">
                  <c:v>14.9535</c:v>
                </c:pt>
                <c:pt idx="211">
                  <c:v>15.273</c:v>
                </c:pt>
                <c:pt idx="212">
                  <c:v>15.286</c:v>
                </c:pt>
                <c:pt idx="213">
                  <c:v>15.140499999999999</c:v>
                </c:pt>
                <c:pt idx="214">
                  <c:v>14.826000000000001</c:v>
                </c:pt>
                <c:pt idx="215">
                  <c:v>14.832000000000001</c:v>
                </c:pt>
                <c:pt idx="216">
                  <c:v>14.993</c:v>
                </c:pt>
                <c:pt idx="217">
                  <c:v>15.2555</c:v>
                </c:pt>
                <c:pt idx="218">
                  <c:v>15.6005</c:v>
                </c:pt>
                <c:pt idx="219">
                  <c:v>15.5755</c:v>
                </c:pt>
                <c:pt idx="220">
                  <c:v>15.824</c:v>
                </c:pt>
                <c:pt idx="221">
                  <c:v>16.391000999999999</c:v>
                </c:pt>
                <c:pt idx="222">
                  <c:v>16.1525</c:v>
                </c:pt>
                <c:pt idx="223">
                  <c:v>16.246500000000001</c:v>
                </c:pt>
                <c:pt idx="224">
                  <c:v>16.327000000000002</c:v>
                </c:pt>
                <c:pt idx="225">
                  <c:v>16.527000000000001</c:v>
                </c:pt>
                <c:pt idx="226">
                  <c:v>16.631499999999999</c:v>
                </c:pt>
                <c:pt idx="227">
                  <c:v>16.782</c:v>
                </c:pt>
                <c:pt idx="228">
                  <c:v>16.752001</c:v>
                </c:pt>
                <c:pt idx="229">
                  <c:v>16.678498999999999</c:v>
                </c:pt>
                <c:pt idx="230">
                  <c:v>16.931999000000001</c:v>
                </c:pt>
                <c:pt idx="231">
                  <c:v>16.299999</c:v>
                </c:pt>
                <c:pt idx="232">
                  <c:v>16.3155</c:v>
                </c:pt>
                <c:pt idx="233">
                  <c:v>15.824999999999999</c:v>
                </c:pt>
                <c:pt idx="234">
                  <c:v>15.846500000000001</c:v>
                </c:pt>
                <c:pt idx="235">
                  <c:v>15.631500000000001</c:v>
                </c:pt>
                <c:pt idx="236">
                  <c:v>15.332000000000001</c:v>
                </c:pt>
                <c:pt idx="237">
                  <c:v>15.625</c:v>
                </c:pt>
                <c:pt idx="238">
                  <c:v>15.292</c:v>
                </c:pt>
                <c:pt idx="239">
                  <c:v>15.368</c:v>
                </c:pt>
                <c:pt idx="240">
                  <c:v>15.366</c:v>
                </c:pt>
                <c:pt idx="241">
                  <c:v>15.3035</c:v>
                </c:pt>
                <c:pt idx="242">
                  <c:v>14.753</c:v>
                </c:pt>
                <c:pt idx="243">
                  <c:v>14.944000000000001</c:v>
                </c:pt>
                <c:pt idx="244">
                  <c:v>14.8865</c:v>
                </c:pt>
                <c:pt idx="245">
                  <c:v>14.994999999999999</c:v>
                </c:pt>
                <c:pt idx="246">
                  <c:v>15.327</c:v>
                </c:pt>
                <c:pt idx="247">
                  <c:v>15.314500000000001</c:v>
                </c:pt>
                <c:pt idx="248">
                  <c:v>15.1515</c:v>
                </c:pt>
                <c:pt idx="249">
                  <c:v>15.454499999999999</c:v>
                </c:pt>
                <c:pt idx="250">
                  <c:v>15.602</c:v>
                </c:pt>
                <c:pt idx="251">
                  <c:v>15.515000000000001</c:v>
                </c:pt>
                <c:pt idx="252">
                  <c:v>15.5175</c:v>
                </c:pt>
                <c:pt idx="253">
                  <c:v>15.426</c:v>
                </c:pt>
                <c:pt idx="254">
                  <c:v>15.109500000000001</c:v>
                </c:pt>
                <c:pt idx="255">
                  <c:v>14.7645</c:v>
                </c:pt>
                <c:pt idx="256">
                  <c:v>14.920999999999999</c:v>
                </c:pt>
                <c:pt idx="257">
                  <c:v>15.023</c:v>
                </c:pt>
                <c:pt idx="258">
                  <c:v>14.846500000000001</c:v>
                </c:pt>
                <c:pt idx="259">
                  <c:v>14.570499999999999</c:v>
                </c:pt>
                <c:pt idx="260">
                  <c:v>14.737</c:v>
                </c:pt>
                <c:pt idx="261">
                  <c:v>14.663500000000001</c:v>
                </c:pt>
                <c:pt idx="262">
                  <c:v>14.3475</c:v>
                </c:pt>
                <c:pt idx="263">
                  <c:v>14.537000000000001</c:v>
                </c:pt>
                <c:pt idx="264">
                  <c:v>14.472</c:v>
                </c:pt>
                <c:pt idx="265">
                  <c:v>14.862500000000001</c:v>
                </c:pt>
                <c:pt idx="266">
                  <c:v>15.516</c:v>
                </c:pt>
                <c:pt idx="267">
                  <c:v>15.6195</c:v>
                </c:pt>
                <c:pt idx="268">
                  <c:v>15.483000000000001</c:v>
                </c:pt>
                <c:pt idx="269">
                  <c:v>15.3375</c:v>
                </c:pt>
                <c:pt idx="270">
                  <c:v>15.195499999999999</c:v>
                </c:pt>
                <c:pt idx="271">
                  <c:v>15.589</c:v>
                </c:pt>
                <c:pt idx="272">
                  <c:v>17.726500000000001</c:v>
                </c:pt>
                <c:pt idx="273">
                  <c:v>18.223499</c:v>
                </c:pt>
                <c:pt idx="274">
                  <c:v>18.177499999999998</c:v>
                </c:pt>
                <c:pt idx="275">
                  <c:v>18.237499</c:v>
                </c:pt>
                <c:pt idx="276">
                  <c:v>18.694500000000001</c:v>
                </c:pt>
                <c:pt idx="277">
                  <c:v>18.714001</c:v>
                </c:pt>
                <c:pt idx="278">
                  <c:v>18.527999999999999</c:v>
                </c:pt>
                <c:pt idx="279">
                  <c:v>18.649999999999999</c:v>
                </c:pt>
                <c:pt idx="280">
                  <c:v>18.757000000000001</c:v>
                </c:pt>
                <c:pt idx="281">
                  <c:v>18.858499999999999</c:v>
                </c:pt>
                <c:pt idx="282">
                  <c:v>19.091498999999999</c:v>
                </c:pt>
                <c:pt idx="283">
                  <c:v>18.7715</c:v>
                </c:pt>
                <c:pt idx="284">
                  <c:v>18.668500999999999</c:v>
                </c:pt>
                <c:pt idx="285">
                  <c:v>18.950001</c:v>
                </c:pt>
                <c:pt idx="286">
                  <c:v>19.183001000000001</c:v>
                </c:pt>
                <c:pt idx="287">
                  <c:v>19.007000000000001</c:v>
                </c:pt>
                <c:pt idx="288">
                  <c:v>18.929500999999998</c:v>
                </c:pt>
                <c:pt idx="289">
                  <c:v>19.268498999999998</c:v>
                </c:pt>
                <c:pt idx="290">
                  <c:v>19.239999999999998</c:v>
                </c:pt>
                <c:pt idx="291">
                  <c:v>19.007999000000002</c:v>
                </c:pt>
                <c:pt idx="292">
                  <c:v>19.283000999999999</c:v>
                </c:pt>
                <c:pt idx="293">
                  <c:v>19.230498999999998</c:v>
                </c:pt>
                <c:pt idx="294">
                  <c:v>19.135999999999999</c:v>
                </c:pt>
                <c:pt idx="295">
                  <c:v>19.391500000000001</c:v>
                </c:pt>
                <c:pt idx="296">
                  <c:v>19.004498999999999</c:v>
                </c:pt>
                <c:pt idx="297">
                  <c:v>18.927999</c:v>
                </c:pt>
                <c:pt idx="298">
                  <c:v>18.4755</c:v>
                </c:pt>
                <c:pt idx="299">
                  <c:v>18.318501000000001</c:v>
                </c:pt>
                <c:pt idx="300">
                  <c:v>18.712</c:v>
                </c:pt>
                <c:pt idx="301">
                  <c:v>18.528998999999999</c:v>
                </c:pt>
                <c:pt idx="302">
                  <c:v>18.6675</c:v>
                </c:pt>
                <c:pt idx="303">
                  <c:v>18.596001000000001</c:v>
                </c:pt>
                <c:pt idx="304">
                  <c:v>18.757000000000001</c:v>
                </c:pt>
                <c:pt idx="305">
                  <c:v>18.662001</c:v>
                </c:pt>
                <c:pt idx="306">
                  <c:v>18.924499999999998</c:v>
                </c:pt>
                <c:pt idx="307">
                  <c:v>18.755500999999999</c:v>
                </c:pt>
                <c:pt idx="308">
                  <c:v>18.704499999999999</c:v>
                </c:pt>
                <c:pt idx="309">
                  <c:v>18.547999999999998</c:v>
                </c:pt>
                <c:pt idx="310">
                  <c:v>18.3675</c:v>
                </c:pt>
                <c:pt idx="311">
                  <c:v>18.527999999999999</c:v>
                </c:pt>
                <c:pt idx="312">
                  <c:v>18.729500000000002</c:v>
                </c:pt>
                <c:pt idx="313">
                  <c:v>18.605</c:v>
                </c:pt>
                <c:pt idx="314">
                  <c:v>18.513000000000002</c:v>
                </c:pt>
                <c:pt idx="315">
                  <c:v>18.612499</c:v>
                </c:pt>
                <c:pt idx="316">
                  <c:v>18.851998999999999</c:v>
                </c:pt>
                <c:pt idx="317">
                  <c:v>18.720500999999999</c:v>
                </c:pt>
                <c:pt idx="318">
                  <c:v>19.059999000000001</c:v>
                </c:pt>
                <c:pt idx="319">
                  <c:v>19.177</c:v>
                </c:pt>
                <c:pt idx="320">
                  <c:v>19.1325</c:v>
                </c:pt>
                <c:pt idx="321">
                  <c:v>19.117999999999999</c:v>
                </c:pt>
                <c:pt idx="322">
                  <c:v>19.255500999999999</c:v>
                </c:pt>
                <c:pt idx="323">
                  <c:v>19.172501</c:v>
                </c:pt>
                <c:pt idx="324">
                  <c:v>19.302</c:v>
                </c:pt>
                <c:pt idx="325">
                  <c:v>18.777999999999999</c:v>
                </c:pt>
                <c:pt idx="326">
                  <c:v>19.4755</c:v>
                </c:pt>
                <c:pt idx="327">
                  <c:v>19.559000000000001</c:v>
                </c:pt>
                <c:pt idx="328">
                  <c:v>19.489999999999998</c:v>
                </c:pt>
                <c:pt idx="329">
                  <c:v>19.499500000000001</c:v>
                </c:pt>
                <c:pt idx="330">
                  <c:v>22.254999000000002</c:v>
                </c:pt>
                <c:pt idx="331">
                  <c:v>21.927999</c:v>
                </c:pt>
                <c:pt idx="332">
                  <c:v>21.465499999999999</c:v>
                </c:pt>
                <c:pt idx="333">
                  <c:v>21.468499999999999</c:v>
                </c:pt>
                <c:pt idx="334">
                  <c:v>21.089001</c:v>
                </c:pt>
                <c:pt idx="335">
                  <c:v>21.143498999999998</c:v>
                </c:pt>
                <c:pt idx="336">
                  <c:v>21.152000000000001</c:v>
                </c:pt>
                <c:pt idx="337">
                  <c:v>21.0595</c:v>
                </c:pt>
                <c:pt idx="338">
                  <c:v>20.954999999999998</c:v>
                </c:pt>
                <c:pt idx="339">
                  <c:v>21.344000000000001</c:v>
                </c:pt>
                <c:pt idx="340">
                  <c:v>21.6845</c:v>
                </c:pt>
                <c:pt idx="341">
                  <c:v>21.642499999999998</c:v>
                </c:pt>
                <c:pt idx="342">
                  <c:v>21.551000999999999</c:v>
                </c:pt>
                <c:pt idx="343">
                  <c:v>21.343499999999999</c:v>
                </c:pt>
                <c:pt idx="344">
                  <c:v>21.614000000000001</c:v>
                </c:pt>
                <c:pt idx="345">
                  <c:v>21.299999</c:v>
                </c:pt>
                <c:pt idx="346">
                  <c:v>21.261998999999999</c:v>
                </c:pt>
                <c:pt idx="347">
                  <c:v>21.085501000000001</c:v>
                </c:pt>
                <c:pt idx="348">
                  <c:v>21.193000999999999</c:v>
                </c:pt>
                <c:pt idx="349">
                  <c:v>21.581499000000001</c:v>
                </c:pt>
                <c:pt idx="350">
                  <c:v>21.381499999999999</c:v>
                </c:pt>
                <c:pt idx="351">
                  <c:v>21.273499999999999</c:v>
                </c:pt>
                <c:pt idx="352">
                  <c:v>21.570999</c:v>
                </c:pt>
                <c:pt idx="353">
                  <c:v>21.328500999999999</c:v>
                </c:pt>
                <c:pt idx="354">
                  <c:v>21.461500000000001</c:v>
                </c:pt>
                <c:pt idx="355">
                  <c:v>21.545999999999999</c:v>
                </c:pt>
                <c:pt idx="356">
                  <c:v>21.549499999999998</c:v>
                </c:pt>
                <c:pt idx="357">
                  <c:v>21.829499999999999</c:v>
                </c:pt>
                <c:pt idx="358">
                  <c:v>21.539000000000001</c:v>
                </c:pt>
                <c:pt idx="359">
                  <c:v>21.3475</c:v>
                </c:pt>
                <c:pt idx="360">
                  <c:v>21.174999</c:v>
                </c:pt>
                <c:pt idx="361">
                  <c:v>21.274000000000001</c:v>
                </c:pt>
                <c:pt idx="362">
                  <c:v>21.538499999999999</c:v>
                </c:pt>
                <c:pt idx="363">
                  <c:v>21.648499999999999</c:v>
                </c:pt>
                <c:pt idx="364">
                  <c:v>21.495999999999999</c:v>
                </c:pt>
                <c:pt idx="365">
                  <c:v>21.183499999999999</c:v>
                </c:pt>
                <c:pt idx="366">
                  <c:v>21.363001000000001</c:v>
                </c:pt>
                <c:pt idx="367">
                  <c:v>21.390498999999998</c:v>
                </c:pt>
                <c:pt idx="368">
                  <c:v>21.9695</c:v>
                </c:pt>
                <c:pt idx="369">
                  <c:v>21.745999999999999</c:v>
                </c:pt>
                <c:pt idx="370">
                  <c:v>21.814501</c:v>
                </c:pt>
                <c:pt idx="371">
                  <c:v>22.299499999999998</c:v>
                </c:pt>
                <c:pt idx="372">
                  <c:v>22.042000000000002</c:v>
                </c:pt>
                <c:pt idx="373">
                  <c:v>22.004999000000002</c:v>
                </c:pt>
                <c:pt idx="374">
                  <c:v>21.905000999999999</c:v>
                </c:pt>
                <c:pt idx="375">
                  <c:v>21.492999999999999</c:v>
                </c:pt>
                <c:pt idx="376">
                  <c:v>21.704499999999999</c:v>
                </c:pt>
                <c:pt idx="377">
                  <c:v>21.869499000000001</c:v>
                </c:pt>
                <c:pt idx="378">
                  <c:v>21.8855</c:v>
                </c:pt>
                <c:pt idx="379">
                  <c:v>21.802</c:v>
                </c:pt>
                <c:pt idx="380">
                  <c:v>21.835999999999999</c:v>
                </c:pt>
                <c:pt idx="381">
                  <c:v>21.485001</c:v>
                </c:pt>
                <c:pt idx="382">
                  <c:v>21.7195</c:v>
                </c:pt>
                <c:pt idx="383">
                  <c:v>22.175501000000001</c:v>
                </c:pt>
                <c:pt idx="384">
                  <c:v>22.778500000000001</c:v>
                </c:pt>
                <c:pt idx="385">
                  <c:v>23.278500000000001</c:v>
                </c:pt>
                <c:pt idx="386">
                  <c:v>23.0595</c:v>
                </c:pt>
                <c:pt idx="387">
                  <c:v>23.774000000000001</c:v>
                </c:pt>
                <c:pt idx="388">
                  <c:v>24.150499</c:v>
                </c:pt>
                <c:pt idx="389">
                  <c:v>24.405000999999999</c:v>
                </c:pt>
                <c:pt idx="390">
                  <c:v>24.4</c:v>
                </c:pt>
                <c:pt idx="391">
                  <c:v>24.413499999999999</c:v>
                </c:pt>
                <c:pt idx="392">
                  <c:v>24.108999000000001</c:v>
                </c:pt>
                <c:pt idx="393">
                  <c:v>26.471001000000001</c:v>
                </c:pt>
                <c:pt idx="394">
                  <c:v>26.570499000000002</c:v>
                </c:pt>
                <c:pt idx="395">
                  <c:v>26.301500000000001</c:v>
                </c:pt>
                <c:pt idx="396">
                  <c:v>26.450001</c:v>
                </c:pt>
                <c:pt idx="397">
                  <c:v>26.837999</c:v>
                </c:pt>
                <c:pt idx="398">
                  <c:v>26.807500999999998</c:v>
                </c:pt>
                <c:pt idx="399">
                  <c:v>26.751498999999999</c:v>
                </c:pt>
                <c:pt idx="400">
                  <c:v>26.594999000000001</c:v>
                </c:pt>
                <c:pt idx="401">
                  <c:v>26.8505</c:v>
                </c:pt>
                <c:pt idx="402">
                  <c:v>26.472999999999999</c:v>
                </c:pt>
                <c:pt idx="403">
                  <c:v>26.131001000000001</c:v>
                </c:pt>
                <c:pt idx="404">
                  <c:v>26.200001</c:v>
                </c:pt>
                <c:pt idx="405">
                  <c:v>26.372999</c:v>
                </c:pt>
                <c:pt idx="406">
                  <c:v>26.295500000000001</c:v>
                </c:pt>
                <c:pt idx="407">
                  <c:v>26.483000000000001</c:v>
                </c:pt>
                <c:pt idx="408">
                  <c:v>26.576000000000001</c:v>
                </c:pt>
                <c:pt idx="409">
                  <c:v>26.760999999999999</c:v>
                </c:pt>
                <c:pt idx="410">
                  <c:v>26.750999</c:v>
                </c:pt>
                <c:pt idx="411">
                  <c:v>26.646000000000001</c:v>
                </c:pt>
                <c:pt idx="412">
                  <c:v>25.789000000000001</c:v>
                </c:pt>
                <c:pt idx="413">
                  <c:v>24.723499</c:v>
                </c:pt>
                <c:pt idx="414">
                  <c:v>23.168500999999999</c:v>
                </c:pt>
                <c:pt idx="415">
                  <c:v>23.318501000000001</c:v>
                </c:pt>
                <c:pt idx="416">
                  <c:v>25.038499999999999</c:v>
                </c:pt>
                <c:pt idx="417">
                  <c:v>25.918500999999999</c:v>
                </c:pt>
                <c:pt idx="418">
                  <c:v>25.900499</c:v>
                </c:pt>
                <c:pt idx="419">
                  <c:v>25.644501000000002</c:v>
                </c:pt>
                <c:pt idx="420">
                  <c:v>24.827000000000002</c:v>
                </c:pt>
                <c:pt idx="421">
                  <c:v>25.5275</c:v>
                </c:pt>
                <c:pt idx="422">
                  <c:v>25.236000000000001</c:v>
                </c:pt>
                <c:pt idx="423">
                  <c:v>24.950001</c:v>
                </c:pt>
                <c:pt idx="424">
                  <c:v>25.877001</c:v>
                </c:pt>
                <c:pt idx="425">
                  <c:v>25.8445</c:v>
                </c:pt>
                <c:pt idx="426">
                  <c:v>26.111999999999998</c:v>
                </c:pt>
                <c:pt idx="427">
                  <c:v>26.472000000000001</c:v>
                </c:pt>
                <c:pt idx="428">
                  <c:v>26.068999999999999</c:v>
                </c:pt>
                <c:pt idx="429">
                  <c:v>26.118500000000001</c:v>
                </c:pt>
                <c:pt idx="430">
                  <c:v>26.369499000000001</c:v>
                </c:pt>
                <c:pt idx="431">
                  <c:v>26.943501000000001</c:v>
                </c:pt>
                <c:pt idx="432">
                  <c:v>27.013000000000002</c:v>
                </c:pt>
                <c:pt idx="433">
                  <c:v>27.419499999999999</c:v>
                </c:pt>
                <c:pt idx="434">
                  <c:v>26.92</c:v>
                </c:pt>
                <c:pt idx="435">
                  <c:v>26.803498999999999</c:v>
                </c:pt>
                <c:pt idx="436">
                  <c:v>26.6875</c:v>
                </c:pt>
                <c:pt idx="437">
                  <c:v>26.212499999999999</c:v>
                </c:pt>
                <c:pt idx="438">
                  <c:v>25.202998999999998</c:v>
                </c:pt>
                <c:pt idx="439">
                  <c:v>24.803498999999999</c:v>
                </c:pt>
                <c:pt idx="440">
                  <c:v>25.5945</c:v>
                </c:pt>
                <c:pt idx="441">
                  <c:v>26.035999</c:v>
                </c:pt>
                <c:pt idx="442">
                  <c:v>26.627001</c:v>
                </c:pt>
                <c:pt idx="443">
                  <c:v>27.184000000000001</c:v>
                </c:pt>
                <c:pt idx="444">
                  <c:v>26.874001</c:v>
                </c:pt>
                <c:pt idx="445">
                  <c:v>27.097000000000001</c:v>
                </c:pt>
                <c:pt idx="446">
                  <c:v>26.658000999999999</c:v>
                </c:pt>
                <c:pt idx="447">
                  <c:v>26.99</c:v>
                </c:pt>
                <c:pt idx="448">
                  <c:v>27.509501</c:v>
                </c:pt>
                <c:pt idx="449">
                  <c:v>27.445</c:v>
                </c:pt>
                <c:pt idx="450">
                  <c:v>27.241501</c:v>
                </c:pt>
                <c:pt idx="451">
                  <c:v>28.122</c:v>
                </c:pt>
                <c:pt idx="452">
                  <c:v>28.538</c:v>
                </c:pt>
                <c:pt idx="453">
                  <c:v>28.657499000000001</c:v>
                </c:pt>
                <c:pt idx="454">
                  <c:v>28.044001000000002</c:v>
                </c:pt>
                <c:pt idx="455">
                  <c:v>27.788499999999999</c:v>
                </c:pt>
                <c:pt idx="456">
                  <c:v>28.195499000000002</c:v>
                </c:pt>
                <c:pt idx="457">
                  <c:v>29.951499999999999</c:v>
                </c:pt>
                <c:pt idx="458">
                  <c:v>30.430499999999999</c:v>
                </c:pt>
                <c:pt idx="459">
                  <c:v>30.550501000000001</c:v>
                </c:pt>
                <c:pt idx="460">
                  <c:v>30.855</c:v>
                </c:pt>
                <c:pt idx="461">
                  <c:v>31.327499</c:v>
                </c:pt>
                <c:pt idx="462">
                  <c:v>31.295000000000002</c:v>
                </c:pt>
                <c:pt idx="463">
                  <c:v>31.4175</c:v>
                </c:pt>
                <c:pt idx="464">
                  <c:v>31.265498999999998</c:v>
                </c:pt>
                <c:pt idx="465">
                  <c:v>32.047500999999997</c:v>
                </c:pt>
                <c:pt idx="466">
                  <c:v>32.782501000000003</c:v>
                </c:pt>
                <c:pt idx="467">
                  <c:v>32.968497999999997</c:v>
                </c:pt>
                <c:pt idx="468">
                  <c:v>32.774501999999998</c:v>
                </c:pt>
                <c:pt idx="469">
                  <c:v>32.984000999999999</c:v>
                </c:pt>
                <c:pt idx="470">
                  <c:v>33.662497999999999</c:v>
                </c:pt>
                <c:pt idx="471">
                  <c:v>33.279998999999997</c:v>
                </c:pt>
                <c:pt idx="472">
                  <c:v>32.1175</c:v>
                </c:pt>
                <c:pt idx="473">
                  <c:v>32.390498999999998</c:v>
                </c:pt>
                <c:pt idx="474">
                  <c:v>32.165000999999997</c:v>
                </c:pt>
                <c:pt idx="475">
                  <c:v>33.176997999999998</c:v>
                </c:pt>
                <c:pt idx="476">
                  <c:v>33.063499</c:v>
                </c:pt>
                <c:pt idx="477">
                  <c:v>33.422500999999997</c:v>
                </c:pt>
                <c:pt idx="478">
                  <c:v>33.949500999999998</c:v>
                </c:pt>
                <c:pt idx="479">
                  <c:v>33.557499</c:v>
                </c:pt>
                <c:pt idx="480">
                  <c:v>33.766998000000001</c:v>
                </c:pt>
                <c:pt idx="481">
                  <c:v>33.662998000000002</c:v>
                </c:pt>
                <c:pt idx="482">
                  <c:v>33.240001999999997</c:v>
                </c:pt>
                <c:pt idx="483">
                  <c:v>33.952998999999998</c:v>
                </c:pt>
                <c:pt idx="484">
                  <c:v>33.800499000000002</c:v>
                </c:pt>
                <c:pt idx="485">
                  <c:v>33.3125</c:v>
                </c:pt>
                <c:pt idx="486">
                  <c:v>33.631999999999998</c:v>
                </c:pt>
                <c:pt idx="487">
                  <c:v>33.491501</c:v>
                </c:pt>
                <c:pt idx="488">
                  <c:v>33.866501</c:v>
                </c:pt>
                <c:pt idx="489">
                  <c:v>33.239497999999998</c:v>
                </c:pt>
                <c:pt idx="490">
                  <c:v>33.116000999999997</c:v>
                </c:pt>
                <c:pt idx="491">
                  <c:v>32.0075</c:v>
                </c:pt>
                <c:pt idx="492">
                  <c:v>32.895499999999998</c:v>
                </c:pt>
                <c:pt idx="493">
                  <c:v>32.931998999999998</c:v>
                </c:pt>
                <c:pt idx="494">
                  <c:v>33.788502000000001</c:v>
                </c:pt>
                <c:pt idx="495">
                  <c:v>33.532501000000003</c:v>
                </c:pt>
                <c:pt idx="496">
                  <c:v>33.207000999999998</c:v>
                </c:pt>
                <c:pt idx="497">
                  <c:v>33.225498000000002</c:v>
                </c:pt>
                <c:pt idx="498">
                  <c:v>33.157501000000003</c:v>
                </c:pt>
                <c:pt idx="499">
                  <c:v>33.185001</c:v>
                </c:pt>
                <c:pt idx="500">
                  <c:v>33.139499999999998</c:v>
                </c:pt>
                <c:pt idx="501">
                  <c:v>33.759998000000003</c:v>
                </c:pt>
                <c:pt idx="502">
                  <c:v>34.698501999999998</c:v>
                </c:pt>
                <c:pt idx="503">
                  <c:v>34.453499000000001</c:v>
                </c:pt>
                <c:pt idx="504">
                  <c:v>33.794497999999997</c:v>
                </c:pt>
                <c:pt idx="505">
                  <c:v>31.849501</c:v>
                </c:pt>
                <c:pt idx="506">
                  <c:v>31.689501</c:v>
                </c:pt>
                <c:pt idx="507">
                  <c:v>31.6325</c:v>
                </c:pt>
                <c:pt idx="508">
                  <c:v>30.396999000000001</c:v>
                </c:pt>
                <c:pt idx="509">
                  <c:v>30.352501</c:v>
                </c:pt>
                <c:pt idx="510">
                  <c:v>30.886998999999999</c:v>
                </c:pt>
                <c:pt idx="511">
                  <c:v>30.894501000000002</c:v>
                </c:pt>
                <c:pt idx="512">
                  <c:v>29.090499999999999</c:v>
                </c:pt>
                <c:pt idx="513">
                  <c:v>29.65</c:v>
                </c:pt>
                <c:pt idx="514">
                  <c:v>28.509001000000001</c:v>
                </c:pt>
                <c:pt idx="515">
                  <c:v>28.724001000000001</c:v>
                </c:pt>
                <c:pt idx="516">
                  <c:v>28.588498999999999</c:v>
                </c:pt>
                <c:pt idx="517">
                  <c:v>28.750999</c:v>
                </c:pt>
                <c:pt idx="518">
                  <c:v>29.818999999999999</c:v>
                </c:pt>
                <c:pt idx="519">
                  <c:v>29.826499999999999</c:v>
                </c:pt>
                <c:pt idx="520">
                  <c:v>30.0625</c:v>
                </c:pt>
                <c:pt idx="521">
                  <c:v>29.1675</c:v>
                </c:pt>
                <c:pt idx="522">
                  <c:v>31.767499999999998</c:v>
                </c:pt>
                <c:pt idx="523">
                  <c:v>29.35</c:v>
                </c:pt>
                <c:pt idx="524">
                  <c:v>28.740499</c:v>
                </c:pt>
                <c:pt idx="525">
                  <c:v>27.605</c:v>
                </c:pt>
                <c:pt idx="526">
                  <c:v>26.553498999999999</c:v>
                </c:pt>
                <c:pt idx="527">
                  <c:v>26.812999999999999</c:v>
                </c:pt>
                <c:pt idx="528">
                  <c:v>25.106501000000002</c:v>
                </c:pt>
                <c:pt idx="529">
                  <c:v>24.405000999999999</c:v>
                </c:pt>
                <c:pt idx="530">
                  <c:v>24.1035</c:v>
                </c:pt>
                <c:pt idx="531">
                  <c:v>24.524000000000001</c:v>
                </c:pt>
                <c:pt idx="532">
                  <c:v>25.190999999999999</c:v>
                </c:pt>
                <c:pt idx="533">
                  <c:v>25.353999999999999</c:v>
                </c:pt>
                <c:pt idx="534">
                  <c:v>26.055</c:v>
                </c:pt>
                <c:pt idx="535">
                  <c:v>26.704999999999998</c:v>
                </c:pt>
                <c:pt idx="536">
                  <c:v>26.25</c:v>
                </c:pt>
                <c:pt idx="537">
                  <c:v>26.745000999999998</c:v>
                </c:pt>
                <c:pt idx="538">
                  <c:v>27.975000000000001</c:v>
                </c:pt>
                <c:pt idx="539">
                  <c:v>27.646999000000001</c:v>
                </c:pt>
                <c:pt idx="540">
                  <c:v>27.702000000000002</c:v>
                </c:pt>
                <c:pt idx="541">
                  <c:v>27.7575</c:v>
                </c:pt>
                <c:pt idx="542">
                  <c:v>27.761499000000001</c:v>
                </c:pt>
                <c:pt idx="543">
                  <c:v>27.625999</c:v>
                </c:pt>
                <c:pt idx="544">
                  <c:v>28.952000000000002</c:v>
                </c:pt>
                <c:pt idx="545">
                  <c:v>29.0105</c:v>
                </c:pt>
                <c:pt idx="546">
                  <c:v>28.874500000000001</c:v>
                </c:pt>
                <c:pt idx="547">
                  <c:v>28.757000000000001</c:v>
                </c:pt>
                <c:pt idx="548">
                  <c:v>28.139999</c:v>
                </c:pt>
                <c:pt idx="549">
                  <c:v>28.013000000000002</c:v>
                </c:pt>
                <c:pt idx="550">
                  <c:v>27.973499</c:v>
                </c:pt>
                <c:pt idx="551">
                  <c:v>27.946501000000001</c:v>
                </c:pt>
                <c:pt idx="552">
                  <c:v>28.480498999999998</c:v>
                </c:pt>
                <c:pt idx="553">
                  <c:v>28.668500999999999</c:v>
                </c:pt>
                <c:pt idx="554">
                  <c:v>28.850999999999999</c:v>
                </c:pt>
                <c:pt idx="555">
                  <c:v>28.713498999999999</c:v>
                </c:pt>
                <c:pt idx="556">
                  <c:v>27.972000000000001</c:v>
                </c:pt>
                <c:pt idx="557">
                  <c:v>27.603999999999999</c:v>
                </c:pt>
                <c:pt idx="558">
                  <c:v>27.698999000000001</c:v>
                </c:pt>
                <c:pt idx="559">
                  <c:v>28.024000000000001</c:v>
                </c:pt>
                <c:pt idx="560">
                  <c:v>28.481501000000002</c:v>
                </c:pt>
                <c:pt idx="561">
                  <c:v>29.147499</c:v>
                </c:pt>
                <c:pt idx="562">
                  <c:v>28.993500000000001</c:v>
                </c:pt>
                <c:pt idx="563">
                  <c:v>29.693000999999999</c:v>
                </c:pt>
                <c:pt idx="564">
                  <c:v>29.9345</c:v>
                </c:pt>
                <c:pt idx="565">
                  <c:v>29.681999000000001</c:v>
                </c:pt>
                <c:pt idx="566">
                  <c:v>29.924999</c:v>
                </c:pt>
                <c:pt idx="567">
                  <c:v>29.659500000000001</c:v>
                </c:pt>
                <c:pt idx="568">
                  <c:v>29.306999000000001</c:v>
                </c:pt>
                <c:pt idx="569">
                  <c:v>30.103999999999999</c:v>
                </c:pt>
                <c:pt idx="570">
                  <c:v>29.571501000000001</c:v>
                </c:pt>
                <c:pt idx="571">
                  <c:v>29.73</c:v>
                </c:pt>
                <c:pt idx="572">
                  <c:v>29.796499000000001</c:v>
                </c:pt>
                <c:pt idx="573">
                  <c:v>30.158501000000001</c:v>
                </c:pt>
                <c:pt idx="574">
                  <c:v>30.740998999999999</c:v>
                </c:pt>
                <c:pt idx="575">
                  <c:v>31.037500000000001</c:v>
                </c:pt>
                <c:pt idx="576">
                  <c:v>31.294499999999999</c:v>
                </c:pt>
                <c:pt idx="577">
                  <c:v>31.767499999999998</c:v>
                </c:pt>
                <c:pt idx="578">
                  <c:v>31.395</c:v>
                </c:pt>
                <c:pt idx="579">
                  <c:v>31.6495</c:v>
                </c:pt>
                <c:pt idx="580">
                  <c:v>31.549999</c:v>
                </c:pt>
                <c:pt idx="581">
                  <c:v>31.024999999999999</c:v>
                </c:pt>
                <c:pt idx="582">
                  <c:v>31.309999000000001</c:v>
                </c:pt>
                <c:pt idx="583">
                  <c:v>30.844000000000001</c:v>
                </c:pt>
                <c:pt idx="584">
                  <c:v>30.328500999999999</c:v>
                </c:pt>
                <c:pt idx="585">
                  <c:v>30.1</c:v>
                </c:pt>
                <c:pt idx="586">
                  <c:v>32.979500000000002</c:v>
                </c:pt>
                <c:pt idx="587">
                  <c:v>34.192501</c:v>
                </c:pt>
                <c:pt idx="588">
                  <c:v>33.566001999999997</c:v>
                </c:pt>
                <c:pt idx="589">
                  <c:v>33.544998</c:v>
                </c:pt>
                <c:pt idx="590">
                  <c:v>32.954498000000001</c:v>
                </c:pt>
                <c:pt idx="591">
                  <c:v>33.697498000000003</c:v>
                </c:pt>
                <c:pt idx="592">
                  <c:v>33.987499</c:v>
                </c:pt>
                <c:pt idx="593">
                  <c:v>35.153500000000001</c:v>
                </c:pt>
                <c:pt idx="594">
                  <c:v>35.661498999999999</c:v>
                </c:pt>
                <c:pt idx="595">
                  <c:v>35.896500000000003</c:v>
                </c:pt>
                <c:pt idx="596">
                  <c:v>35.495998</c:v>
                </c:pt>
                <c:pt idx="597">
                  <c:v>35.533000999999999</c:v>
                </c:pt>
                <c:pt idx="598">
                  <c:v>34.763500000000001</c:v>
                </c:pt>
                <c:pt idx="599">
                  <c:v>34.872501</c:v>
                </c:pt>
                <c:pt idx="600">
                  <c:v>34.925998999999997</c:v>
                </c:pt>
                <c:pt idx="601">
                  <c:v>35.139999000000003</c:v>
                </c:pt>
                <c:pt idx="602">
                  <c:v>34.837502000000001</c:v>
                </c:pt>
                <c:pt idx="603">
                  <c:v>35.209999000000003</c:v>
                </c:pt>
                <c:pt idx="604">
                  <c:v>35.417499999999997</c:v>
                </c:pt>
                <c:pt idx="605">
                  <c:v>35.745499000000002</c:v>
                </c:pt>
                <c:pt idx="606">
                  <c:v>35.612000000000002</c:v>
                </c:pt>
                <c:pt idx="607">
                  <c:v>36.139499999999998</c:v>
                </c:pt>
                <c:pt idx="608">
                  <c:v>35.972000000000001</c:v>
                </c:pt>
                <c:pt idx="609">
                  <c:v>36.411999000000002</c:v>
                </c:pt>
                <c:pt idx="610">
                  <c:v>36.277000000000001</c:v>
                </c:pt>
                <c:pt idx="611">
                  <c:v>36.336497999999999</c:v>
                </c:pt>
                <c:pt idx="612">
                  <c:v>36.186999999999998</c:v>
                </c:pt>
                <c:pt idx="613">
                  <c:v>36.332000999999998</c:v>
                </c:pt>
                <c:pt idx="614">
                  <c:v>36.3825</c:v>
                </c:pt>
                <c:pt idx="615">
                  <c:v>35.895499999999998</c:v>
                </c:pt>
                <c:pt idx="616">
                  <c:v>35.762000999999998</c:v>
                </c:pt>
                <c:pt idx="617">
                  <c:v>35.965000000000003</c:v>
                </c:pt>
                <c:pt idx="618">
                  <c:v>35.713000999999998</c:v>
                </c:pt>
                <c:pt idx="619">
                  <c:v>35.875500000000002</c:v>
                </c:pt>
                <c:pt idx="620">
                  <c:v>35.319499999999998</c:v>
                </c:pt>
                <c:pt idx="621">
                  <c:v>35.700499999999998</c:v>
                </c:pt>
                <c:pt idx="622">
                  <c:v>35.790999999999997</c:v>
                </c:pt>
                <c:pt idx="623">
                  <c:v>35.529998999999997</c:v>
                </c:pt>
                <c:pt idx="624">
                  <c:v>36.103999999999999</c:v>
                </c:pt>
                <c:pt idx="625">
                  <c:v>34.948002000000002</c:v>
                </c:pt>
                <c:pt idx="626">
                  <c:v>34.568001000000002</c:v>
                </c:pt>
                <c:pt idx="627">
                  <c:v>35.397499000000003</c:v>
                </c:pt>
                <c:pt idx="628">
                  <c:v>35.779998999999997</c:v>
                </c:pt>
                <c:pt idx="629">
                  <c:v>35.780997999999997</c:v>
                </c:pt>
                <c:pt idx="630">
                  <c:v>36.283999999999999</c:v>
                </c:pt>
                <c:pt idx="631">
                  <c:v>36.404998999999997</c:v>
                </c:pt>
                <c:pt idx="632">
                  <c:v>36.880501000000002</c:v>
                </c:pt>
                <c:pt idx="633">
                  <c:v>36.828499000000001</c:v>
                </c:pt>
                <c:pt idx="634">
                  <c:v>37.290500999999999</c:v>
                </c:pt>
                <c:pt idx="635">
                  <c:v>37.688999000000003</c:v>
                </c:pt>
                <c:pt idx="636">
                  <c:v>37.410499999999999</c:v>
                </c:pt>
                <c:pt idx="637">
                  <c:v>37.131500000000003</c:v>
                </c:pt>
                <c:pt idx="638">
                  <c:v>37.060001</c:v>
                </c:pt>
                <c:pt idx="639">
                  <c:v>36.771999000000001</c:v>
                </c:pt>
                <c:pt idx="640">
                  <c:v>36.803500999999997</c:v>
                </c:pt>
                <c:pt idx="641">
                  <c:v>36.997501</c:v>
                </c:pt>
                <c:pt idx="642">
                  <c:v>37.285998999999997</c:v>
                </c:pt>
                <c:pt idx="643">
                  <c:v>37.221499999999999</c:v>
                </c:pt>
                <c:pt idx="644">
                  <c:v>37.243000000000002</c:v>
                </c:pt>
                <c:pt idx="645">
                  <c:v>36.980499000000002</c:v>
                </c:pt>
                <c:pt idx="646">
                  <c:v>36.779499000000001</c:v>
                </c:pt>
                <c:pt idx="647">
                  <c:v>36.833500000000001</c:v>
                </c:pt>
                <c:pt idx="648">
                  <c:v>37.630501000000002</c:v>
                </c:pt>
                <c:pt idx="649">
                  <c:v>37.940497999999998</c:v>
                </c:pt>
                <c:pt idx="650">
                  <c:v>38.387000999999998</c:v>
                </c:pt>
                <c:pt idx="651">
                  <c:v>38.028998999999999</c:v>
                </c:pt>
                <c:pt idx="652">
                  <c:v>37.731997999999997</c:v>
                </c:pt>
                <c:pt idx="653">
                  <c:v>38.038502000000001</c:v>
                </c:pt>
                <c:pt idx="654">
                  <c:v>38.298999999999999</c:v>
                </c:pt>
                <c:pt idx="655">
                  <c:v>38.327998999999998</c:v>
                </c:pt>
                <c:pt idx="656">
                  <c:v>38.415500999999999</c:v>
                </c:pt>
                <c:pt idx="657">
                  <c:v>38.428001000000002</c:v>
                </c:pt>
                <c:pt idx="658">
                  <c:v>38.561999999999998</c:v>
                </c:pt>
                <c:pt idx="659">
                  <c:v>38.627997999999998</c:v>
                </c:pt>
                <c:pt idx="660">
                  <c:v>38.424500000000002</c:v>
                </c:pt>
                <c:pt idx="661">
                  <c:v>38.201999999999998</c:v>
                </c:pt>
                <c:pt idx="662">
                  <c:v>38.231498999999999</c:v>
                </c:pt>
                <c:pt idx="663">
                  <c:v>38.222999999999999</c:v>
                </c:pt>
                <c:pt idx="664">
                  <c:v>37.865501000000002</c:v>
                </c:pt>
                <c:pt idx="665">
                  <c:v>37.973998999999999</c:v>
                </c:pt>
                <c:pt idx="666">
                  <c:v>38.122501</c:v>
                </c:pt>
                <c:pt idx="667">
                  <c:v>37.862499</c:v>
                </c:pt>
                <c:pt idx="668">
                  <c:v>37.960999000000001</c:v>
                </c:pt>
                <c:pt idx="669">
                  <c:v>38.450001</c:v>
                </c:pt>
                <c:pt idx="670">
                  <c:v>38.564498999999998</c:v>
                </c:pt>
                <c:pt idx="671">
                  <c:v>38.379002</c:v>
                </c:pt>
                <c:pt idx="672">
                  <c:v>38.457999999999998</c:v>
                </c:pt>
                <c:pt idx="673">
                  <c:v>38.530997999999997</c:v>
                </c:pt>
                <c:pt idx="674">
                  <c:v>38.622002000000002</c:v>
                </c:pt>
                <c:pt idx="675">
                  <c:v>39.443500999999998</c:v>
                </c:pt>
                <c:pt idx="676">
                  <c:v>39.223998999999999</c:v>
                </c:pt>
                <c:pt idx="677">
                  <c:v>39.202998999999998</c:v>
                </c:pt>
                <c:pt idx="678">
                  <c:v>38.006999999999998</c:v>
                </c:pt>
                <c:pt idx="679">
                  <c:v>38.574500999999998</c:v>
                </c:pt>
                <c:pt idx="680">
                  <c:v>38.050499000000002</c:v>
                </c:pt>
                <c:pt idx="681">
                  <c:v>38.054501000000002</c:v>
                </c:pt>
                <c:pt idx="682">
                  <c:v>38.484501000000002</c:v>
                </c:pt>
                <c:pt idx="683">
                  <c:v>38.925998999999997</c:v>
                </c:pt>
                <c:pt idx="684">
                  <c:v>38.755001</c:v>
                </c:pt>
                <c:pt idx="685">
                  <c:v>39.011001999999998</c:v>
                </c:pt>
                <c:pt idx="686">
                  <c:v>39.487000000000002</c:v>
                </c:pt>
                <c:pt idx="687">
                  <c:v>40.235000999999997</c:v>
                </c:pt>
                <c:pt idx="688">
                  <c:v>40.287497999999999</c:v>
                </c:pt>
                <c:pt idx="689">
                  <c:v>39.957999999999998</c:v>
                </c:pt>
                <c:pt idx="690">
                  <c:v>40.805500000000002</c:v>
                </c:pt>
                <c:pt idx="691">
                  <c:v>41.436000999999997</c:v>
                </c:pt>
                <c:pt idx="692">
                  <c:v>41.452499000000003</c:v>
                </c:pt>
                <c:pt idx="693">
                  <c:v>41.865501000000002</c:v>
                </c:pt>
                <c:pt idx="694">
                  <c:v>41.837001999999998</c:v>
                </c:pt>
                <c:pt idx="695">
                  <c:v>41.701500000000003</c:v>
                </c:pt>
                <c:pt idx="696">
                  <c:v>42.217998999999999</c:v>
                </c:pt>
                <c:pt idx="697">
                  <c:v>42.082999999999998</c:v>
                </c:pt>
                <c:pt idx="698">
                  <c:v>41.971499999999999</c:v>
                </c:pt>
                <c:pt idx="699">
                  <c:v>42.085498999999999</c:v>
                </c:pt>
                <c:pt idx="700">
                  <c:v>41.549999</c:v>
                </c:pt>
                <c:pt idx="701">
                  <c:v>41.704498000000001</c:v>
                </c:pt>
                <c:pt idx="702">
                  <c:v>41.464001000000003</c:v>
                </c:pt>
                <c:pt idx="703">
                  <c:v>41.147998999999999</c:v>
                </c:pt>
                <c:pt idx="704">
                  <c:v>40.647499000000003</c:v>
                </c:pt>
                <c:pt idx="705">
                  <c:v>40.8825</c:v>
                </c:pt>
                <c:pt idx="706">
                  <c:v>40.884498999999998</c:v>
                </c:pt>
                <c:pt idx="707">
                  <c:v>40.515999000000001</c:v>
                </c:pt>
                <c:pt idx="708">
                  <c:v>40.949500999999998</c:v>
                </c:pt>
                <c:pt idx="709">
                  <c:v>41.904499000000001</c:v>
                </c:pt>
                <c:pt idx="710">
                  <c:v>41.758999000000003</c:v>
                </c:pt>
                <c:pt idx="711">
                  <c:v>41.129500999999998</c:v>
                </c:pt>
                <c:pt idx="712">
                  <c:v>40.917999000000002</c:v>
                </c:pt>
                <c:pt idx="713">
                  <c:v>38.816001999999997</c:v>
                </c:pt>
                <c:pt idx="714">
                  <c:v>39.491000999999997</c:v>
                </c:pt>
                <c:pt idx="715">
                  <c:v>39.270499999999998</c:v>
                </c:pt>
                <c:pt idx="716">
                  <c:v>38.277999999999999</c:v>
                </c:pt>
                <c:pt idx="717">
                  <c:v>38.351500999999999</c:v>
                </c:pt>
                <c:pt idx="718">
                  <c:v>37.752499</c:v>
                </c:pt>
                <c:pt idx="719">
                  <c:v>39.246498000000003</c:v>
                </c:pt>
                <c:pt idx="720">
                  <c:v>39.387501</c:v>
                </c:pt>
                <c:pt idx="721">
                  <c:v>38.594002000000003</c:v>
                </c:pt>
                <c:pt idx="722">
                  <c:v>37.118999000000002</c:v>
                </c:pt>
                <c:pt idx="723">
                  <c:v>36.950499999999998</c:v>
                </c:pt>
                <c:pt idx="724">
                  <c:v>35.953499000000001</c:v>
                </c:pt>
                <c:pt idx="725">
                  <c:v>37.161999000000002</c:v>
                </c:pt>
                <c:pt idx="726">
                  <c:v>37.324500999999998</c:v>
                </c:pt>
                <c:pt idx="727">
                  <c:v>37.82</c:v>
                </c:pt>
                <c:pt idx="728">
                  <c:v>38.007998999999998</c:v>
                </c:pt>
                <c:pt idx="729">
                  <c:v>39</c:v>
                </c:pt>
                <c:pt idx="730">
                  <c:v>39.266499000000003</c:v>
                </c:pt>
                <c:pt idx="731">
                  <c:v>39.006000999999998</c:v>
                </c:pt>
                <c:pt idx="732">
                  <c:v>39.018501000000001</c:v>
                </c:pt>
                <c:pt idx="733">
                  <c:v>38.338501000000001</c:v>
                </c:pt>
                <c:pt idx="734">
                  <c:v>38.125999</c:v>
                </c:pt>
                <c:pt idx="735">
                  <c:v>37.528500000000001</c:v>
                </c:pt>
                <c:pt idx="736">
                  <c:v>37.182499</c:v>
                </c:pt>
                <c:pt idx="737">
                  <c:v>37.016998000000001</c:v>
                </c:pt>
                <c:pt idx="738">
                  <c:v>37.967998999999999</c:v>
                </c:pt>
                <c:pt idx="739">
                  <c:v>38.235999999999997</c:v>
                </c:pt>
                <c:pt idx="740">
                  <c:v>38.521000000000001</c:v>
                </c:pt>
                <c:pt idx="741">
                  <c:v>38.366501</c:v>
                </c:pt>
                <c:pt idx="742">
                  <c:v>38.432999000000002</c:v>
                </c:pt>
                <c:pt idx="743">
                  <c:v>38.006000999999998</c:v>
                </c:pt>
                <c:pt idx="744">
                  <c:v>38.716999000000001</c:v>
                </c:pt>
                <c:pt idx="745">
                  <c:v>38.441001999999997</c:v>
                </c:pt>
                <c:pt idx="746">
                  <c:v>38.049999</c:v>
                </c:pt>
                <c:pt idx="747">
                  <c:v>37.888500000000001</c:v>
                </c:pt>
                <c:pt idx="748">
                  <c:v>38.299999</c:v>
                </c:pt>
                <c:pt idx="749">
                  <c:v>38.561000999999997</c:v>
                </c:pt>
                <c:pt idx="750">
                  <c:v>38.529998999999997</c:v>
                </c:pt>
                <c:pt idx="751">
                  <c:v>38.317000999999998</c:v>
                </c:pt>
                <c:pt idx="752">
                  <c:v>38.029499000000001</c:v>
                </c:pt>
                <c:pt idx="753">
                  <c:v>38.57</c:v>
                </c:pt>
                <c:pt idx="754">
                  <c:v>38.606498999999999</c:v>
                </c:pt>
                <c:pt idx="755">
                  <c:v>38.2575</c:v>
                </c:pt>
                <c:pt idx="756">
                  <c:v>37.493499999999997</c:v>
                </c:pt>
                <c:pt idx="757">
                  <c:v>37.683498</c:v>
                </c:pt>
                <c:pt idx="758">
                  <c:v>37.859000999999999</c:v>
                </c:pt>
                <c:pt idx="759">
                  <c:v>39.022499000000003</c:v>
                </c:pt>
                <c:pt idx="760">
                  <c:v>39.799500000000002</c:v>
                </c:pt>
                <c:pt idx="761">
                  <c:v>39.846001000000001</c:v>
                </c:pt>
                <c:pt idx="762">
                  <c:v>39.794998</c:v>
                </c:pt>
                <c:pt idx="763">
                  <c:v>39.951000000000001</c:v>
                </c:pt>
                <c:pt idx="764">
                  <c:v>40.681998999999998</c:v>
                </c:pt>
                <c:pt idx="765">
                  <c:v>40.856997999999997</c:v>
                </c:pt>
                <c:pt idx="766">
                  <c:v>40.485999999999997</c:v>
                </c:pt>
                <c:pt idx="767">
                  <c:v>40.374001</c:v>
                </c:pt>
                <c:pt idx="768">
                  <c:v>40.451999999999998</c:v>
                </c:pt>
                <c:pt idx="769">
                  <c:v>40.416499999999999</c:v>
                </c:pt>
                <c:pt idx="770">
                  <c:v>40.894001000000003</c:v>
                </c:pt>
                <c:pt idx="771">
                  <c:v>41.122002000000002</c:v>
                </c:pt>
                <c:pt idx="772">
                  <c:v>41.826000000000001</c:v>
                </c:pt>
                <c:pt idx="773">
                  <c:v>41.957500000000003</c:v>
                </c:pt>
                <c:pt idx="774">
                  <c:v>41.788502000000001</c:v>
                </c:pt>
                <c:pt idx="775">
                  <c:v>41.519001000000003</c:v>
                </c:pt>
                <c:pt idx="776">
                  <c:v>41.173999999999999</c:v>
                </c:pt>
                <c:pt idx="777">
                  <c:v>41.6175</c:v>
                </c:pt>
                <c:pt idx="778">
                  <c:v>41.997501</c:v>
                </c:pt>
                <c:pt idx="779">
                  <c:v>40.509998000000003</c:v>
                </c:pt>
                <c:pt idx="780">
                  <c:v>40.381999999999998</c:v>
                </c:pt>
                <c:pt idx="781">
                  <c:v>40.625</c:v>
                </c:pt>
                <c:pt idx="782">
                  <c:v>40.985500000000002</c:v>
                </c:pt>
                <c:pt idx="783">
                  <c:v>41.068001000000002</c:v>
                </c:pt>
                <c:pt idx="784">
                  <c:v>41.373001000000002</c:v>
                </c:pt>
                <c:pt idx="785">
                  <c:v>41.826500000000003</c:v>
                </c:pt>
                <c:pt idx="786">
                  <c:v>41.819499999999998</c:v>
                </c:pt>
                <c:pt idx="787">
                  <c:v>42.134998000000003</c:v>
                </c:pt>
                <c:pt idx="788">
                  <c:v>42.207000999999998</c:v>
                </c:pt>
                <c:pt idx="789">
                  <c:v>42.253501999999997</c:v>
                </c:pt>
                <c:pt idx="790">
                  <c:v>42.821998999999998</c:v>
                </c:pt>
                <c:pt idx="791">
                  <c:v>42.780498999999999</c:v>
                </c:pt>
                <c:pt idx="792">
                  <c:v>42.609501000000002</c:v>
                </c:pt>
                <c:pt idx="793">
                  <c:v>42.262000999999998</c:v>
                </c:pt>
                <c:pt idx="794">
                  <c:v>42.431998999999998</c:v>
                </c:pt>
                <c:pt idx="795">
                  <c:v>42.251998999999998</c:v>
                </c:pt>
                <c:pt idx="796">
                  <c:v>42.653998999999999</c:v>
                </c:pt>
                <c:pt idx="797">
                  <c:v>42.445498999999998</c:v>
                </c:pt>
                <c:pt idx="798">
                  <c:v>42.493999000000002</c:v>
                </c:pt>
                <c:pt idx="799">
                  <c:v>42.330502000000003</c:v>
                </c:pt>
                <c:pt idx="800">
                  <c:v>42.300998999999997</c:v>
                </c:pt>
                <c:pt idx="801">
                  <c:v>42.525002000000001</c:v>
                </c:pt>
                <c:pt idx="802">
                  <c:v>42.650002000000001</c:v>
                </c:pt>
                <c:pt idx="803">
                  <c:v>42.623001000000002</c:v>
                </c:pt>
                <c:pt idx="804">
                  <c:v>42.729500000000002</c:v>
                </c:pt>
                <c:pt idx="805">
                  <c:v>42.626499000000003</c:v>
                </c:pt>
                <c:pt idx="806">
                  <c:v>42.648499000000001</c:v>
                </c:pt>
                <c:pt idx="807">
                  <c:v>42.671000999999997</c:v>
                </c:pt>
                <c:pt idx="808">
                  <c:v>42.615501000000002</c:v>
                </c:pt>
                <c:pt idx="809">
                  <c:v>42.848498999999997</c:v>
                </c:pt>
                <c:pt idx="810">
                  <c:v>42.16</c:v>
                </c:pt>
                <c:pt idx="811">
                  <c:v>42.402999999999999</c:v>
                </c:pt>
                <c:pt idx="812">
                  <c:v>42.368999000000002</c:v>
                </c:pt>
                <c:pt idx="813">
                  <c:v>42.280498999999999</c:v>
                </c:pt>
                <c:pt idx="814">
                  <c:v>42.341000000000001</c:v>
                </c:pt>
                <c:pt idx="815">
                  <c:v>42.799999</c:v>
                </c:pt>
                <c:pt idx="816">
                  <c:v>43.716000000000001</c:v>
                </c:pt>
                <c:pt idx="817">
                  <c:v>43.817000999999998</c:v>
                </c:pt>
                <c:pt idx="818">
                  <c:v>44.326999999999998</c:v>
                </c:pt>
                <c:pt idx="819">
                  <c:v>44.575499999999998</c:v>
                </c:pt>
                <c:pt idx="820">
                  <c:v>45.341498999999999</c:v>
                </c:pt>
                <c:pt idx="821">
                  <c:v>45.464001000000003</c:v>
                </c:pt>
                <c:pt idx="822">
                  <c:v>44.914000999999999</c:v>
                </c:pt>
                <c:pt idx="823">
                  <c:v>44.743999000000002</c:v>
                </c:pt>
                <c:pt idx="824">
                  <c:v>45.352001000000001</c:v>
                </c:pt>
                <c:pt idx="825">
                  <c:v>45.118000000000002</c:v>
                </c:pt>
                <c:pt idx="826">
                  <c:v>44.811501</c:v>
                </c:pt>
                <c:pt idx="827">
                  <c:v>44.233500999999997</c:v>
                </c:pt>
                <c:pt idx="828">
                  <c:v>45.099499000000002</c:v>
                </c:pt>
                <c:pt idx="829">
                  <c:v>45.188999000000003</c:v>
                </c:pt>
                <c:pt idx="830">
                  <c:v>44.959999000000003</c:v>
                </c:pt>
                <c:pt idx="831">
                  <c:v>45.103000999999999</c:v>
                </c:pt>
                <c:pt idx="832">
                  <c:v>44.926498000000002</c:v>
                </c:pt>
                <c:pt idx="833">
                  <c:v>45.370499000000002</c:v>
                </c:pt>
                <c:pt idx="834">
                  <c:v>45.381000999999998</c:v>
                </c:pt>
                <c:pt idx="835">
                  <c:v>45.464500000000001</c:v>
                </c:pt>
                <c:pt idx="836">
                  <c:v>45.918998999999999</c:v>
                </c:pt>
                <c:pt idx="837">
                  <c:v>46.249499999999998</c:v>
                </c:pt>
                <c:pt idx="838">
                  <c:v>47.411498999999999</c:v>
                </c:pt>
                <c:pt idx="839">
                  <c:v>47.347000000000001</c:v>
                </c:pt>
                <c:pt idx="840">
                  <c:v>47.051498000000002</c:v>
                </c:pt>
                <c:pt idx="841">
                  <c:v>46.876499000000003</c:v>
                </c:pt>
                <c:pt idx="842">
                  <c:v>46.707500000000003</c:v>
                </c:pt>
                <c:pt idx="843">
                  <c:v>47.451999999999998</c:v>
                </c:pt>
                <c:pt idx="844">
                  <c:v>47.640999000000001</c:v>
                </c:pt>
                <c:pt idx="845">
                  <c:v>47.447498000000003</c:v>
                </c:pt>
                <c:pt idx="846">
                  <c:v>47.381000999999998</c:v>
                </c:pt>
                <c:pt idx="847">
                  <c:v>48.067501</c:v>
                </c:pt>
                <c:pt idx="848">
                  <c:v>47.898499000000001</c:v>
                </c:pt>
                <c:pt idx="849">
                  <c:v>48.303500999999997</c:v>
                </c:pt>
                <c:pt idx="850">
                  <c:v>47.237999000000002</c:v>
                </c:pt>
                <c:pt idx="851">
                  <c:v>47.924500000000002</c:v>
                </c:pt>
                <c:pt idx="852">
                  <c:v>47.992001000000002</c:v>
                </c:pt>
                <c:pt idx="853">
                  <c:v>48.533501000000001</c:v>
                </c:pt>
                <c:pt idx="854">
                  <c:v>48.576999999999998</c:v>
                </c:pt>
                <c:pt idx="855">
                  <c:v>49.017502</c:v>
                </c:pt>
                <c:pt idx="856">
                  <c:v>49.668998999999999</c:v>
                </c:pt>
                <c:pt idx="857">
                  <c:v>49.789000999999999</c:v>
                </c:pt>
                <c:pt idx="858">
                  <c:v>49.834999000000003</c:v>
                </c:pt>
                <c:pt idx="859">
                  <c:v>49.730998999999997</c:v>
                </c:pt>
                <c:pt idx="860">
                  <c:v>49.797500999999997</c:v>
                </c:pt>
                <c:pt idx="861">
                  <c:v>50.336497999999999</c:v>
                </c:pt>
                <c:pt idx="862">
                  <c:v>50.567000999999998</c:v>
                </c:pt>
                <c:pt idx="863">
                  <c:v>50.150002000000001</c:v>
                </c:pt>
                <c:pt idx="864">
                  <c:v>50.503501999999997</c:v>
                </c:pt>
                <c:pt idx="865">
                  <c:v>50.513500000000001</c:v>
                </c:pt>
                <c:pt idx="866">
                  <c:v>48.915500999999999</c:v>
                </c:pt>
                <c:pt idx="867">
                  <c:v>48.245499000000002</c:v>
                </c:pt>
                <c:pt idx="868">
                  <c:v>49.039501000000001</c:v>
                </c:pt>
                <c:pt idx="869">
                  <c:v>48.823501999999998</c:v>
                </c:pt>
                <c:pt idx="870">
                  <c:v>48.208500000000001</c:v>
                </c:pt>
                <c:pt idx="871">
                  <c:v>49.385502000000002</c:v>
                </c:pt>
                <c:pt idx="872">
                  <c:v>49.758499</c:v>
                </c:pt>
                <c:pt idx="873">
                  <c:v>49.629500999999998</c:v>
                </c:pt>
                <c:pt idx="874">
                  <c:v>50.111499999999999</c:v>
                </c:pt>
                <c:pt idx="875">
                  <c:v>50.064999</c:v>
                </c:pt>
                <c:pt idx="876">
                  <c:v>50.186999999999998</c:v>
                </c:pt>
                <c:pt idx="877">
                  <c:v>49.699001000000003</c:v>
                </c:pt>
                <c:pt idx="878">
                  <c:v>48.839001000000003</c:v>
                </c:pt>
                <c:pt idx="879">
                  <c:v>49.516499000000003</c:v>
                </c:pt>
                <c:pt idx="880">
                  <c:v>48.796500999999999</c:v>
                </c:pt>
                <c:pt idx="881">
                  <c:v>48.400002000000001</c:v>
                </c:pt>
                <c:pt idx="882">
                  <c:v>47.682999000000002</c:v>
                </c:pt>
                <c:pt idx="883">
                  <c:v>48.57</c:v>
                </c:pt>
                <c:pt idx="884">
                  <c:v>48.256999999999998</c:v>
                </c:pt>
                <c:pt idx="885">
                  <c:v>48.938000000000002</c:v>
                </c:pt>
                <c:pt idx="886">
                  <c:v>49.823501999999998</c:v>
                </c:pt>
                <c:pt idx="887">
                  <c:v>49.706501000000003</c:v>
                </c:pt>
                <c:pt idx="888">
                  <c:v>50.325499999999998</c:v>
                </c:pt>
                <c:pt idx="889">
                  <c:v>50.031502000000003</c:v>
                </c:pt>
                <c:pt idx="890">
                  <c:v>50.090499999999999</c:v>
                </c:pt>
                <c:pt idx="891">
                  <c:v>50.501998999999998</c:v>
                </c:pt>
                <c:pt idx="892">
                  <c:v>51.222499999999997</c:v>
                </c:pt>
                <c:pt idx="893">
                  <c:v>51.343497999999997</c:v>
                </c:pt>
                <c:pt idx="894">
                  <c:v>51.435001</c:v>
                </c:pt>
                <c:pt idx="895">
                  <c:v>51.283501000000001</c:v>
                </c:pt>
                <c:pt idx="896">
                  <c:v>51.947498000000003</c:v>
                </c:pt>
                <c:pt idx="897">
                  <c:v>51.993499999999997</c:v>
                </c:pt>
                <c:pt idx="898">
                  <c:v>52.639999000000003</c:v>
                </c:pt>
                <c:pt idx="899">
                  <c:v>52.299999</c:v>
                </c:pt>
                <c:pt idx="900">
                  <c:v>51.001998999999998</c:v>
                </c:pt>
                <c:pt idx="901">
                  <c:v>49.389000000000003</c:v>
                </c:pt>
                <c:pt idx="902">
                  <c:v>49.809502000000002</c:v>
                </c:pt>
                <c:pt idx="903">
                  <c:v>49.794497999999997</c:v>
                </c:pt>
                <c:pt idx="904">
                  <c:v>49.346001000000001</c:v>
                </c:pt>
                <c:pt idx="905">
                  <c:v>49.379002</c:v>
                </c:pt>
                <c:pt idx="906">
                  <c:v>49.613498999999997</c:v>
                </c:pt>
                <c:pt idx="907">
                  <c:v>49.492001000000002</c:v>
                </c:pt>
                <c:pt idx="908">
                  <c:v>49.100498000000002</c:v>
                </c:pt>
                <c:pt idx="909">
                  <c:v>47.846001000000001</c:v>
                </c:pt>
                <c:pt idx="910">
                  <c:v>48.399501999999998</c:v>
                </c:pt>
                <c:pt idx="911">
                  <c:v>49.165000999999997</c:v>
                </c:pt>
                <c:pt idx="912">
                  <c:v>49.137000999999998</c:v>
                </c:pt>
                <c:pt idx="913">
                  <c:v>48.908999999999999</c:v>
                </c:pt>
                <c:pt idx="914">
                  <c:v>48.028500000000001</c:v>
                </c:pt>
                <c:pt idx="915">
                  <c:v>47.923499999999997</c:v>
                </c:pt>
                <c:pt idx="916">
                  <c:v>47.664501000000001</c:v>
                </c:pt>
                <c:pt idx="917">
                  <c:v>48.345001000000003</c:v>
                </c:pt>
                <c:pt idx="918">
                  <c:v>47.900002000000001</c:v>
                </c:pt>
                <c:pt idx="919">
                  <c:v>47.622501</c:v>
                </c:pt>
                <c:pt idx="920">
                  <c:v>47.262999999999998</c:v>
                </c:pt>
                <c:pt idx="921">
                  <c:v>47.300998999999997</c:v>
                </c:pt>
                <c:pt idx="922">
                  <c:v>47.702998999999998</c:v>
                </c:pt>
                <c:pt idx="923">
                  <c:v>48.379500999999998</c:v>
                </c:pt>
                <c:pt idx="924">
                  <c:v>49.029998999999997</c:v>
                </c:pt>
                <c:pt idx="925">
                  <c:v>48.912497999999999</c:v>
                </c:pt>
                <c:pt idx="926">
                  <c:v>48.263500000000001</c:v>
                </c:pt>
                <c:pt idx="927">
                  <c:v>48.389999000000003</c:v>
                </c:pt>
                <c:pt idx="928">
                  <c:v>48.973498999999997</c:v>
                </c:pt>
                <c:pt idx="929">
                  <c:v>48.294998</c:v>
                </c:pt>
                <c:pt idx="930">
                  <c:v>48.897998999999999</c:v>
                </c:pt>
                <c:pt idx="931">
                  <c:v>49.129002</c:v>
                </c:pt>
                <c:pt idx="932">
                  <c:v>49.98</c:v>
                </c:pt>
                <c:pt idx="933">
                  <c:v>49.610500000000002</c:v>
                </c:pt>
                <c:pt idx="934">
                  <c:v>49.339500000000001</c:v>
                </c:pt>
                <c:pt idx="935">
                  <c:v>48.709499000000001</c:v>
                </c:pt>
                <c:pt idx="936">
                  <c:v>48.493000000000002</c:v>
                </c:pt>
                <c:pt idx="937">
                  <c:v>48.660499999999999</c:v>
                </c:pt>
                <c:pt idx="938">
                  <c:v>48.232498</c:v>
                </c:pt>
                <c:pt idx="939">
                  <c:v>47.755001</c:v>
                </c:pt>
                <c:pt idx="940">
                  <c:v>46.989497999999998</c:v>
                </c:pt>
                <c:pt idx="941">
                  <c:v>46.93</c:v>
                </c:pt>
                <c:pt idx="942">
                  <c:v>47.543498999999997</c:v>
                </c:pt>
                <c:pt idx="943">
                  <c:v>47.82</c:v>
                </c:pt>
                <c:pt idx="944">
                  <c:v>48.067501</c:v>
                </c:pt>
                <c:pt idx="945">
                  <c:v>47.959499000000001</c:v>
                </c:pt>
                <c:pt idx="946">
                  <c:v>47.854999999999997</c:v>
                </c:pt>
                <c:pt idx="947">
                  <c:v>48.272499000000003</c:v>
                </c:pt>
                <c:pt idx="948">
                  <c:v>49.042499999999997</c:v>
                </c:pt>
                <c:pt idx="949">
                  <c:v>49.478999999999999</c:v>
                </c:pt>
                <c:pt idx="950">
                  <c:v>49.549500000000002</c:v>
                </c:pt>
                <c:pt idx="951">
                  <c:v>49.360000999999997</c:v>
                </c:pt>
                <c:pt idx="952">
                  <c:v>49.75</c:v>
                </c:pt>
                <c:pt idx="953">
                  <c:v>50.046500999999999</c:v>
                </c:pt>
                <c:pt idx="954">
                  <c:v>50.146999000000001</c:v>
                </c:pt>
                <c:pt idx="955">
                  <c:v>50.317000999999998</c:v>
                </c:pt>
                <c:pt idx="956">
                  <c:v>50.456501000000003</c:v>
                </c:pt>
                <c:pt idx="957">
                  <c:v>49.849997999999999</c:v>
                </c:pt>
                <c:pt idx="958">
                  <c:v>49.330502000000003</c:v>
                </c:pt>
                <c:pt idx="959">
                  <c:v>49.145499999999998</c:v>
                </c:pt>
                <c:pt idx="960">
                  <c:v>48.314999</c:v>
                </c:pt>
                <c:pt idx="961">
                  <c:v>48.794998</c:v>
                </c:pt>
                <c:pt idx="962">
                  <c:v>48.645499999999998</c:v>
                </c:pt>
                <c:pt idx="963">
                  <c:v>48.621498000000003</c:v>
                </c:pt>
                <c:pt idx="964">
                  <c:v>55.047500999999997</c:v>
                </c:pt>
                <c:pt idx="965">
                  <c:v>55.542499999999997</c:v>
                </c:pt>
                <c:pt idx="966">
                  <c:v>55.264000000000003</c:v>
                </c:pt>
                <c:pt idx="967">
                  <c:v>55.183998000000003</c:v>
                </c:pt>
                <c:pt idx="968">
                  <c:v>54.710999000000001</c:v>
                </c:pt>
                <c:pt idx="969">
                  <c:v>55.580002</c:v>
                </c:pt>
                <c:pt idx="970">
                  <c:v>56.033000999999999</c:v>
                </c:pt>
                <c:pt idx="971">
                  <c:v>56.158501000000001</c:v>
                </c:pt>
                <c:pt idx="972">
                  <c:v>56.644001000000003</c:v>
                </c:pt>
                <c:pt idx="973">
                  <c:v>56.456501000000003</c:v>
                </c:pt>
                <c:pt idx="974">
                  <c:v>56.267502</c:v>
                </c:pt>
                <c:pt idx="975">
                  <c:v>56.458500000000001</c:v>
                </c:pt>
                <c:pt idx="976">
                  <c:v>56.841999000000001</c:v>
                </c:pt>
                <c:pt idx="977">
                  <c:v>56.334499000000001</c:v>
                </c:pt>
                <c:pt idx="978">
                  <c:v>56.864497999999998</c:v>
                </c:pt>
                <c:pt idx="979">
                  <c:v>56.493999000000002</c:v>
                </c:pt>
                <c:pt idx="980">
                  <c:v>56.315497999999998</c:v>
                </c:pt>
                <c:pt idx="981">
                  <c:v>56.974499000000002</c:v>
                </c:pt>
                <c:pt idx="982">
                  <c:v>57.807999000000002</c:v>
                </c:pt>
                <c:pt idx="983">
                  <c:v>59.299999</c:v>
                </c:pt>
                <c:pt idx="984">
                  <c:v>59.791499999999999</c:v>
                </c:pt>
                <c:pt idx="985">
                  <c:v>59.68</c:v>
                </c:pt>
                <c:pt idx="986">
                  <c:v>58.063499</c:v>
                </c:pt>
                <c:pt idx="987">
                  <c:v>58.837502000000001</c:v>
                </c:pt>
                <c:pt idx="988">
                  <c:v>58.1175</c:v>
                </c:pt>
                <c:pt idx="989">
                  <c:v>56.697498000000003</c:v>
                </c:pt>
                <c:pt idx="990">
                  <c:v>57.078499000000001</c:v>
                </c:pt>
                <c:pt idx="991">
                  <c:v>57.6175</c:v>
                </c:pt>
                <c:pt idx="992">
                  <c:v>57.989497999999998</c:v>
                </c:pt>
                <c:pt idx="993">
                  <c:v>58.099997999999999</c:v>
                </c:pt>
                <c:pt idx="994">
                  <c:v>58.445999</c:v>
                </c:pt>
                <c:pt idx="995">
                  <c:v>58.254002</c:v>
                </c:pt>
                <c:pt idx="996">
                  <c:v>58.206501000000003</c:v>
                </c:pt>
                <c:pt idx="997">
                  <c:v>58.713000999999998</c:v>
                </c:pt>
                <c:pt idx="998">
                  <c:v>58.957000999999998</c:v>
                </c:pt>
                <c:pt idx="999">
                  <c:v>59.528998999999999</c:v>
                </c:pt>
                <c:pt idx="1000">
                  <c:v>59.368999000000002</c:v>
                </c:pt>
                <c:pt idx="1001">
                  <c:v>58.881000999999998</c:v>
                </c:pt>
                <c:pt idx="1002">
                  <c:v>58.737999000000002</c:v>
                </c:pt>
                <c:pt idx="1003">
                  <c:v>58.417999000000002</c:v>
                </c:pt>
                <c:pt idx="1004">
                  <c:v>58.838000999999998</c:v>
                </c:pt>
                <c:pt idx="1005">
                  <c:v>59.112999000000002</c:v>
                </c:pt>
                <c:pt idx="1006">
                  <c:v>59.305</c:v>
                </c:pt>
                <c:pt idx="1007">
                  <c:v>58.473498999999997</c:v>
                </c:pt>
                <c:pt idx="1008">
                  <c:v>59.450499999999998</c:v>
                </c:pt>
                <c:pt idx="1009">
                  <c:v>60.209999000000003</c:v>
                </c:pt>
                <c:pt idx="1010">
                  <c:v>60.479500000000002</c:v>
                </c:pt>
                <c:pt idx="1011">
                  <c:v>61.457000999999998</c:v>
                </c:pt>
                <c:pt idx="1012">
                  <c:v>62.343497999999997</c:v>
                </c:pt>
                <c:pt idx="1013">
                  <c:v>62.634998000000003</c:v>
                </c:pt>
                <c:pt idx="1014">
                  <c:v>62.716498999999999</c:v>
                </c:pt>
                <c:pt idx="1015">
                  <c:v>63.834000000000003</c:v>
                </c:pt>
                <c:pt idx="1016">
                  <c:v>65.260002</c:v>
                </c:pt>
                <c:pt idx="1017">
                  <c:v>65.242996000000005</c:v>
                </c:pt>
                <c:pt idx="1018">
                  <c:v>64.75</c:v>
                </c:pt>
                <c:pt idx="1019">
                  <c:v>64.665999999999997</c:v>
                </c:pt>
                <c:pt idx="1020">
                  <c:v>64.728995999999995</c:v>
                </c:pt>
                <c:pt idx="1021">
                  <c:v>66.365500999999995</c:v>
                </c:pt>
                <c:pt idx="1022">
                  <c:v>68.126998999999998</c:v>
                </c:pt>
                <c:pt idx="1023">
                  <c:v>67.875504000000006</c:v>
                </c:pt>
                <c:pt idx="1024">
                  <c:v>68.897498999999996</c:v>
                </c:pt>
                <c:pt idx="1025">
                  <c:v>70.102501000000004</c:v>
                </c:pt>
                <c:pt idx="1026">
                  <c:v>70.884003000000007</c:v>
                </c:pt>
                <c:pt idx="1027">
                  <c:v>71.890998999999994</c:v>
                </c:pt>
                <c:pt idx="1028">
                  <c:v>72.544501999999994</c:v>
                </c:pt>
                <c:pt idx="1029">
                  <c:v>69.5</c:v>
                </c:pt>
                <c:pt idx="1030">
                  <c:v>71.497497999999993</c:v>
                </c:pt>
                <c:pt idx="1031">
                  <c:v>69.5</c:v>
                </c:pt>
                <c:pt idx="1032">
                  <c:v>72.141998000000001</c:v>
                </c:pt>
                <c:pt idx="1033">
                  <c:v>70.838997000000006</c:v>
                </c:pt>
                <c:pt idx="1034">
                  <c:v>67.525002000000001</c:v>
                </c:pt>
                <c:pt idx="1035">
                  <c:v>66.980002999999996</c:v>
                </c:pt>
                <c:pt idx="1036">
                  <c:v>69.311501000000007</c:v>
                </c:pt>
                <c:pt idx="1037">
                  <c:v>70.725502000000006</c:v>
                </c:pt>
                <c:pt idx="1038">
                  <c:v>72.552498</c:v>
                </c:pt>
                <c:pt idx="1039">
                  <c:v>73.087997000000001</c:v>
                </c:pt>
                <c:pt idx="1040">
                  <c:v>72.434501999999995</c:v>
                </c:pt>
                <c:pt idx="1041">
                  <c:v>73.417502999999996</c:v>
                </c:pt>
                <c:pt idx="1042">
                  <c:v>74.146004000000005</c:v>
                </c:pt>
                <c:pt idx="1043">
                  <c:v>74.266998000000001</c:v>
                </c:pt>
                <c:pt idx="1044">
                  <c:v>75</c:v>
                </c:pt>
                <c:pt idx="1045">
                  <c:v>76.097504000000001</c:v>
                </c:pt>
                <c:pt idx="1046">
                  <c:v>75.598999000000006</c:v>
                </c:pt>
                <c:pt idx="1047">
                  <c:v>75.622497999999993</c:v>
                </c:pt>
                <c:pt idx="1048">
                  <c:v>74.672500999999997</c:v>
                </c:pt>
                <c:pt idx="1049">
                  <c:v>75.012496999999996</c:v>
                </c:pt>
                <c:pt idx="1050">
                  <c:v>76.180496000000005</c:v>
                </c:pt>
                <c:pt idx="1051">
                  <c:v>76.882003999999995</c:v>
                </c:pt>
                <c:pt idx="1052">
                  <c:v>77.25</c:v>
                </c:pt>
                <c:pt idx="1053">
                  <c:v>77.593001999999998</c:v>
                </c:pt>
                <c:pt idx="1054">
                  <c:v>78.944503999999995</c:v>
                </c:pt>
                <c:pt idx="1055">
                  <c:v>79.919501999999994</c:v>
                </c:pt>
                <c:pt idx="1056">
                  <c:v>79.408996999999999</c:v>
                </c:pt>
                <c:pt idx="1057">
                  <c:v>79.550003000000004</c:v>
                </c:pt>
                <c:pt idx="1058">
                  <c:v>79.115996999999993</c:v>
                </c:pt>
                <c:pt idx="1059">
                  <c:v>78.584000000000003</c:v>
                </c:pt>
                <c:pt idx="1060">
                  <c:v>77.246498000000003</c:v>
                </c:pt>
                <c:pt idx="1061">
                  <c:v>79.325500000000005</c:v>
                </c:pt>
                <c:pt idx="1062">
                  <c:v>79.093001999999998</c:v>
                </c:pt>
                <c:pt idx="1063">
                  <c:v>77.246002000000004</c:v>
                </c:pt>
                <c:pt idx="1064">
                  <c:v>74.778000000000006</c:v>
                </c:pt>
                <c:pt idx="1065">
                  <c:v>77.792998999999995</c:v>
                </c:pt>
                <c:pt idx="1066">
                  <c:v>74.852501000000004</c:v>
                </c:pt>
                <c:pt idx="1067">
                  <c:v>71.570999</c:v>
                </c:pt>
                <c:pt idx="1068">
                  <c:v>72.366996999999998</c:v>
                </c:pt>
                <c:pt idx="1069">
                  <c:v>68.599502999999999</c:v>
                </c:pt>
                <c:pt idx="1070">
                  <c:v>69.602501000000004</c:v>
                </c:pt>
                <c:pt idx="1071">
                  <c:v>70.528503000000001</c:v>
                </c:pt>
                <c:pt idx="1072">
                  <c:v>72.587502000000001</c:v>
                </c:pt>
                <c:pt idx="1073">
                  <c:v>70.261497000000006</c:v>
                </c:pt>
                <c:pt idx="1074">
                  <c:v>70.304001</c:v>
                </c:pt>
                <c:pt idx="1075">
                  <c:v>71.810997</c:v>
                </c:pt>
                <c:pt idx="1076">
                  <c:v>71.352501000000004</c:v>
                </c:pt>
                <c:pt idx="1077">
                  <c:v>72.425003000000004</c:v>
                </c:pt>
                <c:pt idx="1078">
                  <c:v>71.539496999999997</c:v>
                </c:pt>
                <c:pt idx="1079">
                  <c:v>72.074996999999996</c:v>
                </c:pt>
                <c:pt idx="1080">
                  <c:v>75.191497999999996</c:v>
                </c:pt>
                <c:pt idx="1081">
                  <c:v>76.391998000000001</c:v>
                </c:pt>
                <c:pt idx="1082">
                  <c:v>77.845496999999995</c:v>
                </c:pt>
                <c:pt idx="1083">
                  <c:v>76.374495999999994</c:v>
                </c:pt>
                <c:pt idx="1084">
                  <c:v>75.892998000000006</c:v>
                </c:pt>
                <c:pt idx="1085">
                  <c:v>73.004501000000005</c:v>
                </c:pt>
                <c:pt idx="1086">
                  <c:v>73.008499</c:v>
                </c:pt>
                <c:pt idx="1087">
                  <c:v>75.898003000000003</c:v>
                </c:pt>
                <c:pt idx="1088">
                  <c:v>78.630996999999994</c:v>
                </c:pt>
                <c:pt idx="1089">
                  <c:v>78.306503000000006</c:v>
                </c:pt>
                <c:pt idx="1090">
                  <c:v>79.112999000000002</c:v>
                </c:pt>
                <c:pt idx="1091">
                  <c:v>78.484001000000006</c:v>
                </c:pt>
                <c:pt idx="1092">
                  <c:v>78.603995999999995</c:v>
                </c:pt>
                <c:pt idx="1093">
                  <c:v>79.047500999999997</c:v>
                </c:pt>
                <c:pt idx="1094">
                  <c:v>80.007003999999995</c:v>
                </c:pt>
                <c:pt idx="1095">
                  <c:v>79.619499000000005</c:v>
                </c:pt>
                <c:pt idx="1096">
                  <c:v>80.400002000000001</c:v>
                </c:pt>
                <c:pt idx="1097">
                  <c:v>80.454002000000003</c:v>
                </c:pt>
                <c:pt idx="1098">
                  <c:v>80.145499999999998</c:v>
                </c:pt>
                <c:pt idx="1099">
                  <c:v>80.077003000000005</c:v>
                </c:pt>
                <c:pt idx="1100">
                  <c:v>78.805999999999997</c:v>
                </c:pt>
                <c:pt idx="1101">
                  <c:v>79.363997999999995</c:v>
                </c:pt>
                <c:pt idx="1102">
                  <c:v>79.087997000000001</c:v>
                </c:pt>
                <c:pt idx="1103">
                  <c:v>78.718497999999997</c:v>
                </c:pt>
                <c:pt idx="1104">
                  <c:v>79.273003000000003</c:v>
                </c:pt>
                <c:pt idx="1105">
                  <c:v>79.069999999999993</c:v>
                </c:pt>
                <c:pt idx="1106">
                  <c:v>80.093001999999998</c:v>
                </c:pt>
                <c:pt idx="1107">
                  <c:v>80.153503000000001</c:v>
                </c:pt>
                <c:pt idx="1108">
                  <c:v>80.507499999999993</c:v>
                </c:pt>
                <c:pt idx="1109">
                  <c:v>80.643501000000001</c:v>
                </c:pt>
                <c:pt idx="1110">
                  <c:v>81.244499000000005</c:v>
                </c:pt>
                <c:pt idx="1111">
                  <c:v>81.481003000000001</c:v>
                </c:pt>
                <c:pt idx="1112">
                  <c:v>82.077003000000005</c:v>
                </c:pt>
                <c:pt idx="1113">
                  <c:v>83.263496000000004</c:v>
                </c:pt>
                <c:pt idx="1114">
                  <c:v>84.817497000000003</c:v>
                </c:pt>
                <c:pt idx="1115">
                  <c:v>84.787497999999999</c:v>
                </c:pt>
                <c:pt idx="1116">
                  <c:v>84.464995999999999</c:v>
                </c:pt>
                <c:pt idx="1117">
                  <c:v>84.199500999999998</c:v>
                </c:pt>
                <c:pt idx="1118">
                  <c:v>84.456001000000001</c:v>
                </c:pt>
                <c:pt idx="1119">
                  <c:v>84.9375</c:v>
                </c:pt>
                <c:pt idx="1120">
                  <c:v>85.242996000000005</c:v>
                </c:pt>
                <c:pt idx="1121">
                  <c:v>86.193000999999995</c:v>
                </c:pt>
                <c:pt idx="1122">
                  <c:v>85.798500000000004</c:v>
                </c:pt>
                <c:pt idx="1123">
                  <c:v>86.189498999999998</c:v>
                </c:pt>
                <c:pt idx="1124">
                  <c:v>86.738997999999995</c:v>
                </c:pt>
                <c:pt idx="1125">
                  <c:v>87.503997999999996</c:v>
                </c:pt>
                <c:pt idx="1126">
                  <c:v>86.511002000000005</c:v>
                </c:pt>
                <c:pt idx="1127">
                  <c:v>85.783501000000001</c:v>
                </c:pt>
                <c:pt idx="1128">
                  <c:v>83.157500999999996</c:v>
                </c:pt>
                <c:pt idx="1129">
                  <c:v>84.554496999999998</c:v>
                </c:pt>
                <c:pt idx="1130">
                  <c:v>83.025497000000001</c:v>
                </c:pt>
                <c:pt idx="1131">
                  <c:v>85.072502</c:v>
                </c:pt>
                <c:pt idx="1132">
                  <c:v>84.989998</c:v>
                </c:pt>
                <c:pt idx="1133">
                  <c:v>85.689003</c:v>
                </c:pt>
                <c:pt idx="1134">
                  <c:v>84.697997999999998</c:v>
                </c:pt>
                <c:pt idx="1135">
                  <c:v>84.986503999999996</c:v>
                </c:pt>
                <c:pt idx="1136">
                  <c:v>85.531502000000003</c:v>
                </c:pt>
                <c:pt idx="1137">
                  <c:v>86.950996000000004</c:v>
                </c:pt>
                <c:pt idx="1138">
                  <c:v>87.153503000000001</c:v>
                </c:pt>
                <c:pt idx="1139">
                  <c:v>87.75</c:v>
                </c:pt>
                <c:pt idx="1140">
                  <c:v>89.831001000000001</c:v>
                </c:pt>
                <c:pt idx="1141">
                  <c:v>90.651497000000006</c:v>
                </c:pt>
                <c:pt idx="1142">
                  <c:v>91.124495999999994</c:v>
                </c:pt>
                <c:pt idx="1143">
                  <c:v>92.196503000000007</c:v>
                </c:pt>
                <c:pt idx="1144">
                  <c:v>92.146004000000005</c:v>
                </c:pt>
                <c:pt idx="1145">
                  <c:v>90.648499000000001</c:v>
                </c:pt>
                <c:pt idx="1146">
                  <c:v>90.684997999999993</c:v>
                </c:pt>
                <c:pt idx="1147">
                  <c:v>90.099997999999999</c:v>
                </c:pt>
                <c:pt idx="1148">
                  <c:v>91.461997999999994</c:v>
                </c:pt>
                <c:pt idx="1149">
                  <c:v>93.180496000000005</c:v>
                </c:pt>
                <c:pt idx="1150">
                  <c:v>90.400002000000001</c:v>
                </c:pt>
                <c:pt idx="1151">
                  <c:v>90.863502999999994</c:v>
                </c:pt>
                <c:pt idx="1152">
                  <c:v>88.960999000000001</c:v>
                </c:pt>
                <c:pt idx="1153">
                  <c:v>88.872001999999995</c:v>
                </c:pt>
                <c:pt idx="1154">
                  <c:v>89.858497999999997</c:v>
                </c:pt>
                <c:pt idx="1155">
                  <c:v>91.716498999999999</c:v>
                </c:pt>
                <c:pt idx="1156">
                  <c:v>91.164496999999997</c:v>
                </c:pt>
                <c:pt idx="1157">
                  <c:v>92.387496999999996</c:v>
                </c:pt>
                <c:pt idx="1158">
                  <c:v>93.124001000000007</c:v>
                </c:pt>
                <c:pt idx="1159">
                  <c:v>94.325996000000004</c:v>
                </c:pt>
                <c:pt idx="1160">
                  <c:v>94.926002999999994</c:v>
                </c:pt>
                <c:pt idx="1161">
                  <c:v>94.315002000000007</c:v>
                </c:pt>
                <c:pt idx="1162">
                  <c:v>94.809997999999993</c:v>
                </c:pt>
                <c:pt idx="1163">
                  <c:v>95.982498000000007</c:v>
                </c:pt>
                <c:pt idx="1164">
                  <c:v>94.130996999999994</c:v>
                </c:pt>
                <c:pt idx="1165">
                  <c:v>94.325996000000004</c:v>
                </c:pt>
                <c:pt idx="1166">
                  <c:v>94.111000000000004</c:v>
                </c:pt>
                <c:pt idx="1167">
                  <c:v>93.835503000000003</c:v>
                </c:pt>
                <c:pt idx="1168">
                  <c:v>94.170997999999997</c:v>
                </c:pt>
                <c:pt idx="1169">
                  <c:v>95.245002999999997</c:v>
                </c:pt>
                <c:pt idx="1170">
                  <c:v>95.144997000000004</c:v>
                </c:pt>
                <c:pt idx="1171">
                  <c:v>95.269501000000005</c:v>
                </c:pt>
                <c:pt idx="1172">
                  <c:v>96.384003000000007</c:v>
                </c:pt>
                <c:pt idx="1173">
                  <c:v>96.640998999999994</c:v>
                </c:pt>
                <c:pt idx="1174">
                  <c:v>99.904999000000004</c:v>
                </c:pt>
                <c:pt idx="1175">
                  <c:v>100.11900300000001</c:v>
                </c:pt>
                <c:pt idx="1176">
                  <c:v>100.635498</c:v>
                </c:pt>
                <c:pt idx="1177">
                  <c:v>101.97550200000001</c:v>
                </c:pt>
                <c:pt idx="1178">
                  <c:v>99.740996999999993</c:v>
                </c:pt>
                <c:pt idx="1179">
                  <c:v>97.915497000000002</c:v>
                </c:pt>
                <c:pt idx="1180">
                  <c:v>97.603499999999997</c:v>
                </c:pt>
                <c:pt idx="1181">
                  <c:v>96.950500000000005</c:v>
                </c:pt>
                <c:pt idx="1182">
                  <c:v>99.357498000000007</c:v>
                </c:pt>
                <c:pt idx="1183">
                  <c:v>99.5</c:v>
                </c:pt>
                <c:pt idx="1184">
                  <c:v>99.493499999999997</c:v>
                </c:pt>
                <c:pt idx="1185">
                  <c:v>98.509499000000005</c:v>
                </c:pt>
                <c:pt idx="1186">
                  <c:v>95.401497000000006</c:v>
                </c:pt>
                <c:pt idx="1187">
                  <c:v>97.052498</c:v>
                </c:pt>
                <c:pt idx="1188">
                  <c:v>96.320999</c:v>
                </c:pt>
                <c:pt idx="1189">
                  <c:v>97.214995999999999</c:v>
                </c:pt>
                <c:pt idx="1190">
                  <c:v>95.750504000000006</c:v>
                </c:pt>
                <c:pt idx="1191">
                  <c:v>96.718001999999998</c:v>
                </c:pt>
                <c:pt idx="1192">
                  <c:v>98.727501000000004</c:v>
                </c:pt>
                <c:pt idx="1193">
                  <c:v>98.742500000000007</c:v>
                </c:pt>
                <c:pt idx="1194">
                  <c:v>100.649002</c:v>
                </c:pt>
                <c:pt idx="1195">
                  <c:v>100.150002</c:v>
                </c:pt>
                <c:pt idx="1196">
                  <c:v>100.218002</c:v>
                </c:pt>
                <c:pt idx="1197">
                  <c:v>98.565498000000005</c:v>
                </c:pt>
                <c:pt idx="1198">
                  <c:v>97.638000000000005</c:v>
                </c:pt>
                <c:pt idx="1199">
                  <c:v>95.471001000000001</c:v>
                </c:pt>
                <c:pt idx="1200">
                  <c:v>94.482498000000007</c:v>
                </c:pt>
                <c:pt idx="1201">
                  <c:v>93.221001000000001</c:v>
                </c:pt>
                <c:pt idx="1202">
                  <c:v>93.515998999999994</c:v>
                </c:pt>
                <c:pt idx="1203">
                  <c:v>87.762496999999996</c:v>
                </c:pt>
                <c:pt idx="1204">
                  <c:v>85.968001999999998</c:v>
                </c:pt>
                <c:pt idx="1205">
                  <c:v>89.430496000000005</c:v>
                </c:pt>
                <c:pt idx="1206">
                  <c:v>88.047500999999997</c:v>
                </c:pt>
                <c:pt idx="1207">
                  <c:v>90.998001000000002</c:v>
                </c:pt>
                <c:pt idx="1208">
                  <c:v>91.586501999999996</c:v>
                </c:pt>
                <c:pt idx="1209">
                  <c:v>88.536002999999994</c:v>
                </c:pt>
                <c:pt idx="1210">
                  <c:v>88.201499999999996</c:v>
                </c:pt>
                <c:pt idx="1211">
                  <c:v>89.464995999999999</c:v>
                </c:pt>
                <c:pt idx="1212">
                  <c:v>88.434997999999993</c:v>
                </c:pt>
                <c:pt idx="1213">
                  <c:v>83.209998999999996</c:v>
                </c:pt>
                <c:pt idx="1214">
                  <c:v>89.108497999999997</c:v>
                </c:pt>
                <c:pt idx="1215">
                  <c:v>82.140502999999995</c:v>
                </c:pt>
                <c:pt idx="1216">
                  <c:v>76.944000000000003</c:v>
                </c:pt>
                <c:pt idx="1217">
                  <c:v>76.521004000000005</c:v>
                </c:pt>
                <c:pt idx="1218">
                  <c:v>79.900497000000001</c:v>
                </c:pt>
                <c:pt idx="1219">
                  <c:v>83.276497000000006</c:v>
                </c:pt>
                <c:pt idx="1220">
                  <c:v>83.276497000000006</c:v>
                </c:pt>
                <c:pt idx="1221">
                  <c:v>81.389999000000003</c:v>
                </c:pt>
                <c:pt idx="1222">
                  <c:v>82.140502999999995</c:v>
                </c:pt>
                <c:pt idx="1223">
                  <c:v>87.774497999999994</c:v>
                </c:pt>
                <c:pt idx="1224">
                  <c:v>87.745498999999995</c:v>
                </c:pt>
                <c:pt idx="1225">
                  <c:v>85.621498000000003</c:v>
                </c:pt>
                <c:pt idx="1226">
                  <c:v>81.842499000000004</c:v>
                </c:pt>
                <c:pt idx="1227">
                  <c:v>81.558502000000004</c:v>
                </c:pt>
                <c:pt idx="1228">
                  <c:v>79.950500000000005</c:v>
                </c:pt>
                <c:pt idx="1229">
                  <c:v>80.971999999999994</c:v>
                </c:pt>
                <c:pt idx="1230">
                  <c:v>79.670501999999999</c:v>
                </c:pt>
                <c:pt idx="1231">
                  <c:v>75.614502000000002</c:v>
                </c:pt>
                <c:pt idx="1232">
                  <c:v>74.773003000000003</c:v>
                </c:pt>
                <c:pt idx="1233">
                  <c:v>75.836501999999996</c:v>
                </c:pt>
                <c:pt idx="1234">
                  <c:v>75.102997000000002</c:v>
                </c:pt>
                <c:pt idx="1235">
                  <c:v>79.066497999999996</c:v>
                </c:pt>
                <c:pt idx="1236">
                  <c:v>79.070999</c:v>
                </c:pt>
                <c:pt idx="1237">
                  <c:v>83.887496999999996</c:v>
                </c:pt>
                <c:pt idx="1238">
                  <c:v>83.678496999999993</c:v>
                </c:pt>
                <c:pt idx="1239">
                  <c:v>84.508499</c:v>
                </c:pt>
                <c:pt idx="1240">
                  <c:v>88.617996000000005</c:v>
                </c:pt>
                <c:pt idx="1241">
                  <c:v>83.419998000000007</c:v>
                </c:pt>
                <c:pt idx="1242">
                  <c:v>84.959502999999998</c:v>
                </c:pt>
                <c:pt idx="1243">
                  <c:v>81.456496999999999</c:v>
                </c:pt>
                <c:pt idx="1244">
                  <c:v>82.051497999999995</c:v>
                </c:pt>
                <c:pt idx="1245">
                  <c:v>82.162002999999999</c:v>
                </c:pt>
                <c:pt idx="1246">
                  <c:v>83.177002000000002</c:v>
                </c:pt>
                <c:pt idx="1247">
                  <c:v>82.918998999999999</c:v>
                </c:pt>
                <c:pt idx="1248">
                  <c:v>79.595496999999995</c:v>
                </c:pt>
                <c:pt idx="1249">
                  <c:v>76.045501999999999</c:v>
                </c:pt>
                <c:pt idx="1250">
                  <c:v>77.573997000000006</c:v>
                </c:pt>
                <c:pt idx="1251">
                  <c:v>74.753997999999996</c:v>
                </c:pt>
                <c:pt idx="1252">
                  <c:v>73.041495999999995</c:v>
                </c:pt>
                <c:pt idx="1253">
                  <c:v>68.872497999999993</c:v>
                </c:pt>
                <c:pt idx="1254">
                  <c:v>67.197997999999998</c:v>
                </c:pt>
                <c:pt idx="1255">
                  <c:v>73.544998000000007</c:v>
                </c:pt>
                <c:pt idx="1256">
                  <c:v>73.082001000000005</c:v>
                </c:pt>
                <c:pt idx="1257">
                  <c:v>73.901000999999994</c:v>
                </c:pt>
                <c:pt idx="1258">
                  <c:v>75.098502999999994</c:v>
                </c:pt>
                <c:pt idx="1259">
                  <c:v>76.956496999999999</c:v>
                </c:pt>
                <c:pt idx="1260">
                  <c:v>75.013999999999996</c:v>
                </c:pt>
                <c:pt idx="1261">
                  <c:v>78.769501000000005</c:v>
                </c:pt>
                <c:pt idx="1262">
                  <c:v>81.475502000000006</c:v>
                </c:pt>
                <c:pt idx="1263">
                  <c:v>82.829002000000003</c:v>
                </c:pt>
                <c:pt idx="1264">
                  <c:v>82.971001000000001</c:v>
                </c:pt>
                <c:pt idx="1265">
                  <c:v>82.810997</c:v>
                </c:pt>
                <c:pt idx="1266">
                  <c:v>82.028000000000006</c:v>
                </c:pt>
                <c:pt idx="1267">
                  <c:v>80.860496999999995</c:v>
                </c:pt>
                <c:pt idx="1268">
                  <c:v>83.727997000000002</c:v>
                </c:pt>
                <c:pt idx="1269">
                  <c:v>84.189003</c:v>
                </c:pt>
                <c:pt idx="1270">
                  <c:v>84.661002999999994</c:v>
                </c:pt>
                <c:pt idx="1271">
                  <c:v>84.809997999999993</c:v>
                </c:pt>
                <c:pt idx="1272">
                  <c:v>81.608497999999997</c:v>
                </c:pt>
                <c:pt idx="1273">
                  <c:v>82.000998999999993</c:v>
                </c:pt>
                <c:pt idx="1274">
                  <c:v>82.746498000000003</c:v>
                </c:pt>
                <c:pt idx="1275">
                  <c:v>83.528503000000001</c:v>
                </c:pt>
                <c:pt idx="1276">
                  <c:v>81.894501000000005</c:v>
                </c:pt>
                <c:pt idx="1277">
                  <c:v>79.694000000000003</c:v>
                </c:pt>
                <c:pt idx="1278">
                  <c:v>83.521500000000003</c:v>
                </c:pt>
                <c:pt idx="1279">
                  <c:v>85.936501000000007</c:v>
                </c:pt>
                <c:pt idx="1280">
                  <c:v>81.311501000000007</c:v>
                </c:pt>
                <c:pt idx="1281">
                  <c:v>81.665497000000002</c:v>
                </c:pt>
                <c:pt idx="1282">
                  <c:v>82.940498000000005</c:v>
                </c:pt>
                <c:pt idx="1283">
                  <c:v>82.013000000000005</c:v>
                </c:pt>
                <c:pt idx="1284">
                  <c:v>80.718497999999997</c:v>
                </c:pt>
                <c:pt idx="1285">
                  <c:v>79.411002999999994</c:v>
                </c:pt>
                <c:pt idx="1286">
                  <c:v>79.550003000000004</c:v>
                </c:pt>
                <c:pt idx="1287">
                  <c:v>81.900497000000001</c:v>
                </c:pt>
                <c:pt idx="1288">
                  <c:v>82</c:v>
                </c:pt>
                <c:pt idx="1289">
                  <c:v>81.132499999999993</c:v>
                </c:pt>
                <c:pt idx="1290">
                  <c:v>80.397498999999996</c:v>
                </c:pt>
                <c:pt idx="1291">
                  <c:v>81.378997999999996</c:v>
                </c:pt>
                <c:pt idx="1292">
                  <c:v>81.105002999999996</c:v>
                </c:pt>
                <c:pt idx="1293">
                  <c:v>80.971999999999994</c:v>
                </c:pt>
                <c:pt idx="1294">
                  <c:v>81.578002999999995</c:v>
                </c:pt>
                <c:pt idx="1295">
                  <c:v>81.650002000000001</c:v>
                </c:pt>
                <c:pt idx="1296">
                  <c:v>81.819999999999993</c:v>
                </c:pt>
                <c:pt idx="1297">
                  <c:v>82.054496999999998</c:v>
                </c:pt>
                <c:pt idx="1298">
                  <c:v>81.991501</c:v>
                </c:pt>
                <c:pt idx="1299">
                  <c:v>83.586501999999996</c:v>
                </c:pt>
                <c:pt idx="1300">
                  <c:v>84.808502000000004</c:v>
                </c:pt>
                <c:pt idx="1301">
                  <c:v>84.621498000000003</c:v>
                </c:pt>
                <c:pt idx="1302">
                  <c:v>83.447502</c:v>
                </c:pt>
                <c:pt idx="1303">
                  <c:v>81.297500999999997</c:v>
                </c:pt>
                <c:pt idx="1304">
                  <c:v>81.040001000000004</c:v>
                </c:pt>
                <c:pt idx="1305">
                  <c:v>83.530997999999997</c:v>
                </c:pt>
                <c:pt idx="1306">
                  <c:v>83.654999000000004</c:v>
                </c:pt>
                <c:pt idx="1307">
                  <c:v>84.540497000000002</c:v>
                </c:pt>
                <c:pt idx="1308">
                  <c:v>84.310997</c:v>
                </c:pt>
                <c:pt idx="1309">
                  <c:v>85.617996000000005</c:v>
                </c:pt>
                <c:pt idx="1310">
                  <c:v>87.107498000000007</c:v>
                </c:pt>
                <c:pt idx="1311">
                  <c:v>88.092499000000004</c:v>
                </c:pt>
                <c:pt idx="1312">
                  <c:v>89.863502999999994</c:v>
                </c:pt>
                <c:pt idx="1313">
                  <c:v>90.962997000000001</c:v>
                </c:pt>
                <c:pt idx="1314">
                  <c:v>88.238502999999994</c:v>
                </c:pt>
                <c:pt idx="1315">
                  <c:v>88.712997000000001</c:v>
                </c:pt>
                <c:pt idx="1316">
                  <c:v>89.188004000000006</c:v>
                </c:pt>
                <c:pt idx="1317">
                  <c:v>88.285004000000001</c:v>
                </c:pt>
                <c:pt idx="1318">
                  <c:v>88.670997999999997</c:v>
                </c:pt>
                <c:pt idx="1319">
                  <c:v>89.037497999999999</c:v>
                </c:pt>
                <c:pt idx="1320">
                  <c:v>90.709502999999998</c:v>
                </c:pt>
                <c:pt idx="1321">
                  <c:v>90.698997000000006</c:v>
                </c:pt>
                <c:pt idx="1322">
                  <c:v>91.035004000000001</c:v>
                </c:pt>
                <c:pt idx="1323">
                  <c:v>90.943000999999995</c:v>
                </c:pt>
                <c:pt idx="1324">
                  <c:v>91.863997999999995</c:v>
                </c:pt>
                <c:pt idx="1325">
                  <c:v>92.492996000000005</c:v>
                </c:pt>
                <c:pt idx="1326">
                  <c:v>91.792000000000002</c:v>
                </c:pt>
                <c:pt idx="1327">
                  <c:v>92.366501</c:v>
                </c:pt>
                <c:pt idx="1328">
                  <c:v>92.203498999999994</c:v>
                </c:pt>
                <c:pt idx="1329">
                  <c:v>92.153000000000006</c:v>
                </c:pt>
                <c:pt idx="1330">
                  <c:v>92.243499999999997</c:v>
                </c:pt>
                <c:pt idx="1331">
                  <c:v>93.152000000000001</c:v>
                </c:pt>
                <c:pt idx="1332">
                  <c:v>93.240996999999993</c:v>
                </c:pt>
                <c:pt idx="1333">
                  <c:v>93.084502999999998</c:v>
                </c:pt>
                <c:pt idx="1334">
                  <c:v>94.365500999999995</c:v>
                </c:pt>
                <c:pt idx="1335">
                  <c:v>96.188498999999993</c:v>
                </c:pt>
                <c:pt idx="1336">
                  <c:v>95.087502000000001</c:v>
                </c:pt>
                <c:pt idx="1337">
                  <c:v>95.112503000000004</c:v>
                </c:pt>
                <c:pt idx="1338">
                  <c:v>97.531502000000003</c:v>
                </c:pt>
                <c:pt idx="1339">
                  <c:v>96.921501000000006</c:v>
                </c:pt>
                <c:pt idx="1340">
                  <c:v>96.325996000000004</c:v>
                </c:pt>
                <c:pt idx="1341">
                  <c:v>95.575996000000004</c:v>
                </c:pt>
                <c:pt idx="1342">
                  <c:v>95.040999999999997</c:v>
                </c:pt>
                <c:pt idx="1343">
                  <c:v>98.123001000000002</c:v>
                </c:pt>
                <c:pt idx="1344">
                  <c:v>97.527495999999999</c:v>
                </c:pt>
                <c:pt idx="1345">
                  <c:v>96.050003000000004</c:v>
                </c:pt>
                <c:pt idx="1346">
                  <c:v>95.888496000000004</c:v>
                </c:pt>
                <c:pt idx="1347">
                  <c:v>94.993499999999997</c:v>
                </c:pt>
                <c:pt idx="1348">
                  <c:v>94.499001000000007</c:v>
                </c:pt>
                <c:pt idx="1349">
                  <c:v>91.134003000000007</c:v>
                </c:pt>
                <c:pt idx="1350">
                  <c:v>92.005996999999994</c:v>
                </c:pt>
                <c:pt idx="1351">
                  <c:v>93.557502999999997</c:v>
                </c:pt>
                <c:pt idx="1352">
                  <c:v>95.378501999999997</c:v>
                </c:pt>
                <c:pt idx="1353">
                  <c:v>93.449996999999996</c:v>
                </c:pt>
                <c:pt idx="1354">
                  <c:v>92.948502000000005</c:v>
                </c:pt>
                <c:pt idx="1355">
                  <c:v>92.875998999999993</c:v>
                </c:pt>
                <c:pt idx="1356">
                  <c:v>92.984001000000006</c:v>
                </c:pt>
                <c:pt idx="1357">
                  <c:v>90.774001999999996</c:v>
                </c:pt>
                <c:pt idx="1358">
                  <c:v>91.164000999999999</c:v>
                </c:pt>
                <c:pt idx="1359">
                  <c:v>91.821503000000007</c:v>
                </c:pt>
                <c:pt idx="1360">
                  <c:v>90.959502999999998</c:v>
                </c:pt>
                <c:pt idx="1361">
                  <c:v>90.816001999999997</c:v>
                </c:pt>
                <c:pt idx="1362">
                  <c:v>88.753501999999997</c:v>
                </c:pt>
                <c:pt idx="1363">
                  <c:v>84.634499000000005</c:v>
                </c:pt>
                <c:pt idx="1364">
                  <c:v>86.477997000000002</c:v>
                </c:pt>
                <c:pt idx="1365">
                  <c:v>86.925003000000004</c:v>
                </c:pt>
                <c:pt idx="1366">
                  <c:v>87.718001999999998</c:v>
                </c:pt>
                <c:pt idx="1367">
                  <c:v>90.201499999999996</c:v>
                </c:pt>
                <c:pt idx="1368">
                  <c:v>93.031502000000003</c:v>
                </c:pt>
                <c:pt idx="1369">
                  <c:v>93.184997999999993</c:v>
                </c:pt>
                <c:pt idx="1370">
                  <c:v>92.765998999999994</c:v>
                </c:pt>
                <c:pt idx="1371">
                  <c:v>93.514999000000003</c:v>
                </c:pt>
                <c:pt idx="1372">
                  <c:v>93.483497999999997</c:v>
                </c:pt>
                <c:pt idx="1373">
                  <c:v>94.301497999999995</c:v>
                </c:pt>
                <c:pt idx="1374">
                  <c:v>95.068496999999994</c:v>
                </c:pt>
                <c:pt idx="1375">
                  <c:v>95.439498999999998</c:v>
                </c:pt>
                <c:pt idx="1376">
                  <c:v>95.909499999999994</c:v>
                </c:pt>
                <c:pt idx="1377">
                  <c:v>95.565002000000007</c:v>
                </c:pt>
                <c:pt idx="1378">
                  <c:v>95.694999999999993</c:v>
                </c:pt>
                <c:pt idx="1379">
                  <c:v>93.913498000000004</c:v>
                </c:pt>
                <c:pt idx="1380">
                  <c:v>94.891502000000003</c:v>
                </c:pt>
                <c:pt idx="1381">
                  <c:v>95.213997000000006</c:v>
                </c:pt>
                <c:pt idx="1382">
                  <c:v>94.681503000000006</c:v>
                </c:pt>
                <c:pt idx="1383">
                  <c:v>96.109497000000005</c:v>
                </c:pt>
                <c:pt idx="1384">
                  <c:v>96.715500000000006</c:v>
                </c:pt>
                <c:pt idx="1385">
                  <c:v>96.949996999999996</c:v>
                </c:pt>
                <c:pt idx="1386">
                  <c:v>97.145499999999998</c:v>
                </c:pt>
                <c:pt idx="1387">
                  <c:v>97.615996999999993</c:v>
                </c:pt>
                <c:pt idx="1388">
                  <c:v>99.415001000000004</c:v>
                </c:pt>
                <c:pt idx="1389">
                  <c:v>100.870499</c:v>
                </c:pt>
                <c:pt idx="1390">
                  <c:v>100.05349699999999</c:v>
                </c:pt>
                <c:pt idx="1391">
                  <c:v>100.550003</c:v>
                </c:pt>
                <c:pt idx="1392">
                  <c:v>101.04949999999999</c:v>
                </c:pt>
                <c:pt idx="1393">
                  <c:v>100.495003</c:v>
                </c:pt>
                <c:pt idx="1394">
                  <c:v>99.601500999999999</c:v>
                </c:pt>
                <c:pt idx="1395">
                  <c:v>98.894997000000004</c:v>
                </c:pt>
                <c:pt idx="1396">
                  <c:v>98.225998000000004</c:v>
                </c:pt>
                <c:pt idx="1397">
                  <c:v>99.281502000000003</c:v>
                </c:pt>
                <c:pt idx="1398">
                  <c:v>99.724502999999999</c:v>
                </c:pt>
                <c:pt idx="1399">
                  <c:v>100.040497</c:v>
                </c:pt>
                <c:pt idx="1400">
                  <c:v>98.691001999999997</c:v>
                </c:pt>
                <c:pt idx="1401">
                  <c:v>97.152495999999999</c:v>
                </c:pt>
                <c:pt idx="1402">
                  <c:v>95.622497999999993</c:v>
                </c:pt>
                <c:pt idx="1403">
                  <c:v>94.926497999999995</c:v>
                </c:pt>
                <c:pt idx="1404">
                  <c:v>93.338997000000006</c:v>
                </c:pt>
                <c:pt idx="1405">
                  <c:v>92.765998999999994</c:v>
                </c:pt>
                <c:pt idx="1406">
                  <c:v>91.162002999999999</c:v>
                </c:pt>
                <c:pt idx="1407">
                  <c:v>88.256500000000003</c:v>
                </c:pt>
                <c:pt idx="1408">
                  <c:v>89.391502000000003</c:v>
                </c:pt>
                <c:pt idx="1409">
                  <c:v>89.669998000000007</c:v>
                </c:pt>
                <c:pt idx="1410">
                  <c:v>91.644501000000005</c:v>
                </c:pt>
                <c:pt idx="1411">
                  <c:v>90.378997999999996</c:v>
                </c:pt>
                <c:pt idx="1412">
                  <c:v>89.246002000000004</c:v>
                </c:pt>
                <c:pt idx="1413">
                  <c:v>91.217003000000005</c:v>
                </c:pt>
                <c:pt idx="1414">
                  <c:v>88.148003000000003</c:v>
                </c:pt>
                <c:pt idx="1415">
                  <c:v>88.805999999999997</c:v>
                </c:pt>
                <c:pt idx="1416">
                  <c:v>89.628501999999997</c:v>
                </c:pt>
                <c:pt idx="1417">
                  <c:v>90.805999999999997</c:v>
                </c:pt>
                <c:pt idx="1418">
                  <c:v>90.069000000000003</c:v>
                </c:pt>
                <c:pt idx="1419">
                  <c:v>91.177002000000002</c:v>
                </c:pt>
                <c:pt idx="1420">
                  <c:v>90.233001999999999</c:v>
                </c:pt>
                <c:pt idx="1421">
                  <c:v>87.481003000000001</c:v>
                </c:pt>
                <c:pt idx="1422">
                  <c:v>88.443496999999994</c:v>
                </c:pt>
                <c:pt idx="1423">
                  <c:v>88.091498999999999</c:v>
                </c:pt>
                <c:pt idx="1424">
                  <c:v>88.212502000000001</c:v>
                </c:pt>
                <c:pt idx="1425">
                  <c:v>89.32</c:v>
                </c:pt>
                <c:pt idx="1426">
                  <c:v>88.814498999999998</c:v>
                </c:pt>
                <c:pt idx="1427">
                  <c:v>89.491996999999998</c:v>
                </c:pt>
                <c:pt idx="1428">
                  <c:v>90.030997999999997</c:v>
                </c:pt>
                <c:pt idx="1429">
                  <c:v>92.036002999999994</c:v>
                </c:pt>
                <c:pt idx="1430">
                  <c:v>91.675499000000002</c:v>
                </c:pt>
                <c:pt idx="1431">
                  <c:v>91.567497000000003</c:v>
                </c:pt>
                <c:pt idx="1432">
                  <c:v>91.027495999999999</c:v>
                </c:pt>
                <c:pt idx="1433">
                  <c:v>91.149497999999994</c:v>
                </c:pt>
                <c:pt idx="1434">
                  <c:v>92.177498</c:v>
                </c:pt>
                <c:pt idx="1435">
                  <c:v>91.967003000000005</c:v>
                </c:pt>
                <c:pt idx="1436">
                  <c:v>90.391998000000001</c:v>
                </c:pt>
                <c:pt idx="1437">
                  <c:v>91.127502000000007</c:v>
                </c:pt>
                <c:pt idx="1438">
                  <c:v>90.873001000000002</c:v>
                </c:pt>
                <c:pt idx="1439">
                  <c:v>91.074996999999996</c:v>
                </c:pt>
                <c:pt idx="1440">
                  <c:v>89.707999999999998</c:v>
                </c:pt>
                <c:pt idx="1441">
                  <c:v>89.264999000000003</c:v>
                </c:pt>
                <c:pt idx="1442">
                  <c:v>87.080498000000006</c:v>
                </c:pt>
                <c:pt idx="1443">
                  <c:v>88.416495999999995</c:v>
                </c:pt>
                <c:pt idx="1444">
                  <c:v>86.991996999999998</c:v>
                </c:pt>
                <c:pt idx="1445">
                  <c:v>86.272498999999996</c:v>
                </c:pt>
                <c:pt idx="1446">
                  <c:v>86.795501999999999</c:v>
                </c:pt>
                <c:pt idx="1447">
                  <c:v>86.782500999999996</c:v>
                </c:pt>
                <c:pt idx="1448">
                  <c:v>85.661499000000006</c:v>
                </c:pt>
                <c:pt idx="1449">
                  <c:v>86.221001000000001</c:v>
                </c:pt>
                <c:pt idx="1450">
                  <c:v>86.982498000000007</c:v>
                </c:pt>
                <c:pt idx="1451">
                  <c:v>86.633003000000002</c:v>
                </c:pt>
                <c:pt idx="1452">
                  <c:v>85.275497000000001</c:v>
                </c:pt>
                <c:pt idx="1453">
                  <c:v>86.099502999999999</c:v>
                </c:pt>
                <c:pt idx="1454">
                  <c:v>86.013000000000005</c:v>
                </c:pt>
                <c:pt idx="1455">
                  <c:v>86.596001000000001</c:v>
                </c:pt>
                <c:pt idx="1456">
                  <c:v>86.821503000000007</c:v>
                </c:pt>
                <c:pt idx="1457">
                  <c:v>88.369003000000006</c:v>
                </c:pt>
                <c:pt idx="1458">
                  <c:v>88.871498000000003</c:v>
                </c:pt>
                <c:pt idx="1459">
                  <c:v>89.374001000000007</c:v>
                </c:pt>
                <c:pt idx="1460">
                  <c:v>87.875504000000006</c:v>
                </c:pt>
                <c:pt idx="1461">
                  <c:v>89.282996999999995</c:v>
                </c:pt>
                <c:pt idx="1462">
                  <c:v>88.286499000000006</c:v>
                </c:pt>
                <c:pt idx="1463">
                  <c:v>88.108497999999997</c:v>
                </c:pt>
                <c:pt idx="1464">
                  <c:v>89.039000999999999</c:v>
                </c:pt>
                <c:pt idx="1465">
                  <c:v>88.066497999999996</c:v>
                </c:pt>
                <c:pt idx="1466">
                  <c:v>88.853995999999995</c:v>
                </c:pt>
                <c:pt idx="1467">
                  <c:v>88.135497999999998</c:v>
                </c:pt>
                <c:pt idx="1468">
                  <c:v>88.999495999999994</c:v>
                </c:pt>
                <c:pt idx="1469">
                  <c:v>88.832999999999998</c:v>
                </c:pt>
                <c:pt idx="1470">
                  <c:v>89.571999000000005</c:v>
                </c:pt>
                <c:pt idx="1471">
                  <c:v>90.233001999999999</c:v>
                </c:pt>
                <c:pt idx="1472">
                  <c:v>90.085503000000003</c:v>
                </c:pt>
                <c:pt idx="1473">
                  <c:v>89.788498000000004</c:v>
                </c:pt>
                <c:pt idx="1474">
                  <c:v>89.410004000000001</c:v>
                </c:pt>
                <c:pt idx="1475">
                  <c:v>89.293998999999999</c:v>
                </c:pt>
                <c:pt idx="1476">
                  <c:v>88.582497000000004</c:v>
                </c:pt>
                <c:pt idx="1477">
                  <c:v>88.900002000000001</c:v>
                </c:pt>
                <c:pt idx="1478">
                  <c:v>87.655501999999998</c:v>
                </c:pt>
                <c:pt idx="1479">
                  <c:v>87.730002999999996</c:v>
                </c:pt>
                <c:pt idx="1480">
                  <c:v>86.974502999999999</c:v>
                </c:pt>
                <c:pt idx="1481">
                  <c:v>87.626503</c:v>
                </c:pt>
                <c:pt idx="1482">
                  <c:v>87.639503000000005</c:v>
                </c:pt>
                <c:pt idx="1483">
                  <c:v>87.276497000000006</c:v>
                </c:pt>
                <c:pt idx="1484">
                  <c:v>86.735496999999995</c:v>
                </c:pt>
                <c:pt idx="1485">
                  <c:v>87.286002999999994</c:v>
                </c:pt>
                <c:pt idx="1486">
                  <c:v>88.692001000000005</c:v>
                </c:pt>
                <c:pt idx="1487">
                  <c:v>89.846999999999994</c:v>
                </c:pt>
                <c:pt idx="1488">
                  <c:v>90.925499000000002</c:v>
                </c:pt>
                <c:pt idx="1489">
                  <c:v>90.040001000000004</c:v>
                </c:pt>
                <c:pt idx="1490">
                  <c:v>89.080001999999993</c:v>
                </c:pt>
                <c:pt idx="1491">
                  <c:v>88.498001000000002</c:v>
                </c:pt>
                <c:pt idx="1492">
                  <c:v>88.034499999999994</c:v>
                </c:pt>
                <c:pt idx="1493">
                  <c:v>87.024001999999996</c:v>
                </c:pt>
                <c:pt idx="1494">
                  <c:v>87.580001999999993</c:v>
                </c:pt>
                <c:pt idx="1495">
                  <c:v>87.475502000000006</c:v>
                </c:pt>
                <c:pt idx="1496">
                  <c:v>86.960503000000003</c:v>
                </c:pt>
                <c:pt idx="1497">
                  <c:v>87.435997</c:v>
                </c:pt>
                <c:pt idx="1498">
                  <c:v>88.016502000000003</c:v>
                </c:pt>
                <c:pt idx="1499">
                  <c:v>88.046997000000005</c:v>
                </c:pt>
                <c:pt idx="1500">
                  <c:v>88.460503000000003</c:v>
                </c:pt>
                <c:pt idx="1501">
                  <c:v>89.532996999999995</c:v>
                </c:pt>
                <c:pt idx="1502">
                  <c:v>89.201499999999996</c:v>
                </c:pt>
                <c:pt idx="1503">
                  <c:v>89.613997999999995</c:v>
                </c:pt>
                <c:pt idx="1504">
                  <c:v>89.324996999999996</c:v>
                </c:pt>
                <c:pt idx="1505">
                  <c:v>89.650002000000001</c:v>
                </c:pt>
                <c:pt idx="1506">
                  <c:v>89.460503000000003</c:v>
                </c:pt>
                <c:pt idx="1507">
                  <c:v>93.438498999999993</c:v>
                </c:pt>
                <c:pt idx="1508">
                  <c:v>93.489998</c:v>
                </c:pt>
                <c:pt idx="1509">
                  <c:v>92.344498000000002</c:v>
                </c:pt>
                <c:pt idx="1510">
                  <c:v>92.391998000000001</c:v>
                </c:pt>
                <c:pt idx="1511">
                  <c:v>94.900497000000001</c:v>
                </c:pt>
                <c:pt idx="1512">
                  <c:v>93.748497</c:v>
                </c:pt>
                <c:pt idx="1513">
                  <c:v>95.143996999999999</c:v>
                </c:pt>
                <c:pt idx="1514">
                  <c:v>95.343001999999998</c:v>
                </c:pt>
                <c:pt idx="1515">
                  <c:v>94.598502999999994</c:v>
                </c:pt>
                <c:pt idx="1516">
                  <c:v>95.052498</c:v>
                </c:pt>
                <c:pt idx="1517">
                  <c:v>94.157996999999995</c:v>
                </c:pt>
                <c:pt idx="1518">
                  <c:v>94.565002000000007</c:v>
                </c:pt>
                <c:pt idx="1519">
                  <c:v>93.471999999999994</c:v>
                </c:pt>
                <c:pt idx="1520">
                  <c:v>93.100998000000004</c:v>
                </c:pt>
                <c:pt idx="1521">
                  <c:v>93.897002999999998</c:v>
                </c:pt>
                <c:pt idx="1522">
                  <c:v>93.236000000000004</c:v>
                </c:pt>
                <c:pt idx="1523">
                  <c:v>94.599997999999999</c:v>
                </c:pt>
                <c:pt idx="1524">
                  <c:v>94.373001000000002</c:v>
                </c:pt>
                <c:pt idx="1525">
                  <c:v>94.228995999999995</c:v>
                </c:pt>
                <c:pt idx="1526">
                  <c:v>93.082001000000005</c:v>
                </c:pt>
                <c:pt idx="1527">
                  <c:v>91.417000000000002</c:v>
                </c:pt>
                <c:pt idx="1528">
                  <c:v>92.662497999999999</c:v>
                </c:pt>
                <c:pt idx="1529">
                  <c:v>92.900002000000001</c:v>
                </c:pt>
                <c:pt idx="1530">
                  <c:v>93.533996999999999</c:v>
                </c:pt>
                <c:pt idx="1531">
                  <c:v>100.435997</c:v>
                </c:pt>
                <c:pt idx="1532">
                  <c:v>100.209999</c:v>
                </c:pt>
                <c:pt idx="1533">
                  <c:v>102.483498</c:v>
                </c:pt>
                <c:pt idx="1534">
                  <c:v>101.9935</c:v>
                </c:pt>
                <c:pt idx="1535">
                  <c:v>102.51149700000001</c:v>
                </c:pt>
                <c:pt idx="1536">
                  <c:v>103.96399700000001</c:v>
                </c:pt>
                <c:pt idx="1537">
                  <c:v>106.695503</c:v>
                </c:pt>
                <c:pt idx="1538">
                  <c:v>107.540001</c:v>
                </c:pt>
                <c:pt idx="1539">
                  <c:v>108</c:v>
                </c:pt>
                <c:pt idx="1540">
                  <c:v>107.4935</c:v>
                </c:pt>
                <c:pt idx="1541">
                  <c:v>106.7435</c:v>
                </c:pt>
                <c:pt idx="1542">
                  <c:v>107.783501</c:v>
                </c:pt>
                <c:pt idx="1543">
                  <c:v>108.511002</c:v>
                </c:pt>
                <c:pt idx="1544">
                  <c:v>107.654999</c:v>
                </c:pt>
                <c:pt idx="1545">
                  <c:v>104.7985</c:v>
                </c:pt>
                <c:pt idx="1546">
                  <c:v>100.4645</c:v>
                </c:pt>
                <c:pt idx="1547">
                  <c:v>98.637000999999998</c:v>
                </c:pt>
                <c:pt idx="1548">
                  <c:v>98.979500000000002</c:v>
                </c:pt>
                <c:pt idx="1549">
                  <c:v>94.214995999999999</c:v>
                </c:pt>
                <c:pt idx="1550">
                  <c:v>94.1875</c:v>
                </c:pt>
                <c:pt idx="1551">
                  <c:v>97.697502</c:v>
                </c:pt>
                <c:pt idx="1552">
                  <c:v>95.449500999999998</c:v>
                </c:pt>
                <c:pt idx="1553">
                  <c:v>98.791495999999995</c:v>
                </c:pt>
                <c:pt idx="1554">
                  <c:v>96.201499999999996</c:v>
                </c:pt>
                <c:pt idx="1555">
                  <c:v>95.054496999999998</c:v>
                </c:pt>
                <c:pt idx="1556">
                  <c:v>90.030501999999998</c:v>
                </c:pt>
                <c:pt idx="1557">
                  <c:v>94.591003000000001</c:v>
                </c:pt>
                <c:pt idx="1558">
                  <c:v>91.042998999999995</c:v>
                </c:pt>
                <c:pt idx="1559">
                  <c:v>83.830498000000006</c:v>
                </c:pt>
                <c:pt idx="1560">
                  <c:v>89.25</c:v>
                </c:pt>
                <c:pt idx="1561">
                  <c:v>84.457497000000004</c:v>
                </c:pt>
                <c:pt idx="1562">
                  <c:v>90.391998000000001</c:v>
                </c:pt>
                <c:pt idx="1563">
                  <c:v>91.5</c:v>
                </c:pt>
                <c:pt idx="1564">
                  <c:v>94.046501000000006</c:v>
                </c:pt>
                <c:pt idx="1565">
                  <c:v>92.304496999999998</c:v>
                </c:pt>
                <c:pt idx="1566">
                  <c:v>95.141502000000003</c:v>
                </c:pt>
                <c:pt idx="1567">
                  <c:v>97.004997000000003</c:v>
                </c:pt>
                <c:pt idx="1568">
                  <c:v>94.292000000000002</c:v>
                </c:pt>
                <c:pt idx="1569">
                  <c:v>97.774497999999994</c:v>
                </c:pt>
                <c:pt idx="1570">
                  <c:v>95.004997000000003</c:v>
                </c:pt>
                <c:pt idx="1571">
                  <c:v>98.197502</c:v>
                </c:pt>
                <c:pt idx="1572">
                  <c:v>97.486000000000004</c:v>
                </c:pt>
                <c:pt idx="1573">
                  <c:v>95.385002</c:v>
                </c:pt>
                <c:pt idx="1574">
                  <c:v>95.941497999999996</c:v>
                </c:pt>
                <c:pt idx="1575">
                  <c:v>95.329498000000001</c:v>
                </c:pt>
                <c:pt idx="1576">
                  <c:v>99.879501000000005</c:v>
                </c:pt>
                <c:pt idx="1577">
                  <c:v>100.58000199999999</c:v>
                </c:pt>
                <c:pt idx="1578">
                  <c:v>102.150002</c:v>
                </c:pt>
                <c:pt idx="1579">
                  <c:v>102.13800000000001</c:v>
                </c:pt>
                <c:pt idx="1580">
                  <c:v>108.44349699999999</c:v>
                </c:pt>
                <c:pt idx="1581">
                  <c:v>114.166</c:v>
                </c:pt>
                <c:pt idx="1582">
                  <c:v>115.38400300000001</c:v>
                </c:pt>
                <c:pt idx="1583">
                  <c:v>120.40949999999999</c:v>
                </c:pt>
                <c:pt idx="1584">
                  <c:v>118.75</c:v>
                </c:pt>
                <c:pt idx="1585">
                  <c:v>119.68049600000001</c:v>
                </c:pt>
                <c:pt idx="1586">
                  <c:v>116.405998</c:v>
                </c:pt>
                <c:pt idx="1587">
                  <c:v>118.17449999999999</c:v>
                </c:pt>
                <c:pt idx="1588">
                  <c:v>119.972504</c:v>
                </c:pt>
                <c:pt idx="1589">
                  <c:v>120.511002</c:v>
                </c:pt>
                <c:pt idx="1590">
                  <c:v>118.800003</c:v>
                </c:pt>
                <c:pt idx="1591">
                  <c:v>115.704002</c:v>
                </c:pt>
                <c:pt idx="1592">
                  <c:v>118.635498</c:v>
                </c:pt>
                <c:pt idx="1593">
                  <c:v>123.699997</c:v>
                </c:pt>
                <c:pt idx="1594">
                  <c:v>114.302002</c:v>
                </c:pt>
                <c:pt idx="1595">
                  <c:v>115.79949999999999</c:v>
                </c:pt>
                <c:pt idx="1596">
                  <c:v>115.889999</c:v>
                </c:pt>
                <c:pt idx="1597">
                  <c:v>117.56300400000001</c:v>
                </c:pt>
                <c:pt idx="1598">
                  <c:v>118.380501</c:v>
                </c:pt>
                <c:pt idx="1599">
                  <c:v>118.98049899999999</c:v>
                </c:pt>
                <c:pt idx="1600">
                  <c:v>120.449997</c:v>
                </c:pt>
                <c:pt idx="1601">
                  <c:v>117.847504</c:v>
                </c:pt>
                <c:pt idx="1602">
                  <c:v>118.396004</c:v>
                </c:pt>
                <c:pt idx="1603">
                  <c:v>119.442497</c:v>
                </c:pt>
                <c:pt idx="1604">
                  <c:v>120.488998</c:v>
                </c:pt>
                <c:pt idx="1605">
                  <c:v>121.31300400000001</c:v>
                </c:pt>
                <c:pt idx="1606">
                  <c:v>122.466499</c:v>
                </c:pt>
                <c:pt idx="1607">
                  <c:v>124.897003</c:v>
                </c:pt>
                <c:pt idx="1608">
                  <c:v>122.33699799999999</c:v>
                </c:pt>
                <c:pt idx="1609">
                  <c:v>121.844002</c:v>
                </c:pt>
                <c:pt idx="1610">
                  <c:v>121.093002</c:v>
                </c:pt>
                <c:pt idx="1611">
                  <c:v>120.51950100000001</c:v>
                </c:pt>
                <c:pt idx="1612">
                  <c:v>120.05500000000001</c:v>
                </c:pt>
                <c:pt idx="1613">
                  <c:v>122.1185</c:v>
                </c:pt>
                <c:pt idx="1614">
                  <c:v>123.552002</c:v>
                </c:pt>
                <c:pt idx="1615">
                  <c:v>123.620499</c:v>
                </c:pt>
                <c:pt idx="1616">
                  <c:v>123.91999800000001</c:v>
                </c:pt>
                <c:pt idx="1617">
                  <c:v>123.029999</c:v>
                </c:pt>
                <c:pt idx="1618">
                  <c:v>124.150002</c:v>
                </c:pt>
                <c:pt idx="1619">
                  <c:v>126.203003</c:v>
                </c:pt>
                <c:pt idx="1620">
                  <c:v>130.04299900000001</c:v>
                </c:pt>
                <c:pt idx="1621">
                  <c:v>132.37249800000001</c:v>
                </c:pt>
                <c:pt idx="1622">
                  <c:v>127.898003</c:v>
                </c:pt>
                <c:pt idx="1623">
                  <c:v>127.25099899999999</c:v>
                </c:pt>
                <c:pt idx="1624">
                  <c:v>128.63400300000001</c:v>
                </c:pt>
                <c:pt idx="1625">
                  <c:v>130.76350400000001</c:v>
                </c:pt>
                <c:pt idx="1626">
                  <c:v>132.04899599999999</c:v>
                </c:pt>
                <c:pt idx="1627">
                  <c:v>132.699005</c:v>
                </c:pt>
                <c:pt idx="1628">
                  <c:v>133.75050400000001</c:v>
                </c:pt>
                <c:pt idx="1629">
                  <c:v>135.69099399999999</c:v>
                </c:pt>
                <c:pt idx="1630">
                  <c:v>138.220505</c:v>
                </c:pt>
                <c:pt idx="1631">
                  <c:v>136.720001</c:v>
                </c:pt>
                <c:pt idx="1632">
                  <c:v>137.729004</c:v>
                </c:pt>
                <c:pt idx="1633">
                  <c:v>134.643494</c:v>
                </c:pt>
                <c:pt idx="1634">
                  <c:v>134.01899700000001</c:v>
                </c:pt>
                <c:pt idx="1635">
                  <c:v>137.94099399999999</c:v>
                </c:pt>
                <c:pt idx="1636">
                  <c:v>143.93499800000001</c:v>
                </c:pt>
                <c:pt idx="1637">
                  <c:v>144.51499899999999</c:v>
                </c:pt>
                <c:pt idx="1638">
                  <c:v>152.85200499999999</c:v>
                </c:pt>
                <c:pt idx="1639">
                  <c:v>150.00599700000001</c:v>
                </c:pt>
                <c:pt idx="1640">
                  <c:v>154.05549600000001</c:v>
                </c:pt>
                <c:pt idx="1641">
                  <c:v>159.13149999999999</c:v>
                </c:pt>
                <c:pt idx="1642">
                  <c:v>160</c:v>
                </c:pt>
                <c:pt idx="1643">
                  <c:v>155.199997</c:v>
                </c:pt>
                <c:pt idx="1644">
                  <c:v>154.199997</c:v>
                </c:pt>
                <c:pt idx="1645">
                  <c:v>150.44349700000001</c:v>
                </c:pt>
                <c:pt idx="1646">
                  <c:v>149.99499499999999</c:v>
                </c:pt>
                <c:pt idx="1647">
                  <c:v>148.09849500000001</c:v>
                </c:pt>
                <c:pt idx="1648">
                  <c:v>159.841995</c:v>
                </c:pt>
                <c:pt idx="1649">
                  <c:v>156.91450499999999</c:v>
                </c:pt>
                <c:pt idx="1650">
                  <c:v>154.995499</c:v>
                </c:pt>
                <c:pt idx="1651">
                  <c:v>149.32749899999999</c:v>
                </c:pt>
                <c:pt idx="1652">
                  <c:v>150.44549599999999</c:v>
                </c:pt>
                <c:pt idx="1653">
                  <c:v>152.76049800000001</c:v>
                </c:pt>
                <c:pt idx="1654">
                  <c:v>150.01649499999999</c:v>
                </c:pt>
                <c:pt idx="1655">
                  <c:v>151.67649800000001</c:v>
                </c:pt>
                <c:pt idx="1656">
                  <c:v>152.59399400000001</c:v>
                </c:pt>
                <c:pt idx="1657">
                  <c:v>158.233994</c:v>
                </c:pt>
                <c:pt idx="1658">
                  <c:v>155.59449799999999</c:v>
                </c:pt>
                <c:pt idx="1659">
                  <c:v>156.941498</c:v>
                </c:pt>
                <c:pt idx="1660">
                  <c:v>160.25149500000001</c:v>
                </c:pt>
                <c:pt idx="1661">
                  <c:v>161.25</c:v>
                </c:pt>
                <c:pt idx="1662">
                  <c:v>158.37300099999999</c:v>
                </c:pt>
                <c:pt idx="1663">
                  <c:v>157.408005</c:v>
                </c:pt>
                <c:pt idx="1664">
                  <c:v>154.03349299999999</c:v>
                </c:pt>
                <c:pt idx="1665">
                  <c:v>158.11199999999999</c:v>
                </c:pt>
                <c:pt idx="1666">
                  <c:v>158.050995</c:v>
                </c:pt>
                <c:pt idx="1667">
                  <c:v>157.40100100000001</c:v>
                </c:pt>
                <c:pt idx="1668">
                  <c:v>159.120499</c:v>
                </c:pt>
                <c:pt idx="1669">
                  <c:v>165.62449599999999</c:v>
                </c:pt>
                <c:pt idx="1670">
                  <c:v>163.024002</c:v>
                </c:pt>
                <c:pt idx="1671">
                  <c:v>164.86850000000001</c:v>
                </c:pt>
                <c:pt idx="1672">
                  <c:v>164.23599200000001</c:v>
                </c:pt>
                <c:pt idx="1673">
                  <c:v>165.37300099999999</c:v>
                </c:pt>
                <c:pt idx="1674">
                  <c:v>167.32449299999999</c:v>
                </c:pt>
                <c:pt idx="1675">
                  <c:v>172.092499</c:v>
                </c:pt>
                <c:pt idx="1676">
                  <c:v>170</c:v>
                </c:pt>
                <c:pt idx="1677">
                  <c:v>170.08999600000001</c:v>
                </c:pt>
                <c:pt idx="1678">
                  <c:v>172.54800399999999</c:v>
                </c:pt>
                <c:pt idx="1679">
                  <c:v>174.955994</c:v>
                </c:pt>
                <c:pt idx="1680">
                  <c:v>176.572495</c:v>
                </c:pt>
                <c:pt idx="1681">
                  <c:v>168.39999399999999</c:v>
                </c:pt>
                <c:pt idx="1682">
                  <c:v>164.73100299999999</c:v>
                </c:pt>
                <c:pt idx="1683">
                  <c:v>157.49200400000001</c:v>
                </c:pt>
                <c:pt idx="1684">
                  <c:v>163.43049600000001</c:v>
                </c:pt>
                <c:pt idx="1685">
                  <c:v>158.755493</c:v>
                </c:pt>
                <c:pt idx="1686">
                  <c:v>155.81100499999999</c:v>
                </c:pt>
                <c:pt idx="1687">
                  <c:v>155.14849899999999</c:v>
                </c:pt>
                <c:pt idx="1688">
                  <c:v>157.80650299999999</c:v>
                </c:pt>
                <c:pt idx="1689">
                  <c:v>153.904999</c:v>
                </c:pt>
                <c:pt idx="1690">
                  <c:v>150.43649300000001</c:v>
                </c:pt>
                <c:pt idx="1691">
                  <c:v>147.745499</c:v>
                </c:pt>
                <c:pt idx="1692">
                  <c:v>148.02349899999999</c:v>
                </c:pt>
                <c:pt idx="1693">
                  <c:v>156.44949299999999</c:v>
                </c:pt>
                <c:pt idx="1694">
                  <c:v>149.99299600000001</c:v>
                </c:pt>
                <c:pt idx="1695">
                  <c:v>150.98950199999999</c:v>
                </c:pt>
                <c:pt idx="1696">
                  <c:v>154.75649999999999</c:v>
                </c:pt>
                <c:pt idx="1697">
                  <c:v>158.70249899999999</c:v>
                </c:pt>
                <c:pt idx="1698">
                  <c:v>157.24400299999999</c:v>
                </c:pt>
                <c:pt idx="1699">
                  <c:v>157.43649300000001</c:v>
                </c:pt>
                <c:pt idx="1700">
                  <c:v>161.06300400000001</c:v>
                </c:pt>
                <c:pt idx="1701">
                  <c:v>156.25</c:v>
                </c:pt>
                <c:pt idx="1702">
                  <c:v>159.96000699999999</c:v>
                </c:pt>
                <c:pt idx="1703">
                  <c:v>154.99800099999999</c:v>
                </c:pt>
                <c:pt idx="1704">
                  <c:v>159.78450000000001</c:v>
                </c:pt>
                <c:pt idx="1705">
                  <c:v>159.52749600000001</c:v>
                </c:pt>
                <c:pt idx="1706">
                  <c:v>164.332504</c:v>
                </c:pt>
                <c:pt idx="1707">
                  <c:v>172.1465</c:v>
                </c:pt>
                <c:pt idx="1708">
                  <c:v>172.18150299999999</c:v>
                </c:pt>
                <c:pt idx="1709">
                  <c:v>168.18550099999999</c:v>
                </c:pt>
                <c:pt idx="1710">
                  <c:v>166.93249499999999</c:v>
                </c:pt>
                <c:pt idx="1711">
                  <c:v>163.63549800000001</c:v>
                </c:pt>
                <c:pt idx="1712">
                  <c:v>160.36050399999999</c:v>
                </c:pt>
                <c:pt idx="1713">
                  <c:v>160.850494</c:v>
                </c:pt>
                <c:pt idx="1714">
                  <c:v>159.246994</c:v>
                </c:pt>
                <c:pt idx="1715">
                  <c:v>158.820007</c:v>
                </c:pt>
                <c:pt idx="1716">
                  <c:v>160.220001</c:v>
                </c:pt>
                <c:pt idx="1717">
                  <c:v>160.35200499999999</c:v>
                </c:pt>
                <c:pt idx="1718">
                  <c:v>164.316498</c:v>
                </c:pt>
                <c:pt idx="1719">
                  <c:v>158.13900799999999</c:v>
                </c:pt>
                <c:pt idx="1720">
                  <c:v>160.55050700000001</c:v>
                </c:pt>
                <c:pt idx="1721">
                  <c:v>151.80749499999999</c:v>
                </c:pt>
                <c:pt idx="1722">
                  <c:v>150.22399899999999</c:v>
                </c:pt>
                <c:pt idx="1723">
                  <c:v>152.420502</c:v>
                </c:pt>
                <c:pt idx="1724">
                  <c:v>162.057999</c:v>
                </c:pt>
                <c:pt idx="1725">
                  <c:v>166.10000600000001</c:v>
                </c:pt>
                <c:pt idx="1726">
                  <c:v>165.56849700000001</c:v>
                </c:pt>
                <c:pt idx="1727">
                  <c:v>157.18699599999999</c:v>
                </c:pt>
                <c:pt idx="1728">
                  <c:v>151.75100699999999</c:v>
                </c:pt>
                <c:pt idx="1729">
                  <c:v>156.869507</c:v>
                </c:pt>
                <c:pt idx="1730">
                  <c:v>155.51400799999999</c:v>
                </c:pt>
                <c:pt idx="1731">
                  <c:v>156.440506</c:v>
                </c:pt>
                <c:pt idx="1732">
                  <c:v>156.55299400000001</c:v>
                </c:pt>
                <c:pt idx="1733">
                  <c:v>156.783005</c:v>
                </c:pt>
                <c:pt idx="1734">
                  <c:v>155.27299500000001</c:v>
                </c:pt>
                <c:pt idx="1735">
                  <c:v>155.850998</c:v>
                </c:pt>
                <c:pt idx="1736">
                  <c:v>154.970001</c:v>
                </c:pt>
                <c:pt idx="1737">
                  <c:v>154.91949500000001</c:v>
                </c:pt>
                <c:pt idx="1738">
                  <c:v>155.90299999999999</c:v>
                </c:pt>
                <c:pt idx="1739">
                  <c:v>159.25349399999999</c:v>
                </c:pt>
                <c:pt idx="1740">
                  <c:v>159.766998</c:v>
                </c:pt>
                <c:pt idx="1741">
                  <c:v>158.401993</c:v>
                </c:pt>
                <c:pt idx="1742">
                  <c:v>161.003998</c:v>
                </c:pt>
                <c:pt idx="1743">
                  <c:v>160.17649800000001</c:v>
                </c:pt>
                <c:pt idx="1744">
                  <c:v>159.336502</c:v>
                </c:pt>
                <c:pt idx="1745">
                  <c:v>158.128998</c:v>
                </c:pt>
                <c:pt idx="1746">
                  <c:v>157.89999399999999</c:v>
                </c:pt>
                <c:pt idx="1747">
                  <c:v>158.86450199999999</c:v>
                </c:pt>
                <c:pt idx="1748">
                  <c:v>155.21000699999999</c:v>
                </c:pt>
                <c:pt idx="1749">
                  <c:v>155.07449299999999</c:v>
                </c:pt>
                <c:pt idx="1750">
                  <c:v>155.820999</c:v>
                </c:pt>
                <c:pt idx="1751">
                  <c:v>157.84849500000001</c:v>
                </c:pt>
                <c:pt idx="1752">
                  <c:v>158.25599700000001</c:v>
                </c:pt>
                <c:pt idx="1753">
                  <c:v>162.04800399999999</c:v>
                </c:pt>
                <c:pt idx="1754">
                  <c:v>161.804001</c:v>
                </c:pt>
                <c:pt idx="1755">
                  <c:v>160.082504</c:v>
                </c:pt>
                <c:pt idx="1756">
                  <c:v>160.30900600000001</c:v>
                </c:pt>
                <c:pt idx="1757">
                  <c:v>160.32600400000001</c:v>
                </c:pt>
                <c:pt idx="1758">
                  <c:v>159.26350400000001</c:v>
                </c:pt>
                <c:pt idx="1759">
                  <c:v>158.63450599999999</c:v>
                </c:pt>
                <c:pt idx="1760">
                  <c:v>164.19799800000001</c:v>
                </c:pt>
                <c:pt idx="1761">
                  <c:v>166.10000600000001</c:v>
                </c:pt>
                <c:pt idx="1762">
                  <c:v>164.292496</c:v>
                </c:pt>
                <c:pt idx="1763">
                  <c:v>162.846497</c:v>
                </c:pt>
                <c:pt idx="1764">
                  <c:v>159.33149700000001</c:v>
                </c:pt>
                <c:pt idx="1765">
                  <c:v>160.92550700000001</c:v>
                </c:pt>
                <c:pt idx="1766">
                  <c:v>156.919006</c:v>
                </c:pt>
                <c:pt idx="1767">
                  <c:v>158.108002</c:v>
                </c:pt>
                <c:pt idx="1768">
                  <c:v>159.134995</c:v>
                </c:pt>
                <c:pt idx="1769">
                  <c:v>155.71049500000001</c:v>
                </c:pt>
                <c:pt idx="1770">
                  <c:v>156.041504</c:v>
                </c:pt>
                <c:pt idx="1771">
                  <c:v>158.29449500000001</c:v>
                </c:pt>
                <c:pt idx="1772">
                  <c:v>156.37350499999999</c:v>
                </c:pt>
                <c:pt idx="1773">
                  <c:v>155.21249399999999</c:v>
                </c:pt>
                <c:pt idx="1774">
                  <c:v>156.037994</c:v>
                </c:pt>
                <c:pt idx="1775">
                  <c:v>163.169006</c:v>
                </c:pt>
                <c:pt idx="1776">
                  <c:v>165.349503</c:v>
                </c:pt>
                <c:pt idx="1777">
                  <c:v>164.61149599999999</c:v>
                </c:pt>
                <c:pt idx="1778">
                  <c:v>164.699997</c:v>
                </c:pt>
                <c:pt idx="1779">
                  <c:v>166.30650299999999</c:v>
                </c:pt>
                <c:pt idx="1780">
                  <c:v>161.628998</c:v>
                </c:pt>
                <c:pt idx="1781">
                  <c:v>161.88099700000001</c:v>
                </c:pt>
                <c:pt idx="1782">
                  <c:v>160.30999800000001</c:v>
                </c:pt>
                <c:pt idx="1783">
                  <c:v>167.14399700000001</c:v>
                </c:pt>
                <c:pt idx="1784">
                  <c:v>169</c:v>
                </c:pt>
                <c:pt idx="1785">
                  <c:v>165.62649500000001</c:v>
                </c:pt>
                <c:pt idx="1786">
                  <c:v>166.550003</c:v>
                </c:pt>
                <c:pt idx="1787">
                  <c:v>167.60749799999999</c:v>
                </c:pt>
                <c:pt idx="1788">
                  <c:v>166.14700300000001</c:v>
                </c:pt>
                <c:pt idx="1789">
                  <c:v>165.25</c:v>
                </c:pt>
                <c:pt idx="1790">
                  <c:v>164.32899499999999</c:v>
                </c:pt>
                <c:pt idx="1791">
                  <c:v>163.106506</c:v>
                </c:pt>
                <c:pt idx="1792">
                  <c:v>163.88549800000001</c:v>
                </c:pt>
                <c:pt idx="1793">
                  <c:v>163.447495</c:v>
                </c:pt>
                <c:pt idx="1794">
                  <c:v>165.432007</c:v>
                </c:pt>
                <c:pt idx="1795">
                  <c:v>166.41149899999999</c:v>
                </c:pt>
                <c:pt idx="1796">
                  <c:v>162.49499499999999</c:v>
                </c:pt>
                <c:pt idx="1797">
                  <c:v>159.037003</c:v>
                </c:pt>
                <c:pt idx="1798">
                  <c:v>159.72500600000001</c:v>
                </c:pt>
                <c:pt idx="1799">
                  <c:v>157.97650100000001</c:v>
                </c:pt>
                <c:pt idx="1800">
                  <c:v>152.858002</c:v>
                </c:pt>
                <c:pt idx="1801">
                  <c:v>154.6465</c:v>
                </c:pt>
                <c:pt idx="1802">
                  <c:v>157.307007</c:v>
                </c:pt>
                <c:pt idx="1803">
                  <c:v>154.72650100000001</c:v>
                </c:pt>
                <c:pt idx="1804">
                  <c:v>150.25</c:v>
                </c:pt>
                <c:pt idx="1805">
                  <c:v>148.87849399999999</c:v>
                </c:pt>
                <c:pt idx="1806">
                  <c:v>150.02299500000001</c:v>
                </c:pt>
                <c:pt idx="1807">
                  <c:v>147.59750399999999</c:v>
                </c:pt>
                <c:pt idx="1808">
                  <c:v>153.14250200000001</c:v>
                </c:pt>
                <c:pt idx="1809">
                  <c:v>152.88200399999999</c:v>
                </c:pt>
                <c:pt idx="1810">
                  <c:v>155.67950400000001</c:v>
                </c:pt>
                <c:pt idx="1811">
                  <c:v>154.474503</c:v>
                </c:pt>
                <c:pt idx="1812">
                  <c:v>154.084</c:v>
                </c:pt>
                <c:pt idx="1813">
                  <c:v>154.59300200000001</c:v>
                </c:pt>
                <c:pt idx="1814">
                  <c:v>156.78649899999999</c:v>
                </c:pt>
                <c:pt idx="1815">
                  <c:v>151.399506</c:v>
                </c:pt>
                <c:pt idx="1816">
                  <c:v>153.74800099999999</c:v>
                </c:pt>
                <c:pt idx="1817">
                  <c:v>155.54350299999999</c:v>
                </c:pt>
                <c:pt idx="1818">
                  <c:v>156.875</c:v>
                </c:pt>
                <c:pt idx="1819">
                  <c:v>154.3535</c:v>
                </c:pt>
                <c:pt idx="1820">
                  <c:v>152.31300400000001</c:v>
                </c:pt>
                <c:pt idx="1821">
                  <c:v>152.60150100000001</c:v>
                </c:pt>
                <c:pt idx="1822">
                  <c:v>153.78649899999999</c:v>
                </c:pt>
                <c:pt idx="1823">
                  <c:v>152.76449600000001</c:v>
                </c:pt>
                <c:pt idx="1824">
                  <c:v>154.70399499999999</c:v>
                </c:pt>
                <c:pt idx="1825">
                  <c:v>158.050003</c:v>
                </c:pt>
                <c:pt idx="1826">
                  <c:v>161.336502</c:v>
                </c:pt>
                <c:pt idx="1827">
                  <c:v>161.19099399999999</c:v>
                </c:pt>
                <c:pt idx="1828">
                  <c:v>163.96949799999999</c:v>
                </c:pt>
                <c:pt idx="1829">
                  <c:v>164.96499600000001</c:v>
                </c:pt>
                <c:pt idx="1830">
                  <c:v>168.61000100000001</c:v>
                </c:pt>
                <c:pt idx="1831">
                  <c:v>168.96949799999999</c:v>
                </c:pt>
                <c:pt idx="1832">
                  <c:v>170</c:v>
                </c:pt>
                <c:pt idx="1833">
                  <c:v>166.64999399999999</c:v>
                </c:pt>
                <c:pt idx="1834">
                  <c:v>168.954498</c:v>
                </c:pt>
                <c:pt idx="1835">
                  <c:v>169.97200000000001</c:v>
                </c:pt>
                <c:pt idx="1836">
                  <c:v>168.600494</c:v>
                </c:pt>
                <c:pt idx="1837">
                  <c:v>166.734497</c:v>
                </c:pt>
                <c:pt idx="1838">
                  <c:v>168.100998</c:v>
                </c:pt>
                <c:pt idx="1839">
                  <c:v>165.45199600000001</c:v>
                </c:pt>
                <c:pt idx="1840">
                  <c:v>167.044006</c:v>
                </c:pt>
                <c:pt idx="1841">
                  <c:v>170.449997</c:v>
                </c:pt>
                <c:pt idx="1842">
                  <c:v>170.87150600000001</c:v>
                </c:pt>
                <c:pt idx="1843">
                  <c:v>172.925003</c:v>
                </c:pt>
                <c:pt idx="1844">
                  <c:v>173.565506</c:v>
                </c:pt>
                <c:pt idx="1845">
                  <c:v>173.371002</c:v>
                </c:pt>
                <c:pt idx="1846">
                  <c:v>169.32449299999999</c:v>
                </c:pt>
                <c:pt idx="1847">
                  <c:v>165.59350599999999</c:v>
                </c:pt>
                <c:pt idx="1848">
                  <c:v>163.526993</c:v>
                </c:pt>
                <c:pt idx="1849">
                  <c:v>165.31849700000001</c:v>
                </c:pt>
                <c:pt idx="1850">
                  <c:v>164.58050499999999</c:v>
                </c:pt>
                <c:pt idx="1851">
                  <c:v>159.524506</c:v>
                </c:pt>
                <c:pt idx="1852">
                  <c:v>161.19549599999999</c:v>
                </c:pt>
                <c:pt idx="1853">
                  <c:v>157.59700000000001</c:v>
                </c:pt>
                <c:pt idx="1854">
                  <c:v>158.07350199999999</c:v>
                </c:pt>
                <c:pt idx="1855">
                  <c:v>161.145004</c:v>
                </c:pt>
                <c:pt idx="1856">
                  <c:v>163.51950099999999</c:v>
                </c:pt>
                <c:pt idx="1857">
                  <c:v>161.61399800000001</c:v>
                </c:pt>
                <c:pt idx="1858">
                  <c:v>161.58999600000001</c:v>
                </c:pt>
                <c:pt idx="1859">
                  <c:v>162.38400300000001</c:v>
                </c:pt>
                <c:pt idx="1860">
                  <c:v>160.15400700000001</c:v>
                </c:pt>
                <c:pt idx="1861">
                  <c:v>162.24949599999999</c:v>
                </c:pt>
                <c:pt idx="1862">
                  <c:v>162.95249899999999</c:v>
                </c:pt>
                <c:pt idx="1863">
                  <c:v>163.25799599999999</c:v>
                </c:pt>
                <c:pt idx="1864">
                  <c:v>161.505493</c:v>
                </c:pt>
                <c:pt idx="1865">
                  <c:v>161.153503</c:v>
                </c:pt>
                <c:pt idx="1866">
                  <c:v>160.93249499999999</c:v>
                </c:pt>
                <c:pt idx="1867">
                  <c:v>161.69949299999999</c:v>
                </c:pt>
                <c:pt idx="1868">
                  <c:v>159.350494</c:v>
                </c:pt>
                <c:pt idx="1869">
                  <c:v>160.31100499999999</c:v>
                </c:pt>
                <c:pt idx="1870">
                  <c:v>159.900497</c:v>
                </c:pt>
                <c:pt idx="1871">
                  <c:v>163.20550499999999</c:v>
                </c:pt>
                <c:pt idx="1872">
                  <c:v>164.05749499999999</c:v>
                </c:pt>
                <c:pt idx="1873">
                  <c:v>167.48249799999999</c:v>
                </c:pt>
                <c:pt idx="1874">
                  <c:v>167.34150700000001</c:v>
                </c:pt>
                <c:pt idx="1875">
                  <c:v>169.19349700000001</c:v>
                </c:pt>
                <c:pt idx="1876">
                  <c:v>169.15649400000001</c:v>
                </c:pt>
                <c:pt idx="1877">
                  <c:v>170.762497</c:v>
                </c:pt>
                <c:pt idx="1878">
                  <c:v>174.462006</c:v>
                </c:pt>
                <c:pt idx="1879">
                  <c:v>174.345001</c:v>
                </c:pt>
                <c:pt idx="1880">
                  <c:v>172.69799800000001</c:v>
                </c:pt>
                <c:pt idx="1881">
                  <c:v>175.27200300000001</c:v>
                </c:pt>
                <c:pt idx="1882">
                  <c:v>175.19099399999999</c:v>
                </c:pt>
                <c:pt idx="1883">
                  <c:v>172.45399499999999</c:v>
                </c:pt>
                <c:pt idx="1884">
                  <c:v>170.07299800000001</c:v>
                </c:pt>
                <c:pt idx="1885">
                  <c:v>172.19450399999999</c:v>
                </c:pt>
                <c:pt idx="1886">
                  <c:v>172.40699799999999</c:v>
                </c:pt>
                <c:pt idx="1887">
                  <c:v>172.00799599999999</c:v>
                </c:pt>
                <c:pt idx="1888">
                  <c:v>171.64849899999999</c:v>
                </c:pt>
                <c:pt idx="1889">
                  <c:v>175.54899599999999</c:v>
                </c:pt>
                <c:pt idx="1890">
                  <c:v>183.787003</c:v>
                </c:pt>
                <c:pt idx="1891">
                  <c:v>184.82899499999999</c:v>
                </c:pt>
                <c:pt idx="1892">
                  <c:v>186.57049599999999</c:v>
                </c:pt>
                <c:pt idx="1893">
                  <c:v>185.966995</c:v>
                </c:pt>
                <c:pt idx="1894">
                  <c:v>185.927505</c:v>
                </c:pt>
                <c:pt idx="1895">
                  <c:v>183.86799600000001</c:v>
                </c:pt>
                <c:pt idx="1896">
                  <c:v>184.084</c:v>
                </c:pt>
                <c:pt idx="1897">
                  <c:v>181.55999800000001</c:v>
                </c:pt>
                <c:pt idx="1898">
                  <c:v>178.68150299999999</c:v>
                </c:pt>
                <c:pt idx="1899">
                  <c:v>177.47950700000001</c:v>
                </c:pt>
                <c:pt idx="1900">
                  <c:v>178.65950000000001</c:v>
                </c:pt>
                <c:pt idx="1901">
                  <c:v>179.259995</c:v>
                </c:pt>
                <c:pt idx="1902">
                  <c:v>181.90150499999999</c:v>
                </c:pt>
                <c:pt idx="1903">
                  <c:v>182.83200099999999</c:v>
                </c:pt>
                <c:pt idx="1904">
                  <c:v>184.99099699999999</c:v>
                </c:pt>
                <c:pt idx="1905">
                  <c:v>181.31950399999999</c:v>
                </c:pt>
                <c:pt idx="1906">
                  <c:v>181.516006</c:v>
                </c:pt>
                <c:pt idx="1907">
                  <c:v>179.996002</c:v>
                </c:pt>
                <c:pt idx="1908">
                  <c:v>166.379501</c:v>
                </c:pt>
                <c:pt idx="1909">
                  <c:v>166.574005</c:v>
                </c:pt>
                <c:pt idx="1910">
                  <c:v>168.31199599999999</c:v>
                </c:pt>
                <c:pt idx="1911">
                  <c:v>167.73599200000001</c:v>
                </c:pt>
                <c:pt idx="1912">
                  <c:v>168.79949999999999</c:v>
                </c:pt>
                <c:pt idx="1913">
                  <c:v>167.246994</c:v>
                </c:pt>
                <c:pt idx="1914">
                  <c:v>167.09350599999999</c:v>
                </c:pt>
                <c:pt idx="1915">
                  <c:v>166.033997</c:v>
                </c:pt>
                <c:pt idx="1916">
                  <c:v>164.60549900000001</c:v>
                </c:pt>
                <c:pt idx="1917">
                  <c:v>165.175003</c:v>
                </c:pt>
                <c:pt idx="1918">
                  <c:v>164.69850199999999</c:v>
                </c:pt>
                <c:pt idx="1919">
                  <c:v>164.94949299999999</c:v>
                </c:pt>
                <c:pt idx="1920">
                  <c:v>162.098007</c:v>
                </c:pt>
                <c:pt idx="1921">
                  <c:v>160.06100499999999</c:v>
                </c:pt>
                <c:pt idx="1922">
                  <c:v>159.387497</c:v>
                </c:pt>
                <c:pt idx="1923">
                  <c:v>159.99749800000001</c:v>
                </c:pt>
                <c:pt idx="1924">
                  <c:v>163.29350299999999</c:v>
                </c:pt>
                <c:pt idx="1925">
                  <c:v>165.28900100000001</c:v>
                </c:pt>
                <c:pt idx="1926">
                  <c:v>164.959</c:v>
                </c:pt>
                <c:pt idx="1927">
                  <c:v>165.800003</c:v>
                </c:pt>
                <c:pt idx="1928">
                  <c:v>167.481506</c:v>
                </c:pt>
                <c:pt idx="1929">
                  <c:v>171.078506</c:v>
                </c:pt>
                <c:pt idx="1930">
                  <c:v>173.53950499999999</c:v>
                </c:pt>
                <c:pt idx="1931">
                  <c:v>173.949997</c:v>
                </c:pt>
                <c:pt idx="1932">
                  <c:v>173.15600599999999</c:v>
                </c:pt>
                <c:pt idx="1933">
                  <c:v>173.90249600000001</c:v>
                </c:pt>
                <c:pt idx="1934">
                  <c:v>175.464493</c:v>
                </c:pt>
                <c:pt idx="1935">
                  <c:v>176.27499399999999</c:v>
                </c:pt>
                <c:pt idx="1936">
                  <c:v>174.20799299999999</c:v>
                </c:pt>
                <c:pt idx="1937">
                  <c:v>173.457504</c:v>
                </c:pt>
                <c:pt idx="1938">
                  <c:v>172.85850500000001</c:v>
                </c:pt>
                <c:pt idx="1939">
                  <c:v>172.5</c:v>
                </c:pt>
                <c:pt idx="1940">
                  <c:v>173.78950499999999</c:v>
                </c:pt>
                <c:pt idx="1941">
                  <c:v>174.412003</c:v>
                </c:pt>
                <c:pt idx="1942">
                  <c:v>173.12600699999999</c:v>
                </c:pt>
                <c:pt idx="1943">
                  <c:v>167.78649899999999</c:v>
                </c:pt>
                <c:pt idx="1944">
                  <c:v>167.18150299999999</c:v>
                </c:pt>
                <c:pt idx="1945">
                  <c:v>169.00250199999999</c:v>
                </c:pt>
                <c:pt idx="1946">
                  <c:v>170.800003</c:v>
                </c:pt>
                <c:pt idx="1947">
                  <c:v>171.27600100000001</c:v>
                </c:pt>
                <c:pt idx="1948">
                  <c:v>170.28999300000001</c:v>
                </c:pt>
                <c:pt idx="1949">
                  <c:v>165.79800399999999</c:v>
                </c:pt>
                <c:pt idx="1950">
                  <c:v>165.05600000000001</c:v>
                </c:pt>
                <c:pt idx="1951">
                  <c:v>164.25199900000001</c:v>
                </c:pt>
                <c:pt idx="1952">
                  <c:v>164.162994</c:v>
                </c:pt>
                <c:pt idx="1953">
                  <c:v>159.48899800000001</c:v>
                </c:pt>
                <c:pt idx="1954">
                  <c:v>161.050003</c:v>
                </c:pt>
                <c:pt idx="1955">
                  <c:v>163.100494</c:v>
                </c:pt>
                <c:pt idx="1956">
                  <c:v>165.12150600000001</c:v>
                </c:pt>
                <c:pt idx="1957">
                  <c:v>164.43100000000001</c:v>
                </c:pt>
                <c:pt idx="1958">
                  <c:v>162.31500199999999</c:v>
                </c:pt>
                <c:pt idx="1959">
                  <c:v>162.366501</c:v>
                </c:pt>
                <c:pt idx="1960">
                  <c:v>164.21400499999999</c:v>
                </c:pt>
                <c:pt idx="1961">
                  <c:v>164.99299600000001</c:v>
                </c:pt>
                <c:pt idx="1962">
                  <c:v>170.45100400000001</c:v>
                </c:pt>
                <c:pt idx="1963">
                  <c:v>172.337006</c:v>
                </c:pt>
                <c:pt idx="1964">
                  <c:v>172.207504</c:v>
                </c:pt>
                <c:pt idx="1965">
                  <c:v>170.753006</c:v>
                </c:pt>
                <c:pt idx="1966">
                  <c:v>171.75050400000001</c:v>
                </c:pt>
                <c:pt idx="1967">
                  <c:v>166.77749600000001</c:v>
                </c:pt>
                <c:pt idx="1968">
                  <c:v>166.018494</c:v>
                </c:pt>
                <c:pt idx="1969">
                  <c:v>168.80349699999999</c:v>
                </c:pt>
                <c:pt idx="1970">
                  <c:v>169.62449599999999</c:v>
                </c:pt>
                <c:pt idx="1971">
                  <c:v>172.328506</c:v>
                </c:pt>
                <c:pt idx="1972">
                  <c:v>168.62150600000001</c:v>
                </c:pt>
                <c:pt idx="1973">
                  <c:v>165.90550200000001</c:v>
                </c:pt>
                <c:pt idx="1974">
                  <c:v>165.637497</c:v>
                </c:pt>
                <c:pt idx="1975">
                  <c:v>169.199997</c:v>
                </c:pt>
                <c:pt idx="1976">
                  <c:v>173.85000600000001</c:v>
                </c:pt>
                <c:pt idx="1977">
                  <c:v>175.94949299999999</c:v>
                </c:pt>
                <c:pt idx="1978">
                  <c:v>174.449005</c:v>
                </c:pt>
                <c:pt idx="1979">
                  <c:v>178.81149300000001</c:v>
                </c:pt>
                <c:pt idx="1980">
                  <c:v>174.10249300000001</c:v>
                </c:pt>
                <c:pt idx="1981">
                  <c:v>173.625</c:v>
                </c:pt>
                <c:pt idx="1982">
                  <c:v>176.257507</c:v>
                </c:pt>
                <c:pt idx="1983">
                  <c:v>177.283997</c:v>
                </c:pt>
                <c:pt idx="1984">
                  <c:v>177.03500399999999</c:v>
                </c:pt>
                <c:pt idx="1985">
                  <c:v>177.449997</c:v>
                </c:pt>
                <c:pt idx="1986">
                  <c:v>184.80299400000001</c:v>
                </c:pt>
                <c:pt idx="1987">
                  <c:v>183.828506</c:v>
                </c:pt>
                <c:pt idx="1988">
                  <c:v>178.62849399999999</c:v>
                </c:pt>
                <c:pt idx="1989">
                  <c:v>179.00199900000001</c:v>
                </c:pt>
                <c:pt idx="1990">
                  <c:v>179.02049299999999</c:v>
                </c:pt>
                <c:pt idx="1991">
                  <c:v>175.22799699999999</c:v>
                </c:pt>
                <c:pt idx="1992">
                  <c:v>178.078506</c:v>
                </c:pt>
                <c:pt idx="1993">
                  <c:v>175.3535</c:v>
                </c:pt>
                <c:pt idx="1994">
                  <c:v>172.18600499999999</c:v>
                </c:pt>
                <c:pt idx="1995">
                  <c:v>171.86799600000001</c:v>
                </c:pt>
                <c:pt idx="1996">
                  <c:v>169.48950199999999</c:v>
                </c:pt>
                <c:pt idx="1997">
                  <c:v>171.36850000000001</c:v>
                </c:pt>
                <c:pt idx="1998">
                  <c:v>176.16450499999999</c:v>
                </c:pt>
                <c:pt idx="1999">
                  <c:v>176.158005</c:v>
                </c:pt>
                <c:pt idx="2000">
                  <c:v>174.17100500000001</c:v>
                </c:pt>
                <c:pt idx="2001">
                  <c:v>172.212006</c:v>
                </c:pt>
                <c:pt idx="2002">
                  <c:v>169.56750500000001</c:v>
                </c:pt>
                <c:pt idx="2003">
                  <c:v>169.09150700000001</c:v>
                </c:pt>
                <c:pt idx="2004">
                  <c:v>173.31500199999999</c:v>
                </c:pt>
                <c:pt idx="2005">
                  <c:v>168.871002</c:v>
                </c:pt>
                <c:pt idx="2006">
                  <c:v>170.01750200000001</c:v>
                </c:pt>
                <c:pt idx="2007">
                  <c:v>167.07899499999999</c:v>
                </c:pt>
                <c:pt idx="2008">
                  <c:v>170.41700700000001</c:v>
                </c:pt>
                <c:pt idx="2009">
                  <c:v>171.037003</c:v>
                </c:pt>
                <c:pt idx="2010">
                  <c:v>171.06849700000001</c:v>
                </c:pt>
                <c:pt idx="2011">
                  <c:v>169.66949500000001</c:v>
                </c:pt>
                <c:pt idx="2012">
                  <c:v>170.66099500000001</c:v>
                </c:pt>
                <c:pt idx="2013">
                  <c:v>169.20100400000001</c:v>
                </c:pt>
                <c:pt idx="2014">
                  <c:v>168.64450099999999</c:v>
                </c:pt>
                <c:pt idx="2015">
                  <c:v>166.716995</c:v>
                </c:pt>
                <c:pt idx="2016">
                  <c:v>170.404495</c:v>
                </c:pt>
                <c:pt idx="2017">
                  <c:v>167.52200300000001</c:v>
                </c:pt>
                <c:pt idx="2018">
                  <c:v>164.35699500000001</c:v>
                </c:pt>
                <c:pt idx="2019">
                  <c:v>163.253998</c:v>
                </c:pt>
                <c:pt idx="2020">
                  <c:v>162.554001</c:v>
                </c:pt>
                <c:pt idx="2021">
                  <c:v>161.48599200000001</c:v>
                </c:pt>
                <c:pt idx="2022">
                  <c:v>165.36199999999999</c:v>
                </c:pt>
                <c:pt idx="2023">
                  <c:v>165.20700099999999</c:v>
                </c:pt>
                <c:pt idx="2024">
                  <c:v>161.21400499999999</c:v>
                </c:pt>
                <c:pt idx="2025">
                  <c:v>162.13800000000001</c:v>
                </c:pt>
                <c:pt idx="2026">
                  <c:v>158.917496</c:v>
                </c:pt>
                <c:pt idx="2027">
                  <c:v>156.29899599999999</c:v>
                </c:pt>
                <c:pt idx="2028">
                  <c:v>151.667496</c:v>
                </c:pt>
                <c:pt idx="2029">
                  <c:v>142.64300499999999</c:v>
                </c:pt>
                <c:pt idx="2030">
                  <c:v>144.544006</c:v>
                </c:pt>
                <c:pt idx="2031">
                  <c:v>139.98599200000001</c:v>
                </c:pt>
                <c:pt idx="2032">
                  <c:v>138.87249800000001</c:v>
                </c:pt>
                <c:pt idx="2033">
                  <c:v>139.637497</c:v>
                </c:pt>
                <c:pt idx="2034">
                  <c:v>143.97799699999999</c:v>
                </c:pt>
                <c:pt idx="2035">
                  <c:v>149.57350199999999</c:v>
                </c:pt>
                <c:pt idx="2036">
                  <c:v>151.19349700000001</c:v>
                </c:pt>
                <c:pt idx="2037">
                  <c:v>150.612503</c:v>
                </c:pt>
                <c:pt idx="2038">
                  <c:v>138.845505</c:v>
                </c:pt>
                <c:pt idx="2039">
                  <c:v>157.63949600000001</c:v>
                </c:pt>
                <c:pt idx="2040">
                  <c:v>157.93550099999999</c:v>
                </c:pt>
                <c:pt idx="2041">
                  <c:v>161.413498</c:v>
                </c:pt>
                <c:pt idx="2042">
                  <c:v>161.18949900000001</c:v>
                </c:pt>
                <c:pt idx="2043">
                  <c:v>159.00349399999999</c:v>
                </c:pt>
                <c:pt idx="2044">
                  <c:v>153.29350299999999</c:v>
                </c:pt>
                <c:pt idx="2045">
                  <c:v>155.16700700000001</c:v>
                </c:pt>
                <c:pt idx="2046">
                  <c:v>156.51049800000001</c:v>
                </c:pt>
                <c:pt idx="2047">
                  <c:v>158.100494</c:v>
                </c:pt>
                <c:pt idx="2048">
                  <c:v>154.65249600000001</c:v>
                </c:pt>
                <c:pt idx="2049">
                  <c:v>152.60150100000001</c:v>
                </c:pt>
                <c:pt idx="2050">
                  <c:v>150.197495</c:v>
                </c:pt>
                <c:pt idx="2051">
                  <c:v>144.82699600000001</c:v>
                </c:pt>
                <c:pt idx="2052">
                  <c:v>151.358002</c:v>
                </c:pt>
                <c:pt idx="2053">
                  <c:v>153.788498</c:v>
                </c:pt>
                <c:pt idx="2054">
                  <c:v>153.56300400000001</c:v>
                </c:pt>
                <c:pt idx="2055">
                  <c:v>151.141998</c:v>
                </c:pt>
                <c:pt idx="2056">
                  <c:v>152.052505</c:v>
                </c:pt>
                <c:pt idx="2057">
                  <c:v>147.89849899999999</c:v>
                </c:pt>
                <c:pt idx="2058">
                  <c:v>145.641006</c:v>
                </c:pt>
                <c:pt idx="2059">
                  <c:v>137.453003</c:v>
                </c:pt>
                <c:pt idx="2060">
                  <c:v>136.01449600000001</c:v>
                </c:pt>
                <c:pt idx="2061">
                  <c:v>139.27900700000001</c:v>
                </c:pt>
                <c:pt idx="2062">
                  <c:v>146.81750500000001</c:v>
                </c:pt>
                <c:pt idx="2063">
                  <c:v>145.524506</c:v>
                </c:pt>
                <c:pt idx="2064">
                  <c:v>141.85299699999999</c:v>
                </c:pt>
                <c:pt idx="2065">
                  <c:v>147.366501</c:v>
                </c:pt>
                <c:pt idx="2066">
                  <c:v>153.104004</c:v>
                </c:pt>
                <c:pt idx="2067">
                  <c:v>157.23899800000001</c:v>
                </c:pt>
                <c:pt idx="2068">
                  <c:v>161.25050400000001</c:v>
                </c:pt>
                <c:pt idx="2069">
                  <c:v>161.491501</c:v>
                </c:pt>
                <c:pt idx="2070">
                  <c:v>164.88900799999999</c:v>
                </c:pt>
                <c:pt idx="2071">
                  <c:v>163.408005</c:v>
                </c:pt>
                <c:pt idx="2072">
                  <c:v>163.649506</c:v>
                </c:pt>
                <c:pt idx="2073">
                  <c:v>164.77349899999999</c:v>
                </c:pt>
                <c:pt idx="2074">
                  <c:v>168.99049400000001</c:v>
                </c:pt>
                <c:pt idx="2075">
                  <c:v>169.31500199999999</c:v>
                </c:pt>
                <c:pt idx="2076">
                  <c:v>166.300995</c:v>
                </c:pt>
                <c:pt idx="2077">
                  <c:v>162.99749800000001</c:v>
                </c:pt>
                <c:pt idx="2078">
                  <c:v>163.55999800000001</c:v>
                </c:pt>
                <c:pt idx="2079">
                  <c:v>168.346497</c:v>
                </c:pt>
                <c:pt idx="2080">
                  <c:v>164.054993</c:v>
                </c:pt>
                <c:pt idx="2081">
                  <c:v>158.75599700000001</c:v>
                </c:pt>
                <c:pt idx="2082">
                  <c:v>157.78450000000001</c:v>
                </c:pt>
                <c:pt idx="2083">
                  <c:v>154.46049500000001</c:v>
                </c:pt>
                <c:pt idx="2084">
                  <c:v>151.121994</c:v>
                </c:pt>
                <c:pt idx="2085">
                  <c:v>150.78750600000001</c:v>
                </c:pt>
                <c:pt idx="2086">
                  <c:v>155.541</c:v>
                </c:pt>
                <c:pt idx="2087">
                  <c:v>151.70649700000001</c:v>
                </c:pt>
                <c:pt idx="2088">
                  <c:v>152.78500399999999</c:v>
                </c:pt>
                <c:pt idx="2089">
                  <c:v>158.11549400000001</c:v>
                </c:pt>
                <c:pt idx="2090">
                  <c:v>153.99800099999999</c:v>
                </c:pt>
                <c:pt idx="2091">
                  <c:v>148.29600500000001</c:v>
                </c:pt>
                <c:pt idx="2092">
                  <c:v>144.35000600000001</c:v>
                </c:pt>
                <c:pt idx="2093">
                  <c:v>146.074005</c:v>
                </c:pt>
                <c:pt idx="2094">
                  <c:v>139.391006</c:v>
                </c:pt>
                <c:pt idx="2095">
                  <c:v>138.16700700000001</c:v>
                </c:pt>
                <c:pt idx="2096">
                  <c:v>144.596497</c:v>
                </c:pt>
                <c:pt idx="2097">
                  <c:v>124.281502</c:v>
                </c:pt>
                <c:pt idx="2098">
                  <c:v>124.5</c:v>
                </c:pt>
                <c:pt idx="2099">
                  <c:v>124.253502</c:v>
                </c:pt>
                <c:pt idx="2100">
                  <c:v>125.92849699999999</c:v>
                </c:pt>
                <c:pt idx="2101">
                  <c:v>116.406998</c:v>
                </c:pt>
                <c:pt idx="2102">
                  <c:v>114.772499</c:v>
                </c:pt>
                <c:pt idx="2103">
                  <c:v>108.789001</c:v>
                </c:pt>
                <c:pt idx="2104">
                  <c:v>108.85900100000001</c:v>
                </c:pt>
                <c:pt idx="2105">
                  <c:v>105.37200199999999</c:v>
                </c:pt>
                <c:pt idx="2106">
                  <c:v>106.93049600000001</c:v>
                </c:pt>
                <c:pt idx="2107">
                  <c:v>113.05500000000001</c:v>
                </c:pt>
                <c:pt idx="2108">
                  <c:v>110.810501</c:v>
                </c:pt>
                <c:pt idx="2109">
                  <c:v>115.3685</c:v>
                </c:pt>
                <c:pt idx="2110">
                  <c:v>107.112503</c:v>
                </c:pt>
                <c:pt idx="2111">
                  <c:v>107.319</c:v>
                </c:pt>
                <c:pt idx="2112">
                  <c:v>107.591003</c:v>
                </c:pt>
                <c:pt idx="2113">
                  <c:v>107.556999</c:v>
                </c:pt>
                <c:pt idx="2114">
                  <c:v>104.099998</c:v>
                </c:pt>
                <c:pt idx="2115">
                  <c:v>106.775002</c:v>
                </c:pt>
                <c:pt idx="2116">
                  <c:v>111.077499</c:v>
                </c:pt>
                <c:pt idx="2117">
                  <c:v>115.1465</c:v>
                </c:pt>
                <c:pt idx="2118">
                  <c:v>120.209503</c:v>
                </c:pt>
                <c:pt idx="2119">
                  <c:v>121.683998</c:v>
                </c:pt>
                <c:pt idx="2120">
                  <c:v>125.511002</c:v>
                </c:pt>
                <c:pt idx="2121">
                  <c:v>122.349998</c:v>
                </c:pt>
                <c:pt idx="2122">
                  <c:v>124.790001</c:v>
                </c:pt>
                <c:pt idx="2123">
                  <c:v>123</c:v>
                </c:pt>
                <c:pt idx="2124">
                  <c:v>121.18</c:v>
                </c:pt>
                <c:pt idx="2125">
                  <c:v>116.150002</c:v>
                </c:pt>
                <c:pt idx="2126">
                  <c:v>109.650002</c:v>
                </c:pt>
                <c:pt idx="2127">
                  <c:v>103.66999800000001</c:v>
                </c:pt>
                <c:pt idx="2128">
                  <c:v>102.30999799999999</c:v>
                </c:pt>
                <c:pt idx="2129">
                  <c:v>107.66999800000001</c:v>
                </c:pt>
                <c:pt idx="2130">
                  <c:v>103.660004</c:v>
                </c:pt>
                <c:pt idx="2131">
                  <c:v>106.220001</c:v>
                </c:pt>
                <c:pt idx="2132">
                  <c:v>108.68</c:v>
                </c:pt>
                <c:pt idx="2133">
                  <c:v>108.949997</c:v>
                </c:pt>
                <c:pt idx="2134">
                  <c:v>112.44000200000001</c:v>
                </c:pt>
                <c:pt idx="2135">
                  <c:v>116.459999</c:v>
                </c:pt>
                <c:pt idx="2136">
                  <c:v>113.220001</c:v>
                </c:pt>
                <c:pt idx="2137">
                  <c:v>107.400002</c:v>
                </c:pt>
                <c:pt idx="2138">
                  <c:v>108.91999800000001</c:v>
                </c:pt>
                <c:pt idx="2139">
                  <c:v>106.209999</c:v>
                </c:pt>
                <c:pt idx="2140">
                  <c:v>109.55999799999999</c:v>
                </c:pt>
                <c:pt idx="2141">
                  <c:v>113.5</c:v>
                </c:pt>
                <c:pt idx="2142">
                  <c:v>114.33000199999999</c:v>
                </c:pt>
                <c:pt idx="2143">
                  <c:v>116.33000199999999</c:v>
                </c:pt>
                <c:pt idx="2144">
                  <c:v>115.540001</c:v>
                </c:pt>
                <c:pt idx="2145">
                  <c:v>111.75</c:v>
                </c:pt>
                <c:pt idx="2146">
                  <c:v>109.220001</c:v>
                </c:pt>
                <c:pt idx="2147">
                  <c:v>110.400002</c:v>
                </c:pt>
                <c:pt idx="2148">
                  <c:v>110.629997</c:v>
                </c:pt>
                <c:pt idx="2149">
                  <c:v>113.550003</c:v>
                </c:pt>
                <c:pt idx="2150">
                  <c:v>113.760002</c:v>
                </c:pt>
                <c:pt idx="2151">
                  <c:v>118.209999</c:v>
                </c:pt>
                <c:pt idx="2152">
                  <c:v>122.769997</c:v>
                </c:pt>
                <c:pt idx="2153">
                  <c:v>124.629997</c:v>
                </c:pt>
                <c:pt idx="2154">
                  <c:v>122.41999800000001</c:v>
                </c:pt>
                <c:pt idx="2155">
                  <c:v>121.139999</c:v>
                </c:pt>
                <c:pt idx="2156">
                  <c:v>114.80999799999999</c:v>
                </c:pt>
                <c:pt idx="2157">
                  <c:v>120.970001</c:v>
                </c:pt>
                <c:pt idx="2158">
                  <c:v>122.279999</c:v>
                </c:pt>
                <c:pt idx="2159">
                  <c:v>134.949997</c:v>
                </c:pt>
                <c:pt idx="2160">
                  <c:v>135.38999899999999</c:v>
                </c:pt>
                <c:pt idx="2161">
                  <c:v>134.16000399999999</c:v>
                </c:pt>
                <c:pt idx="2162">
                  <c:v>139.520004</c:v>
                </c:pt>
                <c:pt idx="2163">
                  <c:v>142.570007</c:v>
                </c:pt>
                <c:pt idx="2164">
                  <c:v>140.800003</c:v>
                </c:pt>
                <c:pt idx="2165">
                  <c:v>139.41000399999999</c:v>
                </c:pt>
                <c:pt idx="2166">
                  <c:v>137.83000200000001</c:v>
                </c:pt>
                <c:pt idx="2167">
                  <c:v>142.69000199999999</c:v>
                </c:pt>
                <c:pt idx="2168">
                  <c:v>140.63999899999999</c:v>
                </c:pt>
                <c:pt idx="2169">
                  <c:v>143.550003</c:v>
                </c:pt>
                <c:pt idx="2170">
                  <c:v>143.179993</c:v>
                </c:pt>
                <c:pt idx="2171">
                  <c:v>144.779999</c:v>
                </c:pt>
                <c:pt idx="2172">
                  <c:v>142.10000600000001</c:v>
                </c:pt>
                <c:pt idx="2173">
                  <c:v>142.300003</c:v>
                </c:pt>
                <c:pt idx="2174">
                  <c:v>138.229996</c:v>
                </c:pt>
                <c:pt idx="2175">
                  <c:v>133.220001</c:v>
                </c:pt>
                <c:pt idx="2176">
                  <c:v>133.61999499999999</c:v>
                </c:pt>
                <c:pt idx="2177">
                  <c:v>133.800003</c:v>
                </c:pt>
                <c:pt idx="2178">
                  <c:v>137.279999</c:v>
                </c:pt>
                <c:pt idx="2179">
                  <c:v>130.75</c:v>
                </c:pt>
                <c:pt idx="2180">
                  <c:v>129.78999300000001</c:v>
                </c:pt>
                <c:pt idx="2181">
                  <c:v>128.729996</c:v>
                </c:pt>
                <c:pt idx="2182">
                  <c:v>126.769997</c:v>
                </c:pt>
                <c:pt idx="2183">
                  <c:v>127.82</c:v>
                </c:pt>
                <c:pt idx="2184">
                  <c:v>127.510002</c:v>
                </c:pt>
                <c:pt idx="2185">
                  <c:v>126.110001</c:v>
                </c:pt>
                <c:pt idx="2186">
                  <c:v>129.479996</c:v>
                </c:pt>
                <c:pt idx="2187">
                  <c:v>129.820007</c:v>
                </c:pt>
                <c:pt idx="2188">
                  <c:v>133.270004</c:v>
                </c:pt>
                <c:pt idx="2189">
                  <c:v>136.449997</c:v>
                </c:pt>
                <c:pt idx="2190">
                  <c:v>126.82</c:v>
                </c:pt>
                <c:pt idx="2191">
                  <c:v>128.550003</c:v>
                </c:pt>
                <c:pt idx="2192">
                  <c:v>126.279999</c:v>
                </c:pt>
                <c:pt idx="2193">
                  <c:v>123.529999</c:v>
                </c:pt>
                <c:pt idx="2194">
                  <c:v>124.660004</c:v>
                </c:pt>
                <c:pt idx="2195">
                  <c:v>122.19000200000001</c:v>
                </c:pt>
                <c:pt idx="2196">
                  <c:v>118.540001</c:v>
                </c:pt>
                <c:pt idx="2197">
                  <c:v>117.30999799999999</c:v>
                </c:pt>
                <c:pt idx="2198">
                  <c:v>113.779999</c:v>
                </c:pt>
                <c:pt idx="2199">
                  <c:v>115.150002</c:v>
                </c:pt>
                <c:pt idx="2200">
                  <c:v>114.410004</c:v>
                </c:pt>
                <c:pt idx="2201">
                  <c:v>118.010002</c:v>
                </c:pt>
                <c:pt idx="2202">
                  <c:v>114.800003</c:v>
                </c:pt>
                <c:pt idx="2203">
                  <c:v>113</c:v>
                </c:pt>
                <c:pt idx="2204">
                  <c:v>115.879997</c:v>
                </c:pt>
                <c:pt idx="2205">
                  <c:v>121.089996</c:v>
                </c:pt>
                <c:pt idx="2206">
                  <c:v>120.949997</c:v>
                </c:pt>
                <c:pt idx="2207">
                  <c:v>120.300003</c:v>
                </c:pt>
                <c:pt idx="2208">
                  <c:v>114.55999799999999</c:v>
                </c:pt>
                <c:pt idx="2209">
                  <c:v>113.66999800000001</c:v>
                </c:pt>
                <c:pt idx="2210">
                  <c:v>112.209999</c:v>
                </c:pt>
                <c:pt idx="2211">
                  <c:v>112.900002</c:v>
                </c:pt>
                <c:pt idx="2212">
                  <c:v>112.529999</c:v>
                </c:pt>
                <c:pt idx="2213">
                  <c:v>106.900002</c:v>
                </c:pt>
                <c:pt idx="2214">
                  <c:v>113.790001</c:v>
                </c:pt>
                <c:pt idx="2215">
                  <c:v>116.360001</c:v>
                </c:pt>
                <c:pt idx="2216">
                  <c:v>115.07</c:v>
                </c:pt>
                <c:pt idx="2217">
                  <c:v>115.25</c:v>
                </c:pt>
                <c:pt idx="2218">
                  <c:v>119.32</c:v>
                </c:pt>
                <c:pt idx="2219">
                  <c:v>119.82</c:v>
                </c:pt>
                <c:pt idx="2220">
                  <c:v>120.599998</c:v>
                </c:pt>
                <c:pt idx="2221">
                  <c:v>115.660004</c:v>
                </c:pt>
                <c:pt idx="2222">
                  <c:v>110.959999</c:v>
                </c:pt>
                <c:pt idx="2223">
                  <c:v>103.410004</c:v>
                </c:pt>
                <c:pt idx="2224">
                  <c:v>102.44000200000001</c:v>
                </c:pt>
                <c:pt idx="2225">
                  <c:v>96.790001000000004</c:v>
                </c:pt>
                <c:pt idx="2226">
                  <c:v>92.120002999999997</c:v>
                </c:pt>
                <c:pt idx="2227">
                  <c:v>89.300003000000004</c:v>
                </c:pt>
                <c:pt idx="2228">
                  <c:v>90.980002999999996</c:v>
                </c:pt>
                <c:pt idx="2229">
                  <c:v>90.529999000000004</c:v>
                </c:pt>
                <c:pt idx="2230">
                  <c:v>89.980002999999996</c:v>
                </c:pt>
                <c:pt idx="2231">
                  <c:v>86.139999000000003</c:v>
                </c:pt>
                <c:pt idx="2232">
                  <c:v>96.629997000000003</c:v>
                </c:pt>
                <c:pt idx="2233">
                  <c:v>100.790001</c:v>
                </c:pt>
                <c:pt idx="2234">
                  <c:v>98.489998</c:v>
                </c:pt>
                <c:pt idx="2235">
                  <c:v>98.940002000000007</c:v>
                </c:pt>
                <c:pt idx="2236">
                  <c:v>97.120002999999997</c:v>
                </c:pt>
                <c:pt idx="2237">
                  <c:v>94.849997999999999</c:v>
                </c:pt>
                <c:pt idx="2238">
                  <c:v>94.139999000000003</c:v>
                </c:pt>
                <c:pt idx="2239">
                  <c:v>92.459998999999996</c:v>
                </c:pt>
                <c:pt idx="2240">
                  <c:v>93.199996999999996</c:v>
                </c:pt>
                <c:pt idx="2241">
                  <c:v>94.129997000000003</c:v>
                </c:pt>
                <c:pt idx="2242">
                  <c:v>93.410004000000001</c:v>
                </c:pt>
                <c:pt idx="2243">
                  <c:v>93.949996999999996</c:v>
                </c:pt>
                <c:pt idx="2244">
                  <c:v>92.419998000000007</c:v>
                </c:pt>
                <c:pt idx="2245">
                  <c:v>96.540001000000004</c:v>
                </c:pt>
                <c:pt idx="2246">
                  <c:v>95.5</c:v>
                </c:pt>
                <c:pt idx="2247">
                  <c:v>94.129997000000003</c:v>
                </c:pt>
                <c:pt idx="2248">
                  <c:v>91.010002</c:v>
                </c:pt>
                <c:pt idx="2249">
                  <c:v>88.25</c:v>
                </c:pt>
                <c:pt idx="2250">
                  <c:v>88.459998999999996</c:v>
                </c:pt>
                <c:pt idx="2251">
                  <c:v>90.349997999999999</c:v>
                </c:pt>
                <c:pt idx="2252">
                  <c:v>89.089995999999999</c:v>
                </c:pt>
                <c:pt idx="2253">
                  <c:v>90.550003000000004</c:v>
                </c:pt>
                <c:pt idx="2254">
                  <c:v>92.489998</c:v>
                </c:pt>
                <c:pt idx="2255">
                  <c:v>91.580001999999993</c:v>
                </c:pt>
                <c:pt idx="2256">
                  <c:v>88.449996999999996</c:v>
                </c:pt>
                <c:pt idx="2257">
                  <c:v>87.860000999999997</c:v>
                </c:pt>
                <c:pt idx="2258">
                  <c:v>84.919998000000007</c:v>
                </c:pt>
                <c:pt idx="2259">
                  <c:v>85.190002000000007</c:v>
                </c:pt>
                <c:pt idx="2260">
                  <c:v>86.769997000000004</c:v>
                </c:pt>
                <c:pt idx="2261">
                  <c:v>83.790001000000004</c:v>
                </c:pt>
                <c:pt idx="2262">
                  <c:v>85.25</c:v>
                </c:pt>
                <c:pt idx="2263">
                  <c:v>83.040001000000004</c:v>
                </c:pt>
                <c:pt idx="2264">
                  <c:v>81.819999999999993</c:v>
                </c:pt>
                <c:pt idx="2265">
                  <c:v>84.18</c:v>
                </c:pt>
                <c:pt idx="2266">
                  <c:v>84</c:v>
                </c:pt>
              </c:numCache>
            </c:numRef>
          </c:val>
          <c:smooth val="0"/>
          <c:extLst>
            <c:ext xmlns:c16="http://schemas.microsoft.com/office/drawing/2014/chart" uri="{C3380CC4-5D6E-409C-BE32-E72D297353CC}">
              <c16:uniqueId val="{00000000-1626-6446-B113-91FB15FE82A1}"/>
            </c:ext>
          </c:extLst>
        </c:ser>
        <c:dLbls>
          <c:showLegendKey val="0"/>
          <c:showVal val="0"/>
          <c:showCatName val="0"/>
          <c:showSerName val="0"/>
          <c:showPercent val="0"/>
          <c:showBubbleSize val="0"/>
        </c:dLbls>
        <c:smooth val="0"/>
        <c:axId val="1999272367"/>
        <c:axId val="1999264335"/>
      </c:lineChart>
      <c:dateAx>
        <c:axId val="1999272367"/>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264335"/>
        <c:crosses val="autoZero"/>
        <c:auto val="1"/>
        <c:lblOffset val="100"/>
        <c:baseTimeUnit val="days"/>
      </c:dateAx>
      <c:valAx>
        <c:axId val="19992643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2723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Direct costs</a:t>
            </a:r>
            <a:r>
              <a:rPr lang="en-US" b="1" baseline="0"/>
              <a:t> YoY</a:t>
            </a:r>
            <a:endParaRPr lang="en-US" b="1"/>
          </a:p>
        </c:rich>
      </c:tx>
      <c:layout>
        <c:manualLayout>
          <c:xMode val="edge"/>
          <c:yMode val="edge"/>
          <c:x val="0.3761204514532915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4278610972183541E-2"/>
          <c:y val="0.10971862793290998"/>
          <c:w val="0.86829934180413948"/>
          <c:h val="0.69024091286627598"/>
        </c:manualLayout>
      </c:layout>
      <c:lineChart>
        <c:grouping val="standard"/>
        <c:varyColors val="0"/>
        <c:ser>
          <c:idx val="0"/>
          <c:order val="0"/>
          <c:spPr>
            <a:ln w="28575" cap="rnd">
              <a:solidFill>
                <a:schemeClr val="accent1"/>
              </a:solidFill>
              <a:round/>
            </a:ln>
            <a:effectLst/>
          </c:spPr>
          <c:marker>
            <c:symbol val="none"/>
          </c:marker>
          <c:cat>
            <c:strRef>
              <c:f>'Commonsize IS- Amazon'!$B$9:$K$9</c:f>
              <c:strCache>
                <c:ptCount val="10"/>
                <c:pt idx="0">
                  <c:v>12/31/2013</c:v>
                </c:pt>
                <c:pt idx="1">
                  <c:v>12/31/2014</c:v>
                </c:pt>
                <c:pt idx="2">
                  <c:v>12/31/2015</c:v>
                </c:pt>
                <c:pt idx="3">
                  <c:v>12/31/2016</c:v>
                </c:pt>
                <c:pt idx="4">
                  <c:v>12/31/2017</c:v>
                </c:pt>
                <c:pt idx="5">
                  <c:v>12/31/2018</c:v>
                </c:pt>
                <c:pt idx="6">
                  <c:v>12/31/2019</c:v>
                </c:pt>
                <c:pt idx="7">
                  <c:v>12/31/2020</c:v>
                </c:pt>
                <c:pt idx="8">
                  <c:v>12/31/2021</c:v>
                </c:pt>
                <c:pt idx="9">
                  <c:v>12/31/2022</c:v>
                </c:pt>
              </c:strCache>
            </c:strRef>
          </c:cat>
          <c:val>
            <c:numRef>
              <c:f>'Commonsize IS- Amazon'!$B$12:$K$12</c:f>
              <c:numCache>
                <c:formatCode>0.00%</c:formatCode>
                <c:ptCount val="10"/>
                <c:pt idx="0">
                  <c:v>0.72773061838499975</c:v>
                </c:pt>
                <c:pt idx="1">
                  <c:v>0.70517373128961214</c:v>
                </c:pt>
                <c:pt idx="2">
                  <c:v>0.66959796646916991</c:v>
                </c:pt>
                <c:pt idx="3">
                  <c:v>0.64906939633935601</c:v>
                </c:pt>
                <c:pt idx="4">
                  <c:v>0.6293164517108385</c:v>
                </c:pt>
                <c:pt idx="5">
                  <c:v>0.59752583871147813</c:v>
                </c:pt>
                <c:pt idx="6">
                  <c:v>0.59009988521399392</c:v>
                </c:pt>
                <c:pt idx="7">
                  <c:v>0.60432208131294296</c:v>
                </c:pt>
                <c:pt idx="8">
                  <c:v>0.57967485558360399</c:v>
                </c:pt>
                <c:pt idx="9">
                  <c:v>0.56194660134673713</c:v>
                </c:pt>
              </c:numCache>
            </c:numRef>
          </c:val>
          <c:smooth val="0"/>
          <c:extLst>
            <c:ext xmlns:c16="http://schemas.microsoft.com/office/drawing/2014/chart" uri="{C3380CC4-5D6E-409C-BE32-E72D297353CC}">
              <c16:uniqueId val="{00000000-5564-5C41-BF8E-5F63CFA804DA}"/>
            </c:ext>
          </c:extLst>
        </c:ser>
        <c:dLbls>
          <c:showLegendKey val="0"/>
          <c:showVal val="0"/>
          <c:showCatName val="0"/>
          <c:showSerName val="0"/>
          <c:showPercent val="0"/>
          <c:showBubbleSize val="0"/>
        </c:dLbls>
        <c:smooth val="0"/>
        <c:axId val="253749264"/>
        <c:axId val="253751536"/>
      </c:lineChart>
      <c:catAx>
        <c:axId val="25374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751536"/>
        <c:crosses val="autoZero"/>
        <c:auto val="1"/>
        <c:lblAlgn val="ctr"/>
        <c:lblOffset val="100"/>
        <c:noMultiLvlLbl val="0"/>
      </c:catAx>
      <c:valAx>
        <c:axId val="2537515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749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to Profit and Net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18199294884255"/>
          <c:y val="8.1951691431642992E-2"/>
          <c:w val="0.87805980576828713"/>
          <c:h val="0.75495697555149721"/>
        </c:manualLayout>
      </c:layout>
      <c:barChart>
        <c:barDir val="col"/>
        <c:grouping val="clustered"/>
        <c:varyColors val="0"/>
        <c:ser>
          <c:idx val="0"/>
          <c:order val="0"/>
          <c:tx>
            <c:strRef>
              <c:f>'Commonsize IS- Amazon'!$A$11</c:f>
              <c:strCache>
                <c:ptCount val="1"/>
                <c:pt idx="0">
                  <c:v>Total Revenue</c:v>
                </c:pt>
              </c:strCache>
            </c:strRef>
          </c:tx>
          <c:spPr>
            <a:solidFill>
              <a:schemeClr val="accent1"/>
            </a:solidFill>
            <a:ln>
              <a:noFill/>
            </a:ln>
            <a:effectLst/>
          </c:spPr>
          <c:invertIfNegative val="0"/>
          <c:val>
            <c:numRef>
              <c:f>'Commonsize IS- Amazon'!$B$11:$L$11</c:f>
              <c:numCache>
                <c:formatCode>0.00%</c:formatCode>
                <c:ptCount val="11"/>
                <c:pt idx="0">
                  <c:v>1</c:v>
                </c:pt>
                <c:pt idx="1">
                  <c:v>1</c:v>
                </c:pt>
                <c:pt idx="2">
                  <c:v>1</c:v>
                </c:pt>
                <c:pt idx="3">
                  <c:v>1</c:v>
                </c:pt>
                <c:pt idx="4">
                  <c:v>1</c:v>
                </c:pt>
                <c:pt idx="5">
                  <c:v>1</c:v>
                </c:pt>
                <c:pt idx="6">
                  <c:v>1</c:v>
                </c:pt>
                <c:pt idx="7">
                  <c:v>1</c:v>
                </c:pt>
                <c:pt idx="8">
                  <c:v>1</c:v>
                </c:pt>
                <c:pt idx="9">
                  <c:v>1</c:v>
                </c:pt>
                <c:pt idx="10">
                  <c:v>1</c:v>
                </c:pt>
              </c:numCache>
            </c:numRef>
          </c:val>
          <c:extLst>
            <c:ext xmlns:c16="http://schemas.microsoft.com/office/drawing/2014/chart" uri="{C3380CC4-5D6E-409C-BE32-E72D297353CC}">
              <c16:uniqueId val="{00000000-1CF3-D945-B4DE-075D858B477A}"/>
            </c:ext>
          </c:extLst>
        </c:ser>
        <c:ser>
          <c:idx val="1"/>
          <c:order val="1"/>
          <c:tx>
            <c:strRef>
              <c:f>'Commonsize IS- Amazon'!$A$13</c:f>
              <c:strCache>
                <c:ptCount val="1"/>
                <c:pt idx="0">
                  <c:v>Gross Profit</c:v>
                </c:pt>
              </c:strCache>
            </c:strRef>
          </c:tx>
          <c:spPr>
            <a:solidFill>
              <a:schemeClr val="accent2"/>
            </a:solidFill>
            <a:ln>
              <a:noFill/>
            </a:ln>
            <a:effectLst/>
          </c:spPr>
          <c:invertIfNegative val="0"/>
          <c:val>
            <c:numRef>
              <c:f>'Commonsize IS- Amazon'!$B$13:$L$13</c:f>
              <c:numCache>
                <c:formatCode>0.00%</c:formatCode>
                <c:ptCount val="11"/>
                <c:pt idx="0">
                  <c:v>0.27226938161500025</c:v>
                </c:pt>
                <c:pt idx="1">
                  <c:v>0.29482626871038792</c:v>
                </c:pt>
                <c:pt idx="2">
                  <c:v>0.33040203353083003</c:v>
                </c:pt>
                <c:pt idx="3">
                  <c:v>0.35093060366064405</c:v>
                </c:pt>
                <c:pt idx="4">
                  <c:v>0.3706835482891615</c:v>
                </c:pt>
                <c:pt idx="5">
                  <c:v>0.40247416128852193</c:v>
                </c:pt>
                <c:pt idx="6">
                  <c:v>0.40990011478600608</c:v>
                </c:pt>
                <c:pt idx="7">
                  <c:v>0.3956779186870571</c:v>
                </c:pt>
                <c:pt idx="8">
                  <c:v>0.42032514441639601</c:v>
                </c:pt>
                <c:pt idx="9">
                  <c:v>0.43805339865326287</c:v>
                </c:pt>
                <c:pt idx="10">
                  <c:v>0.36855425736372677</c:v>
                </c:pt>
              </c:numCache>
            </c:numRef>
          </c:val>
          <c:extLst>
            <c:ext xmlns:c16="http://schemas.microsoft.com/office/drawing/2014/chart" uri="{C3380CC4-5D6E-409C-BE32-E72D297353CC}">
              <c16:uniqueId val="{00000001-1CF3-D945-B4DE-075D858B477A}"/>
            </c:ext>
          </c:extLst>
        </c:ser>
        <c:ser>
          <c:idx val="2"/>
          <c:order val="2"/>
          <c:tx>
            <c:strRef>
              <c:f>'Commonsize IS- Amazon'!$A$29</c:f>
              <c:strCache>
                <c:ptCount val="1"/>
                <c:pt idx="0">
                  <c:v>Net Income</c:v>
                </c:pt>
              </c:strCache>
            </c:strRef>
          </c:tx>
          <c:spPr>
            <a:solidFill>
              <a:schemeClr val="accent3"/>
            </a:solidFill>
            <a:ln>
              <a:noFill/>
            </a:ln>
            <a:effectLst/>
          </c:spPr>
          <c:invertIfNegative val="0"/>
          <c:val>
            <c:numRef>
              <c:f>'Commonsize IS- Amazon'!$B$29:$L$29</c:f>
              <c:numCache>
                <c:formatCode>0.00%</c:formatCode>
                <c:ptCount val="11"/>
                <c:pt idx="0">
                  <c:v>3.6802234997045076E-3</c:v>
                </c:pt>
                <c:pt idx="1">
                  <c:v>-2.7082303231896437E-3</c:v>
                </c:pt>
                <c:pt idx="2">
                  <c:v>5.5697811337681999E-3</c:v>
                </c:pt>
                <c:pt idx="3">
                  <c:v>1.7435490157147373E-2</c:v>
                </c:pt>
                <c:pt idx="4">
                  <c:v>1.7052162864178651E-2</c:v>
                </c:pt>
                <c:pt idx="5">
                  <c:v>4.3252736305590261E-2</c:v>
                </c:pt>
                <c:pt idx="6">
                  <c:v>4.1308703060722513E-2</c:v>
                </c:pt>
                <c:pt idx="7">
                  <c:v>5.5252496995316841E-2</c:v>
                </c:pt>
                <c:pt idx="8">
                  <c:v>7.1014128755145567E-2</c:v>
                </c:pt>
                <c:pt idx="9">
                  <c:v>-5.2958950004183018E-3</c:v>
                </c:pt>
                <c:pt idx="10">
                  <c:v>2.46561597447966E-2</c:v>
                </c:pt>
              </c:numCache>
            </c:numRef>
          </c:val>
          <c:extLst>
            <c:ext xmlns:c16="http://schemas.microsoft.com/office/drawing/2014/chart" uri="{C3380CC4-5D6E-409C-BE32-E72D297353CC}">
              <c16:uniqueId val="{00000002-1CF3-D945-B4DE-075D858B477A}"/>
            </c:ext>
          </c:extLst>
        </c:ser>
        <c:dLbls>
          <c:showLegendKey val="0"/>
          <c:showVal val="0"/>
          <c:showCatName val="0"/>
          <c:showSerName val="0"/>
          <c:showPercent val="0"/>
          <c:showBubbleSize val="0"/>
        </c:dLbls>
        <c:gapWidth val="219"/>
        <c:overlap val="-27"/>
        <c:axId val="2036754223"/>
        <c:axId val="2036785199"/>
      </c:barChart>
      <c:catAx>
        <c:axId val="203675422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785199"/>
        <c:crosses val="autoZero"/>
        <c:auto val="1"/>
        <c:lblAlgn val="ctr"/>
        <c:lblOffset val="100"/>
        <c:noMultiLvlLbl val="0"/>
      </c:catAx>
      <c:valAx>
        <c:axId val="20367851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7542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vs Costs year on year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'Commonsize IS- Amazon'!$A$11</c:f>
              <c:strCache>
                <c:ptCount val="1"/>
                <c:pt idx="0">
                  <c:v>Total Revenue</c:v>
                </c:pt>
              </c:strCache>
            </c:strRef>
          </c:tx>
          <c:spPr>
            <a:ln w="28575" cap="rnd">
              <a:solidFill>
                <a:schemeClr val="accent1"/>
              </a:solidFill>
              <a:round/>
            </a:ln>
            <a:effectLst/>
          </c:spPr>
          <c:marker>
            <c:symbol val="none"/>
          </c:marker>
          <c:cat>
            <c:strRef>
              <c:f>'Commonsize IS- Amazon'!$B$9:$K$9</c:f>
              <c:strCache>
                <c:ptCount val="10"/>
                <c:pt idx="0">
                  <c:v>12/31/2013</c:v>
                </c:pt>
                <c:pt idx="1">
                  <c:v>12/31/2014</c:v>
                </c:pt>
                <c:pt idx="2">
                  <c:v>12/31/2015</c:v>
                </c:pt>
                <c:pt idx="3">
                  <c:v>12/31/2016</c:v>
                </c:pt>
                <c:pt idx="4">
                  <c:v>12/31/2017</c:v>
                </c:pt>
                <c:pt idx="5">
                  <c:v>12/31/2018</c:v>
                </c:pt>
                <c:pt idx="6">
                  <c:v>12/31/2019</c:v>
                </c:pt>
                <c:pt idx="7">
                  <c:v>12/31/2020</c:v>
                </c:pt>
                <c:pt idx="8">
                  <c:v>12/31/2021</c:v>
                </c:pt>
                <c:pt idx="9">
                  <c:v>12/31/2022</c:v>
                </c:pt>
              </c:strCache>
            </c:strRef>
          </c:cat>
          <c:val>
            <c:numRef>
              <c:f>'Commonsize IS- Amazon'!$B$11:$K$11</c:f>
              <c:numCache>
                <c:formatCode>0.00%</c:formatCode>
                <c:ptCount val="10"/>
                <c:pt idx="0">
                  <c:v>1</c:v>
                </c:pt>
                <c:pt idx="1">
                  <c:v>1</c:v>
                </c:pt>
                <c:pt idx="2">
                  <c:v>1</c:v>
                </c:pt>
                <c:pt idx="3">
                  <c:v>1</c:v>
                </c:pt>
                <c:pt idx="4">
                  <c:v>1</c:v>
                </c:pt>
                <c:pt idx="5">
                  <c:v>1</c:v>
                </c:pt>
                <c:pt idx="6">
                  <c:v>1</c:v>
                </c:pt>
                <c:pt idx="7">
                  <c:v>1</c:v>
                </c:pt>
                <c:pt idx="8">
                  <c:v>1</c:v>
                </c:pt>
                <c:pt idx="9">
                  <c:v>1</c:v>
                </c:pt>
              </c:numCache>
            </c:numRef>
          </c:val>
          <c:smooth val="0"/>
          <c:extLst>
            <c:ext xmlns:c16="http://schemas.microsoft.com/office/drawing/2014/chart" uri="{C3380CC4-5D6E-409C-BE32-E72D297353CC}">
              <c16:uniqueId val="{00000000-6D4A-6A47-8BCE-E518D3DD7779}"/>
            </c:ext>
          </c:extLst>
        </c:ser>
        <c:ser>
          <c:idx val="1"/>
          <c:order val="1"/>
          <c:tx>
            <c:strRef>
              <c:f>'Commonsize IS- Amazon'!$A$12</c:f>
              <c:strCache>
                <c:ptCount val="1"/>
                <c:pt idx="0">
                  <c:v>Direct Costs</c:v>
                </c:pt>
              </c:strCache>
            </c:strRef>
          </c:tx>
          <c:spPr>
            <a:ln w="28575" cap="rnd">
              <a:solidFill>
                <a:schemeClr val="accent2"/>
              </a:solidFill>
              <a:round/>
            </a:ln>
            <a:effectLst/>
          </c:spPr>
          <c:marker>
            <c:symbol val="none"/>
          </c:marker>
          <c:cat>
            <c:strRef>
              <c:f>'Commonsize IS- Amazon'!$B$9:$K$9</c:f>
              <c:strCache>
                <c:ptCount val="10"/>
                <c:pt idx="0">
                  <c:v>12/31/2013</c:v>
                </c:pt>
                <c:pt idx="1">
                  <c:v>12/31/2014</c:v>
                </c:pt>
                <c:pt idx="2">
                  <c:v>12/31/2015</c:v>
                </c:pt>
                <c:pt idx="3">
                  <c:v>12/31/2016</c:v>
                </c:pt>
                <c:pt idx="4">
                  <c:v>12/31/2017</c:v>
                </c:pt>
                <c:pt idx="5">
                  <c:v>12/31/2018</c:v>
                </c:pt>
                <c:pt idx="6">
                  <c:v>12/31/2019</c:v>
                </c:pt>
                <c:pt idx="7">
                  <c:v>12/31/2020</c:v>
                </c:pt>
                <c:pt idx="8">
                  <c:v>12/31/2021</c:v>
                </c:pt>
                <c:pt idx="9">
                  <c:v>12/31/2022</c:v>
                </c:pt>
              </c:strCache>
            </c:strRef>
          </c:cat>
          <c:val>
            <c:numRef>
              <c:f>'Commonsize IS- Amazon'!$B$12:$K$12</c:f>
              <c:numCache>
                <c:formatCode>0.00%</c:formatCode>
                <c:ptCount val="10"/>
                <c:pt idx="0">
                  <c:v>0.72773061838499975</c:v>
                </c:pt>
                <c:pt idx="1">
                  <c:v>0.70517373128961214</c:v>
                </c:pt>
                <c:pt idx="2">
                  <c:v>0.66959796646916991</c:v>
                </c:pt>
                <c:pt idx="3">
                  <c:v>0.64906939633935601</c:v>
                </c:pt>
                <c:pt idx="4">
                  <c:v>0.6293164517108385</c:v>
                </c:pt>
                <c:pt idx="5">
                  <c:v>0.59752583871147813</c:v>
                </c:pt>
                <c:pt idx="6">
                  <c:v>0.59009988521399392</c:v>
                </c:pt>
                <c:pt idx="7">
                  <c:v>0.60432208131294296</c:v>
                </c:pt>
                <c:pt idx="8">
                  <c:v>0.57967485558360399</c:v>
                </c:pt>
                <c:pt idx="9">
                  <c:v>0.56194660134673713</c:v>
                </c:pt>
              </c:numCache>
            </c:numRef>
          </c:val>
          <c:smooth val="0"/>
          <c:extLst>
            <c:ext xmlns:c16="http://schemas.microsoft.com/office/drawing/2014/chart" uri="{C3380CC4-5D6E-409C-BE32-E72D297353CC}">
              <c16:uniqueId val="{00000001-6D4A-6A47-8BCE-E518D3DD7779}"/>
            </c:ext>
          </c:extLst>
        </c:ser>
        <c:dLbls>
          <c:showLegendKey val="0"/>
          <c:showVal val="0"/>
          <c:showCatName val="0"/>
          <c:showSerName val="0"/>
          <c:showPercent val="0"/>
          <c:showBubbleSize val="0"/>
        </c:dLbls>
        <c:smooth val="0"/>
        <c:axId val="823768720"/>
        <c:axId val="168425376"/>
      </c:lineChart>
      <c:catAx>
        <c:axId val="82376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25376"/>
        <c:crosses val="autoZero"/>
        <c:auto val="1"/>
        <c:lblAlgn val="ctr"/>
        <c:lblOffset val="100"/>
        <c:noMultiLvlLbl val="0"/>
      </c:catAx>
      <c:valAx>
        <c:axId val="1684253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768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Cashflow</a:t>
            </a:r>
            <a:r>
              <a:rPr lang="en-US" baseline="0"/>
              <a:t> per share vs Book value per share </a:t>
            </a:r>
          </a:p>
        </c:rich>
      </c:tx>
      <c:layout>
        <c:manualLayout>
          <c:xMode val="edge"/>
          <c:yMode val="edge"/>
          <c:x val="0.27835630748355961"/>
          <c:y val="4.48515273181117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'Financial Ratios - Amazon'!$A$37</c:f>
              <c:strCache>
                <c:ptCount val="1"/>
                <c:pt idx="0">
                  <c:v>Cash Flow per Share</c:v>
                </c:pt>
              </c:strCache>
            </c:strRef>
          </c:tx>
          <c:spPr>
            <a:solidFill>
              <a:schemeClr val="accent1"/>
            </a:solidFill>
            <a:ln>
              <a:noFill/>
            </a:ln>
            <a:effectLst/>
          </c:spPr>
          <c:invertIfNegative val="0"/>
          <c:cat>
            <c:strRef>
              <c:f>'Financial Ratios - Amazon'!$B$36:$K$36</c:f>
              <c:strCache>
                <c:ptCount val="10"/>
                <c:pt idx="0">
                  <c:v>12/31/2013</c:v>
                </c:pt>
                <c:pt idx="1">
                  <c:v>12/31/2014</c:v>
                </c:pt>
                <c:pt idx="2">
                  <c:v>12/31/2015</c:v>
                </c:pt>
                <c:pt idx="3">
                  <c:v>12/31/2016</c:v>
                </c:pt>
                <c:pt idx="4">
                  <c:v>12/31/2017</c:v>
                </c:pt>
                <c:pt idx="5">
                  <c:v>12/31/2018</c:v>
                </c:pt>
                <c:pt idx="6">
                  <c:v>12/31/2019</c:v>
                </c:pt>
                <c:pt idx="7">
                  <c:v>12/31/2020</c:v>
                </c:pt>
                <c:pt idx="8">
                  <c:v>12/31/2021</c:v>
                </c:pt>
                <c:pt idx="9">
                  <c:v>12/31/2022</c:v>
                </c:pt>
              </c:strCache>
            </c:strRef>
          </c:cat>
          <c:val>
            <c:numRef>
              <c:f>'Financial Ratios - Amazon'!$B$37:$K$37</c:f>
              <c:numCache>
                <c:formatCode>0.00</c:formatCode>
                <c:ptCount val="10"/>
                <c:pt idx="0" formatCode="0.0">
                  <c:v>0.6</c:v>
                </c:pt>
                <c:pt idx="1">
                  <c:v>0.74</c:v>
                </c:pt>
                <c:pt idx="2">
                  <c:v>1.28</c:v>
                </c:pt>
                <c:pt idx="3">
                  <c:v>1.73</c:v>
                </c:pt>
                <c:pt idx="4">
                  <c:v>1.92</c:v>
                </c:pt>
                <c:pt idx="5">
                  <c:v>3.15</c:v>
                </c:pt>
                <c:pt idx="6" formatCode="0.0">
                  <c:v>3.9</c:v>
                </c:pt>
                <c:pt idx="7">
                  <c:v>6.59</c:v>
                </c:pt>
                <c:pt idx="8">
                  <c:v>4.58</c:v>
                </c:pt>
                <c:pt idx="9">
                  <c:v>4.59</c:v>
                </c:pt>
              </c:numCache>
            </c:numRef>
          </c:val>
          <c:extLst>
            <c:ext xmlns:c16="http://schemas.microsoft.com/office/drawing/2014/chart" uri="{C3380CC4-5D6E-409C-BE32-E72D297353CC}">
              <c16:uniqueId val="{00000000-5CFC-F143-8812-45EBA6877B14}"/>
            </c:ext>
          </c:extLst>
        </c:ser>
        <c:ser>
          <c:idx val="1"/>
          <c:order val="1"/>
          <c:tx>
            <c:strRef>
              <c:f>'Financial Ratios - Amazon'!$A$38</c:f>
              <c:strCache>
                <c:ptCount val="1"/>
                <c:pt idx="0">
                  <c:v>Book Value per Share</c:v>
                </c:pt>
              </c:strCache>
            </c:strRef>
          </c:tx>
          <c:spPr>
            <a:solidFill>
              <a:schemeClr val="accent2"/>
            </a:solidFill>
            <a:ln>
              <a:noFill/>
            </a:ln>
            <a:effectLst/>
          </c:spPr>
          <c:invertIfNegative val="0"/>
          <c:cat>
            <c:strRef>
              <c:f>'Financial Ratios - Amazon'!$B$36:$K$36</c:f>
              <c:strCache>
                <c:ptCount val="10"/>
                <c:pt idx="0">
                  <c:v>12/31/2013</c:v>
                </c:pt>
                <c:pt idx="1">
                  <c:v>12/31/2014</c:v>
                </c:pt>
                <c:pt idx="2">
                  <c:v>12/31/2015</c:v>
                </c:pt>
                <c:pt idx="3">
                  <c:v>12/31/2016</c:v>
                </c:pt>
                <c:pt idx="4">
                  <c:v>12/31/2017</c:v>
                </c:pt>
                <c:pt idx="5">
                  <c:v>12/31/2018</c:v>
                </c:pt>
                <c:pt idx="6">
                  <c:v>12/31/2019</c:v>
                </c:pt>
                <c:pt idx="7">
                  <c:v>12/31/2020</c:v>
                </c:pt>
                <c:pt idx="8">
                  <c:v>12/31/2021</c:v>
                </c:pt>
                <c:pt idx="9">
                  <c:v>12/31/2022</c:v>
                </c:pt>
              </c:strCache>
            </c:strRef>
          </c:cat>
          <c:val>
            <c:numRef>
              <c:f>'Financial Ratios - Amazon'!$B$38:$K$38</c:f>
              <c:numCache>
                <c:formatCode>0.00</c:formatCode>
                <c:ptCount val="10"/>
                <c:pt idx="0">
                  <c:v>1.06</c:v>
                </c:pt>
                <c:pt idx="1">
                  <c:v>1.1499999999999999</c:v>
                </c:pt>
                <c:pt idx="2">
                  <c:v>1.42</c:v>
                </c:pt>
                <c:pt idx="3">
                  <c:v>2.02</c:v>
                </c:pt>
                <c:pt idx="4">
                  <c:v>2.86</c:v>
                </c:pt>
                <c:pt idx="5">
                  <c:v>4.43</c:v>
                </c:pt>
                <c:pt idx="6">
                  <c:v>6.23</c:v>
                </c:pt>
                <c:pt idx="7">
                  <c:v>9.2799999999999994</c:v>
                </c:pt>
                <c:pt idx="8">
                  <c:v>13.58</c:v>
                </c:pt>
                <c:pt idx="9">
                  <c:v>14.26</c:v>
                </c:pt>
              </c:numCache>
            </c:numRef>
          </c:val>
          <c:extLst>
            <c:ext xmlns:c16="http://schemas.microsoft.com/office/drawing/2014/chart" uri="{C3380CC4-5D6E-409C-BE32-E72D297353CC}">
              <c16:uniqueId val="{00000001-5CFC-F143-8812-45EBA6877B14}"/>
            </c:ext>
          </c:extLst>
        </c:ser>
        <c:dLbls>
          <c:showLegendKey val="0"/>
          <c:showVal val="0"/>
          <c:showCatName val="0"/>
          <c:showSerName val="0"/>
          <c:showPercent val="0"/>
          <c:showBubbleSize val="0"/>
        </c:dLbls>
        <c:gapWidth val="219"/>
        <c:overlap val="-27"/>
        <c:axId val="460506240"/>
        <c:axId val="461235936"/>
      </c:barChart>
      <c:catAx>
        <c:axId val="46050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235936"/>
        <c:crosses val="autoZero"/>
        <c:auto val="1"/>
        <c:lblAlgn val="ctr"/>
        <c:lblOffset val="100"/>
        <c:noMultiLvlLbl val="0"/>
      </c:catAx>
      <c:valAx>
        <c:axId val="46123593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506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Quick</a:t>
            </a:r>
            <a:r>
              <a:rPr lang="en-US" baseline="0"/>
              <a:t> vs Current 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'Financial Ratios - Amazon'!$A$19</c:f>
              <c:strCache>
                <c:ptCount val="1"/>
                <c:pt idx="0">
                  <c:v>Quick Ratio</c:v>
                </c:pt>
              </c:strCache>
            </c:strRef>
          </c:tx>
          <c:spPr>
            <a:solidFill>
              <a:schemeClr val="accent1"/>
            </a:solidFill>
            <a:ln>
              <a:noFill/>
            </a:ln>
            <a:effectLst/>
          </c:spPr>
          <c:invertIfNegative val="0"/>
          <c:cat>
            <c:strRef>
              <c:f>'Financial Ratios - Amazon'!$B$18:$K$18</c:f>
              <c:strCache>
                <c:ptCount val="10"/>
                <c:pt idx="0">
                  <c:v>12/31/2013</c:v>
                </c:pt>
                <c:pt idx="1">
                  <c:v>12/31/2014</c:v>
                </c:pt>
                <c:pt idx="2">
                  <c:v>12/31/2015</c:v>
                </c:pt>
                <c:pt idx="3">
                  <c:v>12/31/2016</c:v>
                </c:pt>
                <c:pt idx="4">
                  <c:v>12/31/2017</c:v>
                </c:pt>
                <c:pt idx="5">
                  <c:v>12/31/2018</c:v>
                </c:pt>
                <c:pt idx="6">
                  <c:v>12/31/2019</c:v>
                </c:pt>
                <c:pt idx="7">
                  <c:v>12/31/2020</c:v>
                </c:pt>
                <c:pt idx="8">
                  <c:v>12/31/2021</c:v>
                </c:pt>
                <c:pt idx="9">
                  <c:v>12/31/2022</c:v>
                </c:pt>
              </c:strCache>
            </c:strRef>
          </c:cat>
          <c:val>
            <c:numRef>
              <c:f>'Financial Ratios - Amazon'!$B$19:$K$19</c:f>
              <c:numCache>
                <c:formatCode>0.00</c:formatCode>
                <c:ptCount val="10"/>
                <c:pt idx="0">
                  <c:v>0.75</c:v>
                </c:pt>
                <c:pt idx="1">
                  <c:v>0.82</c:v>
                </c:pt>
                <c:pt idx="2">
                  <c:v>0.77</c:v>
                </c:pt>
                <c:pt idx="3">
                  <c:v>0.78</c:v>
                </c:pt>
                <c:pt idx="4">
                  <c:v>0.76</c:v>
                </c:pt>
                <c:pt idx="5">
                  <c:v>0.85</c:v>
                </c:pt>
                <c:pt idx="6">
                  <c:v>0.86</c:v>
                </c:pt>
                <c:pt idx="7">
                  <c:v>0.86</c:v>
                </c:pt>
                <c:pt idx="8">
                  <c:v>0.91</c:v>
                </c:pt>
                <c:pt idx="9">
                  <c:v>0.72</c:v>
                </c:pt>
              </c:numCache>
            </c:numRef>
          </c:val>
          <c:extLst>
            <c:ext xmlns:c16="http://schemas.microsoft.com/office/drawing/2014/chart" uri="{C3380CC4-5D6E-409C-BE32-E72D297353CC}">
              <c16:uniqueId val="{00000000-A6FF-7D4E-8AC6-9C415F3E716F}"/>
            </c:ext>
          </c:extLst>
        </c:ser>
        <c:ser>
          <c:idx val="1"/>
          <c:order val="1"/>
          <c:tx>
            <c:strRef>
              <c:f>'Financial Ratios - Amazon'!$A$20</c:f>
              <c:strCache>
                <c:ptCount val="1"/>
                <c:pt idx="0">
                  <c:v>Current Ratio</c:v>
                </c:pt>
              </c:strCache>
            </c:strRef>
          </c:tx>
          <c:spPr>
            <a:solidFill>
              <a:schemeClr val="accent2"/>
            </a:solidFill>
            <a:ln>
              <a:noFill/>
            </a:ln>
            <a:effectLst/>
          </c:spPr>
          <c:invertIfNegative val="0"/>
          <c:cat>
            <c:strRef>
              <c:f>'Financial Ratios - Amazon'!$B$18:$K$18</c:f>
              <c:strCache>
                <c:ptCount val="10"/>
                <c:pt idx="0">
                  <c:v>12/31/2013</c:v>
                </c:pt>
                <c:pt idx="1">
                  <c:v>12/31/2014</c:v>
                </c:pt>
                <c:pt idx="2">
                  <c:v>12/31/2015</c:v>
                </c:pt>
                <c:pt idx="3">
                  <c:v>12/31/2016</c:v>
                </c:pt>
                <c:pt idx="4">
                  <c:v>12/31/2017</c:v>
                </c:pt>
                <c:pt idx="5">
                  <c:v>12/31/2018</c:v>
                </c:pt>
                <c:pt idx="6">
                  <c:v>12/31/2019</c:v>
                </c:pt>
                <c:pt idx="7">
                  <c:v>12/31/2020</c:v>
                </c:pt>
                <c:pt idx="8">
                  <c:v>12/31/2021</c:v>
                </c:pt>
                <c:pt idx="9">
                  <c:v>12/31/2022</c:v>
                </c:pt>
              </c:strCache>
            </c:strRef>
          </c:cat>
          <c:val>
            <c:numRef>
              <c:f>'Financial Ratios - Amazon'!$B$20:$K$20</c:f>
              <c:numCache>
                <c:formatCode>0.00</c:formatCode>
                <c:ptCount val="10"/>
                <c:pt idx="0">
                  <c:v>1.07</c:v>
                </c:pt>
                <c:pt idx="1">
                  <c:v>1.1200000000000001</c:v>
                </c:pt>
                <c:pt idx="2">
                  <c:v>1.08</c:v>
                </c:pt>
                <c:pt idx="3">
                  <c:v>1.04</c:v>
                </c:pt>
                <c:pt idx="4">
                  <c:v>1.04</c:v>
                </c:pt>
                <c:pt idx="5" formatCode="0.0">
                  <c:v>1.1000000000000001</c:v>
                </c:pt>
                <c:pt idx="6" formatCode="0.0">
                  <c:v>1.1000000000000001</c:v>
                </c:pt>
                <c:pt idx="7">
                  <c:v>1.05</c:v>
                </c:pt>
                <c:pt idx="8">
                  <c:v>1.1399999999999999</c:v>
                </c:pt>
                <c:pt idx="9">
                  <c:v>0.94</c:v>
                </c:pt>
              </c:numCache>
            </c:numRef>
          </c:val>
          <c:extLst>
            <c:ext xmlns:c16="http://schemas.microsoft.com/office/drawing/2014/chart" uri="{C3380CC4-5D6E-409C-BE32-E72D297353CC}">
              <c16:uniqueId val="{00000001-A6FF-7D4E-8AC6-9C415F3E716F}"/>
            </c:ext>
          </c:extLst>
        </c:ser>
        <c:dLbls>
          <c:showLegendKey val="0"/>
          <c:showVal val="0"/>
          <c:showCatName val="0"/>
          <c:showSerName val="0"/>
          <c:showPercent val="0"/>
          <c:showBubbleSize val="0"/>
        </c:dLbls>
        <c:gapWidth val="219"/>
        <c:overlap val="-27"/>
        <c:axId val="176236640"/>
        <c:axId val="176583648"/>
      </c:barChart>
      <c:catAx>
        <c:axId val="17623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83648"/>
        <c:crosses val="autoZero"/>
        <c:auto val="1"/>
        <c:lblAlgn val="ctr"/>
        <c:lblOffset val="100"/>
        <c:noMultiLvlLbl val="0"/>
      </c:catAx>
      <c:valAx>
        <c:axId val="1765836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36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Quick Ratio Industry average vs Company Performance over 10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'Retail Industry Analysis'!$A$185</c:f>
              <c:strCache>
                <c:ptCount val="1"/>
                <c:pt idx="0">
                  <c:v>Quick Ratio - WayFair</c:v>
                </c:pt>
              </c:strCache>
            </c:strRef>
          </c:tx>
          <c:spPr>
            <a:ln w="28575" cap="rnd">
              <a:solidFill>
                <a:schemeClr val="accent1"/>
              </a:solidFill>
              <a:round/>
            </a:ln>
            <a:effectLst/>
          </c:spPr>
          <c:marker>
            <c:symbol val="none"/>
          </c:marker>
          <c:cat>
            <c:strRef>
              <c:f>'Retail Industry Analysis'!$B$184:$L$184</c:f>
              <c:strCache>
                <c:ptCount val="11"/>
                <c:pt idx="0">
                  <c:v>12/31/2013</c:v>
                </c:pt>
                <c:pt idx="1">
                  <c:v>12/31/2014</c:v>
                </c:pt>
                <c:pt idx="2">
                  <c:v>12/31/2015</c:v>
                </c:pt>
                <c:pt idx="3">
                  <c:v>12/31/2016</c:v>
                </c:pt>
                <c:pt idx="4">
                  <c:v>12/31/2017</c:v>
                </c:pt>
                <c:pt idx="5">
                  <c:v>12/31/2018</c:v>
                </c:pt>
                <c:pt idx="6">
                  <c:v>12/31/2019</c:v>
                </c:pt>
                <c:pt idx="7">
                  <c:v>12/31/2020</c:v>
                </c:pt>
                <c:pt idx="8">
                  <c:v>12/31/2021</c:v>
                </c:pt>
                <c:pt idx="9">
                  <c:v>12/31/2022</c:v>
                </c:pt>
                <c:pt idx="10">
                  <c:v>AVERAGE</c:v>
                </c:pt>
              </c:strCache>
            </c:strRef>
          </c:cat>
          <c:val>
            <c:numRef>
              <c:f>'Retail Industry Analysis'!$B$185:$L$185</c:f>
              <c:numCache>
                <c:formatCode>General</c:formatCode>
                <c:ptCount val="11"/>
                <c:pt idx="0">
                  <c:v>0.85</c:v>
                </c:pt>
                <c:pt idx="1">
                  <c:v>1.81</c:v>
                </c:pt>
                <c:pt idx="2">
                  <c:v>1</c:v>
                </c:pt>
                <c:pt idx="3">
                  <c:v>0.72</c:v>
                </c:pt>
                <c:pt idx="4">
                  <c:v>0.95</c:v>
                </c:pt>
                <c:pt idx="5">
                  <c:v>0.93</c:v>
                </c:pt>
                <c:pt idx="6">
                  <c:v>0.7</c:v>
                </c:pt>
                <c:pt idx="7">
                  <c:v>1.28</c:v>
                </c:pt>
                <c:pt idx="8">
                  <c:v>1.22</c:v>
                </c:pt>
                <c:pt idx="9">
                  <c:v>0.78</c:v>
                </c:pt>
                <c:pt idx="10">
                  <c:v>1.024</c:v>
                </c:pt>
              </c:numCache>
            </c:numRef>
          </c:val>
          <c:smooth val="0"/>
          <c:extLst>
            <c:ext xmlns:c16="http://schemas.microsoft.com/office/drawing/2014/chart" uri="{C3380CC4-5D6E-409C-BE32-E72D297353CC}">
              <c16:uniqueId val="{00000000-48AE-C747-9DC4-0AB479A61091}"/>
            </c:ext>
          </c:extLst>
        </c:ser>
        <c:ser>
          <c:idx val="1"/>
          <c:order val="1"/>
          <c:tx>
            <c:strRef>
              <c:f>'Retail Industry Analysis'!$A$187</c:f>
              <c:strCache>
                <c:ptCount val="1"/>
                <c:pt idx="0">
                  <c:v>Quick Ratio - ODP Corp</c:v>
                </c:pt>
              </c:strCache>
            </c:strRef>
          </c:tx>
          <c:spPr>
            <a:ln w="28575" cap="rnd">
              <a:solidFill>
                <a:schemeClr val="accent2"/>
              </a:solidFill>
              <a:round/>
            </a:ln>
            <a:effectLst/>
          </c:spPr>
          <c:marker>
            <c:symbol val="none"/>
          </c:marker>
          <c:cat>
            <c:strRef>
              <c:f>'Retail Industry Analysis'!$B$184:$L$184</c:f>
              <c:strCache>
                <c:ptCount val="11"/>
                <c:pt idx="0">
                  <c:v>12/31/2013</c:v>
                </c:pt>
                <c:pt idx="1">
                  <c:v>12/31/2014</c:v>
                </c:pt>
                <c:pt idx="2">
                  <c:v>12/31/2015</c:v>
                </c:pt>
                <c:pt idx="3">
                  <c:v>12/31/2016</c:v>
                </c:pt>
                <c:pt idx="4">
                  <c:v>12/31/2017</c:v>
                </c:pt>
                <c:pt idx="5">
                  <c:v>12/31/2018</c:v>
                </c:pt>
                <c:pt idx="6">
                  <c:v>12/31/2019</c:v>
                </c:pt>
                <c:pt idx="7">
                  <c:v>12/31/2020</c:v>
                </c:pt>
                <c:pt idx="8">
                  <c:v>12/31/2021</c:v>
                </c:pt>
                <c:pt idx="9">
                  <c:v>12/31/2022</c:v>
                </c:pt>
                <c:pt idx="10">
                  <c:v>AVERAGE</c:v>
                </c:pt>
              </c:strCache>
            </c:strRef>
          </c:cat>
          <c:val>
            <c:numRef>
              <c:f>'Retail Industry Analysis'!$B$187:$L$187</c:f>
              <c:numCache>
                <c:formatCode>General</c:formatCode>
                <c:ptCount val="11"/>
                <c:pt idx="0">
                  <c:v>0.78</c:v>
                </c:pt>
                <c:pt idx="1">
                  <c:v>0.8</c:v>
                </c:pt>
                <c:pt idx="2">
                  <c:v>0.81</c:v>
                </c:pt>
                <c:pt idx="3">
                  <c:v>0.71</c:v>
                </c:pt>
                <c:pt idx="4">
                  <c:v>0.76</c:v>
                </c:pt>
                <c:pt idx="5">
                  <c:v>0.7</c:v>
                </c:pt>
                <c:pt idx="6">
                  <c:v>0.75</c:v>
                </c:pt>
                <c:pt idx="7">
                  <c:v>0.65</c:v>
                </c:pt>
                <c:pt idx="8">
                  <c:v>0.44</c:v>
                </c:pt>
                <c:pt idx="9">
                  <c:v>0.5</c:v>
                </c:pt>
                <c:pt idx="10">
                  <c:v>0.69000000000000017</c:v>
                </c:pt>
              </c:numCache>
            </c:numRef>
          </c:val>
          <c:smooth val="0"/>
          <c:extLst>
            <c:ext xmlns:c16="http://schemas.microsoft.com/office/drawing/2014/chart" uri="{C3380CC4-5D6E-409C-BE32-E72D297353CC}">
              <c16:uniqueId val="{00000001-48AE-C747-9DC4-0AB479A61091}"/>
            </c:ext>
          </c:extLst>
        </c:ser>
        <c:ser>
          <c:idx val="2"/>
          <c:order val="2"/>
          <c:tx>
            <c:strRef>
              <c:f>'Retail Industry Analysis'!$A$189</c:f>
              <c:strCache>
                <c:ptCount val="1"/>
                <c:pt idx="0">
                  <c:v>Quick Ratio - Ebay</c:v>
                </c:pt>
              </c:strCache>
            </c:strRef>
          </c:tx>
          <c:spPr>
            <a:ln w="28575" cap="rnd">
              <a:solidFill>
                <a:schemeClr val="accent3"/>
              </a:solidFill>
              <a:round/>
            </a:ln>
            <a:effectLst/>
          </c:spPr>
          <c:marker>
            <c:symbol val="none"/>
          </c:marker>
          <c:cat>
            <c:strRef>
              <c:f>'Retail Industry Analysis'!$B$184:$L$184</c:f>
              <c:strCache>
                <c:ptCount val="11"/>
                <c:pt idx="0">
                  <c:v>12/31/2013</c:v>
                </c:pt>
                <c:pt idx="1">
                  <c:v>12/31/2014</c:v>
                </c:pt>
                <c:pt idx="2">
                  <c:v>12/31/2015</c:v>
                </c:pt>
                <c:pt idx="3">
                  <c:v>12/31/2016</c:v>
                </c:pt>
                <c:pt idx="4">
                  <c:v>12/31/2017</c:v>
                </c:pt>
                <c:pt idx="5">
                  <c:v>12/31/2018</c:v>
                </c:pt>
                <c:pt idx="6">
                  <c:v>12/31/2019</c:v>
                </c:pt>
                <c:pt idx="7">
                  <c:v>12/31/2020</c:v>
                </c:pt>
                <c:pt idx="8">
                  <c:v>12/31/2021</c:v>
                </c:pt>
                <c:pt idx="9">
                  <c:v>12/31/2022</c:v>
                </c:pt>
                <c:pt idx="10">
                  <c:v>AVERAGE</c:v>
                </c:pt>
              </c:strCache>
            </c:strRef>
          </c:cat>
          <c:val>
            <c:numRef>
              <c:f>'Retail Industry Analysis'!$B$189:$L$189</c:f>
              <c:numCache>
                <c:formatCode>General</c:formatCode>
                <c:ptCount val="11"/>
                <c:pt idx="0">
                  <c:v>1.74</c:v>
                </c:pt>
                <c:pt idx="1">
                  <c:v>1.43</c:v>
                </c:pt>
                <c:pt idx="2">
                  <c:v>2.98</c:v>
                </c:pt>
                <c:pt idx="3">
                  <c:v>2.0099999999999998</c:v>
                </c:pt>
                <c:pt idx="4">
                  <c:v>1.85</c:v>
                </c:pt>
                <c:pt idx="5">
                  <c:v>1.26</c:v>
                </c:pt>
                <c:pt idx="6">
                  <c:v>0.87</c:v>
                </c:pt>
                <c:pt idx="7">
                  <c:v>1.06</c:v>
                </c:pt>
                <c:pt idx="8">
                  <c:v>1.75</c:v>
                </c:pt>
                <c:pt idx="9">
                  <c:v>1.95</c:v>
                </c:pt>
                <c:pt idx="10">
                  <c:v>1.69</c:v>
                </c:pt>
              </c:numCache>
            </c:numRef>
          </c:val>
          <c:smooth val="0"/>
          <c:extLst>
            <c:ext xmlns:c16="http://schemas.microsoft.com/office/drawing/2014/chart" uri="{C3380CC4-5D6E-409C-BE32-E72D297353CC}">
              <c16:uniqueId val="{00000002-48AE-C747-9DC4-0AB479A61091}"/>
            </c:ext>
          </c:extLst>
        </c:ser>
        <c:ser>
          <c:idx val="3"/>
          <c:order val="3"/>
          <c:tx>
            <c:strRef>
              <c:f>'Retail Industry Analysis'!$A$191</c:f>
              <c:strCache>
                <c:ptCount val="1"/>
                <c:pt idx="0">
                  <c:v>Quick Ratio - Stitch Fix</c:v>
                </c:pt>
              </c:strCache>
            </c:strRef>
          </c:tx>
          <c:spPr>
            <a:ln w="28575" cap="rnd">
              <a:solidFill>
                <a:schemeClr val="accent4"/>
              </a:solidFill>
              <a:round/>
            </a:ln>
            <a:effectLst/>
          </c:spPr>
          <c:marker>
            <c:symbol val="none"/>
          </c:marker>
          <c:cat>
            <c:strRef>
              <c:f>'Retail Industry Analysis'!$B$184:$L$184</c:f>
              <c:strCache>
                <c:ptCount val="11"/>
                <c:pt idx="0">
                  <c:v>12/31/2013</c:v>
                </c:pt>
                <c:pt idx="1">
                  <c:v>12/31/2014</c:v>
                </c:pt>
                <c:pt idx="2">
                  <c:v>12/31/2015</c:v>
                </c:pt>
                <c:pt idx="3">
                  <c:v>12/31/2016</c:v>
                </c:pt>
                <c:pt idx="4">
                  <c:v>12/31/2017</c:v>
                </c:pt>
                <c:pt idx="5">
                  <c:v>12/31/2018</c:v>
                </c:pt>
                <c:pt idx="6">
                  <c:v>12/31/2019</c:v>
                </c:pt>
                <c:pt idx="7">
                  <c:v>12/31/2020</c:v>
                </c:pt>
                <c:pt idx="8">
                  <c:v>12/31/2021</c:v>
                </c:pt>
                <c:pt idx="9">
                  <c:v>12/31/2022</c:v>
                </c:pt>
                <c:pt idx="10">
                  <c:v>AVERAGE</c:v>
                </c:pt>
              </c:strCache>
            </c:strRef>
          </c:cat>
          <c:val>
            <c:numRef>
              <c:f>'Retail Industry Analysis'!$B$191:$L$191</c:f>
              <c:numCache>
                <c:formatCode>General</c:formatCode>
                <c:ptCount val="11"/>
                <c:pt idx="2">
                  <c:v>0.9</c:v>
                </c:pt>
                <c:pt idx="3">
                  <c:v>0.71</c:v>
                </c:pt>
                <c:pt idx="4">
                  <c:v>1.98</c:v>
                </c:pt>
                <c:pt idx="5">
                  <c:v>1.68</c:v>
                </c:pt>
                <c:pt idx="6">
                  <c:v>1.31</c:v>
                </c:pt>
                <c:pt idx="7">
                  <c:v>1.01</c:v>
                </c:pt>
                <c:pt idx="8">
                  <c:v>0.72</c:v>
                </c:pt>
                <c:pt idx="9">
                  <c:v>1.08</c:v>
                </c:pt>
                <c:pt idx="10">
                  <c:v>1.1737500000000001</c:v>
                </c:pt>
              </c:numCache>
            </c:numRef>
          </c:val>
          <c:smooth val="0"/>
          <c:extLst>
            <c:ext xmlns:c16="http://schemas.microsoft.com/office/drawing/2014/chart" uri="{C3380CC4-5D6E-409C-BE32-E72D297353CC}">
              <c16:uniqueId val="{00000003-48AE-C747-9DC4-0AB479A61091}"/>
            </c:ext>
          </c:extLst>
        </c:ser>
        <c:ser>
          <c:idx val="4"/>
          <c:order val="4"/>
          <c:tx>
            <c:strRef>
              <c:f>'Retail Industry Analysis'!$A$193</c:f>
              <c:strCache>
                <c:ptCount val="1"/>
                <c:pt idx="0">
                  <c:v>Quick Ratio - Amazon</c:v>
                </c:pt>
              </c:strCache>
            </c:strRef>
          </c:tx>
          <c:spPr>
            <a:ln w="28575" cap="rnd">
              <a:solidFill>
                <a:schemeClr val="accent5"/>
              </a:solidFill>
              <a:round/>
            </a:ln>
            <a:effectLst/>
          </c:spPr>
          <c:marker>
            <c:symbol val="none"/>
          </c:marker>
          <c:cat>
            <c:strRef>
              <c:f>'Retail Industry Analysis'!$B$184:$L$184</c:f>
              <c:strCache>
                <c:ptCount val="11"/>
                <c:pt idx="0">
                  <c:v>12/31/2013</c:v>
                </c:pt>
                <c:pt idx="1">
                  <c:v>12/31/2014</c:v>
                </c:pt>
                <c:pt idx="2">
                  <c:v>12/31/2015</c:v>
                </c:pt>
                <c:pt idx="3">
                  <c:v>12/31/2016</c:v>
                </c:pt>
                <c:pt idx="4">
                  <c:v>12/31/2017</c:v>
                </c:pt>
                <c:pt idx="5">
                  <c:v>12/31/2018</c:v>
                </c:pt>
                <c:pt idx="6">
                  <c:v>12/31/2019</c:v>
                </c:pt>
                <c:pt idx="7">
                  <c:v>12/31/2020</c:v>
                </c:pt>
                <c:pt idx="8">
                  <c:v>12/31/2021</c:v>
                </c:pt>
                <c:pt idx="9">
                  <c:v>12/31/2022</c:v>
                </c:pt>
                <c:pt idx="10">
                  <c:v>AVERAGE</c:v>
                </c:pt>
              </c:strCache>
            </c:strRef>
          </c:cat>
          <c:val>
            <c:numRef>
              <c:f>'Retail Industry Analysis'!$B$193:$L$193</c:f>
              <c:numCache>
                <c:formatCode>0.00</c:formatCode>
                <c:ptCount val="11"/>
                <c:pt idx="0">
                  <c:v>0.75</c:v>
                </c:pt>
                <c:pt idx="1">
                  <c:v>0.82</c:v>
                </c:pt>
                <c:pt idx="2">
                  <c:v>0.77</c:v>
                </c:pt>
                <c:pt idx="3">
                  <c:v>0.78</c:v>
                </c:pt>
                <c:pt idx="4">
                  <c:v>0.76</c:v>
                </c:pt>
                <c:pt idx="5">
                  <c:v>0.85</c:v>
                </c:pt>
                <c:pt idx="6">
                  <c:v>0.86</c:v>
                </c:pt>
                <c:pt idx="7">
                  <c:v>0.86</c:v>
                </c:pt>
                <c:pt idx="8">
                  <c:v>0.91</c:v>
                </c:pt>
                <c:pt idx="9">
                  <c:v>0.72</c:v>
                </c:pt>
                <c:pt idx="10" formatCode="General">
                  <c:v>0.80800000000000005</c:v>
                </c:pt>
              </c:numCache>
            </c:numRef>
          </c:val>
          <c:smooth val="0"/>
          <c:extLst>
            <c:ext xmlns:c16="http://schemas.microsoft.com/office/drawing/2014/chart" uri="{C3380CC4-5D6E-409C-BE32-E72D297353CC}">
              <c16:uniqueId val="{00000004-48AE-C747-9DC4-0AB479A61091}"/>
            </c:ext>
          </c:extLst>
        </c:ser>
        <c:ser>
          <c:idx val="5"/>
          <c:order val="5"/>
          <c:tx>
            <c:strRef>
              <c:f>'Retail Industry Analysis'!$A$196</c:f>
              <c:strCache>
                <c:ptCount val="1"/>
                <c:pt idx="0">
                  <c:v>Industry Average Quick Ratio</c:v>
                </c:pt>
              </c:strCache>
            </c:strRef>
          </c:tx>
          <c:spPr>
            <a:ln w="28575" cap="rnd">
              <a:solidFill>
                <a:schemeClr val="accent6"/>
              </a:solidFill>
              <a:round/>
            </a:ln>
            <a:effectLst/>
          </c:spPr>
          <c:marker>
            <c:symbol val="none"/>
          </c:marker>
          <c:cat>
            <c:strRef>
              <c:f>'Retail Industry Analysis'!$B$184:$L$184</c:f>
              <c:strCache>
                <c:ptCount val="11"/>
                <c:pt idx="0">
                  <c:v>12/31/2013</c:v>
                </c:pt>
                <c:pt idx="1">
                  <c:v>12/31/2014</c:v>
                </c:pt>
                <c:pt idx="2">
                  <c:v>12/31/2015</c:v>
                </c:pt>
                <c:pt idx="3">
                  <c:v>12/31/2016</c:v>
                </c:pt>
                <c:pt idx="4">
                  <c:v>12/31/2017</c:v>
                </c:pt>
                <c:pt idx="5">
                  <c:v>12/31/2018</c:v>
                </c:pt>
                <c:pt idx="6">
                  <c:v>12/31/2019</c:v>
                </c:pt>
                <c:pt idx="7">
                  <c:v>12/31/2020</c:v>
                </c:pt>
                <c:pt idx="8">
                  <c:v>12/31/2021</c:v>
                </c:pt>
                <c:pt idx="9">
                  <c:v>12/31/2022</c:v>
                </c:pt>
                <c:pt idx="10">
                  <c:v>AVERAGE</c:v>
                </c:pt>
              </c:strCache>
            </c:strRef>
          </c:cat>
          <c:val>
            <c:numRef>
              <c:f>'Retail Industry Analysis'!$B$196:$L$196</c:f>
              <c:numCache>
                <c:formatCode>General</c:formatCode>
                <c:ptCount val="11"/>
                <c:pt idx="0">
                  <c:v>1.0771500000000001</c:v>
                </c:pt>
                <c:pt idx="1">
                  <c:v>1.0771500000000001</c:v>
                </c:pt>
                <c:pt idx="2">
                  <c:v>1.0771500000000001</c:v>
                </c:pt>
                <c:pt idx="3">
                  <c:v>1.0771500000000001</c:v>
                </c:pt>
                <c:pt idx="4">
                  <c:v>1.0771500000000001</c:v>
                </c:pt>
                <c:pt idx="5">
                  <c:v>1.0771500000000001</c:v>
                </c:pt>
                <c:pt idx="6">
                  <c:v>1.0771500000000001</c:v>
                </c:pt>
                <c:pt idx="7">
                  <c:v>1.0771500000000001</c:v>
                </c:pt>
                <c:pt idx="8">
                  <c:v>1.0771500000000001</c:v>
                </c:pt>
                <c:pt idx="9">
                  <c:v>1.0771500000000001</c:v>
                </c:pt>
                <c:pt idx="10">
                  <c:v>1.0771500000000001</c:v>
                </c:pt>
              </c:numCache>
            </c:numRef>
          </c:val>
          <c:smooth val="0"/>
          <c:extLst>
            <c:ext xmlns:c16="http://schemas.microsoft.com/office/drawing/2014/chart" uri="{C3380CC4-5D6E-409C-BE32-E72D297353CC}">
              <c16:uniqueId val="{00000005-48AE-C747-9DC4-0AB479A61091}"/>
            </c:ext>
          </c:extLst>
        </c:ser>
        <c:dLbls>
          <c:showLegendKey val="0"/>
          <c:showVal val="0"/>
          <c:showCatName val="0"/>
          <c:showSerName val="0"/>
          <c:showPercent val="0"/>
          <c:showBubbleSize val="0"/>
        </c:dLbls>
        <c:smooth val="0"/>
        <c:axId val="1376217152"/>
        <c:axId val="803063024"/>
      </c:lineChart>
      <c:catAx>
        <c:axId val="137621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063024"/>
        <c:crosses val="autoZero"/>
        <c:auto val="1"/>
        <c:lblAlgn val="ctr"/>
        <c:lblOffset val="100"/>
        <c:noMultiLvlLbl val="0"/>
      </c:catAx>
      <c:valAx>
        <c:axId val="803063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217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_xlchart.v1.1</cx:f>
      </cx:strDim>
      <cx:numDim type="val">
        <cx:f dir="row">_xlchart.v1.2</cx:f>
      </cx:numDim>
    </cx:data>
  </cx:chartData>
  <cx:chart>
    <cx:title pos="t" align="ctr" overlay="0">
      <cx:tx>
        <cx:txData>
          <cx:v>Industry Average Revenue growth YoY</cx:v>
        </cx:txData>
      </cx:tx>
      <cx:txPr>
        <a:bodyPr rot="0" spcFirstLastPara="1" vertOverflow="ellipsis" vert="horz" wrap="square" lIns="38100" tIns="19050" rIns="38100" bIns="19050" anchor="ctr" anchorCtr="1" compatLnSpc="0"/>
        <a:lstStyle/>
        <a:p>
          <a:pPr algn="ctr" rtl="0">
            <a:defRPr sz="1800" b="1" i="0" u="none" strike="noStrike" kern="1200" baseline="0">
              <a:solidFill>
                <a:sysClr val="windowText" lastClr="000000">
                  <a:lumMod val="75000"/>
                  <a:lumOff val="25000"/>
                </a:sysClr>
              </a:solidFill>
              <a:latin typeface="+mn-lt"/>
              <a:ea typeface="+mn-ea"/>
              <a:cs typeface="+mn-cs"/>
            </a:defRPr>
          </a:pPr>
          <a:r>
            <a:rPr kumimoji="0" lang="en-US" sz="1800" b="1" i="0" u="none" strike="noStrike" kern="1200" cap="none" spc="0" normalizeH="0" baseline="0" noProof="0">
              <a:ln>
                <a:noFill/>
              </a:ln>
              <a:solidFill>
                <a:sysClr val="windowText" lastClr="000000">
                  <a:lumMod val="75000"/>
                  <a:lumOff val="25000"/>
                </a:sysClr>
              </a:solidFill>
              <a:effectLst/>
              <a:uLnTx/>
              <a:uFillTx/>
              <a:latin typeface="Calibri"/>
            </a:rPr>
            <a:t>Industry Average Revenue growth YoY</a:t>
          </a:r>
        </a:p>
      </cx:txPr>
    </cx:title>
    <cx:plotArea>
      <cx:plotAreaRegion>
        <cx:series layoutId="waterfall" uniqueId="{341D08C0-AFB4-B748-A3BA-0F96B8684A68}">
          <cx:tx>
            <cx:txData>
              <cx:f>_xlchart.v1.0</cx:f>
              <cx:v>Industry Average YoY</cx:v>
            </cx:txData>
          </cx:tx>
          <cx:dataLabels pos="inEnd">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visibility seriesName="0" categoryName="0" value="1"/>
          </cx:dataLabels>
          <cx:dataId val="0"/>
          <cx:layoutPr>
            <cx:subtotals/>
          </cx:layoutPr>
        </cx:series>
      </cx:plotAreaRegion>
      <cx:axis id="0">
        <cx:valScaling/>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catScaling/>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microsoft.com/office/2014/relationships/chartEx" Target="../charts/chartEx1.xml"/><Relationship Id="rId4"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476250" cy="476250"/>
    <xdr:pic>
      <xdr:nvPicPr>
        <xdr:cNvPr id="2" name="Logo" descr="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twoCellAnchor>
    <xdr:from>
      <xdr:col>12</xdr:col>
      <xdr:colOff>112473</xdr:colOff>
      <xdr:row>12</xdr:row>
      <xdr:rowOff>49904</xdr:rowOff>
    </xdr:from>
    <xdr:to>
      <xdr:col>22</xdr:col>
      <xdr:colOff>852985</xdr:colOff>
      <xdr:row>46</xdr:row>
      <xdr:rowOff>18955</xdr:rowOff>
    </xdr:to>
    <xdr:graphicFrame macro="">
      <xdr:nvGraphicFramePr>
        <xdr:cNvPr id="3" name="Chart 2">
          <a:extLst>
            <a:ext uri="{FF2B5EF4-FFF2-40B4-BE49-F238E27FC236}">
              <a16:creationId xmlns:a16="http://schemas.microsoft.com/office/drawing/2014/main" id="{4973C1F6-286F-581B-DBFC-E882B4900613}"/>
            </a:ext>
            <a:ext uri="{147F2762-F138-4A5C-976F-8EAC2B608ADB}">
              <a16:predDERef xmlns:a16="http://schemas.microsoft.com/office/drawing/2014/main" pre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600075</xdr:colOff>
      <xdr:row>1</xdr:row>
      <xdr:rowOff>9525</xdr:rowOff>
    </xdr:from>
    <xdr:to>
      <xdr:col>19</xdr:col>
      <xdr:colOff>219075</xdr:colOff>
      <xdr:row>15</xdr:row>
      <xdr:rowOff>28575</xdr:rowOff>
    </xdr:to>
    <xdr:sp macro="" textlink="">
      <xdr:nvSpPr>
        <xdr:cNvPr id="2" name="TextBox 1">
          <a:extLst>
            <a:ext uri="{FF2B5EF4-FFF2-40B4-BE49-F238E27FC236}">
              <a16:creationId xmlns:a16="http://schemas.microsoft.com/office/drawing/2014/main" id="{A22614D4-CB85-1992-DF5D-77C64CFCC357}"/>
            </a:ext>
          </a:extLst>
        </xdr:cNvPr>
        <xdr:cNvSpPr txBox="1"/>
      </xdr:nvSpPr>
      <xdr:spPr>
        <a:xfrm>
          <a:off x="11172825" y="171450"/>
          <a:ext cx="3886200" cy="23050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Price to Earnings (P/E): Market price per share / Earnings per share.</a:t>
          </a:r>
        </a:p>
        <a:p>
          <a:pPr marL="0" indent="0" algn="l"/>
          <a:r>
            <a:rPr lang="en-US" sz="1100">
              <a:latin typeface="+mn-lt"/>
              <a:ea typeface="+mn-lt"/>
              <a:cs typeface="+mn-lt"/>
            </a:rPr>
            <a:t>Price to Sales (P/S): Market price per share / Sales per share.</a:t>
          </a:r>
        </a:p>
        <a:p>
          <a:pPr marL="0" indent="0" algn="l"/>
          <a:r>
            <a:rPr lang="en-US" sz="1100">
              <a:latin typeface="+mn-lt"/>
              <a:ea typeface="+mn-lt"/>
              <a:cs typeface="+mn-lt"/>
            </a:rPr>
            <a:t>Price to Book (P/B): Market price per share / Book value per share.</a:t>
          </a:r>
        </a:p>
        <a:p>
          <a:pPr marL="0" indent="0" algn="l"/>
          <a:r>
            <a:rPr lang="en-US" sz="1100">
              <a:latin typeface="+mn-lt"/>
              <a:ea typeface="+mn-lt"/>
              <a:cs typeface="+mn-lt"/>
            </a:rPr>
            <a:t>Enterprise Value to EBITDA (EV/EBITDA): Enterprise value / EBITDA.</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476250" cy="476250"/>
    <xdr:pic>
      <xdr:nvPicPr>
        <xdr:cNvPr id="2" name="Logo" descr="Logo">
          <a:extLst>
            <a:ext uri="{FF2B5EF4-FFF2-40B4-BE49-F238E27FC236}">
              <a16:creationId xmlns:a16="http://schemas.microsoft.com/office/drawing/2014/main" id="{746D95BC-ADD2-E746-BFB4-003AEB1104F3}"/>
            </a:ext>
          </a:extLst>
        </xdr:cNvPr>
        <xdr:cNvPicPr>
          <a:picLocks noChangeAspect="1"/>
        </xdr:cNvPicPr>
      </xdr:nvPicPr>
      <xdr:blipFill>
        <a:blip xmlns:r="http://schemas.openxmlformats.org/officeDocument/2006/relationships" r:embed="rId1"/>
        <a:stretch>
          <a:fillRect/>
        </a:stretch>
      </xdr:blipFill>
      <xdr:spPr>
        <a:xfrm>
          <a:off x="0" y="0"/>
          <a:ext cx="476250" cy="476250"/>
        </a:xfrm>
        <a:prstGeom prst="rect">
          <a:avLst/>
        </a:prstGeom>
      </xdr:spPr>
    </xdr:pic>
    <xdr:clientData/>
  </xdr:oneCellAnchor>
  <xdr:twoCellAnchor>
    <xdr:from>
      <xdr:col>0</xdr:col>
      <xdr:colOff>0</xdr:colOff>
      <xdr:row>48</xdr:row>
      <xdr:rowOff>106823</xdr:rowOff>
    </xdr:from>
    <xdr:to>
      <xdr:col>4</xdr:col>
      <xdr:colOff>1040319</xdr:colOff>
      <xdr:row>77</xdr:row>
      <xdr:rowOff>132080</xdr:rowOff>
    </xdr:to>
    <xdr:graphicFrame macro="">
      <xdr:nvGraphicFramePr>
        <xdr:cNvPr id="3" name="Chart 2">
          <a:extLst>
            <a:ext uri="{FF2B5EF4-FFF2-40B4-BE49-F238E27FC236}">
              <a16:creationId xmlns:a16="http://schemas.microsoft.com/office/drawing/2014/main" id="{C68D5A09-D740-5AA0-FE92-27695BEDB68B}"/>
            </a:ext>
            <a:ext uri="{147F2762-F138-4A5C-976F-8EAC2B608ADB}">
              <a16:predDERef xmlns:a16="http://schemas.microsoft.com/office/drawing/2014/main" pred="{746D95BC-ADD2-E746-BFB4-003AEB1104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48</xdr:row>
      <xdr:rowOff>83085</xdr:rowOff>
    </xdr:from>
    <xdr:to>
      <xdr:col>12</xdr:col>
      <xdr:colOff>745688</xdr:colOff>
      <xdr:row>77</xdr:row>
      <xdr:rowOff>58258</xdr:rowOff>
    </xdr:to>
    <xdr:graphicFrame macro="">
      <xdr:nvGraphicFramePr>
        <xdr:cNvPr id="9" name="Chart 8">
          <a:extLst>
            <a:ext uri="{FF2B5EF4-FFF2-40B4-BE49-F238E27FC236}">
              <a16:creationId xmlns:a16="http://schemas.microsoft.com/office/drawing/2014/main" id="{82AE6063-3903-7344-82BD-D55241DFEE6A}"/>
            </a:ext>
            <a:ext uri="{147F2762-F138-4A5C-976F-8EAC2B608ADB}">
              <a16:predDERef xmlns:a16="http://schemas.microsoft.com/office/drawing/2014/main" pred="{C68D5A09-D740-5AA0-FE92-27695BEDB6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214313</xdr:colOff>
      <xdr:row>7</xdr:row>
      <xdr:rowOff>79374</xdr:rowOff>
    </xdr:from>
    <xdr:to>
      <xdr:col>20</xdr:col>
      <xdr:colOff>812800</xdr:colOff>
      <xdr:row>28</xdr:row>
      <xdr:rowOff>107950</xdr:rowOff>
    </xdr:to>
    <xdr:graphicFrame macro="">
      <xdr:nvGraphicFramePr>
        <xdr:cNvPr id="4" name="Chart 3">
          <a:extLst>
            <a:ext uri="{FF2B5EF4-FFF2-40B4-BE49-F238E27FC236}">
              <a16:creationId xmlns:a16="http://schemas.microsoft.com/office/drawing/2014/main" id="{C46A218F-3FE4-5461-45D9-EFA24CBDF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664104</xdr:colOff>
      <xdr:row>31</xdr:row>
      <xdr:rowOff>84050</xdr:rowOff>
    </xdr:from>
    <xdr:to>
      <xdr:col>21</xdr:col>
      <xdr:colOff>795867</xdr:colOff>
      <xdr:row>53</xdr:row>
      <xdr:rowOff>94368</xdr:rowOff>
    </xdr:to>
    <xdr:graphicFrame macro="">
      <xdr:nvGraphicFramePr>
        <xdr:cNvPr id="3" name="Chart 2">
          <a:extLst>
            <a:ext uri="{FF2B5EF4-FFF2-40B4-BE49-F238E27FC236}">
              <a16:creationId xmlns:a16="http://schemas.microsoft.com/office/drawing/2014/main" id="{18BD10BE-F9DA-8FE2-7195-07C441D81486}"/>
            </a:ext>
            <a:ext uri="{147F2762-F138-4A5C-976F-8EAC2B608ADB}">
              <a16:predDERef xmlns:a16="http://schemas.microsoft.com/office/drawing/2014/main" pred="{C46A218F-3FE4-5461-45D9-EFA24CBDF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629174</xdr:colOff>
      <xdr:row>34</xdr:row>
      <xdr:rowOff>67345</xdr:rowOff>
    </xdr:from>
    <xdr:to>
      <xdr:col>9</xdr:col>
      <xdr:colOff>538293</xdr:colOff>
      <xdr:row>63</xdr:row>
      <xdr:rowOff>69908</xdr:rowOff>
    </xdr:to>
    <xdr:graphicFrame macro="">
      <xdr:nvGraphicFramePr>
        <xdr:cNvPr id="2" name="Chart 1">
          <a:extLst>
            <a:ext uri="{FF2B5EF4-FFF2-40B4-BE49-F238E27FC236}">
              <a16:creationId xmlns:a16="http://schemas.microsoft.com/office/drawing/2014/main" id="{0B50FB0D-7582-09B5-3601-A661EC494080}"/>
            </a:ext>
            <a:ext uri="{147F2762-F138-4A5C-976F-8EAC2B608ADB}">
              <a16:predDERef xmlns:a16="http://schemas.microsoft.com/office/drawing/2014/main" pred="{18BD10BE-F9DA-8FE2-7195-07C441D814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218966</xdr:colOff>
      <xdr:row>40</xdr:row>
      <xdr:rowOff>584</xdr:rowOff>
    </xdr:from>
    <xdr:to>
      <xdr:col>8</xdr:col>
      <xdr:colOff>0</xdr:colOff>
      <xdr:row>66</xdr:row>
      <xdr:rowOff>72988</xdr:rowOff>
    </xdr:to>
    <xdr:graphicFrame macro="">
      <xdr:nvGraphicFramePr>
        <xdr:cNvPr id="3" name="Chart 2">
          <a:extLst>
            <a:ext uri="{FF2B5EF4-FFF2-40B4-BE49-F238E27FC236}">
              <a16:creationId xmlns:a16="http://schemas.microsoft.com/office/drawing/2014/main" id="{7F599C24-63C7-5AF6-5CD6-AC016A89E8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877838</xdr:colOff>
      <xdr:row>39</xdr:row>
      <xdr:rowOff>29779</xdr:rowOff>
    </xdr:from>
    <xdr:to>
      <xdr:col>20</xdr:col>
      <xdr:colOff>354853</xdr:colOff>
      <xdr:row>66</xdr:row>
      <xdr:rowOff>102184</xdr:rowOff>
    </xdr:to>
    <xdr:graphicFrame macro="">
      <xdr:nvGraphicFramePr>
        <xdr:cNvPr id="4" name="Chart 3">
          <a:extLst>
            <a:ext uri="{FF2B5EF4-FFF2-40B4-BE49-F238E27FC236}">
              <a16:creationId xmlns:a16="http://schemas.microsoft.com/office/drawing/2014/main" id="{817CD272-0615-6D7C-E9A1-1E53D14D25C3}"/>
            </a:ext>
            <a:ext uri="{147F2762-F138-4A5C-976F-8EAC2B608ADB}">
              <a16:predDERef xmlns:a16="http://schemas.microsoft.com/office/drawing/2014/main" pred="{7F599C24-63C7-5AF6-5CD6-AC016A89E8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80090</xdr:colOff>
      <xdr:row>198</xdr:row>
      <xdr:rowOff>45766</xdr:rowOff>
    </xdr:from>
    <xdr:to>
      <xdr:col>7</xdr:col>
      <xdr:colOff>112126</xdr:colOff>
      <xdr:row>225</xdr:row>
      <xdr:rowOff>45765</xdr:rowOff>
    </xdr:to>
    <xdr:graphicFrame macro="">
      <xdr:nvGraphicFramePr>
        <xdr:cNvPr id="2" name="Chart 1">
          <a:extLst>
            <a:ext uri="{FF2B5EF4-FFF2-40B4-BE49-F238E27FC236}">
              <a16:creationId xmlns:a16="http://schemas.microsoft.com/office/drawing/2014/main" id="{1FAD7CC8-0389-F569-4C0E-75BEE6CC4A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229211</xdr:colOff>
      <xdr:row>197</xdr:row>
      <xdr:rowOff>106252</xdr:rowOff>
    </xdr:from>
    <xdr:to>
      <xdr:col>18</xdr:col>
      <xdr:colOff>407316</xdr:colOff>
      <xdr:row>224</xdr:row>
      <xdr:rowOff>93438</xdr:rowOff>
    </xdr:to>
    <xdr:graphicFrame macro="">
      <xdr:nvGraphicFramePr>
        <xdr:cNvPr id="3" name="Chart 2">
          <a:extLst>
            <a:ext uri="{FF2B5EF4-FFF2-40B4-BE49-F238E27FC236}">
              <a16:creationId xmlns:a16="http://schemas.microsoft.com/office/drawing/2014/main" id="{E2649EFF-3C96-65F1-ABED-806862EA1DB1}"/>
            </a:ext>
            <a:ext uri="{147F2762-F138-4A5C-976F-8EAC2B608ADB}">
              <a16:predDERef xmlns:a16="http://schemas.microsoft.com/office/drawing/2014/main" pred="{1FAD7CC8-0389-F569-4C0E-75BEE6CC4A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219075</xdr:colOff>
      <xdr:row>184</xdr:row>
      <xdr:rowOff>82550</xdr:rowOff>
    </xdr:from>
    <xdr:to>
      <xdr:col>8</xdr:col>
      <xdr:colOff>219075</xdr:colOff>
      <xdr:row>201</xdr:row>
      <xdr:rowOff>44450</xdr:rowOff>
    </xdr:to>
    <xdr:graphicFrame macro="">
      <xdr:nvGraphicFramePr>
        <xdr:cNvPr id="5" name="Chart 4">
          <a:extLst>
            <a:ext uri="{FF2B5EF4-FFF2-40B4-BE49-F238E27FC236}">
              <a16:creationId xmlns:a16="http://schemas.microsoft.com/office/drawing/2014/main" id="{025418C4-1965-6EC5-23F0-03688F7EB92C}"/>
            </a:ext>
            <a:ext uri="{147F2762-F138-4A5C-976F-8EAC2B608ADB}">
              <a16:predDERef xmlns:a16="http://schemas.microsoft.com/office/drawing/2014/main" pred="{E2649EFF-3C96-65F1-ABED-806862EA1D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476250" cy="476250"/>
    <xdr:pic>
      <xdr:nvPicPr>
        <xdr:cNvPr id="2" name="Picture 1">
          <a:extLst>
            <a:ext uri="{FF2B5EF4-FFF2-40B4-BE49-F238E27FC236}">
              <a16:creationId xmlns:a16="http://schemas.microsoft.com/office/drawing/2014/main" id="{41CD42BF-32C9-5047-8F01-9D8FDEB9DC71}"/>
            </a:ext>
          </a:extLst>
        </xdr:cNvPr>
        <xdr:cNvPicPr>
          <a:picLocks noChangeAspect="1"/>
        </xdr:cNvPicPr>
      </xdr:nvPicPr>
      <xdr:blipFill>
        <a:blip xmlns:r="http://schemas.openxmlformats.org/officeDocument/2006/relationships" r:embed="rId1"/>
        <a:stretch>
          <a:fillRect/>
        </a:stretch>
      </xdr:blipFill>
      <xdr:spPr>
        <a:xfrm>
          <a:off x="0" y="0"/>
          <a:ext cx="476250" cy="476250"/>
        </a:xfrm>
        <a:prstGeom prst="rect">
          <a:avLst/>
        </a:prstGeom>
      </xdr:spPr>
    </xdr:pic>
    <xdr:clientData/>
  </xdr:oneCellAnchor>
  <xdr:oneCellAnchor>
    <xdr:from>
      <xdr:col>0</xdr:col>
      <xdr:colOff>0</xdr:colOff>
      <xdr:row>76</xdr:row>
      <xdr:rowOff>0</xdr:rowOff>
    </xdr:from>
    <xdr:ext cx="476250" cy="476250"/>
    <xdr:pic>
      <xdr:nvPicPr>
        <xdr:cNvPr id="3" name="Picture 2">
          <a:extLst>
            <a:ext uri="{FF2B5EF4-FFF2-40B4-BE49-F238E27FC236}">
              <a16:creationId xmlns:a16="http://schemas.microsoft.com/office/drawing/2014/main" id="{BE8B8484-A059-5E4F-ABFE-C295425C0093}"/>
            </a:ext>
          </a:extLst>
        </xdr:cNvPr>
        <xdr:cNvPicPr>
          <a:picLocks noChangeAspect="1"/>
        </xdr:cNvPicPr>
      </xdr:nvPicPr>
      <xdr:blipFill>
        <a:blip xmlns:r="http://schemas.openxmlformats.org/officeDocument/2006/relationships" r:embed="rId2"/>
        <a:stretch>
          <a:fillRect/>
        </a:stretch>
      </xdr:blipFill>
      <xdr:spPr>
        <a:xfrm>
          <a:off x="0" y="17360900"/>
          <a:ext cx="476250" cy="476250"/>
        </a:xfrm>
        <a:prstGeom prst="rect">
          <a:avLst/>
        </a:prstGeom>
      </xdr:spPr>
    </xdr:pic>
    <xdr:clientData/>
  </xdr:oneCellAnchor>
  <xdr:oneCellAnchor>
    <xdr:from>
      <xdr:col>0</xdr:col>
      <xdr:colOff>0</xdr:colOff>
      <xdr:row>151</xdr:row>
      <xdr:rowOff>0</xdr:rowOff>
    </xdr:from>
    <xdr:ext cx="476250" cy="476250"/>
    <xdr:pic>
      <xdr:nvPicPr>
        <xdr:cNvPr id="4" name="Picture 3">
          <a:extLst>
            <a:ext uri="{FF2B5EF4-FFF2-40B4-BE49-F238E27FC236}">
              <a16:creationId xmlns:a16="http://schemas.microsoft.com/office/drawing/2014/main" id="{D8089A7B-21F6-4D4B-A45D-4E91B35E22F1}"/>
            </a:ext>
          </a:extLst>
        </xdr:cNvPr>
        <xdr:cNvPicPr>
          <a:picLocks noChangeAspect="1"/>
        </xdr:cNvPicPr>
      </xdr:nvPicPr>
      <xdr:blipFill>
        <a:blip xmlns:r="http://schemas.openxmlformats.org/officeDocument/2006/relationships" r:embed="rId3"/>
        <a:stretch>
          <a:fillRect/>
        </a:stretch>
      </xdr:blipFill>
      <xdr:spPr>
        <a:xfrm>
          <a:off x="0" y="34556700"/>
          <a:ext cx="476250" cy="476250"/>
        </a:xfrm>
        <a:prstGeom prst="rect">
          <a:avLst/>
        </a:prstGeom>
      </xdr:spPr>
    </xdr:pic>
    <xdr:clientData/>
  </xdr:oneCellAnchor>
  <xdr:oneCellAnchor>
    <xdr:from>
      <xdr:col>0</xdr:col>
      <xdr:colOff>0</xdr:colOff>
      <xdr:row>229</xdr:row>
      <xdr:rowOff>0</xdr:rowOff>
    </xdr:from>
    <xdr:ext cx="476250" cy="476250"/>
    <xdr:pic>
      <xdr:nvPicPr>
        <xdr:cNvPr id="5" name="Picture 4">
          <a:extLst>
            <a:ext uri="{FF2B5EF4-FFF2-40B4-BE49-F238E27FC236}">
              <a16:creationId xmlns:a16="http://schemas.microsoft.com/office/drawing/2014/main" id="{92F58199-FC0D-0646-A4CB-5392911E4CE9}"/>
            </a:ext>
          </a:extLst>
        </xdr:cNvPr>
        <xdr:cNvPicPr>
          <a:picLocks noChangeAspect="1"/>
        </xdr:cNvPicPr>
      </xdr:nvPicPr>
      <xdr:blipFill>
        <a:blip xmlns:r="http://schemas.openxmlformats.org/officeDocument/2006/relationships" r:embed="rId4"/>
        <a:stretch>
          <a:fillRect/>
        </a:stretch>
      </xdr:blipFill>
      <xdr:spPr>
        <a:xfrm>
          <a:off x="0" y="52247800"/>
          <a:ext cx="476250" cy="47625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0</xdr:row>
      <xdr:rowOff>0</xdr:rowOff>
    </xdr:from>
    <xdr:ext cx="476250" cy="476250"/>
    <xdr:pic>
      <xdr:nvPicPr>
        <xdr:cNvPr id="2" name="Logo" descr="Logo">
          <a:extLst>
            <a:ext uri="{FF2B5EF4-FFF2-40B4-BE49-F238E27FC236}">
              <a16:creationId xmlns:a16="http://schemas.microsoft.com/office/drawing/2014/main" id="{36221286-9677-C34C-9C42-8209B9708623}"/>
            </a:ext>
          </a:extLst>
        </xdr:cNvPr>
        <xdr:cNvPicPr>
          <a:picLocks noChangeAspect="1"/>
        </xdr:cNvPicPr>
      </xdr:nvPicPr>
      <xdr:blipFill>
        <a:blip xmlns:r="http://schemas.openxmlformats.org/officeDocument/2006/relationships" r:embed="rId1"/>
        <a:stretch>
          <a:fillRect/>
        </a:stretch>
      </xdr:blipFill>
      <xdr:spPr>
        <a:xfrm>
          <a:off x="0" y="0"/>
          <a:ext cx="476250" cy="47625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twoCellAnchor>
    <xdr:from>
      <xdr:col>13</xdr:col>
      <xdr:colOff>85725</xdr:colOff>
      <xdr:row>0</xdr:row>
      <xdr:rowOff>0</xdr:rowOff>
    </xdr:from>
    <xdr:to>
      <xdr:col>30</xdr:col>
      <xdr:colOff>9525</xdr:colOff>
      <xdr:row>29</xdr:row>
      <xdr:rowOff>66675</xdr:rowOff>
    </xdr:to>
    <xdr:graphicFrame macro="">
      <xdr:nvGraphicFramePr>
        <xdr:cNvPr id="5" name="Chart 4">
          <a:extLst>
            <a:ext uri="{FF2B5EF4-FFF2-40B4-BE49-F238E27FC236}">
              <a16:creationId xmlns:a16="http://schemas.microsoft.com/office/drawing/2014/main" id="{4FCFD318-732D-F5C5-6F29-06982ED47D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257175</xdr:colOff>
      <xdr:row>31</xdr:row>
      <xdr:rowOff>85725</xdr:rowOff>
    </xdr:from>
    <xdr:to>
      <xdr:col>29</xdr:col>
      <xdr:colOff>438150</xdr:colOff>
      <xdr:row>61</xdr:row>
      <xdr:rowOff>38100</xdr:rowOff>
    </xdr:to>
    <xdr:graphicFrame macro="">
      <xdr:nvGraphicFramePr>
        <xdr:cNvPr id="6" name="Chart 5">
          <a:extLst>
            <a:ext uri="{FF2B5EF4-FFF2-40B4-BE49-F238E27FC236}">
              <a16:creationId xmlns:a16="http://schemas.microsoft.com/office/drawing/2014/main" id="{E3DC77F1-F645-79A3-7CE8-C2655B3640D1}"/>
            </a:ext>
            <a:ext uri="{147F2762-F138-4A5C-976F-8EAC2B608ADB}">
              <a16:predDERef xmlns:a16="http://schemas.microsoft.com/office/drawing/2014/main" pred="{4FCFD318-732D-F5C5-6F29-06982ED47D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34924</xdr:colOff>
      <xdr:row>62</xdr:row>
      <xdr:rowOff>142875</xdr:rowOff>
    </xdr:from>
    <xdr:to>
      <xdr:col>23</xdr:col>
      <xdr:colOff>165099</xdr:colOff>
      <xdr:row>93</xdr:row>
      <xdr:rowOff>139700</xdr:rowOff>
    </xdr:to>
    <xdr:graphicFrame macro="">
      <xdr:nvGraphicFramePr>
        <xdr:cNvPr id="10" name="Chart 17">
          <a:extLst>
            <a:ext uri="{FF2B5EF4-FFF2-40B4-BE49-F238E27FC236}">
              <a16:creationId xmlns:a16="http://schemas.microsoft.com/office/drawing/2014/main" id="{97290253-B580-00D3-B506-683D0597CA97}"/>
            </a:ext>
            <a:ext uri="{147F2762-F138-4A5C-976F-8EAC2B608ADB}">
              <a16:predDERef xmlns:a16="http://schemas.microsoft.com/office/drawing/2014/main" pred="{E3DC77F1-F645-79A3-7CE8-C2655B3640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88900</xdr:colOff>
      <xdr:row>63</xdr:row>
      <xdr:rowOff>25400</xdr:rowOff>
    </xdr:from>
    <xdr:to>
      <xdr:col>8</xdr:col>
      <xdr:colOff>203200</xdr:colOff>
      <xdr:row>93</xdr:row>
      <xdr:rowOff>101600</xdr:rowOff>
    </xdr:to>
    <xdr:graphicFrame macro="">
      <xdr:nvGraphicFramePr>
        <xdr:cNvPr id="12" name="Chart 18">
          <a:extLst>
            <a:ext uri="{FF2B5EF4-FFF2-40B4-BE49-F238E27FC236}">
              <a16:creationId xmlns:a16="http://schemas.microsoft.com/office/drawing/2014/main" id="{762C7DAF-CB8D-4F80-0265-BDA3E55C8112}"/>
            </a:ext>
            <a:ext uri="{147F2762-F138-4A5C-976F-8EAC2B608ADB}">
              <a16:predDERef xmlns:a16="http://schemas.microsoft.com/office/drawing/2014/main" pred="{97290253-B580-00D3-B506-683D0597CA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30</xdr:col>
      <xdr:colOff>521896</xdr:colOff>
      <xdr:row>0</xdr:row>
      <xdr:rowOff>120052</xdr:rowOff>
    </xdr:from>
    <xdr:to>
      <xdr:col>43</xdr:col>
      <xdr:colOff>629140</xdr:colOff>
      <xdr:row>30</xdr:row>
      <xdr:rowOff>91612</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0DA2501E-6695-E0C7-C1BD-8A5E8E080BAE}"/>
                </a:ext>
                <a:ext uri="{147F2762-F138-4A5C-976F-8EAC2B608ADB}">
                  <a16:predDERef xmlns:a16="http://schemas.microsoft.com/office/drawing/2014/main" pred="{762C7DAF-CB8D-4F80-0265-BDA3E55C811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9300096" y="120052"/>
              <a:ext cx="8857544" cy="48864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15</xdr:col>
      <xdr:colOff>1590675</xdr:colOff>
      <xdr:row>3</xdr:row>
      <xdr:rowOff>0</xdr:rowOff>
    </xdr:from>
    <xdr:to>
      <xdr:col>18</xdr:col>
      <xdr:colOff>1238250</xdr:colOff>
      <xdr:row>19</xdr:row>
      <xdr:rowOff>152400</xdr:rowOff>
    </xdr:to>
    <xdr:graphicFrame macro="">
      <xdr:nvGraphicFramePr>
        <xdr:cNvPr id="6" name="Chart 5">
          <a:extLst>
            <a:ext uri="{FF2B5EF4-FFF2-40B4-BE49-F238E27FC236}">
              <a16:creationId xmlns:a16="http://schemas.microsoft.com/office/drawing/2014/main" id="{EC1143C7-3C69-9526-4D4A-192050E8A058}"/>
            </a:ext>
            <a:ext uri="{147F2762-F138-4A5C-976F-8EAC2B608ADB}">
              <a16:predDERef xmlns:a16="http://schemas.microsoft.com/office/drawing/2014/main" pred="{14FC64C0-CC67-7754-B008-BD45151367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bhishek Gundala" id="{CC65BB4A-CED3-BD4A-83EF-D975E47AE312}" userId="S::11045013@live.mercer.edu::179f01d0-05f7-485e-a025-448b53ddd00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1" dT="2024-02-26T00:17:20.13" personId="{CC65BB4A-CED3-BD4A-83EF-D975E47AE312}" id="{6DE3ABFC-D608-6F45-A23A-3796DCA2D813}">
    <text xml:space="preserve">cannot include PE ratio as income was -ve
</text>
  </threadedComment>
</ThreadedComment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s://pages.stern.nyu.edu/~adamodar/New_Home_Page/datafile/ctryprem.html" TargetMode="External"/></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0.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15C1A-047D-CC49-BAC5-389C2D813475}">
  <sheetPr>
    <tabColor theme="5" tint="-0.499984740745262"/>
  </sheetPr>
  <dimension ref="A1:AQ2793"/>
  <sheetViews>
    <sheetView topLeftCell="A1280" workbookViewId="0">
      <selection activeCell="B2269" sqref="B2269"/>
    </sheetView>
  </sheetViews>
  <sheetFormatPr baseColWidth="10" defaultColWidth="10.83203125" defaultRowHeight="13" x14ac:dyDescent="0.15"/>
  <cols>
    <col min="43" max="43" width="11.1640625" bestFit="1" customWidth="1"/>
  </cols>
  <sheetData>
    <row r="1" spans="1:43" x14ac:dyDescent="0.15">
      <c r="A1" s="11" t="s">
        <v>0</v>
      </c>
      <c r="H1" s="8" t="s">
        <v>1</v>
      </c>
      <c r="O1" s="8" t="s">
        <v>2</v>
      </c>
      <c r="W1" s="8" t="s">
        <v>3</v>
      </c>
      <c r="AE1" s="8" t="s">
        <v>4</v>
      </c>
      <c r="AL1" s="26" t="s">
        <v>5</v>
      </c>
    </row>
    <row r="2" spans="1:43" x14ac:dyDescent="0.15">
      <c r="A2" s="26" t="s">
        <v>6</v>
      </c>
      <c r="B2" s="26" t="s">
        <v>7</v>
      </c>
      <c r="C2" s="26" t="s">
        <v>8</v>
      </c>
      <c r="D2" s="26" t="s">
        <v>9</v>
      </c>
      <c r="H2" s="71" t="s">
        <v>6</v>
      </c>
      <c r="I2" s="71" t="s">
        <v>7</v>
      </c>
      <c r="J2" s="71" t="s">
        <v>8</v>
      </c>
      <c r="K2" s="12" t="s">
        <v>9</v>
      </c>
      <c r="O2" s="71" t="s">
        <v>6</v>
      </c>
      <c r="P2" s="71" t="s">
        <v>7</v>
      </c>
      <c r="Q2" s="71" t="s">
        <v>8</v>
      </c>
      <c r="R2" s="12" t="s">
        <v>9</v>
      </c>
      <c r="W2" s="71" t="s">
        <v>6</v>
      </c>
      <c r="X2" s="71" t="s">
        <v>7</v>
      </c>
      <c r="Y2" s="71" t="s">
        <v>8</v>
      </c>
      <c r="Z2" s="12" t="s">
        <v>9</v>
      </c>
      <c r="AE2" s="71" t="s">
        <v>6</v>
      </c>
      <c r="AF2" s="71" t="s">
        <v>7</v>
      </c>
      <c r="AG2" s="71" t="s">
        <v>8</v>
      </c>
      <c r="AH2" s="12" t="s">
        <v>9</v>
      </c>
      <c r="AL2" s="125" t="s">
        <v>6</v>
      </c>
      <c r="AM2" s="125" t="s">
        <v>7</v>
      </c>
      <c r="AN2" s="125" t="s">
        <v>8</v>
      </c>
      <c r="AO2" s="125" t="s">
        <v>9</v>
      </c>
    </row>
    <row r="3" spans="1:43" x14ac:dyDescent="0.15">
      <c r="A3" s="10">
        <v>41639</v>
      </c>
      <c r="B3" s="9">
        <v>19.939501</v>
      </c>
      <c r="C3">
        <v>39930000</v>
      </c>
      <c r="D3" s="107">
        <f t="shared" ref="D3:D66" si="0">B4/B3-1</f>
        <v>-2.0562701142822215E-3</v>
      </c>
      <c r="H3" s="90">
        <v>41914</v>
      </c>
      <c r="I3" s="54">
        <v>37.720001000000003</v>
      </c>
      <c r="J3" s="54">
        <v>16000600</v>
      </c>
      <c r="K3" s="107">
        <f>I4/I3-1</f>
        <v>-0.14687170872556454</v>
      </c>
      <c r="O3" s="90">
        <v>43056</v>
      </c>
      <c r="P3" s="54">
        <v>15.15</v>
      </c>
      <c r="Q3" s="54">
        <v>10327700</v>
      </c>
      <c r="R3" s="107">
        <f t="shared" ref="R3:R66" si="1">P4/P3-1</f>
        <v>-1.980198019801982E-2</v>
      </c>
      <c r="W3" s="90">
        <v>41276</v>
      </c>
      <c r="X3" s="54">
        <v>30.328302000000001</v>
      </c>
      <c r="Y3" s="54">
        <v>923880</v>
      </c>
      <c r="Z3" s="107">
        <f>X4/X3-1</f>
        <v>4.0462403731010177E-2</v>
      </c>
      <c r="AE3" s="90">
        <v>41276</v>
      </c>
      <c r="AF3" s="54">
        <v>20.775393999999999</v>
      </c>
      <c r="AG3" s="54">
        <v>32786186</v>
      </c>
      <c r="AH3" s="107">
        <f>AF4/AF3-1</f>
        <v>-2.1272472618329097E-2</v>
      </c>
      <c r="AL3" s="10">
        <v>41639</v>
      </c>
      <c r="AM3">
        <v>1848.3599850000001</v>
      </c>
      <c r="AN3">
        <v>2312840000</v>
      </c>
      <c r="AO3" s="107">
        <f>AM4/AM3-1</f>
        <v>-8.8619127945468446E-3</v>
      </c>
    </row>
    <row r="4" spans="1:43" x14ac:dyDescent="0.15">
      <c r="A4" s="10">
        <v>41641</v>
      </c>
      <c r="B4" s="9">
        <v>19.898499999999999</v>
      </c>
      <c r="C4">
        <v>42756000</v>
      </c>
      <c r="D4" s="107">
        <f t="shared" si="0"/>
        <v>-3.8444606377364687E-3</v>
      </c>
      <c r="H4" s="90">
        <v>41915</v>
      </c>
      <c r="I4" s="54">
        <v>32.18</v>
      </c>
      <c r="J4" s="54">
        <v>4069700</v>
      </c>
      <c r="K4" s="107">
        <f>I5/I4-1</f>
        <v>1.9266594157862027E-2</v>
      </c>
      <c r="O4" s="90">
        <v>43059</v>
      </c>
      <c r="P4" s="54">
        <v>14.85</v>
      </c>
      <c r="Q4" s="54">
        <v>2251700</v>
      </c>
      <c r="R4" s="107">
        <f t="shared" si="1"/>
        <v>6.3973063973064015E-2</v>
      </c>
      <c r="W4" s="90">
        <v>41277</v>
      </c>
      <c r="X4" s="54">
        <v>31.555458000000002</v>
      </c>
      <c r="Y4" s="54">
        <v>618680</v>
      </c>
      <c r="Z4" s="107">
        <f t="shared" ref="Z4:Z67" si="2">X5/X4-1</f>
        <v>1.6666688849833911E-2</v>
      </c>
      <c r="AE4" s="90">
        <v>41277</v>
      </c>
      <c r="AF4" s="54">
        <v>20.333449999999999</v>
      </c>
      <c r="AG4" s="54">
        <v>25735406</v>
      </c>
      <c r="AH4" s="107">
        <f t="shared" ref="AH4:AH7" si="3">AF5/AF4-1</f>
        <v>6.2914065247168249E-3</v>
      </c>
      <c r="AL4" s="10">
        <v>41641</v>
      </c>
      <c r="AM4">
        <v>1831.9799800000001</v>
      </c>
      <c r="AN4">
        <v>3080600000</v>
      </c>
      <c r="AO4" s="107">
        <f t="shared" ref="AO4:AO67" si="4">AM5/AM4-1</f>
        <v>-3.329648831642551E-4</v>
      </c>
    </row>
    <row r="5" spans="1:43" x14ac:dyDescent="0.15">
      <c r="A5" s="10">
        <v>41642</v>
      </c>
      <c r="B5" s="9">
        <v>19.822001</v>
      </c>
      <c r="C5">
        <v>44204000</v>
      </c>
      <c r="D5" s="107">
        <f t="shared" si="0"/>
        <v>-7.0881844875299027E-3</v>
      </c>
      <c r="H5" s="90">
        <v>41918</v>
      </c>
      <c r="I5" s="54">
        <v>32.799999</v>
      </c>
      <c r="J5" s="54">
        <v>802900</v>
      </c>
      <c r="K5" s="107">
        <f t="shared" ref="K5:K68" si="5">I6/I5-1</f>
        <v>6.0978660395694106E-4</v>
      </c>
      <c r="O5" s="90">
        <v>43060</v>
      </c>
      <c r="P5" s="54">
        <v>15.8</v>
      </c>
      <c r="Q5" s="54">
        <v>1978900</v>
      </c>
      <c r="R5" s="107">
        <f t="shared" si="1"/>
        <v>9.8101265822784889E-2</v>
      </c>
      <c r="W5" s="90">
        <v>41278</v>
      </c>
      <c r="X5" s="54">
        <v>32.081383000000002</v>
      </c>
      <c r="Y5" s="54">
        <v>451670</v>
      </c>
      <c r="Z5" s="107">
        <f t="shared" si="2"/>
        <v>-5.4643217843820535E-3</v>
      </c>
      <c r="AE5" s="90">
        <v>41278</v>
      </c>
      <c r="AF5" s="54">
        <v>20.461376000000001</v>
      </c>
      <c r="AG5" s="54">
        <v>15411449</v>
      </c>
      <c r="AH5" s="107">
        <f t="shared" si="3"/>
        <v>1.3831083500933428E-2</v>
      </c>
      <c r="AL5" s="10">
        <v>41642</v>
      </c>
      <c r="AM5">
        <v>1831.369995</v>
      </c>
      <c r="AN5">
        <v>2774270000</v>
      </c>
      <c r="AO5" s="107">
        <f t="shared" si="4"/>
        <v>-2.5117671538569253E-3</v>
      </c>
    </row>
    <row r="6" spans="1:43" x14ac:dyDescent="0.15">
      <c r="A6" s="10">
        <v>41645</v>
      </c>
      <c r="B6" s="9">
        <v>19.681498999999999</v>
      </c>
      <c r="C6">
        <v>63412000</v>
      </c>
      <c r="D6" s="107">
        <f t="shared" si="0"/>
        <v>1.1178111992384387E-2</v>
      </c>
      <c r="H6" s="90">
        <v>41919</v>
      </c>
      <c r="I6" s="54">
        <v>32.82</v>
      </c>
      <c r="J6" s="54">
        <v>937500</v>
      </c>
      <c r="K6" s="107">
        <f t="shared" si="5"/>
        <v>-5.3930560633759894E-2</v>
      </c>
      <c r="O6" s="90">
        <v>43061</v>
      </c>
      <c r="P6" s="54">
        <v>17.350000000000001</v>
      </c>
      <c r="Q6" s="54">
        <v>2618000</v>
      </c>
      <c r="R6" s="107">
        <f t="shared" si="1"/>
        <v>7.3198904899135275E-2</v>
      </c>
      <c r="W6" s="90">
        <v>41281</v>
      </c>
      <c r="X6" s="54">
        <v>31.906079999999999</v>
      </c>
      <c r="Y6" s="54">
        <v>416430</v>
      </c>
      <c r="Z6" s="107">
        <f t="shared" si="2"/>
        <v>-5.4945013614958738E-3</v>
      </c>
      <c r="AE6" s="90">
        <v>41281</v>
      </c>
      <c r="AF6" s="54">
        <v>20.744378999999999</v>
      </c>
      <c r="AG6" s="54">
        <v>24200986</v>
      </c>
      <c r="AH6" s="107">
        <f t="shared" si="3"/>
        <v>-1.5511286213966691E-2</v>
      </c>
      <c r="AL6" s="10">
        <v>41645</v>
      </c>
      <c r="AM6">
        <v>1826.7700199999999</v>
      </c>
      <c r="AN6">
        <v>3294850000</v>
      </c>
      <c r="AO6" s="107">
        <f t="shared" si="4"/>
        <v>6.0817644686330663E-3</v>
      </c>
    </row>
    <row r="7" spans="1:43" x14ac:dyDescent="0.15">
      <c r="A7" s="10">
        <v>41646</v>
      </c>
      <c r="B7" s="9">
        <v>19.901501</v>
      </c>
      <c r="C7">
        <v>38320000</v>
      </c>
      <c r="D7" s="107">
        <f t="shared" si="0"/>
        <v>9.7731321873661958E-3</v>
      </c>
      <c r="H7" s="90">
        <v>41920</v>
      </c>
      <c r="I7" s="54">
        <v>31.049999</v>
      </c>
      <c r="J7" s="54">
        <v>1020200</v>
      </c>
      <c r="K7" s="107">
        <f t="shared" si="5"/>
        <v>-0.13977456166745772</v>
      </c>
      <c r="O7" s="90">
        <v>43063</v>
      </c>
      <c r="P7" s="54">
        <v>18.620000999999998</v>
      </c>
      <c r="Q7" s="54">
        <v>1828800</v>
      </c>
      <c r="R7" s="107">
        <f t="shared" si="1"/>
        <v>0.23952732333365612</v>
      </c>
      <c r="W7" s="90">
        <v>41282</v>
      </c>
      <c r="X7" s="54">
        <v>31.730772000000002</v>
      </c>
      <c r="Y7" s="54">
        <v>495920</v>
      </c>
      <c r="Z7" s="107">
        <f t="shared" si="2"/>
        <v>-1.104984145989274E-2</v>
      </c>
      <c r="AE7" s="90">
        <v>41282</v>
      </c>
      <c r="AF7" s="54">
        <v>20.422606999999999</v>
      </c>
      <c r="AG7" s="54">
        <v>27391003</v>
      </c>
      <c r="AH7" s="107">
        <f t="shared" si="3"/>
        <v>1.5187091442341316E-3</v>
      </c>
      <c r="AL7" s="10">
        <v>41646</v>
      </c>
      <c r="AM7">
        <v>1837.880005</v>
      </c>
      <c r="AN7">
        <v>3511750000</v>
      </c>
      <c r="AO7" s="107">
        <f t="shared" si="4"/>
        <v>-2.1220917521214133E-4</v>
      </c>
    </row>
    <row r="8" spans="1:43" x14ac:dyDescent="0.15">
      <c r="A8" s="10">
        <v>41647</v>
      </c>
      <c r="B8" s="9">
        <v>20.096001000000001</v>
      </c>
      <c r="C8">
        <v>46330000</v>
      </c>
      <c r="D8" s="107">
        <f t="shared" si="0"/>
        <v>-2.2641320529392939E-3</v>
      </c>
      <c r="H8" s="90">
        <v>41921</v>
      </c>
      <c r="I8" s="54">
        <v>26.709999</v>
      </c>
      <c r="J8" s="54">
        <v>1775000</v>
      </c>
      <c r="K8" s="107">
        <f t="shared" si="5"/>
        <v>-3.1448821843834684E-2</v>
      </c>
      <c r="O8" s="90">
        <v>43066</v>
      </c>
      <c r="P8" s="54">
        <v>23.08</v>
      </c>
      <c r="Q8" s="54">
        <v>2900600</v>
      </c>
      <c r="R8" s="107">
        <f t="shared" si="1"/>
        <v>-1.2998700173310063E-3</v>
      </c>
      <c r="W8" s="90">
        <v>41283</v>
      </c>
      <c r="X8" s="54">
        <v>31.380151999999999</v>
      </c>
      <c r="Y8" s="54">
        <v>354670</v>
      </c>
      <c r="Z8" s="107">
        <f t="shared" si="2"/>
        <v>1.9553123898188973E-2</v>
      </c>
      <c r="AE8" s="90">
        <v>41283</v>
      </c>
      <c r="AF8" s="54">
        <v>20.453623</v>
      </c>
      <c r="AG8" s="54">
        <v>19245362</v>
      </c>
      <c r="AH8" s="107">
        <f t="shared" ref="AH8:AH67" si="6">AF9/AF8-1</f>
        <v>4.5489251464154723E-3</v>
      </c>
      <c r="AL8" s="10">
        <v>41647</v>
      </c>
      <c r="AM8">
        <v>1837.48999</v>
      </c>
      <c r="AN8">
        <v>3652140000</v>
      </c>
      <c r="AO8" s="107">
        <f t="shared" si="4"/>
        <v>3.4830938044994042E-4</v>
      </c>
    </row>
    <row r="9" spans="1:43" x14ac:dyDescent="0.15">
      <c r="A9" s="10">
        <v>41648</v>
      </c>
      <c r="B9" s="9">
        <v>20.050501000000001</v>
      </c>
      <c r="C9">
        <v>42060000</v>
      </c>
      <c r="D9" s="107">
        <f t="shared" si="0"/>
        <v>-8.3540057178620453E-3</v>
      </c>
      <c r="H9" s="90">
        <v>41922</v>
      </c>
      <c r="I9" s="54">
        <v>25.870000999999998</v>
      </c>
      <c r="J9" s="54">
        <v>1337900</v>
      </c>
      <c r="K9" s="107">
        <f t="shared" si="5"/>
        <v>2.0873559301370026E-2</v>
      </c>
      <c r="O9" s="90">
        <v>43067</v>
      </c>
      <c r="P9" s="54">
        <v>23.049999</v>
      </c>
      <c r="Q9" s="54">
        <v>3565600</v>
      </c>
      <c r="R9" s="107">
        <f t="shared" si="1"/>
        <v>-3.4273276974979394E-2</v>
      </c>
      <c r="W9" s="90">
        <v>41284</v>
      </c>
      <c r="X9" s="54">
        <v>31.993732000000001</v>
      </c>
      <c r="Y9" s="54">
        <v>528680</v>
      </c>
      <c r="Z9" s="107">
        <f t="shared" si="2"/>
        <v>3.0136778041398804E-2</v>
      </c>
      <c r="AE9" s="90">
        <v>41284</v>
      </c>
      <c r="AF9" s="54">
        <v>20.546665000000001</v>
      </c>
      <c r="AG9" s="54">
        <v>17419169</v>
      </c>
      <c r="AH9" s="107">
        <f t="shared" si="6"/>
        <v>1.3207690883167533E-2</v>
      </c>
      <c r="AL9" s="10">
        <v>41648</v>
      </c>
      <c r="AM9">
        <v>1838.130005</v>
      </c>
      <c r="AN9">
        <v>3581150000</v>
      </c>
      <c r="AO9" s="107">
        <f t="shared" si="4"/>
        <v>2.3066866807388564E-3</v>
      </c>
    </row>
    <row r="10" spans="1:43" x14ac:dyDescent="0.15">
      <c r="A10" s="10">
        <v>41649</v>
      </c>
      <c r="B10" s="9">
        <v>19.882999000000002</v>
      </c>
      <c r="C10">
        <v>53590000</v>
      </c>
      <c r="D10" s="107">
        <f t="shared" si="0"/>
        <v>-1.679822042942325E-2</v>
      </c>
      <c r="H10" s="90">
        <v>41925</v>
      </c>
      <c r="I10" s="54">
        <v>26.41</v>
      </c>
      <c r="J10" s="54">
        <v>479100</v>
      </c>
      <c r="K10" s="107">
        <f t="shared" si="5"/>
        <v>-8.7088224157516603E-3</v>
      </c>
      <c r="L10" s="11" t="s">
        <v>10</v>
      </c>
      <c r="M10">
        <f>MIN(I3:I2352)</f>
        <v>18.399999999999999</v>
      </c>
      <c r="O10" s="90">
        <v>43068</v>
      </c>
      <c r="P10" s="54">
        <v>22.26</v>
      </c>
      <c r="Q10" s="54">
        <v>2044200</v>
      </c>
      <c r="R10" s="107">
        <f t="shared" si="1"/>
        <v>-9.9730413297394516E-2</v>
      </c>
      <c r="S10" s="11" t="s">
        <v>10</v>
      </c>
      <c r="T10">
        <f>MIN(P3:P1563)</f>
        <v>2.77</v>
      </c>
      <c r="W10" s="90">
        <v>41285</v>
      </c>
      <c r="X10" s="54">
        <v>32.957920000000001</v>
      </c>
      <c r="Y10" s="54">
        <v>476350</v>
      </c>
      <c r="Z10" s="107">
        <f t="shared" si="2"/>
        <v>1.0638414074674696E-2</v>
      </c>
      <c r="AA10" s="11" t="s">
        <v>10</v>
      </c>
      <c r="AB10">
        <f>MIN(X3:X2793)</f>
        <v>12.133615000000001</v>
      </c>
      <c r="AE10" s="90">
        <v>41285</v>
      </c>
      <c r="AF10" s="54">
        <v>20.818038999999999</v>
      </c>
      <c r="AG10" s="54">
        <v>27193795</v>
      </c>
      <c r="AH10" s="107">
        <f t="shared" si="6"/>
        <v>-9.6833328057458479E-3</v>
      </c>
      <c r="AI10" s="11" t="s">
        <v>10</v>
      </c>
      <c r="AJ10">
        <f>MIN(AF3:AF2793)</f>
        <v>18.561772999999999</v>
      </c>
      <c r="AL10" s="10">
        <v>41649</v>
      </c>
      <c r="AM10">
        <v>1842.369995</v>
      </c>
      <c r="AN10">
        <v>3335710000</v>
      </c>
      <c r="AO10" s="107">
        <f t="shared" si="4"/>
        <v>-1.2576216537872997E-2</v>
      </c>
      <c r="AP10" s="11" t="s">
        <v>11</v>
      </c>
      <c r="AQ10">
        <f>MIN(AM3:AM2269)</f>
        <v>1741.8900149999999</v>
      </c>
    </row>
    <row r="11" spans="1:43" x14ac:dyDescent="0.15">
      <c r="A11" s="10">
        <v>41652</v>
      </c>
      <c r="B11" s="9">
        <v>19.548999999999999</v>
      </c>
      <c r="C11">
        <v>56898000</v>
      </c>
      <c r="D11" s="107">
        <f t="shared" si="0"/>
        <v>1.6778402987365215E-2</v>
      </c>
      <c r="E11" s="12" t="s">
        <v>10</v>
      </c>
      <c r="F11" s="9">
        <f>MIN(B3:B2269)</f>
        <v>14.3475</v>
      </c>
      <c r="H11" s="90">
        <v>41926</v>
      </c>
      <c r="I11" s="54">
        <v>26.18</v>
      </c>
      <c r="J11" s="54">
        <v>800900</v>
      </c>
      <c r="K11" s="107">
        <f t="shared" si="5"/>
        <v>-5.767761650114589E-2</v>
      </c>
      <c r="L11" s="11" t="s">
        <v>12</v>
      </c>
      <c r="M11">
        <f>MAX(I3:I2352)</f>
        <v>345.47000100000002</v>
      </c>
      <c r="O11" s="90">
        <v>43069</v>
      </c>
      <c r="P11" s="54">
        <v>20.040001</v>
      </c>
      <c r="Q11" s="54">
        <v>2171700</v>
      </c>
      <c r="R11" s="107">
        <f t="shared" si="1"/>
        <v>0.17764465181413924</v>
      </c>
      <c r="S11" s="11" t="s">
        <v>12</v>
      </c>
      <c r="T11">
        <f>MAX(P3:P1563)</f>
        <v>106.410004</v>
      </c>
      <c r="W11" s="90">
        <v>41288</v>
      </c>
      <c r="X11" s="54">
        <v>33.308540000000001</v>
      </c>
      <c r="Y11" s="54">
        <v>591850</v>
      </c>
      <c r="Z11" s="107">
        <f t="shared" si="2"/>
        <v>1.8421191682373328E-2</v>
      </c>
      <c r="AA11" s="11" t="s">
        <v>12</v>
      </c>
      <c r="AB11">
        <f>MAX(X3:X2793)</f>
        <v>84.849129000000005</v>
      </c>
      <c r="AE11" s="90">
        <v>41288</v>
      </c>
      <c r="AF11" s="54">
        <v>20.616451000000001</v>
      </c>
      <c r="AG11" s="54">
        <v>25185838</v>
      </c>
      <c r="AH11" s="107">
        <f t="shared" si="6"/>
        <v>-1.2599064698381013E-2</v>
      </c>
      <c r="AI11" s="11" t="s">
        <v>12</v>
      </c>
      <c r="AJ11">
        <f>MAX(AF3:AF2793)</f>
        <v>77.090667999999994</v>
      </c>
      <c r="AL11" s="10">
        <v>41652</v>
      </c>
      <c r="AM11">
        <v>1819.1999510000001</v>
      </c>
      <c r="AN11">
        <v>3591350000</v>
      </c>
      <c r="AO11" s="107">
        <f t="shared" si="4"/>
        <v>1.0817971927264969E-2</v>
      </c>
      <c r="AP11" s="11" t="s">
        <v>12</v>
      </c>
      <c r="AQ11">
        <f>MAX(AM3:AM2269)</f>
        <v>4796.5600590000004</v>
      </c>
    </row>
    <row r="12" spans="1:43" x14ac:dyDescent="0.15">
      <c r="A12" s="10">
        <v>41653</v>
      </c>
      <c r="B12" s="9">
        <v>19.877001</v>
      </c>
      <c r="C12">
        <v>46802000</v>
      </c>
      <c r="D12" s="107">
        <f t="shared" si="0"/>
        <v>-4.2008349247454335E-3</v>
      </c>
      <c r="E12" s="12" t="s">
        <v>12</v>
      </c>
      <c r="F12" s="9">
        <f>MAX(B3:B2269)</f>
        <v>186.57049599999999</v>
      </c>
      <c r="H12" s="90">
        <v>41927</v>
      </c>
      <c r="I12" s="54">
        <v>24.67</v>
      </c>
      <c r="J12" s="54">
        <v>1361200</v>
      </c>
      <c r="K12" s="107">
        <f t="shared" si="5"/>
        <v>-3.1617389541953922E-2</v>
      </c>
      <c r="O12" s="90">
        <v>43070</v>
      </c>
      <c r="P12" s="54">
        <v>23.6</v>
      </c>
      <c r="Q12" s="54">
        <v>3515300</v>
      </c>
      <c r="R12" s="107">
        <f t="shared" si="1"/>
        <v>1.8644110169491412E-2</v>
      </c>
      <c r="W12" s="90">
        <v>41289</v>
      </c>
      <c r="X12" s="54">
        <v>33.922122999999999</v>
      </c>
      <c r="Y12" s="54">
        <v>504020</v>
      </c>
      <c r="Z12" s="107">
        <f t="shared" si="2"/>
        <v>4.1343343988228476E-2</v>
      </c>
      <c r="AE12" s="90">
        <v>41289</v>
      </c>
      <c r="AF12" s="54">
        <v>20.356703</v>
      </c>
      <c r="AG12" s="54">
        <v>22867574</v>
      </c>
      <c r="AH12" s="107">
        <f t="shared" si="6"/>
        <v>7.4273815361947104E-3</v>
      </c>
      <c r="AL12" s="10">
        <v>41653</v>
      </c>
      <c r="AM12">
        <v>1838.880005</v>
      </c>
      <c r="AN12">
        <v>3353270000</v>
      </c>
      <c r="AO12" s="107">
        <f t="shared" si="4"/>
        <v>5.1661881004574361E-3</v>
      </c>
    </row>
    <row r="13" spans="1:43" x14ac:dyDescent="0.15">
      <c r="A13" s="10">
        <v>41654</v>
      </c>
      <c r="B13" s="9">
        <v>19.793500999999999</v>
      </c>
      <c r="C13">
        <v>53566000</v>
      </c>
      <c r="D13" s="107">
        <f t="shared" si="0"/>
        <v>-1.7682571668342639E-4</v>
      </c>
      <c r="H13" s="90">
        <v>41928</v>
      </c>
      <c r="I13" s="54">
        <v>23.889999</v>
      </c>
      <c r="J13" s="54">
        <v>620700</v>
      </c>
      <c r="K13" s="107">
        <f t="shared" si="5"/>
        <v>0.12473847319960107</v>
      </c>
      <c r="O13" s="90">
        <v>43073</v>
      </c>
      <c r="P13" s="54">
        <v>24.040001</v>
      </c>
      <c r="Q13" s="54">
        <v>1864900</v>
      </c>
      <c r="R13" s="107">
        <f t="shared" si="1"/>
        <v>-4.450923275751939E-2</v>
      </c>
      <c r="W13" s="90">
        <v>41290</v>
      </c>
      <c r="X13" s="54">
        <v>35.324576999999998</v>
      </c>
      <c r="Y13" s="54">
        <v>1156460</v>
      </c>
      <c r="Z13" s="107">
        <f t="shared" si="2"/>
        <v>4.9627855416358058E-2</v>
      </c>
      <c r="AE13" s="90">
        <v>41290</v>
      </c>
      <c r="AF13" s="54">
        <v>20.507899999999999</v>
      </c>
      <c r="AG13" s="54">
        <v>52873366</v>
      </c>
      <c r="AH13" s="107">
        <f t="shared" si="6"/>
        <v>2.4007626329365817E-2</v>
      </c>
      <c r="AL13" s="10">
        <v>41654</v>
      </c>
      <c r="AM13">
        <v>1848.380005</v>
      </c>
      <c r="AN13">
        <v>3777800000</v>
      </c>
      <c r="AO13" s="107">
        <f t="shared" si="4"/>
        <v>-1.3471201772711217E-3</v>
      </c>
    </row>
    <row r="14" spans="1:43" x14ac:dyDescent="0.15">
      <c r="A14" s="10">
        <v>41655</v>
      </c>
      <c r="B14" s="9">
        <v>19.790001</v>
      </c>
      <c r="C14">
        <v>52024000</v>
      </c>
      <c r="D14" s="107">
        <f t="shared" si="0"/>
        <v>9.6259722270857218E-3</v>
      </c>
      <c r="H14" s="90">
        <v>41929</v>
      </c>
      <c r="I14" s="54">
        <v>26.870000999999998</v>
      </c>
      <c r="J14" s="54">
        <v>801400</v>
      </c>
      <c r="K14" s="107">
        <f t="shared" si="5"/>
        <v>0.11723107118604137</v>
      </c>
      <c r="O14" s="90">
        <v>43074</v>
      </c>
      <c r="P14" s="54">
        <v>22.969999000000001</v>
      </c>
      <c r="Q14" s="54">
        <v>839300</v>
      </c>
      <c r="R14" s="107">
        <f t="shared" si="1"/>
        <v>4.6582588009690395E-2</v>
      </c>
      <c r="S14" s="11" t="s">
        <v>13</v>
      </c>
      <c r="T14">
        <f>MAX(Q3:Q1563)</f>
        <v>39929900</v>
      </c>
      <c r="W14" s="90">
        <v>41291</v>
      </c>
      <c r="X14" s="54">
        <v>37.077660000000002</v>
      </c>
      <c r="Y14" s="54">
        <v>1110280</v>
      </c>
      <c r="Z14" s="107">
        <f t="shared" si="2"/>
        <v>9.9290839821067456E-2</v>
      </c>
      <c r="AA14" s="11" t="s">
        <v>13</v>
      </c>
      <c r="AB14">
        <f>MAX(Y3:Y2793)</f>
        <v>14944080</v>
      </c>
      <c r="AE14" s="90">
        <v>41291</v>
      </c>
      <c r="AF14" s="54">
        <v>21.000246000000001</v>
      </c>
      <c r="AG14" s="54">
        <v>58113634</v>
      </c>
      <c r="AH14" s="107">
        <f t="shared" si="6"/>
        <v>7.3841992136669532E-4</v>
      </c>
      <c r="AI14" s="11" t="s">
        <v>13</v>
      </c>
      <c r="AJ14">
        <f>MAX(AG3:AG2793)</f>
        <v>183556692</v>
      </c>
      <c r="AL14" s="10">
        <v>41655</v>
      </c>
      <c r="AM14">
        <v>1845.8900149999999</v>
      </c>
      <c r="AN14">
        <v>3491310000</v>
      </c>
      <c r="AO14" s="107">
        <f t="shared" si="4"/>
        <v>-3.8951746537292387E-3</v>
      </c>
      <c r="AP14" s="11" t="s">
        <v>13</v>
      </c>
      <c r="AQ14">
        <f>MAX(AN3:AN2269)</f>
        <v>9976520000</v>
      </c>
    </row>
    <row r="15" spans="1:43" x14ac:dyDescent="0.15">
      <c r="A15" s="10">
        <v>41656</v>
      </c>
      <c r="B15" s="9">
        <v>19.980498999999998</v>
      </c>
      <c r="C15">
        <v>90102000</v>
      </c>
      <c r="D15" s="107">
        <f t="shared" si="0"/>
        <v>1.8618253728297951E-2</v>
      </c>
      <c r="H15" s="90">
        <v>41932</v>
      </c>
      <c r="I15" s="54">
        <v>30.02</v>
      </c>
      <c r="J15" s="54">
        <v>683800</v>
      </c>
      <c r="K15" s="107">
        <f t="shared" si="5"/>
        <v>2.8980646235842844E-2</v>
      </c>
      <c r="L15" s="11" t="s">
        <v>13</v>
      </c>
      <c r="M15">
        <f>MAX(J3:J2352)</f>
        <v>27610900</v>
      </c>
      <c r="O15" s="90">
        <v>43075</v>
      </c>
      <c r="P15" s="54">
        <v>24.040001</v>
      </c>
      <c r="Q15" s="54">
        <v>677900</v>
      </c>
      <c r="R15" s="107">
        <f t="shared" si="1"/>
        <v>1.2479159214677127E-2</v>
      </c>
      <c r="S15" s="11" t="s">
        <v>14</v>
      </c>
      <c r="T15">
        <f>MIN(Q3:Q1563)</f>
        <v>112500</v>
      </c>
      <c r="W15" s="90">
        <v>41292</v>
      </c>
      <c r="X15" s="54">
        <v>40.759132000000001</v>
      </c>
      <c r="Y15" s="54">
        <v>1510160</v>
      </c>
      <c r="Z15" s="107">
        <f t="shared" si="2"/>
        <v>-3.6558972845643578E-2</v>
      </c>
      <c r="AA15" s="11" t="s">
        <v>14</v>
      </c>
      <c r="AB15">
        <f>MIN(Y3:Y2793)</f>
        <v>95600</v>
      </c>
      <c r="AE15" s="90">
        <v>41292</v>
      </c>
      <c r="AF15" s="54">
        <v>21.015753</v>
      </c>
      <c r="AG15" s="54">
        <v>25087471</v>
      </c>
      <c r="AH15" s="107">
        <f t="shared" si="6"/>
        <v>-1.5495471420890694E-2</v>
      </c>
      <c r="AI15" s="11" t="s">
        <v>14</v>
      </c>
      <c r="AJ15">
        <f>MIN(AG3:AG2793)</f>
        <v>2129200</v>
      </c>
      <c r="AL15" s="10">
        <v>41656</v>
      </c>
      <c r="AM15">
        <v>1838.6999510000001</v>
      </c>
      <c r="AN15">
        <v>3626120000</v>
      </c>
      <c r="AO15" s="107">
        <f t="shared" si="4"/>
        <v>2.7737521813855359E-3</v>
      </c>
      <c r="AP15" s="11" t="s">
        <v>14</v>
      </c>
      <c r="AQ15">
        <f>MIN(AN3:AN2269)</f>
        <v>1296530000</v>
      </c>
    </row>
    <row r="16" spans="1:43" x14ac:dyDescent="0.15">
      <c r="A16" s="10">
        <v>41660</v>
      </c>
      <c r="B16" s="9">
        <v>20.352501</v>
      </c>
      <c r="C16">
        <v>62442000</v>
      </c>
      <c r="D16" s="107">
        <f t="shared" si="0"/>
        <v>-6.1664165991197617E-3</v>
      </c>
      <c r="E16" s="12" t="s">
        <v>13</v>
      </c>
      <c r="F16">
        <f>MAX(C3:C2269)</f>
        <v>477122000</v>
      </c>
      <c r="H16" s="90">
        <v>41933</v>
      </c>
      <c r="I16" s="54">
        <v>30.889999</v>
      </c>
      <c r="J16" s="54">
        <v>941900</v>
      </c>
      <c r="K16" s="107">
        <f t="shared" si="5"/>
        <v>-9.6795050074297562E-2</v>
      </c>
      <c r="L16" s="11" t="s">
        <v>14</v>
      </c>
      <c r="M16">
        <f>MIN(J3:J2352)</f>
        <v>136800</v>
      </c>
      <c r="O16" s="90">
        <v>43076</v>
      </c>
      <c r="P16" s="54">
        <v>24.34</v>
      </c>
      <c r="Q16" s="54">
        <v>902100</v>
      </c>
      <c r="R16" s="107">
        <f t="shared" si="1"/>
        <v>-3.0402629416598104E-2</v>
      </c>
      <c r="W16" s="90">
        <v>41296</v>
      </c>
      <c r="X16" s="54">
        <v>39.269019999999998</v>
      </c>
      <c r="Y16" s="54">
        <v>848640</v>
      </c>
      <c r="Z16" s="107">
        <f t="shared" si="2"/>
        <v>2.2321412655574857E-3</v>
      </c>
      <c r="AE16" s="90">
        <v>41296</v>
      </c>
      <c r="AF16" s="54">
        <v>20.690104000000002</v>
      </c>
      <c r="AG16" s="54">
        <v>25371403</v>
      </c>
      <c r="AH16" s="107">
        <f t="shared" si="6"/>
        <v>1.8757759748333491E-4</v>
      </c>
      <c r="AL16" s="10">
        <v>41660</v>
      </c>
      <c r="AM16">
        <v>1843.8000489999999</v>
      </c>
      <c r="AN16">
        <v>3782470000</v>
      </c>
      <c r="AO16" s="107">
        <f t="shared" si="4"/>
        <v>5.7486493753744483E-4</v>
      </c>
    </row>
    <row r="17" spans="1:41" x14ac:dyDescent="0.15">
      <c r="A17" s="10">
        <v>41661</v>
      </c>
      <c r="B17" s="9">
        <v>20.226998999999999</v>
      </c>
      <c r="C17">
        <v>41210000</v>
      </c>
      <c r="D17" s="107">
        <f t="shared" si="0"/>
        <v>-1.1543927005681742E-2</v>
      </c>
      <c r="E17" s="12" t="s">
        <v>14</v>
      </c>
      <c r="F17">
        <f>MIN(C3:C2269)</f>
        <v>17626000</v>
      </c>
      <c r="H17" s="90">
        <v>41934</v>
      </c>
      <c r="I17" s="54">
        <v>27.9</v>
      </c>
      <c r="J17" s="54">
        <v>952500</v>
      </c>
      <c r="K17" s="107">
        <f t="shared" si="5"/>
        <v>-6.7741935483870863E-2</v>
      </c>
      <c r="O17" s="90">
        <v>43077</v>
      </c>
      <c r="P17" s="54">
        <v>23.6</v>
      </c>
      <c r="Q17" s="54">
        <v>442100</v>
      </c>
      <c r="R17" s="107">
        <f t="shared" si="1"/>
        <v>1.610169491525415E-2</v>
      </c>
      <c r="W17" s="90">
        <v>41297</v>
      </c>
      <c r="X17" s="54">
        <v>39.356673999999998</v>
      </c>
      <c r="Y17" s="54">
        <v>454620</v>
      </c>
      <c r="Z17" s="107">
        <f t="shared" si="2"/>
        <v>-2.0044656212565126E-2</v>
      </c>
      <c r="AE17" s="90">
        <v>41297</v>
      </c>
      <c r="AF17" s="54">
        <v>20.693985000000001</v>
      </c>
      <c r="AG17" s="54">
        <v>21471437</v>
      </c>
      <c r="AH17" s="107">
        <f t="shared" si="6"/>
        <v>3.3907678970483301E-2</v>
      </c>
      <c r="AL17" s="10">
        <v>41661</v>
      </c>
      <c r="AM17">
        <v>1844.8599850000001</v>
      </c>
      <c r="AN17">
        <v>3374170000</v>
      </c>
      <c r="AO17" s="107">
        <f t="shared" si="4"/>
        <v>-8.8895765171035368E-3</v>
      </c>
    </row>
    <row r="18" spans="1:41" x14ac:dyDescent="0.15">
      <c r="A18" s="10">
        <v>41662</v>
      </c>
      <c r="B18" s="9">
        <v>19.993500000000001</v>
      </c>
      <c r="C18">
        <v>60508000</v>
      </c>
      <c r="D18" s="107">
        <f t="shared" si="0"/>
        <v>-3.0685022632355508E-2</v>
      </c>
      <c r="H18" s="90">
        <v>41935</v>
      </c>
      <c r="I18" s="54">
        <v>26.01</v>
      </c>
      <c r="J18" s="54">
        <v>946200</v>
      </c>
      <c r="K18" s="107">
        <f t="shared" si="5"/>
        <v>-3.2679738562091609E-2</v>
      </c>
      <c r="O18" s="90">
        <v>43080</v>
      </c>
      <c r="P18" s="54">
        <v>23.98</v>
      </c>
      <c r="Q18" s="54">
        <v>601200</v>
      </c>
      <c r="R18" s="107">
        <f t="shared" si="1"/>
        <v>-1.8348582151793136E-2</v>
      </c>
      <c r="W18" s="90">
        <v>41298</v>
      </c>
      <c r="X18" s="54">
        <v>38.567782999999999</v>
      </c>
      <c r="Y18" s="54">
        <v>726790</v>
      </c>
      <c r="Z18" s="107">
        <f t="shared" si="2"/>
        <v>-6.818177752140997E-3</v>
      </c>
      <c r="AE18" s="90">
        <v>41298</v>
      </c>
      <c r="AF18" s="54">
        <v>21.395669999999999</v>
      </c>
      <c r="AG18" s="54">
        <v>30296851</v>
      </c>
      <c r="AH18" s="107">
        <f t="shared" si="6"/>
        <v>2.4279585542308357E-2</v>
      </c>
      <c r="AL18" s="10">
        <v>41662</v>
      </c>
      <c r="AM18">
        <v>1828.459961</v>
      </c>
      <c r="AN18">
        <v>3972250000</v>
      </c>
      <c r="AO18" s="107">
        <f t="shared" si="4"/>
        <v>-2.0875448636635485E-2</v>
      </c>
    </row>
    <row r="19" spans="1:41" x14ac:dyDescent="0.15">
      <c r="A19" s="10">
        <v>41663</v>
      </c>
      <c r="B19" s="9">
        <v>19.379999000000002</v>
      </c>
      <c r="C19">
        <v>89168000</v>
      </c>
      <c r="D19" s="107">
        <f t="shared" si="0"/>
        <v>-3.4055729311442962E-3</v>
      </c>
      <c r="H19" s="90">
        <v>41936</v>
      </c>
      <c r="I19" s="54">
        <v>25.16</v>
      </c>
      <c r="J19" s="54">
        <v>1005900</v>
      </c>
      <c r="K19" s="107">
        <f t="shared" si="5"/>
        <v>3.5373569157392648E-2</v>
      </c>
      <c r="O19" s="90">
        <v>43081</v>
      </c>
      <c r="P19" s="54">
        <v>23.540001</v>
      </c>
      <c r="Q19" s="54">
        <v>615000</v>
      </c>
      <c r="R19" s="107">
        <f t="shared" si="1"/>
        <v>1.614269260226453E-2</v>
      </c>
      <c r="W19" s="90">
        <v>41299</v>
      </c>
      <c r="X19" s="54">
        <v>38.304820999999997</v>
      </c>
      <c r="Y19" s="54">
        <v>370600</v>
      </c>
      <c r="Z19" s="107">
        <f t="shared" si="2"/>
        <v>1.3729994978961102E-2</v>
      </c>
      <c r="AE19" s="90">
        <v>41299</v>
      </c>
      <c r="AF19" s="54">
        <v>21.915147999999999</v>
      </c>
      <c r="AG19" s="54">
        <v>31672555</v>
      </c>
      <c r="AH19" s="107">
        <f t="shared" si="6"/>
        <v>-1.0259935273993936E-2</v>
      </c>
      <c r="AL19" s="10">
        <v>41663</v>
      </c>
      <c r="AM19">
        <v>1790.290039</v>
      </c>
      <c r="AN19">
        <v>4618450000</v>
      </c>
      <c r="AO19" s="107">
        <f t="shared" si="4"/>
        <v>-4.8762936785797795E-3</v>
      </c>
    </row>
    <row r="20" spans="1:41" x14ac:dyDescent="0.15">
      <c r="A20" s="10">
        <v>41666</v>
      </c>
      <c r="B20" s="9">
        <v>19.313998999999999</v>
      </c>
      <c r="C20">
        <v>78736000</v>
      </c>
      <c r="D20" s="107">
        <f t="shared" si="0"/>
        <v>2.1098737760108621E-2</v>
      </c>
      <c r="E20" s="11"/>
      <c r="H20" s="90">
        <v>41939</v>
      </c>
      <c r="I20" s="54">
        <v>26.049999</v>
      </c>
      <c r="J20" s="54">
        <v>1538900</v>
      </c>
      <c r="K20" s="107">
        <f t="shared" si="5"/>
        <v>-1.3819501490192065E-2</v>
      </c>
      <c r="O20" s="90">
        <v>43082</v>
      </c>
      <c r="P20" s="54">
        <v>23.92</v>
      </c>
      <c r="Q20" s="54">
        <v>425800</v>
      </c>
      <c r="R20" s="107">
        <f t="shared" si="1"/>
        <v>4.180602006689238E-4</v>
      </c>
      <c r="W20" s="90">
        <v>41302</v>
      </c>
      <c r="X20" s="54">
        <v>38.830745999999998</v>
      </c>
      <c r="Y20" s="54">
        <v>488810</v>
      </c>
      <c r="Z20" s="107">
        <f t="shared" si="2"/>
        <v>-2.2573194962569043E-2</v>
      </c>
      <c r="AE20" s="90">
        <v>41302</v>
      </c>
      <c r="AF20" s="54">
        <v>21.690300000000001</v>
      </c>
      <c r="AG20" s="54">
        <v>18714326</v>
      </c>
      <c r="AH20" s="107">
        <f t="shared" si="6"/>
        <v>-5.1831002798485848E-3</v>
      </c>
      <c r="AL20" s="10">
        <v>41666</v>
      </c>
      <c r="AM20">
        <v>1781.5600589999999</v>
      </c>
      <c r="AN20">
        <v>4045200000</v>
      </c>
      <c r="AO20" s="107">
        <f t="shared" si="4"/>
        <v>6.1406523707883132E-3</v>
      </c>
    </row>
    <row r="21" spans="1:41" x14ac:dyDescent="0.15">
      <c r="A21" s="10">
        <v>41667</v>
      </c>
      <c r="B21" s="9">
        <v>19.721499999999999</v>
      </c>
      <c r="C21">
        <v>57890000</v>
      </c>
      <c r="D21" s="107">
        <f t="shared" si="0"/>
        <v>-2.5936211748599169E-2</v>
      </c>
      <c r="H21" s="90">
        <v>41940</v>
      </c>
      <c r="I21" s="54">
        <v>25.690000999999999</v>
      </c>
      <c r="J21" s="54">
        <v>378800</v>
      </c>
      <c r="K21" s="107">
        <f t="shared" si="5"/>
        <v>-2.4523237659663688E-2</v>
      </c>
      <c r="O21" s="90">
        <v>43083</v>
      </c>
      <c r="P21" s="54">
        <v>23.93</v>
      </c>
      <c r="Q21" s="54">
        <v>335300</v>
      </c>
      <c r="R21" s="107">
        <f t="shared" si="1"/>
        <v>-2.4655244463017145E-2</v>
      </c>
      <c r="W21" s="90">
        <v>41303</v>
      </c>
      <c r="X21" s="54">
        <v>37.954211999999998</v>
      </c>
      <c r="Y21" s="54">
        <v>525910</v>
      </c>
      <c r="Z21" s="107">
        <f t="shared" si="2"/>
        <v>-9.2379733769732963E-3</v>
      </c>
      <c r="AE21" s="90">
        <v>41303</v>
      </c>
      <c r="AF21" s="54">
        <v>21.577877000000001</v>
      </c>
      <c r="AG21" s="54">
        <v>16720387</v>
      </c>
      <c r="AH21" s="107">
        <f t="shared" si="6"/>
        <v>2.1556800977222679E-3</v>
      </c>
      <c r="AL21" s="10">
        <v>41667</v>
      </c>
      <c r="AM21">
        <v>1792.5</v>
      </c>
      <c r="AN21">
        <v>3437830000</v>
      </c>
      <c r="AO21" s="107">
        <f t="shared" si="4"/>
        <v>-1.0209232357043185E-2</v>
      </c>
    </row>
    <row r="22" spans="1:41" x14ac:dyDescent="0.15">
      <c r="A22" s="10">
        <v>41668</v>
      </c>
      <c r="B22" s="9">
        <v>19.209999</v>
      </c>
      <c r="C22">
        <v>67646000</v>
      </c>
      <c r="D22" s="107">
        <f t="shared" si="0"/>
        <v>4.8958878134246708E-2</v>
      </c>
      <c r="H22" s="90">
        <v>41941</v>
      </c>
      <c r="I22" s="54">
        <v>25.059999000000001</v>
      </c>
      <c r="J22" s="54">
        <v>341500</v>
      </c>
      <c r="K22" s="107">
        <f t="shared" si="5"/>
        <v>-2.6336752846638278E-2</v>
      </c>
      <c r="O22" s="90">
        <v>43084</v>
      </c>
      <c r="P22" s="54">
        <v>23.34</v>
      </c>
      <c r="Q22" s="54">
        <v>482500</v>
      </c>
      <c r="R22" s="107">
        <f t="shared" si="1"/>
        <v>2.1850899742930752E-2</v>
      </c>
      <c r="W22" s="90">
        <v>41304</v>
      </c>
      <c r="X22" s="54">
        <v>37.603591999999999</v>
      </c>
      <c r="Y22" s="54">
        <v>391170</v>
      </c>
      <c r="Z22" s="107">
        <f t="shared" si="2"/>
        <v>9.3241092499887213E-3</v>
      </c>
      <c r="AE22" s="90">
        <v>41304</v>
      </c>
      <c r="AF22" s="54">
        <v>21.624392</v>
      </c>
      <c r="AG22" s="54">
        <v>16582817</v>
      </c>
      <c r="AH22" s="107">
        <f t="shared" si="6"/>
        <v>3.4063847899168387E-3</v>
      </c>
      <c r="AL22" s="10">
        <v>41668</v>
      </c>
      <c r="AM22">
        <v>1774.1999510000001</v>
      </c>
      <c r="AN22">
        <v>3964020000</v>
      </c>
      <c r="AO22" s="107">
        <f t="shared" si="4"/>
        <v>1.1267044612831345E-2</v>
      </c>
    </row>
    <row r="23" spans="1:41" x14ac:dyDescent="0.15">
      <c r="A23" s="10">
        <v>41669</v>
      </c>
      <c r="B23" s="9">
        <v>20.150499</v>
      </c>
      <c r="C23">
        <v>209478000</v>
      </c>
      <c r="D23" s="107">
        <f t="shared" si="0"/>
        <v>-0.10997241309011752</v>
      </c>
      <c r="E23" s="11"/>
      <c r="F23" s="107"/>
      <c r="H23" s="90">
        <v>41942</v>
      </c>
      <c r="I23" s="54">
        <v>24.4</v>
      </c>
      <c r="J23" s="54">
        <v>758400</v>
      </c>
      <c r="K23" s="107">
        <f t="shared" si="5"/>
        <v>2.8688524590164022E-2</v>
      </c>
      <c r="O23" s="90">
        <v>43087</v>
      </c>
      <c r="P23" s="54">
        <v>23.85</v>
      </c>
      <c r="Q23" s="54">
        <v>712000</v>
      </c>
      <c r="R23" s="107">
        <f t="shared" si="1"/>
        <v>3.8155136268343881E-2</v>
      </c>
      <c r="W23" s="90">
        <v>41305</v>
      </c>
      <c r="X23" s="54">
        <v>37.954211999999998</v>
      </c>
      <c r="Y23" s="54">
        <v>320210</v>
      </c>
      <c r="Z23" s="107">
        <f t="shared" si="2"/>
        <v>3.0023018262110179E-2</v>
      </c>
      <c r="AE23" s="90">
        <v>41305</v>
      </c>
      <c r="AF23" s="54">
        <v>21.698053000000002</v>
      </c>
      <c r="AG23" s="54">
        <v>18880646</v>
      </c>
      <c r="AH23" s="107">
        <f t="shared" si="6"/>
        <v>2.2154844953139241E-2</v>
      </c>
      <c r="AL23" s="10">
        <v>41669</v>
      </c>
      <c r="AM23">
        <v>1794.1899410000001</v>
      </c>
      <c r="AN23">
        <v>3547510000</v>
      </c>
      <c r="AO23" s="107">
        <f t="shared" si="4"/>
        <v>-6.4652993169356243E-3</v>
      </c>
    </row>
    <row r="24" spans="1:41" x14ac:dyDescent="0.15">
      <c r="A24" s="10">
        <v>41670</v>
      </c>
      <c r="B24" s="9">
        <v>17.9345</v>
      </c>
      <c r="C24">
        <v>323096000</v>
      </c>
      <c r="D24" s="107">
        <f t="shared" si="0"/>
        <v>-3.4960495135074932E-2</v>
      </c>
      <c r="H24" s="90">
        <v>41943</v>
      </c>
      <c r="I24" s="54">
        <v>25.1</v>
      </c>
      <c r="J24" s="54">
        <v>827100</v>
      </c>
      <c r="K24" s="107">
        <f t="shared" si="5"/>
        <v>2.4701155378486161E-2</v>
      </c>
      <c r="O24" s="90">
        <v>43088</v>
      </c>
      <c r="P24" s="54">
        <v>24.76</v>
      </c>
      <c r="Q24" s="54">
        <v>1726500</v>
      </c>
      <c r="R24" s="107">
        <f t="shared" si="1"/>
        <v>-9.7738287560581671E-2</v>
      </c>
      <c r="W24" s="90">
        <v>41306</v>
      </c>
      <c r="X24" s="54">
        <v>39.093711999999996</v>
      </c>
      <c r="Y24" s="54">
        <v>455590</v>
      </c>
      <c r="Z24" s="107">
        <f t="shared" si="2"/>
        <v>-1.7937437099858844E-2</v>
      </c>
      <c r="AE24" s="90">
        <v>41306</v>
      </c>
      <c r="AF24" s="54">
        <v>22.17877</v>
      </c>
      <c r="AG24" s="54">
        <v>20128046</v>
      </c>
      <c r="AH24" s="107">
        <f t="shared" si="6"/>
        <v>-2.6568921540734647E-2</v>
      </c>
      <c r="AL24" s="10">
        <v>41670</v>
      </c>
      <c r="AM24">
        <v>1782.589966</v>
      </c>
      <c r="AN24">
        <v>4059690000</v>
      </c>
      <c r="AO24" s="107">
        <f t="shared" si="4"/>
        <v>-2.2831919721464478E-2</v>
      </c>
    </row>
    <row r="25" spans="1:41" x14ac:dyDescent="0.15">
      <c r="A25" s="10">
        <v>41673</v>
      </c>
      <c r="B25" s="9">
        <v>17.307500999999998</v>
      </c>
      <c r="C25">
        <v>205616000</v>
      </c>
      <c r="D25" s="107">
        <f t="shared" si="0"/>
        <v>5.199941921135931E-3</v>
      </c>
      <c r="H25" s="90">
        <v>41946</v>
      </c>
      <c r="I25" s="54">
        <v>25.719999000000001</v>
      </c>
      <c r="J25" s="54">
        <v>1020700</v>
      </c>
      <c r="K25" s="107">
        <f t="shared" si="5"/>
        <v>1.2052955367533258E-2</v>
      </c>
      <c r="O25" s="90">
        <v>43089</v>
      </c>
      <c r="P25" s="54">
        <v>22.34</v>
      </c>
      <c r="Q25" s="54">
        <v>3098600</v>
      </c>
      <c r="R25" s="107">
        <f t="shared" si="1"/>
        <v>3.8048388540734113E-2</v>
      </c>
      <c r="W25" s="90">
        <v>41309</v>
      </c>
      <c r="X25" s="54">
        <v>38.392471</v>
      </c>
      <c r="Y25" s="54">
        <v>241460</v>
      </c>
      <c r="Z25" s="107">
        <f t="shared" si="2"/>
        <v>3.1963506594821833E-2</v>
      </c>
      <c r="AE25" s="90">
        <v>41309</v>
      </c>
      <c r="AF25" s="54">
        <v>21.589504000000002</v>
      </c>
      <c r="AG25" s="54">
        <v>20574259</v>
      </c>
      <c r="AH25" s="107">
        <f t="shared" si="6"/>
        <v>1.3108175157706015E-2</v>
      </c>
      <c r="AL25" s="10">
        <v>41673</v>
      </c>
      <c r="AM25">
        <v>1741.8900149999999</v>
      </c>
      <c r="AN25">
        <v>4726040000</v>
      </c>
      <c r="AO25" s="107">
        <f t="shared" si="4"/>
        <v>7.6410886367013209E-3</v>
      </c>
    </row>
    <row r="26" spans="1:41" x14ac:dyDescent="0.15">
      <c r="A26" s="10">
        <v>41674</v>
      </c>
      <c r="B26" s="9">
        <v>17.397499</v>
      </c>
      <c r="C26">
        <v>96258000</v>
      </c>
      <c r="D26" s="107">
        <f t="shared" si="0"/>
        <v>-4.3109069872628858E-3</v>
      </c>
      <c r="H26" s="90">
        <v>41947</v>
      </c>
      <c r="I26" s="54">
        <v>26.030000999999999</v>
      </c>
      <c r="J26" s="54">
        <v>387500</v>
      </c>
      <c r="K26" s="107">
        <f t="shared" si="5"/>
        <v>-2.2666153566417435E-2</v>
      </c>
      <c r="O26" s="90">
        <v>43090</v>
      </c>
      <c r="P26" s="54">
        <v>23.190000999999999</v>
      </c>
      <c r="Q26" s="54">
        <v>1185200</v>
      </c>
      <c r="R26" s="107">
        <f t="shared" si="1"/>
        <v>6.1664507905799582E-2</v>
      </c>
      <c r="W26" s="90">
        <v>41310</v>
      </c>
      <c r="X26" s="54">
        <v>39.619629000000003</v>
      </c>
      <c r="Y26" s="54">
        <v>402730</v>
      </c>
      <c r="Z26" s="107">
        <f t="shared" si="2"/>
        <v>-4.4247764157508973E-3</v>
      </c>
      <c r="AE26" s="90">
        <v>41310</v>
      </c>
      <c r="AF26" s="54">
        <v>21.872502999999998</v>
      </c>
      <c r="AG26" s="54">
        <v>14695322</v>
      </c>
      <c r="AH26" s="107">
        <f t="shared" si="6"/>
        <v>-5.4942957374379819E-3</v>
      </c>
      <c r="AL26" s="10">
        <v>41674</v>
      </c>
      <c r="AM26">
        <v>1755.1999510000001</v>
      </c>
      <c r="AN26">
        <v>4068410000</v>
      </c>
      <c r="AO26" s="107">
        <f t="shared" si="4"/>
        <v>-2.0282224814169858E-3</v>
      </c>
    </row>
    <row r="27" spans="1:41" x14ac:dyDescent="0.15">
      <c r="A27" s="10">
        <v>41675</v>
      </c>
      <c r="B27" s="9">
        <v>17.322500000000002</v>
      </c>
      <c r="C27">
        <v>88708000</v>
      </c>
      <c r="D27" s="107">
        <f t="shared" si="0"/>
        <v>2.3495453889450069E-2</v>
      </c>
      <c r="H27" s="90">
        <v>41948</v>
      </c>
      <c r="I27" s="54">
        <v>25.440000999999999</v>
      </c>
      <c r="J27" s="54">
        <v>420500</v>
      </c>
      <c r="K27" s="107">
        <f t="shared" si="5"/>
        <v>1.022012538442918E-2</v>
      </c>
      <c r="O27" s="90">
        <v>43091</v>
      </c>
      <c r="P27" s="54">
        <v>24.620000999999998</v>
      </c>
      <c r="Q27" s="54">
        <v>1038000</v>
      </c>
      <c r="R27" s="107">
        <f t="shared" si="1"/>
        <v>0.18359048807512246</v>
      </c>
      <c r="W27" s="90">
        <v>41311</v>
      </c>
      <c r="X27" s="54">
        <v>39.444321000000002</v>
      </c>
      <c r="Y27" s="54">
        <v>344690</v>
      </c>
      <c r="Z27" s="107">
        <f t="shared" si="2"/>
        <v>-1.9999938647695448E-2</v>
      </c>
      <c r="AE27" s="90">
        <v>41311</v>
      </c>
      <c r="AF27" s="54">
        <v>21.752329</v>
      </c>
      <c r="AG27" s="54">
        <v>16639841</v>
      </c>
      <c r="AH27" s="107">
        <f t="shared" si="6"/>
        <v>3.5642160432569625E-4</v>
      </c>
      <c r="AL27" s="10">
        <v>41675</v>
      </c>
      <c r="AM27">
        <v>1751.6400149999999</v>
      </c>
      <c r="AN27">
        <v>3984290000</v>
      </c>
      <c r="AO27" s="107">
        <f t="shared" si="4"/>
        <v>1.2439792887467327E-2</v>
      </c>
    </row>
    <row r="28" spans="1:41" x14ac:dyDescent="0.15">
      <c r="A28" s="10">
        <v>41676</v>
      </c>
      <c r="B28" s="9">
        <v>17.729500000000002</v>
      </c>
      <c r="C28">
        <v>66714000</v>
      </c>
      <c r="D28" s="107">
        <f t="shared" si="0"/>
        <v>1.830288502213806E-2</v>
      </c>
      <c r="H28" s="90">
        <v>41949</v>
      </c>
      <c r="I28" s="54">
        <v>25.700001</v>
      </c>
      <c r="J28" s="54">
        <v>313700</v>
      </c>
      <c r="K28" s="107">
        <f t="shared" si="5"/>
        <v>1.2062217429485766E-2</v>
      </c>
      <c r="O28" s="90">
        <v>43095</v>
      </c>
      <c r="P28" s="54">
        <v>29.139999</v>
      </c>
      <c r="Q28" s="54">
        <v>2630800</v>
      </c>
      <c r="R28" s="107">
        <f t="shared" si="1"/>
        <v>-1.5099451444730683E-2</v>
      </c>
      <c r="W28" s="90">
        <v>41312</v>
      </c>
      <c r="X28" s="54">
        <v>38.655436999999999</v>
      </c>
      <c r="Y28" s="54">
        <v>274070</v>
      </c>
      <c r="Z28" s="107">
        <f t="shared" si="2"/>
        <v>1.8140708123413507E-2</v>
      </c>
      <c r="AE28" s="90">
        <v>41312</v>
      </c>
      <c r="AF28" s="54">
        <v>21.760082000000001</v>
      </c>
      <c r="AG28" s="54">
        <v>18168322</v>
      </c>
      <c r="AH28" s="107">
        <f t="shared" si="6"/>
        <v>8.7297924704512475E-3</v>
      </c>
      <c r="AL28" s="10">
        <v>41676</v>
      </c>
      <c r="AM28">
        <v>1773.4300539999999</v>
      </c>
      <c r="AN28">
        <v>3825410000</v>
      </c>
      <c r="AO28" s="107">
        <f t="shared" si="4"/>
        <v>1.3301886898100301E-2</v>
      </c>
    </row>
    <row r="29" spans="1:41" x14ac:dyDescent="0.15">
      <c r="A29" s="10">
        <v>41677</v>
      </c>
      <c r="B29" s="9">
        <v>18.054001</v>
      </c>
      <c r="C29">
        <v>86610000</v>
      </c>
      <c r="D29" s="107">
        <f t="shared" si="0"/>
        <v>-5.8158853541667721E-4</v>
      </c>
      <c r="H29" s="90">
        <v>41950</v>
      </c>
      <c r="I29" s="54">
        <v>26.01</v>
      </c>
      <c r="J29" s="54">
        <v>451500</v>
      </c>
      <c r="K29" s="107">
        <f t="shared" si="5"/>
        <v>8.0353710111495502E-2</v>
      </c>
      <c r="O29" s="90">
        <v>43096</v>
      </c>
      <c r="P29" s="54">
        <v>28.700001</v>
      </c>
      <c r="Q29" s="54">
        <v>1295800</v>
      </c>
      <c r="R29" s="107">
        <f t="shared" si="1"/>
        <v>-6.1672506561933571E-2</v>
      </c>
      <c r="W29" s="90">
        <v>41313</v>
      </c>
      <c r="X29" s="54">
        <v>39.356673999999998</v>
      </c>
      <c r="Y29" s="54">
        <v>253570</v>
      </c>
      <c r="Z29" s="107">
        <f t="shared" si="2"/>
        <v>-2.0044656212565126E-2</v>
      </c>
      <c r="AE29" s="90">
        <v>41313</v>
      </c>
      <c r="AF29" s="54">
        <v>21.950043000000001</v>
      </c>
      <c r="AG29" s="54">
        <v>19166954</v>
      </c>
      <c r="AH29" s="107">
        <f t="shared" si="6"/>
        <v>-3.709058793187836E-3</v>
      </c>
      <c r="AL29" s="10">
        <v>41677</v>
      </c>
      <c r="AM29">
        <v>1797.0200199999999</v>
      </c>
      <c r="AN29">
        <v>3775990000</v>
      </c>
      <c r="AO29" s="107">
        <f t="shared" si="4"/>
        <v>1.5692346042979199E-3</v>
      </c>
    </row>
    <row r="30" spans="1:41" x14ac:dyDescent="0.15">
      <c r="A30" s="10">
        <v>41680</v>
      </c>
      <c r="B30" s="9">
        <v>18.043500999999999</v>
      </c>
      <c r="C30">
        <v>68994000</v>
      </c>
      <c r="D30" s="107">
        <f t="shared" si="0"/>
        <v>2.5493389558934876E-3</v>
      </c>
      <c r="H30" s="90">
        <v>41953</v>
      </c>
      <c r="I30" s="54">
        <v>28.1</v>
      </c>
      <c r="J30" s="54">
        <v>616300</v>
      </c>
      <c r="K30" s="107">
        <f t="shared" si="5"/>
        <v>-0.15800711743772244</v>
      </c>
      <c r="O30" s="90">
        <v>43097</v>
      </c>
      <c r="P30" s="54">
        <v>26.93</v>
      </c>
      <c r="Q30" s="54">
        <v>1346700</v>
      </c>
      <c r="R30" s="107">
        <f t="shared" si="1"/>
        <v>-4.0846639435573762E-2</v>
      </c>
      <c r="W30" s="90">
        <v>41316</v>
      </c>
      <c r="X30" s="54">
        <v>38.567782999999999</v>
      </c>
      <c r="Y30" s="54">
        <v>406900</v>
      </c>
      <c r="Z30" s="107">
        <f t="shared" si="2"/>
        <v>3.8636288738712388E-2</v>
      </c>
      <c r="AE30" s="90">
        <v>41316</v>
      </c>
      <c r="AF30" s="54">
        <v>21.868628999999999</v>
      </c>
      <c r="AG30" s="54">
        <v>12238538</v>
      </c>
      <c r="AH30" s="107">
        <f t="shared" si="6"/>
        <v>6.5593046550838086E-3</v>
      </c>
      <c r="AL30" s="10">
        <v>41680</v>
      </c>
      <c r="AM30">
        <v>1799.839966</v>
      </c>
      <c r="AN30">
        <v>3312160000</v>
      </c>
      <c r="AO30" s="107">
        <f t="shared" si="4"/>
        <v>1.1062113507929405E-2</v>
      </c>
    </row>
    <row r="31" spans="1:41" x14ac:dyDescent="0.15">
      <c r="A31" s="10">
        <v>41681</v>
      </c>
      <c r="B31" s="9">
        <v>18.089500000000001</v>
      </c>
      <c r="C31">
        <v>64442000</v>
      </c>
      <c r="D31" s="107">
        <f t="shared" si="0"/>
        <v>-3.4660991182730472E-2</v>
      </c>
      <c r="H31" s="90">
        <v>41954</v>
      </c>
      <c r="I31" s="54">
        <v>23.66</v>
      </c>
      <c r="J31" s="54">
        <v>2331500</v>
      </c>
      <c r="K31" s="107">
        <f t="shared" si="5"/>
        <v>-9.9323795435333873E-2</v>
      </c>
      <c r="O31" s="90">
        <v>43098</v>
      </c>
      <c r="P31" s="54">
        <v>25.83</v>
      </c>
      <c r="Q31" s="54">
        <v>563800</v>
      </c>
      <c r="R31" s="107">
        <f t="shared" si="1"/>
        <v>-4.1037553232675106E-2</v>
      </c>
      <c r="W31" s="90">
        <v>41317</v>
      </c>
      <c r="X31" s="54">
        <v>40.057898999999999</v>
      </c>
      <c r="Y31" s="54">
        <v>467660</v>
      </c>
      <c r="Z31" s="107">
        <f t="shared" si="2"/>
        <v>-2.4069834516283639E-2</v>
      </c>
      <c r="AE31" s="90">
        <v>41317</v>
      </c>
      <c r="AF31" s="54">
        <v>22.012072</v>
      </c>
      <c r="AG31" s="54">
        <v>23816311</v>
      </c>
      <c r="AH31" s="107">
        <f t="shared" si="6"/>
        <v>4.7550725801732696E-3</v>
      </c>
      <c r="AL31" s="10">
        <v>41681</v>
      </c>
      <c r="AM31">
        <v>1819.75</v>
      </c>
      <c r="AN31">
        <v>3699380000</v>
      </c>
      <c r="AO31" s="107">
        <f t="shared" si="4"/>
        <v>-2.6926226129964093E-4</v>
      </c>
    </row>
    <row r="32" spans="1:41" x14ac:dyDescent="0.15">
      <c r="A32" s="10">
        <v>41682</v>
      </c>
      <c r="B32" s="9">
        <v>17.462499999999999</v>
      </c>
      <c r="C32">
        <v>131754000</v>
      </c>
      <c r="D32" s="107">
        <f t="shared" si="0"/>
        <v>2.276312097351485E-2</v>
      </c>
      <c r="H32" s="90">
        <v>41955</v>
      </c>
      <c r="I32" s="54">
        <v>21.309999000000001</v>
      </c>
      <c r="J32" s="54">
        <v>1659900</v>
      </c>
      <c r="K32" s="107">
        <f t="shared" si="5"/>
        <v>3.2848476435874074E-2</v>
      </c>
      <c r="O32" s="90">
        <v>43102</v>
      </c>
      <c r="P32" s="54">
        <v>24.77</v>
      </c>
      <c r="Q32" s="54">
        <v>1203800</v>
      </c>
      <c r="R32" s="107">
        <f t="shared" si="1"/>
        <v>-5.6520387565602848E-3</v>
      </c>
      <c r="W32" s="90">
        <v>41318</v>
      </c>
      <c r="X32" s="54">
        <v>39.093711999999996</v>
      </c>
      <c r="Y32" s="54">
        <v>542060</v>
      </c>
      <c r="Z32" s="107">
        <f t="shared" si="2"/>
        <v>8.9684243849754708E-3</v>
      </c>
      <c r="AE32" s="90">
        <v>41318</v>
      </c>
      <c r="AF32" s="54">
        <v>22.116741000000001</v>
      </c>
      <c r="AG32" s="54">
        <v>21612096</v>
      </c>
      <c r="AH32" s="107">
        <f t="shared" si="6"/>
        <v>-3.8564000003437071E-3</v>
      </c>
      <c r="AL32" s="10">
        <v>41682</v>
      </c>
      <c r="AM32">
        <v>1819.26001</v>
      </c>
      <c r="AN32">
        <v>3326380000</v>
      </c>
      <c r="AO32" s="107">
        <f t="shared" si="4"/>
        <v>5.8100249232653223E-3</v>
      </c>
    </row>
    <row r="33" spans="1:41" x14ac:dyDescent="0.15">
      <c r="A33" s="10">
        <v>41683</v>
      </c>
      <c r="B33" s="9">
        <v>17.860001</v>
      </c>
      <c r="C33">
        <v>83500000</v>
      </c>
      <c r="D33" s="107">
        <f t="shared" si="0"/>
        <v>4.1987679619936991E-4</v>
      </c>
      <c r="H33" s="90">
        <v>41956</v>
      </c>
      <c r="I33" s="54">
        <v>22.01</v>
      </c>
      <c r="J33" s="54">
        <v>1143900</v>
      </c>
      <c r="K33" s="107">
        <f t="shared" si="5"/>
        <v>-1.9990913221263118E-2</v>
      </c>
      <c r="O33" s="90">
        <v>43103</v>
      </c>
      <c r="P33" s="54">
        <v>24.629999000000002</v>
      </c>
      <c r="Q33" s="54">
        <v>551400</v>
      </c>
      <c r="R33" s="107">
        <f t="shared" si="1"/>
        <v>2.9638734455490701E-2</v>
      </c>
      <c r="W33" s="90">
        <v>41319</v>
      </c>
      <c r="X33" s="54">
        <v>39.444321000000002</v>
      </c>
      <c r="Y33" s="54">
        <v>477030</v>
      </c>
      <c r="Z33" s="107">
        <f t="shared" si="2"/>
        <v>2.0000116113039423E-2</v>
      </c>
      <c r="AE33" s="90">
        <v>41319</v>
      </c>
      <c r="AF33" s="54">
        <v>22.03145</v>
      </c>
      <c r="AG33" s="54">
        <v>16762205</v>
      </c>
      <c r="AH33" s="107">
        <f t="shared" si="6"/>
        <v>-2.2876388072505804E-3</v>
      </c>
      <c r="AL33" s="10">
        <v>41683</v>
      </c>
      <c r="AM33">
        <v>1829.829956</v>
      </c>
      <c r="AN33">
        <v>3289510000</v>
      </c>
      <c r="AO33" s="107">
        <f t="shared" si="4"/>
        <v>4.809216818833173E-3</v>
      </c>
    </row>
    <row r="34" spans="1:41" x14ac:dyDescent="0.15">
      <c r="A34" s="10">
        <v>41684</v>
      </c>
      <c r="B34" s="9">
        <v>17.8675</v>
      </c>
      <c r="C34">
        <v>70404000</v>
      </c>
      <c r="D34" s="107">
        <f t="shared" si="0"/>
        <v>-1.0353938715545019E-2</v>
      </c>
      <c r="H34" s="90">
        <v>41957</v>
      </c>
      <c r="I34" s="54">
        <v>21.57</v>
      </c>
      <c r="J34" s="54">
        <v>826300</v>
      </c>
      <c r="K34" s="107">
        <f t="shared" si="5"/>
        <v>0</v>
      </c>
      <c r="O34" s="90">
        <v>43104</v>
      </c>
      <c r="P34" s="54">
        <v>25.360001</v>
      </c>
      <c r="Q34" s="54">
        <v>730700</v>
      </c>
      <c r="R34" s="107">
        <f t="shared" si="1"/>
        <v>1.616715235933941E-2</v>
      </c>
      <c r="W34" s="90">
        <v>41320</v>
      </c>
      <c r="X34" s="54">
        <v>40.233212000000002</v>
      </c>
      <c r="Y34" s="54">
        <v>1163930</v>
      </c>
      <c r="Z34" s="107">
        <f t="shared" si="2"/>
        <v>9.368178210578848E-2</v>
      </c>
      <c r="AE34" s="90">
        <v>41320</v>
      </c>
      <c r="AF34" s="54">
        <v>21.98105</v>
      </c>
      <c r="AG34" s="54">
        <v>21693355</v>
      </c>
      <c r="AH34" s="107">
        <f t="shared" si="6"/>
        <v>-3.524399425868241E-4</v>
      </c>
      <c r="AL34" s="10">
        <v>41684</v>
      </c>
      <c r="AM34">
        <v>1838.630005</v>
      </c>
      <c r="AN34">
        <v>3114750000</v>
      </c>
      <c r="AO34" s="107">
        <f t="shared" si="4"/>
        <v>1.15847396931823E-3</v>
      </c>
    </row>
    <row r="35" spans="1:41" x14ac:dyDescent="0.15">
      <c r="A35" s="10">
        <v>41688</v>
      </c>
      <c r="B35" s="9">
        <v>17.682500999999998</v>
      </c>
      <c r="C35">
        <v>99960000</v>
      </c>
      <c r="D35" s="107">
        <f t="shared" si="0"/>
        <v>-1.7729505571638327E-2</v>
      </c>
      <c r="H35" s="90">
        <v>41960</v>
      </c>
      <c r="I35" s="54">
        <v>21.57</v>
      </c>
      <c r="J35" s="54">
        <v>554100</v>
      </c>
      <c r="K35" s="107">
        <f t="shared" si="5"/>
        <v>2.3643949930458819E-2</v>
      </c>
      <c r="O35" s="90">
        <v>43105</v>
      </c>
      <c r="P35" s="54">
        <v>25.77</v>
      </c>
      <c r="Q35" s="54">
        <v>305900</v>
      </c>
      <c r="R35" s="107">
        <f t="shared" si="1"/>
        <v>2.7163329452852158E-2</v>
      </c>
      <c r="W35" s="90">
        <v>41324</v>
      </c>
      <c r="X35" s="54">
        <v>44.002330999999998</v>
      </c>
      <c r="Y35" s="54">
        <v>8389020</v>
      </c>
      <c r="Z35" s="107">
        <f t="shared" si="2"/>
        <v>-0.16733072618357414</v>
      </c>
      <c r="AE35" s="90">
        <v>41324</v>
      </c>
      <c r="AF35" s="54">
        <v>21.973303000000001</v>
      </c>
      <c r="AG35" s="54">
        <v>13548190</v>
      </c>
      <c r="AH35" s="107">
        <f t="shared" si="6"/>
        <v>-2.0289439416550148E-2</v>
      </c>
      <c r="AL35" s="10">
        <v>41688</v>
      </c>
      <c r="AM35">
        <v>1840.76001</v>
      </c>
      <c r="AN35">
        <v>3421110000</v>
      </c>
      <c r="AO35" s="107">
        <f t="shared" si="4"/>
        <v>-6.5244844166295612E-3</v>
      </c>
    </row>
    <row r="36" spans="1:41" x14ac:dyDescent="0.15">
      <c r="A36" s="10">
        <v>41689</v>
      </c>
      <c r="B36" s="9">
        <v>17.368998999999999</v>
      </c>
      <c r="C36">
        <v>83362000</v>
      </c>
      <c r="D36" s="107">
        <f t="shared" si="0"/>
        <v>6.966492427111115E-3</v>
      </c>
      <c r="H36" s="90">
        <v>41961</v>
      </c>
      <c r="I36" s="54">
        <v>22.08</v>
      </c>
      <c r="J36" s="54">
        <v>483800</v>
      </c>
      <c r="K36" s="107">
        <f t="shared" si="5"/>
        <v>9.5109148550724942E-3</v>
      </c>
      <c r="O36" s="90">
        <v>43108</v>
      </c>
      <c r="P36" s="54">
        <v>26.469999000000001</v>
      </c>
      <c r="Q36" s="54">
        <v>374200</v>
      </c>
      <c r="R36" s="107">
        <f t="shared" si="1"/>
        <v>-4.7601059599586715E-2</v>
      </c>
      <c r="W36" s="90">
        <v>41325</v>
      </c>
      <c r="X36" s="54">
        <v>36.639389000000001</v>
      </c>
      <c r="Y36" s="54">
        <v>12982100</v>
      </c>
      <c r="Z36" s="107">
        <f t="shared" si="2"/>
        <v>-4.7846731286921962E-2</v>
      </c>
      <c r="AE36" s="90">
        <v>41325</v>
      </c>
      <c r="AF36" s="54">
        <v>21.527477000000001</v>
      </c>
      <c r="AG36" s="54">
        <v>17572896</v>
      </c>
      <c r="AH36" s="107">
        <f t="shared" si="6"/>
        <v>-1.6387661220123473E-2</v>
      </c>
      <c r="AL36" s="10">
        <v>41689</v>
      </c>
      <c r="AM36">
        <v>1828.75</v>
      </c>
      <c r="AN36">
        <v>3661570000</v>
      </c>
      <c r="AO36" s="107">
        <f t="shared" si="4"/>
        <v>6.0314580997948841E-3</v>
      </c>
    </row>
    <row r="37" spans="1:41" x14ac:dyDescent="0.15">
      <c r="A37" s="10">
        <v>41690</v>
      </c>
      <c r="B37" s="9">
        <v>17.489999999999998</v>
      </c>
      <c r="C37">
        <v>69856000</v>
      </c>
      <c r="D37" s="107">
        <f t="shared" si="0"/>
        <v>-8.6907375643223705E-3</v>
      </c>
      <c r="H37" s="90">
        <v>41962</v>
      </c>
      <c r="I37" s="54">
        <v>22.290001</v>
      </c>
      <c r="J37" s="54">
        <v>713500</v>
      </c>
      <c r="K37" s="107">
        <f t="shared" si="5"/>
        <v>3.185280251894107E-2</v>
      </c>
      <c r="O37" s="90">
        <v>43109</v>
      </c>
      <c r="P37" s="54">
        <v>25.209999</v>
      </c>
      <c r="Q37" s="54">
        <v>520600</v>
      </c>
      <c r="R37" s="107">
        <f t="shared" si="1"/>
        <v>7.1400240833012774E-3</v>
      </c>
      <c r="W37" s="90">
        <v>41326</v>
      </c>
      <c r="X37" s="54">
        <v>34.886313999999999</v>
      </c>
      <c r="Y37" s="54">
        <v>3620680</v>
      </c>
      <c r="Z37" s="107">
        <f t="shared" si="2"/>
        <v>5.7788879616230027E-2</v>
      </c>
      <c r="AE37" s="90">
        <v>41326</v>
      </c>
      <c r="AF37" s="54">
        <v>21.174692</v>
      </c>
      <c r="AG37" s="54">
        <v>25490678</v>
      </c>
      <c r="AH37" s="107">
        <f t="shared" si="6"/>
        <v>7.3236012122395167E-3</v>
      </c>
      <c r="AL37" s="10">
        <v>41690</v>
      </c>
      <c r="AM37">
        <v>1839.780029</v>
      </c>
      <c r="AN37">
        <v>3404980000</v>
      </c>
      <c r="AO37" s="107">
        <f t="shared" si="4"/>
        <v>-1.9187234040792811E-3</v>
      </c>
    </row>
    <row r="38" spans="1:41" x14ac:dyDescent="0.15">
      <c r="A38" s="10">
        <v>41691</v>
      </c>
      <c r="B38" s="9">
        <v>17.337999</v>
      </c>
      <c r="C38">
        <v>84200000</v>
      </c>
      <c r="D38" s="107">
        <f t="shared" si="0"/>
        <v>1.4476987800033925E-2</v>
      </c>
      <c r="H38" s="90">
        <v>41963</v>
      </c>
      <c r="I38" s="54">
        <v>23</v>
      </c>
      <c r="J38" s="54">
        <v>457400</v>
      </c>
      <c r="K38" s="107">
        <f t="shared" si="5"/>
        <v>-3.1304304347826162E-2</v>
      </c>
      <c r="O38" s="90">
        <v>43110</v>
      </c>
      <c r="P38" s="54">
        <v>25.389999</v>
      </c>
      <c r="Q38" s="54">
        <v>360600</v>
      </c>
      <c r="R38" s="107">
        <f t="shared" si="1"/>
        <v>-9.452501356931986E-3</v>
      </c>
      <c r="W38" s="90">
        <v>41327</v>
      </c>
      <c r="X38" s="54">
        <v>36.902355</v>
      </c>
      <c r="Y38" s="54">
        <v>4108530</v>
      </c>
      <c r="Z38" s="107">
        <f t="shared" si="2"/>
        <v>-6.6508248592806574E-2</v>
      </c>
      <c r="AE38" s="90">
        <v>41327</v>
      </c>
      <c r="AF38" s="54">
        <v>21.329767</v>
      </c>
      <c r="AG38" s="54">
        <v>12087425</v>
      </c>
      <c r="AH38" s="107">
        <f t="shared" si="6"/>
        <v>-2.5627143512631956E-2</v>
      </c>
      <c r="AL38" s="10">
        <v>41691</v>
      </c>
      <c r="AM38">
        <v>1836.25</v>
      </c>
      <c r="AN38">
        <v>3403880000</v>
      </c>
      <c r="AO38" s="107">
        <f t="shared" si="4"/>
        <v>6.1865132743363915E-3</v>
      </c>
    </row>
    <row r="39" spans="1:41" x14ac:dyDescent="0.15">
      <c r="A39" s="10">
        <v>41694</v>
      </c>
      <c r="B39" s="9">
        <v>17.589001</v>
      </c>
      <c r="C39">
        <v>72894000</v>
      </c>
      <c r="D39" s="107">
        <f t="shared" si="0"/>
        <v>1.8591107021939557E-2</v>
      </c>
      <c r="H39" s="90">
        <v>41964</v>
      </c>
      <c r="I39" s="54">
        <v>22.280000999999999</v>
      </c>
      <c r="J39" s="54">
        <v>654100</v>
      </c>
      <c r="K39" s="107">
        <f t="shared" si="5"/>
        <v>3.2315932122265245E-2</v>
      </c>
      <c r="O39" s="90">
        <v>43111</v>
      </c>
      <c r="P39" s="54">
        <v>25.15</v>
      </c>
      <c r="Q39" s="54">
        <v>469800</v>
      </c>
      <c r="R39" s="107">
        <f t="shared" si="1"/>
        <v>-3.9765407554670507E-4</v>
      </c>
      <c r="W39" s="90">
        <v>41330</v>
      </c>
      <c r="X39" s="54">
        <v>34.448044000000003</v>
      </c>
      <c r="Y39" s="54">
        <v>1725040</v>
      </c>
      <c r="Z39" s="107">
        <f t="shared" si="2"/>
        <v>1.526728193914284E-2</v>
      </c>
      <c r="AE39" s="90">
        <v>41330</v>
      </c>
      <c r="AF39" s="54">
        <v>20.783145999999999</v>
      </c>
      <c r="AG39" s="54">
        <v>17431286</v>
      </c>
      <c r="AH39" s="107">
        <f t="shared" si="6"/>
        <v>3.9170681859233003E-3</v>
      </c>
      <c r="AL39" s="10">
        <v>41694</v>
      </c>
      <c r="AM39">
        <v>1847.6099850000001</v>
      </c>
      <c r="AN39">
        <v>4014530000</v>
      </c>
      <c r="AO39" s="107">
        <f t="shared" si="4"/>
        <v>-1.3476816104130984E-3</v>
      </c>
    </row>
    <row r="40" spans="1:41" x14ac:dyDescent="0.15">
      <c r="A40" s="10">
        <v>41695</v>
      </c>
      <c r="B40" s="9">
        <v>17.916</v>
      </c>
      <c r="C40">
        <v>74728000</v>
      </c>
      <c r="D40" s="107">
        <f t="shared" si="0"/>
        <v>4.1303862469299624E-3</v>
      </c>
      <c r="H40" s="90">
        <v>41967</v>
      </c>
      <c r="I40" s="54">
        <v>23</v>
      </c>
      <c r="J40" s="54">
        <v>189800</v>
      </c>
      <c r="K40" s="107">
        <f t="shared" si="5"/>
        <v>1.1739130434782696E-2</v>
      </c>
      <c r="O40" s="90">
        <v>43112</v>
      </c>
      <c r="P40" s="54">
        <v>25.139999</v>
      </c>
      <c r="Q40" s="54">
        <v>203100</v>
      </c>
      <c r="R40" s="107">
        <f t="shared" si="1"/>
        <v>-9.3078762652297642E-2</v>
      </c>
      <c r="W40" s="90">
        <v>41331</v>
      </c>
      <c r="X40" s="54">
        <v>34.973972000000003</v>
      </c>
      <c r="Y40" s="54">
        <v>946450</v>
      </c>
      <c r="Z40" s="107">
        <f t="shared" si="2"/>
        <v>1.0024740684300815E-2</v>
      </c>
      <c r="AE40" s="90">
        <v>41331</v>
      </c>
      <c r="AF40" s="54">
        <v>20.864554999999999</v>
      </c>
      <c r="AG40" s="54">
        <v>20108088</v>
      </c>
      <c r="AH40" s="107">
        <f t="shared" si="6"/>
        <v>6.1316428747222318E-3</v>
      </c>
      <c r="AL40" s="10">
        <v>41695</v>
      </c>
      <c r="AM40">
        <v>1845.119995</v>
      </c>
      <c r="AN40">
        <v>3515560000</v>
      </c>
      <c r="AO40" s="107">
        <f t="shared" si="4"/>
        <v>2.1699943693942458E-5</v>
      </c>
    </row>
    <row r="41" spans="1:41" x14ac:dyDescent="0.15">
      <c r="A41" s="10">
        <v>41696</v>
      </c>
      <c r="B41" s="9">
        <v>17.989999999999998</v>
      </c>
      <c r="C41">
        <v>72442000</v>
      </c>
      <c r="D41" s="107">
        <f t="shared" si="0"/>
        <v>9.1717620900499952E-4</v>
      </c>
      <c r="H41" s="90">
        <v>41968</v>
      </c>
      <c r="I41" s="54">
        <v>23.27</v>
      </c>
      <c r="J41" s="54">
        <v>456500</v>
      </c>
      <c r="K41" s="107">
        <f t="shared" si="5"/>
        <v>2.7073485174043732E-2</v>
      </c>
      <c r="O41" s="90">
        <v>43116</v>
      </c>
      <c r="P41" s="54">
        <v>22.799999</v>
      </c>
      <c r="Q41" s="54">
        <v>834600</v>
      </c>
      <c r="R41" s="107">
        <f t="shared" si="1"/>
        <v>-5.7017502500767647E-2</v>
      </c>
      <c r="W41" s="90">
        <v>41332</v>
      </c>
      <c r="X41" s="54">
        <v>35.324576999999998</v>
      </c>
      <c r="Y41" s="54">
        <v>827930</v>
      </c>
      <c r="Z41" s="107">
        <f t="shared" si="2"/>
        <v>0</v>
      </c>
      <c r="AE41" s="90">
        <v>41332</v>
      </c>
      <c r="AF41" s="54">
        <v>20.992488999999999</v>
      </c>
      <c r="AG41" s="54">
        <v>18205625</v>
      </c>
      <c r="AH41" s="107">
        <f t="shared" si="6"/>
        <v>1.0341698880966366E-2</v>
      </c>
      <c r="AL41" s="10">
        <v>41696</v>
      </c>
      <c r="AM41">
        <v>1845.160034</v>
      </c>
      <c r="AN41">
        <v>3716730000</v>
      </c>
      <c r="AO41" s="107">
        <f t="shared" si="4"/>
        <v>4.94808300188887E-3</v>
      </c>
    </row>
    <row r="42" spans="1:41" x14ac:dyDescent="0.15">
      <c r="A42" s="10">
        <v>41697</v>
      </c>
      <c r="B42" s="9">
        <v>18.006499999999999</v>
      </c>
      <c r="C42">
        <v>62098000</v>
      </c>
      <c r="D42" s="107">
        <f t="shared" si="0"/>
        <v>5.4702468553022854E-3</v>
      </c>
      <c r="H42" s="90">
        <v>41969</v>
      </c>
      <c r="I42" s="54">
        <v>23.9</v>
      </c>
      <c r="J42" s="54">
        <v>166200</v>
      </c>
      <c r="K42" s="107">
        <f t="shared" si="5"/>
        <v>1.5062761506276168E-2</v>
      </c>
      <c r="O42" s="90">
        <v>43117</v>
      </c>
      <c r="P42" s="54">
        <v>21.5</v>
      </c>
      <c r="Q42" s="54">
        <v>954600</v>
      </c>
      <c r="R42" s="107">
        <f t="shared" si="1"/>
        <v>-3.7209255813953512E-2</v>
      </c>
      <c r="W42" s="90">
        <v>41333</v>
      </c>
      <c r="X42" s="54">
        <v>35.324576999999998</v>
      </c>
      <c r="Y42" s="54">
        <v>1499640</v>
      </c>
      <c r="Z42" s="107">
        <f t="shared" si="2"/>
        <v>-4.9625505777465273E-3</v>
      </c>
      <c r="AE42" s="90">
        <v>41333</v>
      </c>
      <c r="AF42" s="54">
        <v>21.209586999999999</v>
      </c>
      <c r="AG42" s="54">
        <v>22751388</v>
      </c>
      <c r="AH42" s="107">
        <f t="shared" si="6"/>
        <v>3.4728634744278786E-3</v>
      </c>
      <c r="AL42" s="10">
        <v>41697</v>
      </c>
      <c r="AM42">
        <v>1854.290039</v>
      </c>
      <c r="AN42">
        <v>3547460000</v>
      </c>
      <c r="AO42" s="107">
        <f t="shared" si="4"/>
        <v>2.7826887334101436E-3</v>
      </c>
    </row>
    <row r="43" spans="1:41" x14ac:dyDescent="0.15">
      <c r="A43" s="10">
        <v>41698</v>
      </c>
      <c r="B43" s="9">
        <v>18.105</v>
      </c>
      <c r="C43">
        <v>77640000</v>
      </c>
      <c r="D43" s="107">
        <f t="shared" si="0"/>
        <v>-6.4070698702015649E-3</v>
      </c>
      <c r="H43" s="90">
        <v>41971</v>
      </c>
      <c r="I43" s="54">
        <v>24.26</v>
      </c>
      <c r="J43" s="54">
        <v>136800</v>
      </c>
      <c r="K43" s="107">
        <f t="shared" si="5"/>
        <v>-5.1525144270404E-2</v>
      </c>
      <c r="O43" s="90">
        <v>43118</v>
      </c>
      <c r="P43" s="54">
        <v>20.700001</v>
      </c>
      <c r="Q43" s="54">
        <v>748200</v>
      </c>
      <c r="R43" s="107">
        <f t="shared" si="1"/>
        <v>0</v>
      </c>
      <c r="W43" s="90">
        <v>41334</v>
      </c>
      <c r="X43" s="54">
        <v>35.149276999999998</v>
      </c>
      <c r="Y43" s="54">
        <v>1170360</v>
      </c>
      <c r="Z43" s="107">
        <f t="shared" si="2"/>
        <v>4.2393816521460792E-2</v>
      </c>
      <c r="AE43" s="90">
        <v>41334</v>
      </c>
      <c r="AF43" s="54">
        <v>21.283245000000001</v>
      </c>
      <c r="AG43" s="54">
        <v>15260810</v>
      </c>
      <c r="AH43" s="107">
        <f t="shared" si="6"/>
        <v>1.0564742359541412E-2</v>
      </c>
      <c r="AL43" s="10">
        <v>41698</v>
      </c>
      <c r="AM43">
        <v>1859.4499510000001</v>
      </c>
      <c r="AN43">
        <v>3917450000</v>
      </c>
      <c r="AO43" s="107">
        <f t="shared" si="4"/>
        <v>-7.3785105066267453E-3</v>
      </c>
    </row>
    <row r="44" spans="1:41" x14ac:dyDescent="0.15">
      <c r="A44" s="10">
        <v>41701</v>
      </c>
      <c r="B44" s="9">
        <v>17.989000000000001</v>
      </c>
      <c r="C44">
        <v>55966000</v>
      </c>
      <c r="D44" s="107">
        <f t="shared" si="0"/>
        <v>1.1451442548223945E-2</v>
      </c>
      <c r="H44" s="90">
        <v>41974</v>
      </c>
      <c r="I44" s="54">
        <v>23.01</v>
      </c>
      <c r="J44" s="54">
        <v>425800</v>
      </c>
      <c r="K44" s="107">
        <f t="shared" si="5"/>
        <v>-4.1721034332898865E-2</v>
      </c>
      <c r="O44" s="90">
        <v>43119</v>
      </c>
      <c r="P44" s="54">
        <v>20.700001</v>
      </c>
      <c r="Q44" s="54">
        <v>537400</v>
      </c>
      <c r="R44" s="107">
        <f t="shared" si="1"/>
        <v>2.7053090480527064E-2</v>
      </c>
      <c r="W44" s="90">
        <v>41337</v>
      </c>
      <c r="X44" s="54">
        <v>36.639389000000001</v>
      </c>
      <c r="Y44" s="54">
        <v>1537300</v>
      </c>
      <c r="Z44" s="107">
        <f t="shared" si="2"/>
        <v>2.3926709039825411E-3</v>
      </c>
      <c r="AE44" s="90">
        <v>41337</v>
      </c>
      <c r="AF44" s="54">
        <v>21.508096999999999</v>
      </c>
      <c r="AG44" s="54">
        <v>23168138</v>
      </c>
      <c r="AH44" s="107">
        <f t="shared" si="6"/>
        <v>-3.9655298188397969E-3</v>
      </c>
      <c r="AL44" s="10">
        <v>41701</v>
      </c>
      <c r="AM44">
        <v>1845.7299800000001</v>
      </c>
      <c r="AN44">
        <v>3428220000</v>
      </c>
      <c r="AO44" s="107">
        <f t="shared" si="4"/>
        <v>1.5267701291821645E-2</v>
      </c>
    </row>
    <row r="45" spans="1:41" x14ac:dyDescent="0.15">
      <c r="A45" s="10">
        <v>41702</v>
      </c>
      <c r="B45" s="9">
        <v>18.195</v>
      </c>
      <c r="C45">
        <v>54088000</v>
      </c>
      <c r="D45" s="107">
        <f t="shared" si="0"/>
        <v>2.3275625171750525E-2</v>
      </c>
      <c r="H45" s="90">
        <v>41975</v>
      </c>
      <c r="I45" s="54">
        <v>22.049999</v>
      </c>
      <c r="J45" s="54">
        <v>803400</v>
      </c>
      <c r="K45" s="107">
        <f t="shared" si="5"/>
        <v>-4.0816283030217004E-2</v>
      </c>
      <c r="O45" s="90">
        <v>43122</v>
      </c>
      <c r="P45" s="54">
        <v>21.26</v>
      </c>
      <c r="Q45" s="54">
        <v>681500</v>
      </c>
      <c r="R45" s="107">
        <f t="shared" si="1"/>
        <v>-5.1740357478834431E-3</v>
      </c>
      <c r="W45" s="90">
        <v>41338</v>
      </c>
      <c r="X45" s="54">
        <v>36.727055</v>
      </c>
      <c r="Y45" s="54">
        <v>1345610</v>
      </c>
      <c r="Z45" s="107">
        <f t="shared" si="2"/>
        <v>-4.2959556653807462E-2</v>
      </c>
      <c r="AE45" s="90">
        <v>41338</v>
      </c>
      <c r="AF45" s="54">
        <v>21.422806000000001</v>
      </c>
      <c r="AG45" s="54">
        <v>23314738</v>
      </c>
      <c r="AH45" s="107">
        <f t="shared" si="6"/>
        <v>-3.0582688374249489E-2</v>
      </c>
      <c r="AL45" s="10">
        <v>41702</v>
      </c>
      <c r="AM45">
        <v>1873.910034</v>
      </c>
      <c r="AN45">
        <v>3765770000</v>
      </c>
      <c r="AO45" s="107">
        <f t="shared" si="4"/>
        <v>-5.3351013755253973E-5</v>
      </c>
    </row>
    <row r="46" spans="1:41" x14ac:dyDescent="0.15">
      <c r="A46" s="10">
        <v>41703</v>
      </c>
      <c r="B46" s="9">
        <v>18.618500000000001</v>
      </c>
      <c r="C46">
        <v>76966000</v>
      </c>
      <c r="D46" s="107">
        <f t="shared" si="0"/>
        <v>-5.639552058436248E-4</v>
      </c>
      <c r="H46" s="90">
        <v>41976</v>
      </c>
      <c r="I46" s="54">
        <v>21.15</v>
      </c>
      <c r="J46" s="54">
        <v>320400</v>
      </c>
      <c r="K46" s="107">
        <f t="shared" si="5"/>
        <v>-1.1820330969267157E-2</v>
      </c>
      <c r="O46" s="90">
        <v>43123</v>
      </c>
      <c r="P46" s="54">
        <v>21.15</v>
      </c>
      <c r="Q46" s="54">
        <v>546800</v>
      </c>
      <c r="R46" s="107">
        <f t="shared" si="1"/>
        <v>-1.3711536643025934E-2</v>
      </c>
      <c r="W46" s="90">
        <v>41339</v>
      </c>
      <c r="X46" s="54">
        <v>35.149276999999998</v>
      </c>
      <c r="Y46" s="54">
        <v>817220</v>
      </c>
      <c r="Z46" s="107">
        <f t="shared" si="2"/>
        <v>3.2419073655483688E-2</v>
      </c>
      <c r="AE46" s="90">
        <v>41339</v>
      </c>
      <c r="AF46" s="54">
        <v>20.767638999999999</v>
      </c>
      <c r="AG46" s="54">
        <v>34595273</v>
      </c>
      <c r="AH46" s="107">
        <f t="shared" si="6"/>
        <v>-1.1013721877580651E-2</v>
      </c>
      <c r="AL46" s="10">
        <v>41703</v>
      </c>
      <c r="AM46">
        <v>1873.8100589999999</v>
      </c>
      <c r="AN46">
        <v>3392990000</v>
      </c>
      <c r="AO46" s="107">
        <f t="shared" si="4"/>
        <v>1.7184078954717297E-3</v>
      </c>
    </row>
    <row r="47" spans="1:41" x14ac:dyDescent="0.15">
      <c r="A47" s="10">
        <v>41704</v>
      </c>
      <c r="B47" s="9">
        <v>18.608000000000001</v>
      </c>
      <c r="C47">
        <v>58532000</v>
      </c>
      <c r="D47" s="107">
        <f t="shared" si="0"/>
        <v>-2.6864789337932571E-4</v>
      </c>
      <c r="H47" s="90">
        <v>41977</v>
      </c>
      <c r="I47" s="54">
        <v>20.9</v>
      </c>
      <c r="J47" s="54">
        <v>876900</v>
      </c>
      <c r="K47" s="107">
        <f t="shared" si="5"/>
        <v>-8.1339712918659934E-3</v>
      </c>
      <c r="O47" s="90">
        <v>43124</v>
      </c>
      <c r="P47" s="54">
        <v>20.860001</v>
      </c>
      <c r="Q47" s="54">
        <v>275300</v>
      </c>
      <c r="R47" s="107">
        <f t="shared" si="1"/>
        <v>6.7113611356011127E-3</v>
      </c>
      <c r="W47" s="90">
        <v>41340</v>
      </c>
      <c r="X47" s="54">
        <v>36.288784</v>
      </c>
      <c r="Y47" s="54">
        <v>949980</v>
      </c>
      <c r="Z47" s="107">
        <f t="shared" si="2"/>
        <v>-2.4156775272492492E-3</v>
      </c>
      <c r="AE47" s="90">
        <v>41340</v>
      </c>
      <c r="AF47" s="54">
        <v>20.538910000000001</v>
      </c>
      <c r="AG47" s="54">
        <v>22453200</v>
      </c>
      <c r="AH47" s="107">
        <f t="shared" si="6"/>
        <v>2.8311629000761229E-3</v>
      </c>
      <c r="AL47" s="10">
        <v>41704</v>
      </c>
      <c r="AM47">
        <v>1877.030029</v>
      </c>
      <c r="AN47">
        <v>3360450000</v>
      </c>
      <c r="AO47" s="107">
        <f t="shared" si="4"/>
        <v>5.3808942019850647E-4</v>
      </c>
    </row>
    <row r="48" spans="1:41" x14ac:dyDescent="0.15">
      <c r="A48" s="10">
        <v>41705</v>
      </c>
      <c r="B48" s="9">
        <v>18.603000999999999</v>
      </c>
      <c r="C48">
        <v>45596000</v>
      </c>
      <c r="D48" s="107">
        <f t="shared" si="0"/>
        <v>-4.1122397402439947E-3</v>
      </c>
      <c r="H48" s="90">
        <v>41978</v>
      </c>
      <c r="I48" s="54">
        <v>20.73</v>
      </c>
      <c r="J48" s="54">
        <v>617300</v>
      </c>
      <c r="K48" s="107">
        <f t="shared" si="5"/>
        <v>1.7848528702363753E-2</v>
      </c>
      <c r="O48" s="90">
        <v>43125</v>
      </c>
      <c r="P48" s="54">
        <v>21</v>
      </c>
      <c r="Q48" s="54">
        <v>177200</v>
      </c>
      <c r="R48" s="107">
        <f t="shared" si="1"/>
        <v>3.3333380952381031E-2</v>
      </c>
      <c r="W48" s="90">
        <v>41341</v>
      </c>
      <c r="X48" s="54">
        <v>36.201121999999998</v>
      </c>
      <c r="Y48" s="54">
        <v>467520</v>
      </c>
      <c r="Z48" s="107">
        <f t="shared" si="2"/>
        <v>-7.2639185050671351E-3</v>
      </c>
      <c r="AE48" s="90">
        <v>41341</v>
      </c>
      <c r="AF48" s="54">
        <v>20.597059000000002</v>
      </c>
      <c r="AG48" s="54">
        <v>31070952</v>
      </c>
      <c r="AH48" s="107">
        <f t="shared" si="6"/>
        <v>-6.9639068373791302E-3</v>
      </c>
      <c r="AL48" s="10">
        <v>41705</v>
      </c>
      <c r="AM48">
        <v>1878.040039</v>
      </c>
      <c r="AN48">
        <v>3564740000</v>
      </c>
      <c r="AO48" s="107">
        <f t="shared" si="4"/>
        <v>-4.6324624711580054E-4</v>
      </c>
    </row>
    <row r="49" spans="1:41" x14ac:dyDescent="0.15">
      <c r="A49" s="10">
        <v>41708</v>
      </c>
      <c r="B49" s="9">
        <v>18.526501</v>
      </c>
      <c r="C49">
        <v>42116000</v>
      </c>
      <c r="D49" s="107">
        <f t="shared" si="0"/>
        <v>-4.6150646579189436E-3</v>
      </c>
      <c r="H49" s="90">
        <v>41981</v>
      </c>
      <c r="I49" s="54">
        <v>21.1</v>
      </c>
      <c r="J49" s="54">
        <v>407100</v>
      </c>
      <c r="K49" s="107">
        <f t="shared" si="5"/>
        <v>-4.7393364928910442E-3</v>
      </c>
      <c r="O49" s="90">
        <v>43126</v>
      </c>
      <c r="P49" s="54">
        <v>21.700001</v>
      </c>
      <c r="Q49" s="54">
        <v>307200</v>
      </c>
      <c r="R49" s="107">
        <f t="shared" si="1"/>
        <v>-3.1797279640678244E-2</v>
      </c>
      <c r="W49" s="90">
        <v>41344</v>
      </c>
      <c r="X49" s="54">
        <v>35.938160000000003</v>
      </c>
      <c r="Y49" s="54">
        <v>626430</v>
      </c>
      <c r="Z49" s="107">
        <f t="shared" si="2"/>
        <v>-1.7073300358171006E-2</v>
      </c>
      <c r="AE49" s="90">
        <v>41344</v>
      </c>
      <c r="AF49" s="54">
        <v>20.453623</v>
      </c>
      <c r="AG49" s="54">
        <v>21300840</v>
      </c>
      <c r="AH49" s="107">
        <f t="shared" si="6"/>
        <v>3.7907220642523498E-3</v>
      </c>
      <c r="AL49" s="10">
        <v>41708</v>
      </c>
      <c r="AM49">
        <v>1877.170044</v>
      </c>
      <c r="AN49">
        <v>3021350000</v>
      </c>
      <c r="AO49" s="107">
        <f t="shared" si="4"/>
        <v>-5.0821389519254412E-3</v>
      </c>
    </row>
    <row r="50" spans="1:41" x14ac:dyDescent="0.15">
      <c r="A50" s="10">
        <v>41709</v>
      </c>
      <c r="B50" s="9">
        <v>18.440999999999999</v>
      </c>
      <c r="C50">
        <v>44922000</v>
      </c>
      <c r="D50" s="107">
        <f t="shared" si="0"/>
        <v>4.9346564719918717E-3</v>
      </c>
      <c r="H50" s="90">
        <v>41982</v>
      </c>
      <c r="I50" s="54">
        <v>21</v>
      </c>
      <c r="J50" s="54">
        <v>345300</v>
      </c>
      <c r="K50" s="107">
        <f t="shared" si="5"/>
        <v>-4.1428619047618964E-2</v>
      </c>
      <c r="O50" s="90">
        <v>43129</v>
      </c>
      <c r="P50" s="54">
        <v>21.01</v>
      </c>
      <c r="Q50" s="54">
        <v>312400</v>
      </c>
      <c r="R50" s="107">
        <f t="shared" si="1"/>
        <v>-4.8548310328415223E-2</v>
      </c>
      <c r="W50" s="90">
        <v>41345</v>
      </c>
      <c r="X50" s="54">
        <v>35.324576999999998</v>
      </c>
      <c r="Y50" s="54">
        <v>589140</v>
      </c>
      <c r="Z50" s="107">
        <f t="shared" si="2"/>
        <v>4.9631167557930844E-3</v>
      </c>
      <c r="AE50" s="90">
        <v>41345</v>
      </c>
      <c r="AF50" s="54">
        <v>20.531157</v>
      </c>
      <c r="AG50" s="54">
        <v>38310386</v>
      </c>
      <c r="AH50" s="107">
        <f t="shared" si="6"/>
        <v>-3.7386495071855874E-2</v>
      </c>
      <c r="AL50" s="10">
        <v>41709</v>
      </c>
      <c r="AM50">
        <v>1867.630005</v>
      </c>
      <c r="AN50">
        <v>3392400000</v>
      </c>
      <c r="AO50" s="107">
        <f t="shared" si="4"/>
        <v>3.0517072357705288E-4</v>
      </c>
    </row>
    <row r="51" spans="1:41" x14ac:dyDescent="0.15">
      <c r="A51" s="10">
        <v>41710</v>
      </c>
      <c r="B51" s="9">
        <v>18.532</v>
      </c>
      <c r="C51">
        <v>44332000</v>
      </c>
      <c r="D51" s="107">
        <f t="shared" si="0"/>
        <v>2.3472911720268108E-3</v>
      </c>
      <c r="H51" s="90">
        <v>41983</v>
      </c>
      <c r="I51" s="54">
        <v>20.129999000000002</v>
      </c>
      <c r="J51" s="54">
        <v>418400</v>
      </c>
      <c r="K51" s="107">
        <f t="shared" si="5"/>
        <v>-3.7257825993930793E-2</v>
      </c>
      <c r="O51" s="90">
        <v>43130</v>
      </c>
      <c r="P51" s="54">
        <v>19.989999999999998</v>
      </c>
      <c r="Q51" s="54">
        <v>736800</v>
      </c>
      <c r="R51" s="107">
        <f t="shared" si="1"/>
        <v>3.4017008504252377E-2</v>
      </c>
      <c r="W51" s="90">
        <v>41346</v>
      </c>
      <c r="X51" s="54">
        <v>35.499896999999997</v>
      </c>
      <c r="Y51" s="54">
        <v>660270</v>
      </c>
      <c r="Z51" s="107">
        <f t="shared" si="2"/>
        <v>0</v>
      </c>
      <c r="AE51" s="90">
        <v>41346</v>
      </c>
      <c r="AF51" s="54">
        <v>19.763569</v>
      </c>
      <c r="AG51" s="54">
        <v>47057155</v>
      </c>
      <c r="AH51" s="107">
        <f t="shared" si="6"/>
        <v>1.6084443047710506E-2</v>
      </c>
      <c r="AL51" s="10">
        <v>41710</v>
      </c>
      <c r="AM51">
        <v>1868.1999510000001</v>
      </c>
      <c r="AN51">
        <v>3270860000</v>
      </c>
      <c r="AO51" s="107">
        <f t="shared" si="4"/>
        <v>-1.1701094943450174E-2</v>
      </c>
    </row>
    <row r="52" spans="1:41" x14ac:dyDescent="0.15">
      <c r="A52" s="10">
        <v>41711</v>
      </c>
      <c r="B52" s="9">
        <v>18.575500000000002</v>
      </c>
      <c r="C52">
        <v>136580000</v>
      </c>
      <c r="D52" s="107">
        <f t="shared" si="0"/>
        <v>6.0025302145298998E-3</v>
      </c>
      <c r="H52" s="90">
        <v>41984</v>
      </c>
      <c r="I52" s="54">
        <v>19.379999000000002</v>
      </c>
      <c r="J52" s="54">
        <v>748700</v>
      </c>
      <c r="K52" s="107">
        <f t="shared" si="5"/>
        <v>-4.8503511274691102E-2</v>
      </c>
      <c r="O52" s="90">
        <v>43131</v>
      </c>
      <c r="P52" s="54">
        <v>20.67</v>
      </c>
      <c r="Q52" s="54">
        <v>456200</v>
      </c>
      <c r="R52" s="107">
        <f t="shared" si="1"/>
        <v>-2.225452346395751E-2</v>
      </c>
      <c r="W52" s="90">
        <v>41347</v>
      </c>
      <c r="X52" s="54">
        <v>35.499896999999997</v>
      </c>
      <c r="Y52" s="54">
        <v>500390</v>
      </c>
      <c r="Z52" s="107">
        <f t="shared" si="2"/>
        <v>-9.8766483745008626E-3</v>
      </c>
      <c r="AE52" s="90">
        <v>41347</v>
      </c>
      <c r="AF52" s="54">
        <v>20.081454999999998</v>
      </c>
      <c r="AG52" s="54">
        <v>40736045</v>
      </c>
      <c r="AH52" s="107">
        <f t="shared" si="6"/>
        <v>-2.683371299539794E-2</v>
      </c>
      <c r="AL52" s="10">
        <v>41711</v>
      </c>
      <c r="AM52">
        <v>1846.339966</v>
      </c>
      <c r="AN52">
        <v>3670990000</v>
      </c>
      <c r="AO52" s="107">
        <f t="shared" si="4"/>
        <v>-2.8217777310465264E-3</v>
      </c>
    </row>
    <row r="53" spans="1:41" x14ac:dyDescent="0.15">
      <c r="A53" s="10">
        <v>41712</v>
      </c>
      <c r="B53" s="9">
        <v>18.687000000000001</v>
      </c>
      <c r="C53">
        <v>88044000</v>
      </c>
      <c r="D53" s="107">
        <f t="shared" si="0"/>
        <v>3.4784074490286088E-3</v>
      </c>
      <c r="H53" s="90">
        <v>41985</v>
      </c>
      <c r="I53" s="54">
        <v>18.440000999999999</v>
      </c>
      <c r="J53" s="54">
        <v>2432300</v>
      </c>
      <c r="K53" s="107">
        <f t="shared" si="5"/>
        <v>3.9045496797966539E-2</v>
      </c>
      <c r="O53" s="90">
        <v>43132</v>
      </c>
      <c r="P53" s="54">
        <v>20.209999</v>
      </c>
      <c r="Q53" s="54">
        <v>343500</v>
      </c>
      <c r="R53" s="107">
        <f t="shared" si="1"/>
        <v>-6.9272145931328355E-3</v>
      </c>
      <c r="W53" s="90">
        <v>41348</v>
      </c>
      <c r="X53" s="54">
        <v>35.149276999999998</v>
      </c>
      <c r="Y53" s="54">
        <v>1168200</v>
      </c>
      <c r="Z53" s="107">
        <f t="shared" si="2"/>
        <v>1.4962583725406375E-2</v>
      </c>
      <c r="AE53" s="90">
        <v>41348</v>
      </c>
      <c r="AF53" s="54">
        <v>19.542594999999999</v>
      </c>
      <c r="AG53" s="54">
        <v>51718392</v>
      </c>
      <c r="AH53" s="107">
        <f t="shared" si="6"/>
        <v>-5.9514102400421987E-3</v>
      </c>
      <c r="AL53" s="10">
        <v>41712</v>
      </c>
      <c r="AM53">
        <v>1841.130005</v>
      </c>
      <c r="AN53">
        <v>3285460000</v>
      </c>
      <c r="AO53" s="107">
        <f t="shared" si="4"/>
        <v>9.6136345352755281E-3</v>
      </c>
    </row>
    <row r="54" spans="1:41" x14ac:dyDescent="0.15">
      <c r="A54" s="10">
        <v>41715</v>
      </c>
      <c r="B54" s="9">
        <v>18.752001</v>
      </c>
      <c r="C54">
        <v>46060000</v>
      </c>
      <c r="D54" s="107">
        <f t="shared" si="0"/>
        <v>9.9454986163876047E-3</v>
      </c>
      <c r="H54" s="90">
        <v>41988</v>
      </c>
      <c r="I54" s="54">
        <v>19.16</v>
      </c>
      <c r="J54" s="54">
        <v>876400</v>
      </c>
      <c r="K54" s="107">
        <f t="shared" si="5"/>
        <v>-3.9665970772442716E-2</v>
      </c>
      <c r="O54" s="90">
        <v>43133</v>
      </c>
      <c r="P54" s="54">
        <v>20.07</v>
      </c>
      <c r="Q54" s="54">
        <v>282800</v>
      </c>
      <c r="R54" s="107">
        <f t="shared" si="1"/>
        <v>-3.4379720976581929E-2</v>
      </c>
      <c r="W54" s="90">
        <v>41351</v>
      </c>
      <c r="X54" s="54">
        <v>35.675201000000001</v>
      </c>
      <c r="Y54" s="54">
        <v>897560</v>
      </c>
      <c r="Z54" s="107">
        <f t="shared" si="2"/>
        <v>-4.9138896232148177E-3</v>
      </c>
      <c r="AE54" s="90">
        <v>41351</v>
      </c>
      <c r="AF54" s="54">
        <v>19.426289000000001</v>
      </c>
      <c r="AG54" s="54">
        <v>34069464</v>
      </c>
      <c r="AH54" s="107">
        <f t="shared" si="6"/>
        <v>1.9756732744993233E-2</v>
      </c>
      <c r="AL54" s="10">
        <v>41715</v>
      </c>
      <c r="AM54">
        <v>1858.829956</v>
      </c>
      <c r="AN54">
        <v>2860490000</v>
      </c>
      <c r="AO54" s="107">
        <f t="shared" si="4"/>
        <v>7.2196189633604302E-3</v>
      </c>
    </row>
    <row r="55" spans="1:41" x14ac:dyDescent="0.15">
      <c r="A55" s="10">
        <v>41716</v>
      </c>
      <c r="B55" s="9">
        <v>18.938499</v>
      </c>
      <c r="C55">
        <v>49670000</v>
      </c>
      <c r="D55" s="107">
        <f t="shared" si="0"/>
        <v>-1.4626185528219482E-2</v>
      </c>
      <c r="H55" s="90">
        <v>41989</v>
      </c>
      <c r="I55" s="54">
        <v>18.399999999999999</v>
      </c>
      <c r="J55" s="54">
        <v>461700</v>
      </c>
      <c r="K55" s="107">
        <f t="shared" si="5"/>
        <v>0.12554342391304352</v>
      </c>
      <c r="O55" s="90">
        <v>43136</v>
      </c>
      <c r="P55" s="54">
        <v>19.379999000000002</v>
      </c>
      <c r="Q55" s="54">
        <v>280600</v>
      </c>
      <c r="R55" s="107">
        <f t="shared" si="1"/>
        <v>5.4695668456948621E-2</v>
      </c>
      <c r="W55" s="90">
        <v>41352</v>
      </c>
      <c r="X55" s="54">
        <v>35.499896999999997</v>
      </c>
      <c r="Y55" s="54">
        <v>778670</v>
      </c>
      <c r="Z55" s="107">
        <f t="shared" si="2"/>
        <v>1.2345472438976657E-2</v>
      </c>
      <c r="AE55" s="90">
        <v>41352</v>
      </c>
      <c r="AF55" s="54">
        <v>19.810089000000001</v>
      </c>
      <c r="AG55" s="54">
        <v>34745911</v>
      </c>
      <c r="AH55" s="107">
        <f t="shared" si="6"/>
        <v>2.583158510797201E-2</v>
      </c>
      <c r="AL55" s="10">
        <v>41716</v>
      </c>
      <c r="AM55">
        <v>1872.25</v>
      </c>
      <c r="AN55">
        <v>2930190000</v>
      </c>
      <c r="AO55" s="107">
        <f t="shared" si="4"/>
        <v>-6.1316490853251526E-3</v>
      </c>
    </row>
    <row r="56" spans="1:41" x14ac:dyDescent="0.15">
      <c r="A56" s="10">
        <v>41717</v>
      </c>
      <c r="B56" s="9">
        <v>18.661501000000001</v>
      </c>
      <c r="C56">
        <v>52934000</v>
      </c>
      <c r="D56" s="107">
        <f t="shared" si="0"/>
        <v>-1.1413926457469969E-2</v>
      </c>
      <c r="H56" s="90">
        <v>41990</v>
      </c>
      <c r="I56" s="54">
        <v>20.709999</v>
      </c>
      <c r="J56" s="54">
        <v>947700</v>
      </c>
      <c r="K56" s="107">
        <f t="shared" si="5"/>
        <v>4.8285854576817222E-3</v>
      </c>
      <c r="O56" s="90">
        <v>43137</v>
      </c>
      <c r="P56" s="54">
        <v>20.440000999999999</v>
      </c>
      <c r="Q56" s="54">
        <v>304900</v>
      </c>
      <c r="R56" s="107">
        <f t="shared" si="1"/>
        <v>2.4461838333569519E-2</v>
      </c>
      <c r="W56" s="90">
        <v>41353</v>
      </c>
      <c r="X56" s="54">
        <v>35.938160000000003</v>
      </c>
      <c r="Y56" s="54">
        <v>671540</v>
      </c>
      <c r="Z56" s="107">
        <f t="shared" si="2"/>
        <v>-1.7073300358171006E-2</v>
      </c>
      <c r="AE56" s="90">
        <v>41353</v>
      </c>
      <c r="AF56" s="54">
        <v>20.321815000000001</v>
      </c>
      <c r="AG56" s="54">
        <v>34767295</v>
      </c>
      <c r="AH56" s="107">
        <f t="shared" si="6"/>
        <v>9.5384688818396235E-3</v>
      </c>
      <c r="AL56" s="10">
        <v>41717</v>
      </c>
      <c r="AM56">
        <v>1860.7700199999999</v>
      </c>
      <c r="AN56">
        <v>3289210000</v>
      </c>
      <c r="AO56" s="107">
        <f t="shared" si="4"/>
        <v>6.0405046723615019E-3</v>
      </c>
    </row>
    <row r="57" spans="1:41" x14ac:dyDescent="0.15">
      <c r="A57" s="10">
        <v>41718</v>
      </c>
      <c r="B57" s="9">
        <v>18.448499999999999</v>
      </c>
      <c r="C57">
        <v>51170000</v>
      </c>
      <c r="D57" s="107">
        <f t="shared" si="0"/>
        <v>-2.2630566170691369E-2</v>
      </c>
      <c r="H57" s="90">
        <v>41991</v>
      </c>
      <c r="I57" s="54">
        <v>20.809999000000001</v>
      </c>
      <c r="J57" s="54">
        <v>867800</v>
      </c>
      <c r="K57" s="107">
        <f t="shared" si="5"/>
        <v>-3.6040366940911395E-2</v>
      </c>
      <c r="O57" s="90">
        <v>43138</v>
      </c>
      <c r="P57" s="54">
        <v>20.940000999999999</v>
      </c>
      <c r="Q57" s="54">
        <v>322900</v>
      </c>
      <c r="R57" s="107">
        <f t="shared" si="1"/>
        <v>-4.2502481255850877E-2</v>
      </c>
      <c r="W57" s="90">
        <v>41354</v>
      </c>
      <c r="X57" s="54">
        <v>35.324576999999998</v>
      </c>
      <c r="Y57" s="54">
        <v>430180</v>
      </c>
      <c r="Z57" s="107">
        <f t="shared" si="2"/>
        <v>-2.4810488176545409E-3</v>
      </c>
      <c r="AE57" s="90">
        <v>41354</v>
      </c>
      <c r="AF57" s="54">
        <v>20.515654000000001</v>
      </c>
      <c r="AG57" s="54">
        <v>33398244</v>
      </c>
      <c r="AH57" s="107">
        <f t="shared" si="6"/>
        <v>6.6135352058480645E-3</v>
      </c>
      <c r="AL57" s="10">
        <v>41718</v>
      </c>
      <c r="AM57">
        <v>1872.01001</v>
      </c>
      <c r="AN57">
        <v>3327540000</v>
      </c>
      <c r="AO57" s="107">
        <f t="shared" si="4"/>
        <v>-2.9326712841669655E-3</v>
      </c>
    </row>
    <row r="58" spans="1:41" x14ac:dyDescent="0.15">
      <c r="A58" s="10">
        <v>41719</v>
      </c>
      <c r="B58" s="9">
        <v>18.030999999999999</v>
      </c>
      <c r="C58">
        <v>108282000</v>
      </c>
      <c r="D58" s="107">
        <f t="shared" si="0"/>
        <v>-2.431917253618765E-2</v>
      </c>
      <c r="H58" s="90">
        <v>41992</v>
      </c>
      <c r="I58" s="54">
        <v>20.059999000000001</v>
      </c>
      <c r="J58" s="54">
        <v>2301400</v>
      </c>
      <c r="K58" s="107">
        <f t="shared" si="5"/>
        <v>1.5952144364513643E-2</v>
      </c>
      <c r="O58" s="90">
        <v>43139</v>
      </c>
      <c r="P58" s="54">
        <v>20.049999</v>
      </c>
      <c r="Q58" s="54">
        <v>159100</v>
      </c>
      <c r="R58" s="107">
        <f t="shared" si="1"/>
        <v>-2.4438903962040071E-2</v>
      </c>
      <c r="W58" s="90">
        <v>41355</v>
      </c>
      <c r="X58" s="54">
        <v>35.236935000000003</v>
      </c>
      <c r="Y58" s="54">
        <v>505960</v>
      </c>
      <c r="Z58" s="107">
        <f t="shared" si="2"/>
        <v>-4.9751489452759534E-3</v>
      </c>
      <c r="AE58" s="90">
        <v>41355</v>
      </c>
      <c r="AF58" s="54">
        <v>20.651335</v>
      </c>
      <c r="AG58" s="54">
        <v>20198851</v>
      </c>
      <c r="AH58" s="107">
        <f t="shared" si="6"/>
        <v>-3.6793747232321761E-2</v>
      </c>
      <c r="AL58" s="10">
        <v>41719</v>
      </c>
      <c r="AM58">
        <v>1866.5200199999999</v>
      </c>
      <c r="AN58">
        <v>5270710000</v>
      </c>
      <c r="AO58" s="107">
        <f t="shared" si="4"/>
        <v>-4.864710210823131E-3</v>
      </c>
    </row>
    <row r="59" spans="1:41" x14ac:dyDescent="0.15">
      <c r="A59" s="10">
        <v>41722</v>
      </c>
      <c r="B59" s="9">
        <v>17.592500999999999</v>
      </c>
      <c r="C59">
        <v>97470000</v>
      </c>
      <c r="D59" s="107">
        <f t="shared" si="0"/>
        <v>8.1284065295774699E-3</v>
      </c>
      <c r="H59" s="90">
        <v>41995</v>
      </c>
      <c r="I59" s="54">
        <v>20.379999000000002</v>
      </c>
      <c r="J59" s="54">
        <v>945800</v>
      </c>
      <c r="K59" s="107">
        <f t="shared" si="5"/>
        <v>2.0117861634831202E-2</v>
      </c>
      <c r="O59" s="90">
        <v>43140</v>
      </c>
      <c r="P59" s="54">
        <v>19.559999000000001</v>
      </c>
      <c r="Q59" s="54">
        <v>203300</v>
      </c>
      <c r="R59" s="107">
        <f t="shared" si="1"/>
        <v>2.9141105784310062E-2</v>
      </c>
      <c r="W59" s="90">
        <v>41358</v>
      </c>
      <c r="X59" s="54">
        <v>35.061625999999997</v>
      </c>
      <c r="Y59" s="54">
        <v>529240</v>
      </c>
      <c r="Z59" s="107">
        <f t="shared" si="2"/>
        <v>-2.4999981461211185E-3</v>
      </c>
      <c r="AE59" s="90">
        <v>41358</v>
      </c>
      <c r="AF59" s="54">
        <v>19.891494999999999</v>
      </c>
      <c r="AG59" s="54">
        <v>43189740</v>
      </c>
      <c r="AH59" s="107">
        <f t="shared" si="6"/>
        <v>1.5201924239480302E-2</v>
      </c>
      <c r="AL59" s="10">
        <v>41722</v>
      </c>
      <c r="AM59">
        <v>1857.4399410000001</v>
      </c>
      <c r="AN59">
        <v>3409000000</v>
      </c>
      <c r="AO59" s="107">
        <f t="shared" si="4"/>
        <v>4.4039399710529281E-3</v>
      </c>
    </row>
    <row r="60" spans="1:41" x14ac:dyDescent="0.15">
      <c r="A60" s="10">
        <v>41723</v>
      </c>
      <c r="B60" s="9">
        <v>17.735499999999998</v>
      </c>
      <c r="C60">
        <v>88914000</v>
      </c>
      <c r="D60" s="107">
        <f t="shared" si="0"/>
        <v>-3.1857009951791526E-2</v>
      </c>
      <c r="H60" s="90">
        <v>41996</v>
      </c>
      <c r="I60" s="54">
        <v>20.790001</v>
      </c>
      <c r="J60" s="54">
        <v>531500</v>
      </c>
      <c r="K60" s="107">
        <f t="shared" si="5"/>
        <v>-1.6835016025251837E-2</v>
      </c>
      <c r="O60" s="90">
        <v>43143</v>
      </c>
      <c r="P60" s="54">
        <v>20.129999000000002</v>
      </c>
      <c r="Q60" s="54">
        <v>119000</v>
      </c>
      <c r="R60" s="107">
        <f t="shared" si="1"/>
        <v>-6.4579734951800694E-3</v>
      </c>
      <c r="W60" s="90">
        <v>41359</v>
      </c>
      <c r="X60" s="54">
        <v>34.973972000000003</v>
      </c>
      <c r="Y60" s="54">
        <v>652770</v>
      </c>
      <c r="Z60" s="107">
        <f t="shared" si="2"/>
        <v>-2.5062780973233445E-2</v>
      </c>
      <c r="AE60" s="90">
        <v>41359</v>
      </c>
      <c r="AF60" s="54">
        <v>20.193884000000001</v>
      </c>
      <c r="AG60" s="54">
        <v>25564097</v>
      </c>
      <c r="AH60" s="107">
        <f t="shared" si="6"/>
        <v>-3.8377956414925585E-4</v>
      </c>
      <c r="AL60" s="10">
        <v>41723</v>
      </c>
      <c r="AM60">
        <v>1865.619995</v>
      </c>
      <c r="AN60">
        <v>3200560000</v>
      </c>
      <c r="AO60" s="107">
        <f t="shared" si="4"/>
        <v>-7.0003194836042448E-3</v>
      </c>
    </row>
    <row r="61" spans="1:41" x14ac:dyDescent="0.15">
      <c r="A61" s="10">
        <v>41724</v>
      </c>
      <c r="B61" s="9">
        <v>17.170500000000001</v>
      </c>
      <c r="C61">
        <v>82414000</v>
      </c>
      <c r="D61" s="107">
        <f t="shared" si="0"/>
        <v>-1.4385137299438022E-2</v>
      </c>
      <c r="H61" s="90">
        <v>41997</v>
      </c>
      <c r="I61" s="54">
        <v>20.440000999999999</v>
      </c>
      <c r="J61" s="54">
        <v>171900</v>
      </c>
      <c r="K61" s="107">
        <f t="shared" si="5"/>
        <v>-6.3601758140813258E-3</v>
      </c>
      <c r="O61" s="90">
        <v>43144</v>
      </c>
      <c r="P61" s="54">
        <v>20</v>
      </c>
      <c r="Q61" s="54">
        <v>138900</v>
      </c>
      <c r="R61" s="107">
        <f t="shared" si="1"/>
        <v>5.2499950000000073E-2</v>
      </c>
      <c r="W61" s="90">
        <v>41360</v>
      </c>
      <c r="X61" s="54">
        <v>34.097427000000003</v>
      </c>
      <c r="Y61" s="54">
        <v>858100</v>
      </c>
      <c r="Z61" s="107">
        <f t="shared" si="2"/>
        <v>1.0282799344361049E-2</v>
      </c>
      <c r="AE61" s="90">
        <v>41360</v>
      </c>
      <c r="AF61" s="54">
        <v>20.186133999999999</v>
      </c>
      <c r="AG61" s="54">
        <v>29501604</v>
      </c>
      <c r="AH61" s="107">
        <f t="shared" si="6"/>
        <v>4.1290174730832518E-2</v>
      </c>
      <c r="AL61" s="10">
        <v>41724</v>
      </c>
      <c r="AM61">
        <v>1852.5600589999999</v>
      </c>
      <c r="AN61">
        <v>3480850000</v>
      </c>
      <c r="AO61" s="107">
        <f t="shared" si="4"/>
        <v>-1.9000841472853747E-3</v>
      </c>
    </row>
    <row r="62" spans="1:41" x14ac:dyDescent="0.15">
      <c r="A62" s="10">
        <v>41725</v>
      </c>
      <c r="B62" s="9">
        <v>16.923500000000001</v>
      </c>
      <c r="C62">
        <v>115328000</v>
      </c>
      <c r="D62" s="107">
        <f t="shared" si="0"/>
        <v>-5.3186397612792202E-4</v>
      </c>
      <c r="H62" s="90">
        <v>41999</v>
      </c>
      <c r="I62" s="54">
        <v>20.309999000000001</v>
      </c>
      <c r="J62" s="54">
        <v>144100</v>
      </c>
      <c r="K62" s="107">
        <f t="shared" si="5"/>
        <v>-4.2835944994384367E-2</v>
      </c>
      <c r="O62" s="90">
        <v>43145</v>
      </c>
      <c r="P62" s="54">
        <v>21.049999</v>
      </c>
      <c r="Q62" s="54">
        <v>259400</v>
      </c>
      <c r="R62" s="107">
        <f t="shared" si="1"/>
        <v>-1.0926318808851199E-2</v>
      </c>
      <c r="W62" s="90">
        <v>41361</v>
      </c>
      <c r="X62" s="54">
        <v>34.448044000000003</v>
      </c>
      <c r="Y62" s="54">
        <v>667670</v>
      </c>
      <c r="Z62" s="107">
        <f t="shared" si="2"/>
        <v>-2.7989833036674128E-2</v>
      </c>
      <c r="AE62" s="90">
        <v>41361</v>
      </c>
      <c r="AF62" s="54">
        <v>21.019622999999999</v>
      </c>
      <c r="AG62" s="54">
        <v>57564540</v>
      </c>
      <c r="AH62" s="107">
        <f t="shared" si="6"/>
        <v>2.7480749773675761E-2</v>
      </c>
      <c r="AL62" s="10">
        <v>41725</v>
      </c>
      <c r="AM62">
        <v>1849.040039</v>
      </c>
      <c r="AN62">
        <v>3733430000</v>
      </c>
      <c r="AO62" s="107">
        <f t="shared" si="4"/>
        <v>4.6402218551417906E-3</v>
      </c>
    </row>
    <row r="63" spans="1:41" x14ac:dyDescent="0.15">
      <c r="A63" s="10">
        <v>41726</v>
      </c>
      <c r="B63" s="9">
        <v>16.914498999999999</v>
      </c>
      <c r="C63">
        <v>79736000</v>
      </c>
      <c r="D63" s="107">
        <f t="shared" si="0"/>
        <v>-5.675485865705987E-3</v>
      </c>
      <c r="H63" s="90">
        <v>42002</v>
      </c>
      <c r="I63" s="54">
        <v>19.440000999999999</v>
      </c>
      <c r="J63" s="54">
        <v>429100</v>
      </c>
      <c r="K63" s="107">
        <f t="shared" si="5"/>
        <v>5.1440326572000927E-3</v>
      </c>
      <c r="O63" s="90">
        <v>43146</v>
      </c>
      <c r="P63" s="54">
        <v>20.82</v>
      </c>
      <c r="Q63" s="54">
        <v>274900</v>
      </c>
      <c r="R63" s="107">
        <f t="shared" si="1"/>
        <v>-2.497603266090298E-2</v>
      </c>
      <c r="W63" s="90">
        <v>41365</v>
      </c>
      <c r="X63" s="54">
        <v>33.483848999999999</v>
      </c>
      <c r="Y63" s="54">
        <v>906700</v>
      </c>
      <c r="Z63" s="107">
        <f t="shared" si="2"/>
        <v>5.2359273272317708E-3</v>
      </c>
      <c r="AE63" s="90">
        <v>41365</v>
      </c>
      <c r="AF63" s="54">
        <v>21.597258</v>
      </c>
      <c r="AG63" s="54">
        <v>48992882</v>
      </c>
      <c r="AH63" s="107">
        <f t="shared" si="6"/>
        <v>8.0776457826265968E-3</v>
      </c>
      <c r="AL63" s="10">
        <v>41726</v>
      </c>
      <c r="AM63">
        <v>1857.619995</v>
      </c>
      <c r="AN63">
        <v>2955520000</v>
      </c>
      <c r="AO63" s="107">
        <f t="shared" si="4"/>
        <v>7.9241023673413125E-3</v>
      </c>
    </row>
    <row r="64" spans="1:41" x14ac:dyDescent="0.15">
      <c r="A64" s="10">
        <v>41729</v>
      </c>
      <c r="B64" s="9">
        <v>16.818501000000001</v>
      </c>
      <c r="C64">
        <v>85950000</v>
      </c>
      <c r="D64" s="107">
        <f t="shared" si="0"/>
        <v>1.9680648114834831E-2</v>
      </c>
      <c r="H64" s="90">
        <v>42003</v>
      </c>
      <c r="I64" s="54">
        <v>19.540001</v>
      </c>
      <c r="J64" s="54">
        <v>637200</v>
      </c>
      <c r="K64" s="107">
        <f t="shared" si="5"/>
        <v>1.5864840539158598E-2</v>
      </c>
      <c r="O64" s="90">
        <v>43147</v>
      </c>
      <c r="P64" s="54">
        <v>20.299999</v>
      </c>
      <c r="Q64" s="54">
        <v>112500</v>
      </c>
      <c r="R64" s="107">
        <f t="shared" si="1"/>
        <v>-1.8226552621997683E-2</v>
      </c>
      <c r="W64" s="90">
        <v>41366</v>
      </c>
      <c r="X64" s="54">
        <v>33.659168000000001</v>
      </c>
      <c r="Y64" s="54">
        <v>531000</v>
      </c>
      <c r="Z64" s="107">
        <f t="shared" si="2"/>
        <v>-2.083378888034304E-2</v>
      </c>
      <c r="AE64" s="90">
        <v>41366</v>
      </c>
      <c r="AF64" s="54">
        <v>21.771712999999998</v>
      </c>
      <c r="AG64" s="54">
        <v>36184342</v>
      </c>
      <c r="AH64" s="107">
        <f t="shared" si="6"/>
        <v>-1.1752175862321912E-2</v>
      </c>
      <c r="AL64" s="10">
        <v>41729</v>
      </c>
      <c r="AM64">
        <v>1872.339966</v>
      </c>
      <c r="AN64">
        <v>3274300000</v>
      </c>
      <c r="AO64" s="107">
        <f t="shared" si="4"/>
        <v>7.0393487504074592E-3</v>
      </c>
    </row>
    <row r="65" spans="1:41" x14ac:dyDescent="0.15">
      <c r="A65" s="10">
        <v>41730</v>
      </c>
      <c r="B65" s="9">
        <v>17.1495</v>
      </c>
      <c r="C65">
        <v>72002000</v>
      </c>
      <c r="D65" s="107">
        <f t="shared" si="0"/>
        <v>-3.0030030030030463E-3</v>
      </c>
      <c r="H65" s="90">
        <v>42004</v>
      </c>
      <c r="I65" s="54">
        <v>19.850000000000001</v>
      </c>
      <c r="J65" s="54">
        <v>425900</v>
      </c>
      <c r="K65" s="107">
        <f t="shared" si="5"/>
        <v>4.6851435768261895E-2</v>
      </c>
      <c r="O65" s="90">
        <v>43151</v>
      </c>
      <c r="P65" s="54">
        <v>19.93</v>
      </c>
      <c r="Q65" s="54">
        <v>228900</v>
      </c>
      <c r="R65" s="107">
        <f t="shared" si="1"/>
        <v>-3.7631710988459632E-2</v>
      </c>
      <c r="W65" s="90">
        <v>41367</v>
      </c>
      <c r="X65" s="54">
        <v>32.957920000000001</v>
      </c>
      <c r="Y65" s="54">
        <v>653920</v>
      </c>
      <c r="Z65" s="107">
        <f t="shared" si="2"/>
        <v>2.6598159107129593E-3</v>
      </c>
      <c r="AE65" s="90">
        <v>41367</v>
      </c>
      <c r="AF65" s="54">
        <v>21.515847999999998</v>
      </c>
      <c r="AG65" s="54">
        <v>27315446</v>
      </c>
      <c r="AH65" s="107">
        <f t="shared" si="6"/>
        <v>5.2253111288014242E-3</v>
      </c>
      <c r="AL65" s="10">
        <v>41730</v>
      </c>
      <c r="AM65">
        <v>1885.5200199999999</v>
      </c>
      <c r="AN65">
        <v>3336190000</v>
      </c>
      <c r="AO65" s="107">
        <f t="shared" si="4"/>
        <v>2.8533263730607938E-3</v>
      </c>
    </row>
    <row r="66" spans="1:41" x14ac:dyDescent="0.15">
      <c r="A66" s="10">
        <v>41731</v>
      </c>
      <c r="B66" s="9">
        <v>17.097999999999999</v>
      </c>
      <c r="C66">
        <v>89510000</v>
      </c>
      <c r="D66" s="107">
        <f t="shared" si="0"/>
        <v>-2.4388817405544438E-2</v>
      </c>
      <c r="H66" s="90">
        <v>42006</v>
      </c>
      <c r="I66" s="54">
        <v>20.780000999999999</v>
      </c>
      <c r="J66" s="54">
        <v>325300</v>
      </c>
      <c r="K66" s="107">
        <f t="shared" si="5"/>
        <v>5.9672711276578028E-2</v>
      </c>
      <c r="O66" s="90">
        <v>43152</v>
      </c>
      <c r="P66" s="54">
        <v>19.18</v>
      </c>
      <c r="Q66" s="54">
        <v>139700</v>
      </c>
      <c r="R66" s="107">
        <f t="shared" si="1"/>
        <v>3.1282586027110426E-3</v>
      </c>
      <c r="W66" s="90">
        <v>41368</v>
      </c>
      <c r="X66" s="54">
        <v>33.045582000000003</v>
      </c>
      <c r="Y66" s="54">
        <v>411710</v>
      </c>
      <c r="Z66" s="107">
        <f t="shared" si="2"/>
        <v>-1.5915349894579101E-2</v>
      </c>
      <c r="AE66" s="90">
        <v>41368</v>
      </c>
      <c r="AF66" s="54">
        <v>21.628274999999999</v>
      </c>
      <c r="AG66" s="54">
        <v>14034557</v>
      </c>
      <c r="AH66" s="107">
        <f t="shared" si="6"/>
        <v>-4.8395907671784366E-3</v>
      </c>
      <c r="AL66" s="10">
        <v>41731</v>
      </c>
      <c r="AM66">
        <v>1890.900024</v>
      </c>
      <c r="AN66">
        <v>3131660000</v>
      </c>
      <c r="AO66" s="107">
        <f t="shared" si="4"/>
        <v>-1.1264498244039078E-3</v>
      </c>
    </row>
    <row r="67" spans="1:41" x14ac:dyDescent="0.15">
      <c r="A67" s="10">
        <v>41732</v>
      </c>
      <c r="B67" s="9">
        <v>16.681000000000001</v>
      </c>
      <c r="C67">
        <v>127986000</v>
      </c>
      <c r="D67" s="107">
        <f t="shared" ref="D67:D130" si="7">B68/B67-1</f>
        <v>-3.18326239434088E-2</v>
      </c>
      <c r="H67" s="90">
        <v>42009</v>
      </c>
      <c r="I67" s="54">
        <v>22.02</v>
      </c>
      <c r="J67" s="54">
        <v>596600</v>
      </c>
      <c r="K67" s="107">
        <f t="shared" si="5"/>
        <v>2.6339691189827485E-2</v>
      </c>
      <c r="O67" s="90">
        <v>43153</v>
      </c>
      <c r="P67" s="54">
        <v>19.239999999999998</v>
      </c>
      <c r="Q67" s="54">
        <v>272500</v>
      </c>
      <c r="R67" s="107">
        <f t="shared" ref="R67:R130" si="8">P68/P67-1</f>
        <v>1.2993762993763092E-2</v>
      </c>
      <c r="W67" s="90">
        <v>41369</v>
      </c>
      <c r="X67" s="54">
        <v>32.519649999999999</v>
      </c>
      <c r="Y67" s="54">
        <v>715870</v>
      </c>
      <c r="Z67" s="107">
        <f t="shared" si="2"/>
        <v>3.2345274318757999E-2</v>
      </c>
      <c r="AE67" s="90">
        <v>41369</v>
      </c>
      <c r="AF67" s="54">
        <v>21.523603000000001</v>
      </c>
      <c r="AG67" s="54">
        <v>17193449</v>
      </c>
      <c r="AH67" s="107">
        <f t="shared" si="6"/>
        <v>6.3041025240986315E-3</v>
      </c>
      <c r="AL67" s="10">
        <v>41732</v>
      </c>
      <c r="AM67">
        <v>1888.7700199999999</v>
      </c>
      <c r="AN67">
        <v>3055600000</v>
      </c>
      <c r="AO67" s="107">
        <f t="shared" si="4"/>
        <v>-1.2537288155389015E-2</v>
      </c>
    </row>
    <row r="68" spans="1:41" x14ac:dyDescent="0.15">
      <c r="A68" s="10">
        <v>41733</v>
      </c>
      <c r="B68" s="9">
        <v>16.149999999999999</v>
      </c>
      <c r="C68">
        <v>250692000</v>
      </c>
      <c r="D68" s="107">
        <f t="shared" si="7"/>
        <v>-1.6222910216718178E-2</v>
      </c>
      <c r="H68" s="90">
        <v>42010</v>
      </c>
      <c r="I68" s="54">
        <v>22.6</v>
      </c>
      <c r="J68" s="54">
        <v>1012000</v>
      </c>
      <c r="K68" s="107">
        <f t="shared" si="5"/>
        <v>-1.1504424778761124E-2</v>
      </c>
      <c r="O68" s="90">
        <v>43154</v>
      </c>
      <c r="P68" s="54">
        <v>19.489999999999998</v>
      </c>
      <c r="Q68" s="54">
        <v>160900</v>
      </c>
      <c r="R68" s="107">
        <f t="shared" si="8"/>
        <v>8.2093381221139961E-3</v>
      </c>
      <c r="W68" s="90">
        <v>41372</v>
      </c>
      <c r="X68" s="54">
        <v>33.571506999999997</v>
      </c>
      <c r="Y68" s="54">
        <v>586490</v>
      </c>
      <c r="Z68" s="107">
        <f t="shared" ref="Z68:Z131" si="9">X69/X68-1</f>
        <v>2.0887712904875011E-2</v>
      </c>
      <c r="AE68" s="90">
        <v>41372</v>
      </c>
      <c r="AF68" s="54">
        <v>21.659289999999999</v>
      </c>
      <c r="AG68" s="54">
        <v>24205738</v>
      </c>
      <c r="AH68" s="107">
        <f t="shared" ref="AH68:AH131" si="10">AF69/AF68-1</f>
        <v>3.5796187224974574E-3</v>
      </c>
      <c r="AL68" s="10">
        <v>41733</v>
      </c>
      <c r="AM68">
        <v>1865.089966</v>
      </c>
      <c r="AN68">
        <v>3583750000</v>
      </c>
      <c r="AO68" s="107">
        <f t="shared" ref="AO68:AO131" si="11">AM69/AM68-1</f>
        <v>-1.0750112522990185E-2</v>
      </c>
    </row>
    <row r="69" spans="1:41" x14ac:dyDescent="0.15">
      <c r="A69" s="10">
        <v>41736</v>
      </c>
      <c r="B69" s="9">
        <v>15.888</v>
      </c>
      <c r="C69">
        <v>141548000</v>
      </c>
      <c r="D69" s="107">
        <f t="shared" si="7"/>
        <v>2.9298841893252714E-2</v>
      </c>
      <c r="H69" s="90">
        <v>42011</v>
      </c>
      <c r="I69" s="54">
        <v>22.34</v>
      </c>
      <c r="J69" s="54">
        <v>899100</v>
      </c>
      <c r="K69" s="107">
        <f t="shared" ref="K69:K132" si="12">I70/I69-1</f>
        <v>-4.2076991942703756E-2</v>
      </c>
      <c r="O69" s="90">
        <v>43157</v>
      </c>
      <c r="P69" s="54">
        <v>19.649999999999999</v>
      </c>
      <c r="Q69" s="54">
        <v>163200</v>
      </c>
      <c r="R69" s="107">
        <f t="shared" si="8"/>
        <v>1.7811704834605591E-2</v>
      </c>
      <c r="W69" s="90">
        <v>41373</v>
      </c>
      <c r="X69" s="54">
        <v>34.272739000000001</v>
      </c>
      <c r="Y69" s="54">
        <v>537980</v>
      </c>
      <c r="Z69" s="107">
        <f t="shared" si="9"/>
        <v>2.0460372309315744E-2</v>
      </c>
      <c r="AE69" s="90">
        <v>41373</v>
      </c>
      <c r="AF69" s="54">
        <v>21.736822</v>
      </c>
      <c r="AG69" s="54">
        <v>14883739</v>
      </c>
      <c r="AH69" s="107">
        <f t="shared" si="10"/>
        <v>2.1936831428255754E-2</v>
      </c>
      <c r="AL69" s="10">
        <v>41736</v>
      </c>
      <c r="AM69">
        <v>1845.040039</v>
      </c>
      <c r="AN69">
        <v>3801540000</v>
      </c>
      <c r="AO69" s="107">
        <f t="shared" si="11"/>
        <v>3.7505538382520687E-3</v>
      </c>
    </row>
    <row r="70" spans="1:41" x14ac:dyDescent="0.15">
      <c r="A70" s="10">
        <v>41737</v>
      </c>
      <c r="B70" s="9">
        <v>16.3535</v>
      </c>
      <c r="C70">
        <v>131552000</v>
      </c>
      <c r="D70" s="107">
        <f t="shared" si="7"/>
        <v>1.4492310514568674E-2</v>
      </c>
      <c r="H70" s="90">
        <v>42012</v>
      </c>
      <c r="I70" s="54">
        <v>21.4</v>
      </c>
      <c r="J70" s="54">
        <v>694000</v>
      </c>
      <c r="K70" s="107">
        <f t="shared" si="12"/>
        <v>-2.3364485981308358E-2</v>
      </c>
      <c r="O70" s="90">
        <v>43158</v>
      </c>
      <c r="P70" s="54">
        <v>20</v>
      </c>
      <c r="Q70" s="54">
        <v>138300</v>
      </c>
      <c r="R70" s="107">
        <f t="shared" si="8"/>
        <v>3.500005000000006E-2</v>
      </c>
      <c r="W70" s="90">
        <v>41374</v>
      </c>
      <c r="X70" s="54">
        <v>34.973972000000003</v>
      </c>
      <c r="Y70" s="54">
        <v>615280</v>
      </c>
      <c r="Z70" s="107">
        <f t="shared" si="9"/>
        <v>7.5188199956242041E-3</v>
      </c>
      <c r="AE70" s="90">
        <v>41374</v>
      </c>
      <c r="AF70" s="54">
        <v>22.213659</v>
      </c>
      <c r="AG70" s="54">
        <v>19011089</v>
      </c>
      <c r="AH70" s="107">
        <f t="shared" si="10"/>
        <v>8.3771430902042088E-3</v>
      </c>
      <c r="AL70" s="10">
        <v>41737</v>
      </c>
      <c r="AM70">
        <v>1851.959961</v>
      </c>
      <c r="AN70">
        <v>3721450000</v>
      </c>
      <c r="AO70" s="107">
        <f t="shared" si="11"/>
        <v>1.091821282630856E-2</v>
      </c>
    </row>
    <row r="71" spans="1:41" x14ac:dyDescent="0.15">
      <c r="A71" s="10">
        <v>41738</v>
      </c>
      <c r="B71" s="9">
        <v>16.590499999999999</v>
      </c>
      <c r="C71">
        <v>101132000</v>
      </c>
      <c r="D71" s="107">
        <f t="shared" si="7"/>
        <v>-4.4302462252493902E-2</v>
      </c>
      <c r="H71" s="90">
        <v>42013</v>
      </c>
      <c r="I71" s="54">
        <v>20.9</v>
      </c>
      <c r="J71" s="54">
        <v>859500</v>
      </c>
      <c r="K71" s="107">
        <f t="shared" si="12"/>
        <v>4.4019138755980958E-2</v>
      </c>
      <c r="O71" s="90">
        <v>43159</v>
      </c>
      <c r="P71" s="54">
        <v>20.700001</v>
      </c>
      <c r="Q71" s="54">
        <v>290000</v>
      </c>
      <c r="R71" s="107">
        <f t="shared" si="8"/>
        <v>-2.1739177693759548E-2</v>
      </c>
      <c r="W71" s="90">
        <v>41375</v>
      </c>
      <c r="X71" s="54">
        <v>35.236935000000003</v>
      </c>
      <c r="Y71" s="54">
        <v>504660</v>
      </c>
      <c r="Z71" s="107">
        <f t="shared" si="9"/>
        <v>-2.487673800232737E-3</v>
      </c>
      <c r="AE71" s="90">
        <v>41375</v>
      </c>
      <c r="AF71" s="54">
        <v>22.399746</v>
      </c>
      <c r="AG71" s="54">
        <v>17323891</v>
      </c>
      <c r="AH71" s="107">
        <f t="shared" si="10"/>
        <v>-8.1346904558650124E-3</v>
      </c>
      <c r="AL71" s="10">
        <v>41738</v>
      </c>
      <c r="AM71">
        <v>1872.1800539999999</v>
      </c>
      <c r="AN71">
        <v>3308650000</v>
      </c>
      <c r="AO71" s="107">
        <f t="shared" si="11"/>
        <v>-2.0884795731297645E-2</v>
      </c>
    </row>
    <row r="72" spans="1:41" x14ac:dyDescent="0.15">
      <c r="A72" s="10">
        <v>41739</v>
      </c>
      <c r="B72" s="9">
        <v>15.855499999999999</v>
      </c>
      <c r="C72">
        <v>122534000</v>
      </c>
      <c r="D72" s="107">
        <f t="shared" si="7"/>
        <v>-1.6965721673867118E-2</v>
      </c>
      <c r="H72" s="90">
        <v>42016</v>
      </c>
      <c r="I72" s="54">
        <v>21.82</v>
      </c>
      <c r="J72" s="54">
        <v>875800</v>
      </c>
      <c r="K72" s="107">
        <f t="shared" si="12"/>
        <v>1.7873464711273934E-2</v>
      </c>
      <c r="O72" s="90">
        <v>43160</v>
      </c>
      <c r="P72" s="54">
        <v>20.25</v>
      </c>
      <c r="Q72" s="54">
        <v>372600</v>
      </c>
      <c r="R72" s="107">
        <f t="shared" si="8"/>
        <v>7.4567901234567913E-2</v>
      </c>
      <c r="W72" s="90">
        <v>41376</v>
      </c>
      <c r="X72" s="54">
        <v>35.149276999999998</v>
      </c>
      <c r="Y72" s="54">
        <v>637690</v>
      </c>
      <c r="Z72" s="107">
        <f t="shared" si="9"/>
        <v>-6.4837834360006785E-2</v>
      </c>
      <c r="AE72" s="90">
        <v>41376</v>
      </c>
      <c r="AF72" s="54">
        <v>22.217531000000001</v>
      </c>
      <c r="AG72" s="54">
        <v>15005390</v>
      </c>
      <c r="AH72" s="107">
        <f t="shared" si="10"/>
        <v>-2.5649744789373874E-2</v>
      </c>
      <c r="AL72" s="10">
        <v>41739</v>
      </c>
      <c r="AM72">
        <v>1833.079956</v>
      </c>
      <c r="AN72">
        <v>3758780000</v>
      </c>
      <c r="AO72" s="107">
        <f t="shared" si="11"/>
        <v>-9.4867738546151603E-3</v>
      </c>
    </row>
    <row r="73" spans="1:41" x14ac:dyDescent="0.15">
      <c r="A73" s="10">
        <v>41740</v>
      </c>
      <c r="B73" s="9">
        <v>15.586499999999999</v>
      </c>
      <c r="C73">
        <v>145750000</v>
      </c>
      <c r="D73" s="107">
        <f t="shared" si="7"/>
        <v>1.340903987425035E-2</v>
      </c>
      <c r="H73" s="90">
        <v>42017</v>
      </c>
      <c r="I73" s="54">
        <v>22.209999</v>
      </c>
      <c r="J73" s="54">
        <v>660500</v>
      </c>
      <c r="K73" s="107">
        <f t="shared" si="12"/>
        <v>4.5024765647228016E-4</v>
      </c>
      <c r="O73" s="90">
        <v>43161</v>
      </c>
      <c r="P73" s="54">
        <v>21.76</v>
      </c>
      <c r="Q73" s="54">
        <v>624300</v>
      </c>
      <c r="R73" s="107">
        <f t="shared" si="8"/>
        <v>0.1351103400735294</v>
      </c>
      <c r="W73" s="90">
        <v>41379</v>
      </c>
      <c r="X73" s="54">
        <v>32.870274000000002</v>
      </c>
      <c r="Y73" s="54">
        <v>793880</v>
      </c>
      <c r="Z73" s="107">
        <f t="shared" si="9"/>
        <v>-1.0666902259470201E-2</v>
      </c>
      <c r="AE73" s="90">
        <v>41379</v>
      </c>
      <c r="AF73" s="54">
        <v>21.647656999999999</v>
      </c>
      <c r="AG73" s="54">
        <v>21854210</v>
      </c>
      <c r="AH73" s="107">
        <f t="shared" si="10"/>
        <v>2.0952798725515809E-2</v>
      </c>
      <c r="AL73" s="10">
        <v>41740</v>
      </c>
      <c r="AM73">
        <v>1815.6899410000001</v>
      </c>
      <c r="AN73">
        <v>3743460000</v>
      </c>
      <c r="AO73" s="107">
        <f t="shared" si="11"/>
        <v>8.2172862574667604E-3</v>
      </c>
    </row>
    <row r="74" spans="1:41" x14ac:dyDescent="0.15">
      <c r="A74" s="10">
        <v>41743</v>
      </c>
      <c r="B74" s="9">
        <v>15.795500000000001</v>
      </c>
      <c r="C74">
        <v>85870000</v>
      </c>
      <c r="D74" s="107">
        <f t="shared" si="7"/>
        <v>5.3812794783314466E-4</v>
      </c>
      <c r="H74" s="90">
        <v>42018</v>
      </c>
      <c r="I74" s="54">
        <v>22.219999000000001</v>
      </c>
      <c r="J74" s="54">
        <v>1026900</v>
      </c>
      <c r="K74" s="107">
        <f t="shared" si="12"/>
        <v>4.7704862632981904E-2</v>
      </c>
      <c r="O74" s="90">
        <v>43164</v>
      </c>
      <c r="P74" s="54">
        <v>24.700001</v>
      </c>
      <c r="Q74" s="54">
        <v>1510200</v>
      </c>
      <c r="R74" s="107">
        <f t="shared" si="8"/>
        <v>3.4817731383897543E-2</v>
      </c>
      <c r="W74" s="90">
        <v>41380</v>
      </c>
      <c r="X74" s="54">
        <v>32.519649999999999</v>
      </c>
      <c r="Y74" s="54">
        <v>778170</v>
      </c>
      <c r="Z74" s="107">
        <f t="shared" si="9"/>
        <v>-8.0862801413914553E-3</v>
      </c>
      <c r="AE74" s="90">
        <v>41380</v>
      </c>
      <c r="AF74" s="54">
        <v>22.101236</v>
      </c>
      <c r="AG74" s="54">
        <v>20503930</v>
      </c>
      <c r="AH74" s="107">
        <f t="shared" si="10"/>
        <v>-1.5962319935409863E-2</v>
      </c>
      <c r="AL74" s="10">
        <v>41743</v>
      </c>
      <c r="AM74">
        <v>1830.6099850000001</v>
      </c>
      <c r="AN74">
        <v>3111540000</v>
      </c>
      <c r="AO74" s="107">
        <f t="shared" si="11"/>
        <v>6.757307728767703E-3</v>
      </c>
    </row>
    <row r="75" spans="1:41" x14ac:dyDescent="0.15">
      <c r="A75" s="10">
        <v>41744</v>
      </c>
      <c r="B75" s="9">
        <v>15.804</v>
      </c>
      <c r="C75">
        <v>107972000</v>
      </c>
      <c r="D75" s="107">
        <f t="shared" si="7"/>
        <v>2.4044545684636764E-2</v>
      </c>
      <c r="H75" s="90">
        <v>42019</v>
      </c>
      <c r="I75" s="54">
        <v>23.280000999999999</v>
      </c>
      <c r="J75" s="54">
        <v>1500700</v>
      </c>
      <c r="K75" s="107">
        <f t="shared" si="12"/>
        <v>-3.350519615527503E-2</v>
      </c>
      <c r="O75" s="90">
        <v>43165</v>
      </c>
      <c r="P75" s="54">
        <v>25.559999000000001</v>
      </c>
      <c r="Q75" s="54">
        <v>656800</v>
      </c>
      <c r="R75" s="107">
        <f t="shared" si="8"/>
        <v>-9.2331693753196165E-2</v>
      </c>
      <c r="W75" s="90">
        <v>41381</v>
      </c>
      <c r="X75" s="54">
        <v>32.256686999999999</v>
      </c>
      <c r="Y75" s="54">
        <v>793820</v>
      </c>
      <c r="Z75" s="107">
        <f t="shared" si="9"/>
        <v>0</v>
      </c>
      <c r="AE75" s="90">
        <v>41381</v>
      </c>
      <c r="AF75" s="54">
        <v>21.748449000000001</v>
      </c>
      <c r="AG75" s="54">
        <v>34952386</v>
      </c>
      <c r="AH75" s="107">
        <f t="shared" si="10"/>
        <v>-5.8467065858351597E-2</v>
      </c>
      <c r="AL75" s="10">
        <v>41744</v>
      </c>
      <c r="AM75">
        <v>1842.9799800000001</v>
      </c>
      <c r="AN75">
        <v>3736440000</v>
      </c>
      <c r="AO75" s="107">
        <f t="shared" si="11"/>
        <v>1.0488491036131586E-2</v>
      </c>
    </row>
    <row r="76" spans="1:41" x14ac:dyDescent="0.15">
      <c r="A76" s="10">
        <v>41745</v>
      </c>
      <c r="B76" s="9">
        <v>16.184000000000001</v>
      </c>
      <c r="C76">
        <v>85698000</v>
      </c>
      <c r="D76" s="107">
        <f t="shared" si="7"/>
        <v>3.8001112209589127E-3</v>
      </c>
      <c r="H76" s="90">
        <v>42020</v>
      </c>
      <c r="I76" s="54">
        <v>22.5</v>
      </c>
      <c r="J76" s="54">
        <v>512200</v>
      </c>
      <c r="K76" s="107">
        <f t="shared" si="12"/>
        <v>-5.1111111111110996E-2</v>
      </c>
      <c r="O76" s="90">
        <v>43166</v>
      </c>
      <c r="P76" s="54">
        <v>23.200001</v>
      </c>
      <c r="Q76" s="54">
        <v>658300</v>
      </c>
      <c r="R76" s="107">
        <f t="shared" si="8"/>
        <v>-7.3275858910524239E-3</v>
      </c>
      <c r="W76" s="90">
        <v>41382</v>
      </c>
      <c r="X76" s="54">
        <v>32.256686999999999</v>
      </c>
      <c r="Y76" s="54">
        <v>916250</v>
      </c>
      <c r="Z76" s="107">
        <f t="shared" si="9"/>
        <v>3.2608835495102184E-2</v>
      </c>
      <c r="AE76" s="90">
        <v>41382</v>
      </c>
      <c r="AF76" s="54">
        <v>20.476880999999999</v>
      </c>
      <c r="AG76" s="54">
        <v>60248470</v>
      </c>
      <c r="AH76" s="107">
        <f t="shared" si="10"/>
        <v>-8.1405464045036791E-3</v>
      </c>
      <c r="AL76" s="10">
        <v>41745</v>
      </c>
      <c r="AM76">
        <v>1862.3100589999999</v>
      </c>
      <c r="AN76">
        <v>3155080000</v>
      </c>
      <c r="AO76" s="107">
        <f t="shared" si="11"/>
        <v>1.3638529136033029E-3</v>
      </c>
    </row>
    <row r="77" spans="1:41" x14ac:dyDescent="0.15">
      <c r="A77" s="10">
        <v>41746</v>
      </c>
      <c r="B77" s="9">
        <v>16.245501000000001</v>
      </c>
      <c r="C77">
        <v>85984000</v>
      </c>
      <c r="D77" s="107">
        <f t="shared" si="7"/>
        <v>1.8343540159210692E-2</v>
      </c>
      <c r="H77" s="90">
        <v>42024</v>
      </c>
      <c r="I77" s="54">
        <v>21.35</v>
      </c>
      <c r="J77" s="54">
        <v>656800</v>
      </c>
      <c r="K77" s="107">
        <f t="shared" si="12"/>
        <v>-6.5574238875878432E-3</v>
      </c>
      <c r="O77" s="90">
        <v>43167</v>
      </c>
      <c r="P77" s="54">
        <v>23.030000999999999</v>
      </c>
      <c r="Q77" s="54">
        <v>391000</v>
      </c>
      <c r="R77" s="107">
        <f t="shared" si="8"/>
        <v>-1.9973989579939566E-2</v>
      </c>
      <c r="W77" s="90">
        <v>41383</v>
      </c>
      <c r="X77" s="54">
        <v>33.308540000000001</v>
      </c>
      <c r="Y77" s="54">
        <v>677170</v>
      </c>
      <c r="Z77" s="107">
        <f t="shared" si="9"/>
        <v>2.6315593538473792E-2</v>
      </c>
      <c r="AE77" s="90">
        <v>41383</v>
      </c>
      <c r="AF77" s="54">
        <v>20.310188</v>
      </c>
      <c r="AG77" s="54">
        <v>37065600</v>
      </c>
      <c r="AH77" s="107">
        <f t="shared" si="10"/>
        <v>-1.4506857346667679E-2</v>
      </c>
      <c r="AL77" s="10">
        <v>41746</v>
      </c>
      <c r="AM77">
        <v>1864.849976</v>
      </c>
      <c r="AN77">
        <v>3341430000</v>
      </c>
      <c r="AO77" s="107">
        <f t="shared" si="11"/>
        <v>3.7751235169600772E-3</v>
      </c>
    </row>
    <row r="78" spans="1:41" x14ac:dyDescent="0.15">
      <c r="A78" s="10">
        <v>41750</v>
      </c>
      <c r="B78" s="9">
        <v>16.543500999999999</v>
      </c>
      <c r="C78">
        <v>59988000</v>
      </c>
      <c r="D78" s="107">
        <f t="shared" si="7"/>
        <v>-4.6846795004272801E-3</v>
      </c>
      <c r="H78" s="90">
        <v>42025</v>
      </c>
      <c r="I78" s="54">
        <v>21.209999</v>
      </c>
      <c r="J78" s="54">
        <v>432900</v>
      </c>
      <c r="K78" s="107">
        <f t="shared" si="12"/>
        <v>-3.2531778997255012E-2</v>
      </c>
      <c r="O78" s="90">
        <v>43168</v>
      </c>
      <c r="P78" s="54">
        <v>22.57</v>
      </c>
      <c r="Q78" s="54">
        <v>424200</v>
      </c>
      <c r="R78" s="107">
        <f t="shared" si="8"/>
        <v>6.8675276916260408E-2</v>
      </c>
      <c r="W78" s="90">
        <v>41386</v>
      </c>
      <c r="X78" s="54">
        <v>34.185074</v>
      </c>
      <c r="Y78" s="54">
        <v>805040</v>
      </c>
      <c r="Z78" s="107">
        <f t="shared" si="9"/>
        <v>-1.5384082538478561E-2</v>
      </c>
      <c r="AE78" s="90">
        <v>41386</v>
      </c>
      <c r="AF78" s="54">
        <v>20.015550999999999</v>
      </c>
      <c r="AG78" s="54">
        <v>32696611</v>
      </c>
      <c r="AH78" s="107">
        <f t="shared" si="10"/>
        <v>1.6657048312084921E-2</v>
      </c>
      <c r="AL78" s="10">
        <v>41750</v>
      </c>
      <c r="AM78">
        <v>1871.8900149999999</v>
      </c>
      <c r="AN78">
        <v>2642500000</v>
      </c>
      <c r="AO78" s="107">
        <f t="shared" si="11"/>
        <v>4.092138928365463E-3</v>
      </c>
    </row>
    <row r="79" spans="1:41" x14ac:dyDescent="0.15">
      <c r="A79" s="10">
        <v>41751</v>
      </c>
      <c r="B79" s="9">
        <v>16.466000000000001</v>
      </c>
      <c r="C79">
        <v>74232000</v>
      </c>
      <c r="D79" s="107">
        <f t="shared" si="7"/>
        <v>-1.4393295275112461E-2</v>
      </c>
      <c r="H79" s="90">
        <v>42026</v>
      </c>
      <c r="I79" s="54">
        <v>20.52</v>
      </c>
      <c r="J79" s="54">
        <v>721900</v>
      </c>
      <c r="K79" s="107">
        <f t="shared" si="12"/>
        <v>-3.4112573099415178E-3</v>
      </c>
      <c r="O79" s="90">
        <v>43171</v>
      </c>
      <c r="P79" s="54">
        <v>24.120000999999998</v>
      </c>
      <c r="Q79" s="54">
        <v>1420500</v>
      </c>
      <c r="R79" s="107">
        <f t="shared" si="8"/>
        <v>-3.6069691705236551E-2</v>
      </c>
      <c r="W79" s="90">
        <v>41387</v>
      </c>
      <c r="X79" s="54">
        <v>33.659168000000001</v>
      </c>
      <c r="Y79" s="54">
        <v>516760</v>
      </c>
      <c r="Z79" s="107">
        <f t="shared" si="9"/>
        <v>-5.2086551871989295E-3</v>
      </c>
      <c r="AE79" s="90">
        <v>41387</v>
      </c>
      <c r="AF79" s="54">
        <v>20.348951</v>
      </c>
      <c r="AG79" s="54">
        <v>30124354</v>
      </c>
      <c r="AH79" s="107">
        <f t="shared" si="10"/>
        <v>9.1444025787865701E-3</v>
      </c>
      <c r="AL79" s="10">
        <v>41751</v>
      </c>
      <c r="AM79">
        <v>1879.5500489999999</v>
      </c>
      <c r="AN79">
        <v>3215440000</v>
      </c>
      <c r="AO79" s="107">
        <f t="shared" si="11"/>
        <v>-2.2133137674165138E-3</v>
      </c>
    </row>
    <row r="80" spans="1:41" x14ac:dyDescent="0.15">
      <c r="A80" s="10">
        <v>41752</v>
      </c>
      <c r="B80" s="9">
        <v>16.228999999999999</v>
      </c>
      <c r="C80">
        <v>72092000</v>
      </c>
      <c r="D80" s="107">
        <f t="shared" si="7"/>
        <v>3.8726970238462277E-2</v>
      </c>
      <c r="H80" s="90">
        <v>42027</v>
      </c>
      <c r="I80" s="54">
        <v>20.450001</v>
      </c>
      <c r="J80" s="54">
        <v>674600</v>
      </c>
      <c r="K80" s="107">
        <f t="shared" si="12"/>
        <v>-1.6625916057412371E-2</v>
      </c>
      <c r="O80" s="90">
        <v>43172</v>
      </c>
      <c r="P80" s="54">
        <v>23.25</v>
      </c>
      <c r="Q80" s="54">
        <v>1498900</v>
      </c>
      <c r="R80" s="107">
        <f t="shared" si="8"/>
        <v>-6.4516129032258118E-2</v>
      </c>
      <c r="W80" s="90">
        <v>41388</v>
      </c>
      <c r="X80" s="54">
        <v>33.483848999999999</v>
      </c>
      <c r="Y80" s="54">
        <v>437860</v>
      </c>
      <c r="Z80" s="107">
        <f t="shared" si="9"/>
        <v>-7.8531891599439296E-3</v>
      </c>
      <c r="AE80" s="90">
        <v>41388</v>
      </c>
      <c r="AF80" s="54">
        <v>20.535029999999999</v>
      </c>
      <c r="AG80" s="54">
        <v>24300778</v>
      </c>
      <c r="AH80" s="107">
        <f t="shared" si="10"/>
        <v>-1.1515590676030141E-2</v>
      </c>
      <c r="AL80" s="10">
        <v>41752</v>
      </c>
      <c r="AM80">
        <v>1875.3900149999999</v>
      </c>
      <c r="AN80">
        <v>3085720000</v>
      </c>
      <c r="AO80" s="107">
        <f t="shared" si="11"/>
        <v>1.7169601918778366E-3</v>
      </c>
    </row>
    <row r="81" spans="1:41" x14ac:dyDescent="0.15">
      <c r="A81" s="10">
        <v>41753</v>
      </c>
      <c r="B81" s="9">
        <v>16.857500000000002</v>
      </c>
      <c r="C81">
        <v>185874000</v>
      </c>
      <c r="D81" s="107">
        <f t="shared" si="7"/>
        <v>-9.8828414652232022E-2</v>
      </c>
      <c r="H81" s="90">
        <v>42030</v>
      </c>
      <c r="I81" s="54">
        <v>20.110001</v>
      </c>
      <c r="J81" s="54">
        <v>518600</v>
      </c>
      <c r="K81" s="107">
        <f t="shared" si="12"/>
        <v>-5.4699649194448474E-3</v>
      </c>
      <c r="O81" s="90">
        <v>43173</v>
      </c>
      <c r="P81" s="54">
        <v>21.75</v>
      </c>
      <c r="Q81" s="54">
        <v>1827600</v>
      </c>
      <c r="R81" s="107">
        <f t="shared" si="8"/>
        <v>-3.9540275862068985E-2</v>
      </c>
      <c r="W81" s="90">
        <v>41389</v>
      </c>
      <c r="X81" s="54">
        <v>33.220894000000001</v>
      </c>
      <c r="Y81" s="54">
        <v>810120</v>
      </c>
      <c r="Z81" s="107">
        <f t="shared" si="9"/>
        <v>-1.3192751525591184E-2</v>
      </c>
      <c r="AE81" s="90">
        <v>41389</v>
      </c>
      <c r="AF81" s="54">
        <v>20.298556999999999</v>
      </c>
      <c r="AG81" s="54">
        <v>27269827</v>
      </c>
      <c r="AH81" s="107">
        <f t="shared" si="10"/>
        <v>3.4376335224224341E-3</v>
      </c>
      <c r="AL81" s="10">
        <v>41753</v>
      </c>
      <c r="AM81">
        <v>1878.6099850000001</v>
      </c>
      <c r="AN81">
        <v>3191830000</v>
      </c>
      <c r="AO81" s="107">
        <f t="shared" si="11"/>
        <v>-8.0963910132735295E-3</v>
      </c>
    </row>
    <row r="82" spans="1:41" x14ac:dyDescent="0.15">
      <c r="A82" s="10">
        <v>41754</v>
      </c>
      <c r="B82" s="9">
        <v>15.1915</v>
      </c>
      <c r="C82">
        <v>323604000</v>
      </c>
      <c r="D82" s="107">
        <f t="shared" si="7"/>
        <v>-2.3862028107823341E-2</v>
      </c>
      <c r="H82" s="90">
        <v>42031</v>
      </c>
      <c r="I82" s="54">
        <v>20</v>
      </c>
      <c r="J82" s="54">
        <v>652400</v>
      </c>
      <c r="K82" s="107">
        <f t="shared" si="12"/>
        <v>-3.3000000000000029E-2</v>
      </c>
      <c r="O82" s="90">
        <v>43174</v>
      </c>
      <c r="P82" s="54">
        <v>20.889999</v>
      </c>
      <c r="Q82" s="54">
        <v>928700</v>
      </c>
      <c r="R82" s="107">
        <f t="shared" si="8"/>
        <v>-2.3456152391390761E-2</v>
      </c>
      <c r="W82" s="90">
        <v>41390</v>
      </c>
      <c r="X82" s="54">
        <v>32.782618999999997</v>
      </c>
      <c r="Y82" s="54">
        <v>520830</v>
      </c>
      <c r="Z82" s="107">
        <f t="shared" si="9"/>
        <v>-1.0695179662125076E-2</v>
      </c>
      <c r="AE82" s="90">
        <v>41390</v>
      </c>
      <c r="AF82" s="54">
        <v>20.368335999999999</v>
      </c>
      <c r="AG82" s="54">
        <v>25215062</v>
      </c>
      <c r="AH82" s="107">
        <f t="shared" si="10"/>
        <v>5.7098429640987103E-3</v>
      </c>
      <c r="AL82" s="10">
        <v>41754</v>
      </c>
      <c r="AM82">
        <v>1863.400024</v>
      </c>
      <c r="AN82">
        <v>3213020000</v>
      </c>
      <c r="AO82" s="107">
        <f t="shared" si="11"/>
        <v>3.2360362360925876E-3</v>
      </c>
    </row>
    <row r="83" spans="1:41" x14ac:dyDescent="0.15">
      <c r="A83" s="10">
        <v>41757</v>
      </c>
      <c r="B83" s="9">
        <v>14.829000000000001</v>
      </c>
      <c r="C83">
        <v>289596000</v>
      </c>
      <c r="D83" s="107">
        <f t="shared" si="7"/>
        <v>1.2812731809292544E-2</v>
      </c>
      <c r="H83" s="90">
        <v>42032</v>
      </c>
      <c r="I83" s="54">
        <v>19.34</v>
      </c>
      <c r="J83" s="54">
        <v>396000</v>
      </c>
      <c r="K83" s="107">
        <f t="shared" si="12"/>
        <v>-1.1375336091003163E-2</v>
      </c>
      <c r="O83" s="90">
        <v>43175</v>
      </c>
      <c r="P83" s="54">
        <v>20.399999999999999</v>
      </c>
      <c r="Q83" s="54">
        <v>1209600</v>
      </c>
      <c r="R83" s="107">
        <f t="shared" si="8"/>
        <v>-2.3039215686274428E-2</v>
      </c>
      <c r="W83" s="90">
        <v>41393</v>
      </c>
      <c r="X83" s="54">
        <v>32.432003000000002</v>
      </c>
      <c r="Y83" s="54">
        <v>570830</v>
      </c>
      <c r="Z83" s="107">
        <f t="shared" si="9"/>
        <v>4.3243027573720783E-2</v>
      </c>
      <c r="AE83" s="90">
        <v>41393</v>
      </c>
      <c r="AF83" s="54">
        <v>20.484635999999998</v>
      </c>
      <c r="AG83" s="54">
        <v>17039009</v>
      </c>
      <c r="AH83" s="107">
        <f t="shared" si="10"/>
        <v>-8.5160409977506069E-3</v>
      </c>
      <c r="AL83" s="10">
        <v>41757</v>
      </c>
      <c r="AM83">
        <v>1869.4300539999999</v>
      </c>
      <c r="AN83">
        <v>4034680000</v>
      </c>
      <c r="AO83" s="107">
        <f t="shared" si="11"/>
        <v>4.7607568846756987E-3</v>
      </c>
    </row>
    <row r="84" spans="1:41" x14ac:dyDescent="0.15">
      <c r="A84" s="10">
        <v>41758</v>
      </c>
      <c r="B84" s="9">
        <v>15.019</v>
      </c>
      <c r="C84">
        <v>130186000</v>
      </c>
      <c r="D84" s="107">
        <f t="shared" si="7"/>
        <v>1.2484186696850585E-2</v>
      </c>
      <c r="H84" s="90">
        <v>42033</v>
      </c>
      <c r="I84" s="54">
        <v>19.120000999999998</v>
      </c>
      <c r="J84" s="54">
        <v>513400</v>
      </c>
      <c r="K84" s="107">
        <f t="shared" si="12"/>
        <v>2.3012446495165095E-2</v>
      </c>
      <c r="O84" s="90">
        <v>43178</v>
      </c>
      <c r="P84" s="54">
        <v>19.93</v>
      </c>
      <c r="Q84" s="54">
        <v>945200</v>
      </c>
      <c r="R84" s="107">
        <f t="shared" si="8"/>
        <v>1.6557952834922229E-2</v>
      </c>
      <c r="W84" s="90">
        <v>41394</v>
      </c>
      <c r="X84" s="54">
        <v>33.834460999999997</v>
      </c>
      <c r="Y84" s="54">
        <v>1715910</v>
      </c>
      <c r="Z84" s="107">
        <f t="shared" si="9"/>
        <v>-3.1087889947471026E-2</v>
      </c>
      <c r="AE84" s="90">
        <v>41394</v>
      </c>
      <c r="AF84" s="54">
        <v>20.310188</v>
      </c>
      <c r="AG84" s="54">
        <v>21519194</v>
      </c>
      <c r="AH84" s="107">
        <f t="shared" si="10"/>
        <v>1.9054476502122775E-4</v>
      </c>
      <c r="AL84" s="10">
        <v>41758</v>
      </c>
      <c r="AM84">
        <v>1878.329956</v>
      </c>
      <c r="AN84">
        <v>3647820000</v>
      </c>
      <c r="AO84" s="107">
        <f t="shared" si="11"/>
        <v>2.9920169148385245E-3</v>
      </c>
    </row>
    <row r="85" spans="1:41" x14ac:dyDescent="0.15">
      <c r="A85" s="10">
        <v>41759</v>
      </c>
      <c r="B85" s="9">
        <v>15.2065</v>
      </c>
      <c r="C85">
        <v>81772000</v>
      </c>
      <c r="D85" s="107">
        <f t="shared" si="7"/>
        <v>1.2363134186038849E-2</v>
      </c>
      <c r="H85" s="90">
        <v>42034</v>
      </c>
      <c r="I85" s="54">
        <v>19.559999000000001</v>
      </c>
      <c r="J85" s="54">
        <v>570300</v>
      </c>
      <c r="K85" s="107">
        <f t="shared" si="12"/>
        <v>2.7096167029456275E-2</v>
      </c>
      <c r="O85" s="90">
        <v>43179</v>
      </c>
      <c r="P85" s="54">
        <v>20.260000000000002</v>
      </c>
      <c r="Q85" s="54">
        <v>676700</v>
      </c>
      <c r="R85" s="107">
        <f t="shared" si="8"/>
        <v>4.9358835143138435E-3</v>
      </c>
      <c r="W85" s="90">
        <v>41395</v>
      </c>
      <c r="X85" s="54">
        <v>32.782618999999997</v>
      </c>
      <c r="Y85" s="54">
        <v>753400</v>
      </c>
      <c r="Z85" s="107">
        <f t="shared" si="9"/>
        <v>1.3369127097502709E-2</v>
      </c>
      <c r="AE85" s="90">
        <v>41395</v>
      </c>
      <c r="AF85" s="54">
        <v>20.314057999999999</v>
      </c>
      <c r="AG85" s="54">
        <v>18811267</v>
      </c>
      <c r="AH85" s="107">
        <f t="shared" si="10"/>
        <v>2.1946870487423054E-2</v>
      </c>
      <c r="AL85" s="10">
        <v>41759</v>
      </c>
      <c r="AM85">
        <v>1883.9499510000001</v>
      </c>
      <c r="AN85">
        <v>3779230000</v>
      </c>
      <c r="AO85" s="107">
        <f t="shared" si="11"/>
        <v>-1.4326123677377289E-4</v>
      </c>
    </row>
    <row r="86" spans="1:41" x14ac:dyDescent="0.15">
      <c r="A86" s="10">
        <v>41760</v>
      </c>
      <c r="B86" s="9">
        <v>15.394500000000001</v>
      </c>
      <c r="C86">
        <v>86572000</v>
      </c>
      <c r="D86" s="107">
        <f t="shared" si="7"/>
        <v>3.8974958589088615E-4</v>
      </c>
      <c r="H86" s="90">
        <v>42037</v>
      </c>
      <c r="I86" s="54">
        <v>20.09</v>
      </c>
      <c r="J86" s="54">
        <v>335300</v>
      </c>
      <c r="K86" s="107">
        <f t="shared" si="12"/>
        <v>6.1224489795918435E-2</v>
      </c>
      <c r="O86" s="90">
        <v>43180</v>
      </c>
      <c r="P86" s="54">
        <v>20.360001</v>
      </c>
      <c r="Q86" s="54">
        <v>722100</v>
      </c>
      <c r="R86" s="107">
        <f t="shared" si="8"/>
        <v>2.1610902671370225E-2</v>
      </c>
      <c r="W86" s="90">
        <v>41396</v>
      </c>
      <c r="X86" s="54">
        <v>33.220894000000001</v>
      </c>
      <c r="Y86" s="54">
        <v>608330</v>
      </c>
      <c r="Z86" s="107">
        <f t="shared" si="9"/>
        <v>2.6384991325037799E-2</v>
      </c>
      <c r="AE86" s="90">
        <v>41396</v>
      </c>
      <c r="AF86" s="54">
        <v>20.759888</v>
      </c>
      <c r="AG86" s="54">
        <v>23486998</v>
      </c>
      <c r="AH86" s="107">
        <f t="shared" si="10"/>
        <v>1.2324970153981596E-2</v>
      </c>
      <c r="AL86" s="10">
        <v>41760</v>
      </c>
      <c r="AM86">
        <v>1883.6800539999999</v>
      </c>
      <c r="AN86">
        <v>3416740000</v>
      </c>
      <c r="AO86" s="107">
        <f t="shared" si="11"/>
        <v>-1.3484450263229197E-3</v>
      </c>
    </row>
    <row r="87" spans="1:41" x14ac:dyDescent="0.15">
      <c r="A87" s="10">
        <v>41761</v>
      </c>
      <c r="B87" s="9">
        <v>15.400499999999999</v>
      </c>
      <c r="C87">
        <v>79902000</v>
      </c>
      <c r="D87" s="107">
        <f t="shared" si="7"/>
        <v>6.6231615856628956E-3</v>
      </c>
      <c r="H87" s="90">
        <v>42038</v>
      </c>
      <c r="I87" s="54">
        <v>21.32</v>
      </c>
      <c r="J87" s="54">
        <v>441200</v>
      </c>
      <c r="K87" s="107">
        <f t="shared" si="12"/>
        <v>-1.3133161350844302E-2</v>
      </c>
      <c r="O87" s="90">
        <v>43181</v>
      </c>
      <c r="P87" s="54">
        <v>20.799999</v>
      </c>
      <c r="Q87" s="54">
        <v>805800</v>
      </c>
      <c r="R87" s="107">
        <f t="shared" si="8"/>
        <v>6.8269234051405503E-2</v>
      </c>
      <c r="W87" s="90">
        <v>41397</v>
      </c>
      <c r="X87" s="54">
        <v>34.097427000000003</v>
      </c>
      <c r="Y87" s="54">
        <v>553110</v>
      </c>
      <c r="Z87" s="107">
        <f t="shared" si="9"/>
        <v>1.5424067041774014E-2</v>
      </c>
      <c r="AE87" s="90">
        <v>41397</v>
      </c>
      <c r="AF87" s="54">
        <v>21.015753</v>
      </c>
      <c r="AG87" s="54">
        <v>17124782</v>
      </c>
      <c r="AH87" s="107">
        <f t="shared" si="10"/>
        <v>-2.2138630959357419E-3</v>
      </c>
      <c r="AL87" s="10">
        <v>41761</v>
      </c>
      <c r="AM87">
        <v>1881.1400149999999</v>
      </c>
      <c r="AN87">
        <v>3159560000</v>
      </c>
      <c r="AO87" s="107">
        <f t="shared" si="11"/>
        <v>1.8712158435478798E-3</v>
      </c>
    </row>
    <row r="88" spans="1:41" x14ac:dyDescent="0.15">
      <c r="A88" s="10">
        <v>41764</v>
      </c>
      <c r="B88" s="9">
        <v>15.5025</v>
      </c>
      <c r="C88">
        <v>50398000</v>
      </c>
      <c r="D88" s="107">
        <f t="shared" si="7"/>
        <v>-4.0864376713433348E-2</v>
      </c>
      <c r="H88" s="90">
        <v>42039</v>
      </c>
      <c r="I88" s="54">
        <v>21.040001</v>
      </c>
      <c r="J88" s="54">
        <v>275900</v>
      </c>
      <c r="K88" s="107">
        <f t="shared" si="12"/>
        <v>3.9448667326584141E-2</v>
      </c>
      <c r="O88" s="90">
        <v>43182</v>
      </c>
      <c r="P88" s="54">
        <v>22.219999000000001</v>
      </c>
      <c r="Q88" s="54">
        <v>1748600</v>
      </c>
      <c r="R88" s="107">
        <f t="shared" si="8"/>
        <v>-4.2304142317918347E-2</v>
      </c>
      <c r="W88" s="90">
        <v>41400</v>
      </c>
      <c r="X88" s="54">
        <v>34.623348</v>
      </c>
      <c r="Y88" s="54">
        <v>631900</v>
      </c>
      <c r="Z88" s="107">
        <f t="shared" si="9"/>
        <v>-2.025295185202769E-2</v>
      </c>
      <c r="AE88" s="90">
        <v>41400</v>
      </c>
      <c r="AF88" s="54">
        <v>20.969227</v>
      </c>
      <c r="AG88" s="54">
        <v>15097104</v>
      </c>
      <c r="AH88" s="107">
        <f t="shared" si="10"/>
        <v>-2.7731589724313555E-3</v>
      </c>
      <c r="AL88" s="10">
        <v>41764</v>
      </c>
      <c r="AM88">
        <v>1884.660034</v>
      </c>
      <c r="AN88">
        <v>2733730000</v>
      </c>
      <c r="AO88" s="107">
        <f t="shared" si="11"/>
        <v>-8.9883919085642638E-3</v>
      </c>
    </row>
    <row r="89" spans="1:41" x14ac:dyDescent="0.15">
      <c r="A89" s="10">
        <v>41765</v>
      </c>
      <c r="B89" s="9">
        <v>14.869</v>
      </c>
      <c r="C89">
        <v>93646000</v>
      </c>
      <c r="D89" s="107">
        <f t="shared" si="7"/>
        <v>-1.570381330284476E-2</v>
      </c>
      <c r="H89" s="90">
        <v>42040</v>
      </c>
      <c r="I89" s="54">
        <v>21.870000999999998</v>
      </c>
      <c r="J89" s="54">
        <v>816000</v>
      </c>
      <c r="K89" s="107">
        <f t="shared" si="12"/>
        <v>-2.1490671170979803E-2</v>
      </c>
      <c r="O89" s="90">
        <v>43185</v>
      </c>
      <c r="P89" s="54">
        <v>21.280000999999999</v>
      </c>
      <c r="Q89" s="54">
        <v>769900</v>
      </c>
      <c r="R89" s="107">
        <f t="shared" si="8"/>
        <v>-1.3627865900946112E-2</v>
      </c>
      <c r="W89" s="90">
        <v>41401</v>
      </c>
      <c r="X89" s="54">
        <v>33.922122999999999</v>
      </c>
      <c r="Y89" s="54">
        <v>721200</v>
      </c>
      <c r="Z89" s="107">
        <f t="shared" si="9"/>
        <v>-2.5842132581148647E-3</v>
      </c>
      <c r="AE89" s="90">
        <v>41401</v>
      </c>
      <c r="AF89" s="54">
        <v>20.911076000000001</v>
      </c>
      <c r="AG89" s="54">
        <v>22999680</v>
      </c>
      <c r="AH89" s="107">
        <f t="shared" si="10"/>
        <v>1.891002643766404E-2</v>
      </c>
      <c r="AL89" s="10">
        <v>41765</v>
      </c>
      <c r="AM89">
        <v>1867.719971</v>
      </c>
      <c r="AN89">
        <v>3327260000</v>
      </c>
      <c r="AO89" s="107">
        <f t="shared" si="11"/>
        <v>5.6164682944326305E-3</v>
      </c>
    </row>
    <row r="90" spans="1:41" x14ac:dyDescent="0.15">
      <c r="A90" s="10">
        <v>41766</v>
      </c>
      <c r="B90" s="9">
        <v>14.6355</v>
      </c>
      <c r="C90">
        <v>140304000</v>
      </c>
      <c r="D90" s="107">
        <f t="shared" si="7"/>
        <v>-1.4997779372074804E-2</v>
      </c>
      <c r="H90" s="90">
        <v>42041</v>
      </c>
      <c r="I90" s="54">
        <v>21.4</v>
      </c>
      <c r="J90" s="54">
        <v>506400</v>
      </c>
      <c r="K90" s="107">
        <f t="shared" si="12"/>
        <v>-1.0747663551401776E-2</v>
      </c>
      <c r="O90" s="90">
        <v>43186</v>
      </c>
      <c r="P90" s="54">
        <v>20.99</v>
      </c>
      <c r="Q90" s="54">
        <v>432400</v>
      </c>
      <c r="R90" s="107">
        <f t="shared" si="8"/>
        <v>-1.0004716531681779E-2</v>
      </c>
      <c r="W90" s="90">
        <v>41402</v>
      </c>
      <c r="X90" s="54">
        <v>33.834460999999997</v>
      </c>
      <c r="Y90" s="54">
        <v>1229230</v>
      </c>
      <c r="Z90" s="107">
        <f t="shared" si="9"/>
        <v>-5.1809012119329312E-3</v>
      </c>
      <c r="AE90" s="90">
        <v>41402</v>
      </c>
      <c r="AF90" s="54">
        <v>21.306505000000001</v>
      </c>
      <c r="AG90" s="54">
        <v>16697340</v>
      </c>
      <c r="AH90" s="107">
        <f t="shared" si="10"/>
        <v>3.8209926968313379E-3</v>
      </c>
      <c r="AL90" s="10">
        <v>41766</v>
      </c>
      <c r="AM90">
        <v>1878.209961</v>
      </c>
      <c r="AN90">
        <v>3632950000</v>
      </c>
      <c r="AO90" s="107">
        <f t="shared" si="11"/>
        <v>-1.3736249160484215E-3</v>
      </c>
    </row>
    <row r="91" spans="1:41" x14ac:dyDescent="0.15">
      <c r="A91" s="10">
        <v>41767</v>
      </c>
      <c r="B91" s="9">
        <v>14.416</v>
      </c>
      <c r="C91">
        <v>76964000</v>
      </c>
      <c r="D91" s="107">
        <f t="shared" si="7"/>
        <v>1.3596004439511589E-2</v>
      </c>
      <c r="H91" s="90">
        <v>42044</v>
      </c>
      <c r="I91" s="54">
        <v>21.17</v>
      </c>
      <c r="J91" s="54">
        <v>234900</v>
      </c>
      <c r="K91" s="107">
        <f t="shared" si="12"/>
        <v>1.3698582900330658E-2</v>
      </c>
      <c r="O91" s="90">
        <v>43187</v>
      </c>
      <c r="P91" s="54">
        <v>20.780000999999999</v>
      </c>
      <c r="Q91" s="54">
        <v>604000</v>
      </c>
      <c r="R91" s="107">
        <f t="shared" si="8"/>
        <v>-2.4061596532165663E-2</v>
      </c>
      <c r="W91" s="90">
        <v>41403</v>
      </c>
      <c r="X91" s="54">
        <v>33.659168000000001</v>
      </c>
      <c r="Y91" s="54">
        <v>825390</v>
      </c>
      <c r="Z91" s="107">
        <f t="shared" si="9"/>
        <v>2.8645390165318307E-2</v>
      </c>
      <c r="AE91" s="90">
        <v>41403</v>
      </c>
      <c r="AF91" s="54">
        <v>21.387917000000002</v>
      </c>
      <c r="AG91" s="54">
        <v>22092286</v>
      </c>
      <c r="AH91" s="107">
        <f t="shared" si="10"/>
        <v>8.7000992195731541E-3</v>
      </c>
      <c r="AL91" s="10">
        <v>41767</v>
      </c>
      <c r="AM91">
        <v>1875.630005</v>
      </c>
      <c r="AN91">
        <v>3393420000</v>
      </c>
      <c r="AO91" s="107">
        <f t="shared" si="11"/>
        <v>1.5194761186390071E-3</v>
      </c>
    </row>
    <row r="92" spans="1:41" x14ac:dyDescent="0.15">
      <c r="A92" s="10">
        <v>41768</v>
      </c>
      <c r="B92" s="9">
        <v>14.612</v>
      </c>
      <c r="C92">
        <v>81260000</v>
      </c>
      <c r="D92" s="107">
        <f t="shared" si="7"/>
        <v>3.6339994525047992E-2</v>
      </c>
      <c r="H92" s="90">
        <v>42045</v>
      </c>
      <c r="I92" s="54">
        <v>21.459999</v>
      </c>
      <c r="J92" s="54">
        <v>475900</v>
      </c>
      <c r="K92" s="107">
        <f t="shared" si="12"/>
        <v>2.5163141899493979E-2</v>
      </c>
      <c r="O92" s="90">
        <v>43188</v>
      </c>
      <c r="P92" s="54">
        <v>20.280000999999999</v>
      </c>
      <c r="Q92" s="54">
        <v>479700</v>
      </c>
      <c r="R92" s="107">
        <f t="shared" si="8"/>
        <v>-9.3688851396012129E-3</v>
      </c>
      <c r="W92" s="90">
        <v>41404</v>
      </c>
      <c r="X92" s="54">
        <v>34.623348</v>
      </c>
      <c r="Y92" s="54">
        <v>365720</v>
      </c>
      <c r="Z92" s="107">
        <f t="shared" si="9"/>
        <v>-1.2658336796314451E-2</v>
      </c>
      <c r="AE92" s="90">
        <v>41404</v>
      </c>
      <c r="AF92" s="54">
        <v>21.573993999999999</v>
      </c>
      <c r="AG92" s="54">
        <v>16929950</v>
      </c>
      <c r="AH92" s="107">
        <f t="shared" si="10"/>
        <v>-5.7500711273025251E-3</v>
      </c>
      <c r="AL92" s="10">
        <v>41768</v>
      </c>
      <c r="AM92">
        <v>1878.4799800000001</v>
      </c>
      <c r="AN92">
        <v>3025020000</v>
      </c>
      <c r="AO92" s="107">
        <f t="shared" si="11"/>
        <v>9.6727376354577288E-3</v>
      </c>
    </row>
    <row r="93" spans="1:41" x14ac:dyDescent="0.15">
      <c r="A93" s="10">
        <v>41771</v>
      </c>
      <c r="B93" s="9">
        <v>15.143000000000001</v>
      </c>
      <c r="C93">
        <v>74592000</v>
      </c>
      <c r="D93" s="107">
        <f t="shared" si="7"/>
        <v>5.8773030443108887E-3</v>
      </c>
      <c r="H93" s="90">
        <v>42046</v>
      </c>
      <c r="I93" s="54">
        <v>22</v>
      </c>
      <c r="J93" s="54">
        <v>510500</v>
      </c>
      <c r="K93" s="107">
        <f t="shared" si="12"/>
        <v>4.409086363636372E-2</v>
      </c>
      <c r="O93" s="90">
        <v>43192</v>
      </c>
      <c r="P93" s="54">
        <v>20.09</v>
      </c>
      <c r="Q93" s="54">
        <v>366900</v>
      </c>
      <c r="R93" s="107">
        <f t="shared" si="8"/>
        <v>2.9367844698855228E-2</v>
      </c>
      <c r="W93" s="90">
        <v>41407</v>
      </c>
      <c r="X93" s="54">
        <v>34.185074</v>
      </c>
      <c r="Y93" s="54">
        <v>283680</v>
      </c>
      <c r="Z93" s="107">
        <f t="shared" si="9"/>
        <v>2.0513046132355939E-2</v>
      </c>
      <c r="AE93" s="90">
        <v>41407</v>
      </c>
      <c r="AF93" s="54">
        <v>21.449942</v>
      </c>
      <c r="AG93" s="54">
        <v>17156146</v>
      </c>
      <c r="AH93" s="107">
        <f t="shared" si="10"/>
        <v>1.6988950366392697E-2</v>
      </c>
      <c r="AL93" s="10">
        <v>41771</v>
      </c>
      <c r="AM93">
        <v>1896.650024</v>
      </c>
      <c r="AN93">
        <v>3005740000</v>
      </c>
      <c r="AO93" s="107">
        <f t="shared" si="11"/>
        <v>4.2175783084807961E-4</v>
      </c>
    </row>
    <row r="94" spans="1:41" x14ac:dyDescent="0.15">
      <c r="A94" s="10">
        <v>41772</v>
      </c>
      <c r="B94" s="9">
        <v>15.231999999999999</v>
      </c>
      <c r="C94">
        <v>70198000</v>
      </c>
      <c r="D94" s="107">
        <f t="shared" si="7"/>
        <v>-2.3043592436974736E-2</v>
      </c>
      <c r="H94" s="90">
        <v>42047</v>
      </c>
      <c r="I94" s="54">
        <v>22.969999000000001</v>
      </c>
      <c r="J94" s="54">
        <v>1242600</v>
      </c>
      <c r="K94" s="107">
        <f t="shared" si="12"/>
        <v>-4.3970398083169382E-2</v>
      </c>
      <c r="O94" s="90">
        <v>43193</v>
      </c>
      <c r="P94" s="54">
        <v>20.68</v>
      </c>
      <c r="Q94" s="54">
        <v>471500</v>
      </c>
      <c r="R94" s="107">
        <f t="shared" si="8"/>
        <v>2.2727272727272707E-2</v>
      </c>
      <c r="W94" s="90">
        <v>41408</v>
      </c>
      <c r="X94" s="54">
        <v>34.886313999999999</v>
      </c>
      <c r="Y94" s="54">
        <v>727200</v>
      </c>
      <c r="Z94" s="107">
        <f t="shared" si="9"/>
        <v>3.7688361114905922E-2</v>
      </c>
      <c r="AE94" s="90">
        <v>41408</v>
      </c>
      <c r="AF94" s="54">
        <v>21.814354000000002</v>
      </c>
      <c r="AG94" s="54">
        <v>21923590</v>
      </c>
      <c r="AH94" s="107">
        <f t="shared" si="10"/>
        <v>6.7531681204036076E-3</v>
      </c>
      <c r="AL94" s="10">
        <v>41772</v>
      </c>
      <c r="AM94">
        <v>1897.4499510000001</v>
      </c>
      <c r="AN94">
        <v>2915680000</v>
      </c>
      <c r="AO94" s="107">
        <f t="shared" si="11"/>
        <v>-4.7010051544701392E-3</v>
      </c>
    </row>
    <row r="95" spans="1:41" x14ac:dyDescent="0.15">
      <c r="A95" s="10">
        <v>41773</v>
      </c>
      <c r="B95" s="9">
        <v>14.881</v>
      </c>
      <c r="C95">
        <v>66466000</v>
      </c>
      <c r="D95" s="107">
        <f t="shared" si="7"/>
        <v>-8.1647738727236296E-3</v>
      </c>
      <c r="H95" s="90">
        <v>42048</v>
      </c>
      <c r="I95" s="54">
        <v>21.959999</v>
      </c>
      <c r="J95" s="54">
        <v>411900</v>
      </c>
      <c r="K95" s="107">
        <f t="shared" si="12"/>
        <v>1.0018260929793188E-2</v>
      </c>
      <c r="O95" s="90">
        <v>43194</v>
      </c>
      <c r="P95" s="54">
        <v>21.15</v>
      </c>
      <c r="Q95" s="54">
        <v>312500</v>
      </c>
      <c r="R95" s="107">
        <f t="shared" si="8"/>
        <v>8.0378250591017775E-3</v>
      </c>
      <c r="W95" s="90">
        <v>41409</v>
      </c>
      <c r="X95" s="54">
        <v>36.201121999999998</v>
      </c>
      <c r="Y95" s="54">
        <v>1360740</v>
      </c>
      <c r="Z95" s="107">
        <f t="shared" si="9"/>
        <v>-3.6319537278430181E-2</v>
      </c>
      <c r="AE95" s="90">
        <v>41409</v>
      </c>
      <c r="AF95" s="54">
        <v>21.961670000000002</v>
      </c>
      <c r="AG95" s="54">
        <v>20357806</v>
      </c>
      <c r="AH95" s="107">
        <f t="shared" si="10"/>
        <v>-1.5004368975583549E-2</v>
      </c>
      <c r="AL95" s="10">
        <v>41773</v>
      </c>
      <c r="AM95">
        <v>1888.530029</v>
      </c>
      <c r="AN95">
        <v>2822060000</v>
      </c>
      <c r="AO95" s="107">
        <f t="shared" si="11"/>
        <v>-9.3618066583573967E-3</v>
      </c>
    </row>
    <row r="96" spans="1:41" x14ac:dyDescent="0.15">
      <c r="A96" s="10">
        <v>41774</v>
      </c>
      <c r="B96" s="9">
        <v>14.759499999999999</v>
      </c>
      <c r="C96">
        <v>85902000</v>
      </c>
      <c r="D96" s="107">
        <f t="shared" si="7"/>
        <v>8.5029980690403129E-3</v>
      </c>
      <c r="H96" s="90">
        <v>42052</v>
      </c>
      <c r="I96" s="54">
        <v>22.18</v>
      </c>
      <c r="J96" s="54">
        <v>575600</v>
      </c>
      <c r="K96" s="107">
        <f t="shared" si="12"/>
        <v>4.5086113615868673E-3</v>
      </c>
      <c r="O96" s="90">
        <v>43195</v>
      </c>
      <c r="P96" s="54">
        <v>21.32</v>
      </c>
      <c r="Q96" s="54">
        <v>254500</v>
      </c>
      <c r="R96" s="107">
        <f t="shared" si="8"/>
        <v>2.7673545966228952E-2</v>
      </c>
      <c r="W96" s="90">
        <v>41410</v>
      </c>
      <c r="X96" s="54">
        <v>34.886313999999999</v>
      </c>
      <c r="Y96" s="54">
        <v>1171640</v>
      </c>
      <c r="Z96" s="107">
        <f t="shared" si="9"/>
        <v>3.0150677426110661E-2</v>
      </c>
      <c r="AE96" s="90">
        <v>41410</v>
      </c>
      <c r="AF96" s="54">
        <v>21.632148999999998</v>
      </c>
      <c r="AG96" s="54">
        <v>20247084</v>
      </c>
      <c r="AH96" s="107">
        <f t="shared" si="10"/>
        <v>1.6308273394381789E-2</v>
      </c>
      <c r="AL96" s="10">
        <v>41774</v>
      </c>
      <c r="AM96">
        <v>1870.849976</v>
      </c>
      <c r="AN96">
        <v>3552640000</v>
      </c>
      <c r="AO96" s="107">
        <f t="shared" si="11"/>
        <v>3.7469647967112163E-3</v>
      </c>
    </row>
    <row r="97" spans="1:41" x14ac:dyDescent="0.15">
      <c r="A97" s="10">
        <v>41775</v>
      </c>
      <c r="B97" s="9">
        <v>14.885</v>
      </c>
      <c r="C97">
        <v>72736000</v>
      </c>
      <c r="D97" s="107">
        <f t="shared" si="7"/>
        <v>-3.1575411488076188E-3</v>
      </c>
      <c r="H97" s="90">
        <v>42053</v>
      </c>
      <c r="I97" s="54">
        <v>22.280000999999999</v>
      </c>
      <c r="J97" s="54">
        <v>401100</v>
      </c>
      <c r="K97" s="107">
        <f t="shared" si="12"/>
        <v>5.2513462634045771E-2</v>
      </c>
      <c r="O97" s="90">
        <v>43196</v>
      </c>
      <c r="P97" s="54">
        <v>21.91</v>
      </c>
      <c r="Q97" s="54">
        <v>347300</v>
      </c>
      <c r="R97" s="107">
        <f t="shared" si="8"/>
        <v>-1.5974486535828336E-2</v>
      </c>
      <c r="W97" s="90">
        <v>41411</v>
      </c>
      <c r="X97" s="54">
        <v>35.938160000000003</v>
      </c>
      <c r="Y97" s="54">
        <v>721910</v>
      </c>
      <c r="Z97" s="107">
        <f t="shared" si="9"/>
        <v>2.9268415522664348E-2</v>
      </c>
      <c r="AE97" s="90">
        <v>41411</v>
      </c>
      <c r="AF97" s="54">
        <v>21.984932000000001</v>
      </c>
      <c r="AG97" s="54">
        <v>27463234</v>
      </c>
      <c r="AH97" s="107">
        <f t="shared" si="10"/>
        <v>-1.3401542474636763E-2</v>
      </c>
      <c r="AL97" s="10">
        <v>41775</v>
      </c>
      <c r="AM97">
        <v>1877.8599850000001</v>
      </c>
      <c r="AN97">
        <v>3173650000</v>
      </c>
      <c r="AO97" s="107">
        <f t="shared" si="11"/>
        <v>3.8447866495221472E-3</v>
      </c>
    </row>
    <row r="98" spans="1:41" x14ac:dyDescent="0.15">
      <c r="A98" s="10">
        <v>41778</v>
      </c>
      <c r="B98" s="9">
        <v>14.837999999999999</v>
      </c>
      <c r="C98">
        <v>45684000</v>
      </c>
      <c r="D98" s="107">
        <f t="shared" si="7"/>
        <v>1.4927887855506139E-2</v>
      </c>
      <c r="H98" s="90">
        <v>42054</v>
      </c>
      <c r="I98" s="54">
        <v>23.450001</v>
      </c>
      <c r="J98" s="54">
        <v>682500</v>
      </c>
      <c r="K98" s="107">
        <f t="shared" si="12"/>
        <v>4.6055435136228784E-2</v>
      </c>
      <c r="O98" s="90">
        <v>43199</v>
      </c>
      <c r="P98" s="54">
        <v>21.559999000000001</v>
      </c>
      <c r="Q98" s="54">
        <v>529000</v>
      </c>
      <c r="R98" s="107">
        <f t="shared" si="8"/>
        <v>3.9888730978141496E-2</v>
      </c>
      <c r="W98" s="90">
        <v>41414</v>
      </c>
      <c r="X98" s="54">
        <v>36.990012999999998</v>
      </c>
      <c r="Y98" s="54">
        <v>781300</v>
      </c>
      <c r="Z98" s="107">
        <f t="shared" si="9"/>
        <v>-1.1848252121457681E-2</v>
      </c>
      <c r="AE98" s="90">
        <v>41414</v>
      </c>
      <c r="AF98" s="54">
        <v>21.690300000000001</v>
      </c>
      <c r="AG98" s="54">
        <v>20812810</v>
      </c>
      <c r="AH98" s="107">
        <f t="shared" si="10"/>
        <v>-1.787324287815284E-2</v>
      </c>
      <c r="AL98" s="10">
        <v>41778</v>
      </c>
      <c r="AM98">
        <v>1885.079956</v>
      </c>
      <c r="AN98">
        <v>2664250000</v>
      </c>
      <c r="AO98" s="107">
        <f t="shared" si="11"/>
        <v>-6.4983980976560662E-3</v>
      </c>
    </row>
    <row r="99" spans="1:41" x14ac:dyDescent="0.15">
      <c r="A99" s="10">
        <v>41779</v>
      </c>
      <c r="B99" s="9">
        <v>15.0595</v>
      </c>
      <c r="C99">
        <v>81914000</v>
      </c>
      <c r="D99" s="107">
        <f t="shared" si="7"/>
        <v>1.2683024004781052E-2</v>
      </c>
      <c r="H99" s="90">
        <v>42055</v>
      </c>
      <c r="I99" s="54">
        <v>24.530000999999999</v>
      </c>
      <c r="J99" s="54">
        <v>1025000</v>
      </c>
      <c r="K99" s="107">
        <f t="shared" si="12"/>
        <v>-4.0766814481580926E-3</v>
      </c>
      <c r="O99" s="90">
        <v>43200</v>
      </c>
      <c r="P99" s="54">
        <v>22.42</v>
      </c>
      <c r="Q99" s="54">
        <v>264500</v>
      </c>
      <c r="R99" s="107">
        <f t="shared" si="8"/>
        <v>3.3898305084745672E-2</v>
      </c>
      <c r="W99" s="90">
        <v>41415</v>
      </c>
      <c r="X99" s="54">
        <v>36.551746000000001</v>
      </c>
      <c r="Y99" s="54">
        <v>452150</v>
      </c>
      <c r="Z99" s="107">
        <f t="shared" si="9"/>
        <v>7.1942664517312682E-3</v>
      </c>
      <c r="AE99" s="90">
        <v>41415</v>
      </c>
      <c r="AF99" s="54">
        <v>21.302624000000002</v>
      </c>
      <c r="AG99" s="54">
        <v>30933857</v>
      </c>
      <c r="AH99" s="107">
        <f t="shared" si="10"/>
        <v>-1.000895476538477E-2</v>
      </c>
      <c r="AL99" s="10">
        <v>41779</v>
      </c>
      <c r="AM99">
        <v>1872.829956</v>
      </c>
      <c r="AN99">
        <v>3007700000</v>
      </c>
      <c r="AO99" s="107">
        <f t="shared" si="11"/>
        <v>8.116098822161355E-3</v>
      </c>
    </row>
    <row r="100" spans="1:41" x14ac:dyDescent="0.15">
      <c r="A100" s="10">
        <v>41780</v>
      </c>
      <c r="B100" s="9">
        <v>15.250500000000001</v>
      </c>
      <c r="C100">
        <v>68176000</v>
      </c>
      <c r="D100" s="107">
        <f t="shared" si="7"/>
        <v>-3.2785810301305673E-4</v>
      </c>
      <c r="H100" s="90">
        <v>42058</v>
      </c>
      <c r="I100" s="54">
        <v>24.43</v>
      </c>
      <c r="J100" s="54">
        <v>1086000</v>
      </c>
      <c r="K100" s="107">
        <f t="shared" si="12"/>
        <v>-1.26892754809661E-2</v>
      </c>
      <c r="O100" s="90">
        <v>43201</v>
      </c>
      <c r="P100" s="54">
        <v>23.18</v>
      </c>
      <c r="Q100" s="54">
        <v>595400</v>
      </c>
      <c r="R100" s="107">
        <f t="shared" si="8"/>
        <v>2.9335677308024222E-2</v>
      </c>
      <c r="W100" s="90">
        <v>41416</v>
      </c>
      <c r="X100" s="54">
        <v>36.814709000000001</v>
      </c>
      <c r="Y100" s="54">
        <v>940000</v>
      </c>
      <c r="Z100" s="107">
        <f t="shared" si="9"/>
        <v>1.6666572048688488E-2</v>
      </c>
      <c r="AE100" s="90">
        <v>41416</v>
      </c>
      <c r="AF100" s="54">
        <v>21.089407000000001</v>
      </c>
      <c r="AG100" s="54">
        <v>27209002</v>
      </c>
      <c r="AH100" s="107">
        <f t="shared" si="10"/>
        <v>1.4706435320821498E-3</v>
      </c>
      <c r="AL100" s="10">
        <v>41780</v>
      </c>
      <c r="AM100">
        <v>1888.030029</v>
      </c>
      <c r="AN100">
        <v>2777140000</v>
      </c>
      <c r="AO100" s="107">
        <f t="shared" si="11"/>
        <v>2.362229907096447E-3</v>
      </c>
    </row>
    <row r="101" spans="1:41" x14ac:dyDescent="0.15">
      <c r="A101" s="10">
        <v>41781</v>
      </c>
      <c r="B101" s="9">
        <v>15.2455</v>
      </c>
      <c r="C101">
        <v>51536000</v>
      </c>
      <c r="D101" s="107">
        <f t="shared" si="7"/>
        <v>2.4039880620510878E-2</v>
      </c>
      <c r="H101" s="90">
        <v>42059</v>
      </c>
      <c r="I101" s="54">
        <v>24.120000999999998</v>
      </c>
      <c r="J101" s="54">
        <v>359100</v>
      </c>
      <c r="K101" s="107">
        <f t="shared" si="12"/>
        <v>-1.8656757103782784E-2</v>
      </c>
      <c r="O101" s="90">
        <v>43202</v>
      </c>
      <c r="P101" s="54">
        <v>23.860001</v>
      </c>
      <c r="Q101" s="54">
        <v>573900</v>
      </c>
      <c r="R101" s="107">
        <f t="shared" si="8"/>
        <v>-2.7661356761887856E-2</v>
      </c>
      <c r="W101" s="90">
        <v>41417</v>
      </c>
      <c r="X101" s="54">
        <v>37.428283999999998</v>
      </c>
      <c r="Y101" s="54">
        <v>463730</v>
      </c>
      <c r="Z101" s="107">
        <f t="shared" si="9"/>
        <v>9.3674879671212796E-3</v>
      </c>
      <c r="AE101" s="90">
        <v>41417</v>
      </c>
      <c r="AF101" s="54">
        <v>21.120422000000001</v>
      </c>
      <c r="AG101" s="54">
        <v>22498106</v>
      </c>
      <c r="AH101" s="107">
        <f t="shared" si="10"/>
        <v>2.9367310937251645E-3</v>
      </c>
      <c r="AL101" s="10">
        <v>41781</v>
      </c>
      <c r="AM101">
        <v>1892.48999</v>
      </c>
      <c r="AN101">
        <v>2759800000</v>
      </c>
      <c r="AO101" s="107">
        <f t="shared" si="11"/>
        <v>4.2483918237263829E-3</v>
      </c>
    </row>
    <row r="102" spans="1:41" x14ac:dyDescent="0.15">
      <c r="A102" s="10">
        <v>41782</v>
      </c>
      <c r="B102" s="9">
        <v>15.612</v>
      </c>
      <c r="C102">
        <v>61058000</v>
      </c>
      <c r="D102" s="107">
        <f t="shared" si="7"/>
        <v>-4.5477837560849999E-3</v>
      </c>
      <c r="H102" s="90">
        <v>42060</v>
      </c>
      <c r="I102" s="54">
        <v>23.67</v>
      </c>
      <c r="J102" s="54">
        <v>447500</v>
      </c>
      <c r="K102" s="107">
        <f t="shared" si="12"/>
        <v>-7.1820870299958983E-3</v>
      </c>
      <c r="O102" s="90">
        <v>43203</v>
      </c>
      <c r="P102" s="54">
        <v>23.200001</v>
      </c>
      <c r="Q102" s="54">
        <v>349900</v>
      </c>
      <c r="R102" s="107">
        <f t="shared" si="8"/>
        <v>-6.2500040409480984E-2</v>
      </c>
      <c r="W102" s="90">
        <v>41418</v>
      </c>
      <c r="X102" s="54">
        <v>37.778892999999997</v>
      </c>
      <c r="Y102" s="54">
        <v>600450</v>
      </c>
      <c r="Z102" s="107">
        <f t="shared" si="9"/>
        <v>2.0881765910928163E-2</v>
      </c>
      <c r="AE102" s="90">
        <v>41418</v>
      </c>
      <c r="AF102" s="54">
        <v>21.182447</v>
      </c>
      <c r="AG102" s="54">
        <v>17368560</v>
      </c>
      <c r="AH102" s="107">
        <f t="shared" si="10"/>
        <v>1.6288486405749092E-2</v>
      </c>
      <c r="AL102" s="10">
        <v>41782</v>
      </c>
      <c r="AM102">
        <v>1900.530029</v>
      </c>
      <c r="AN102">
        <v>2396280000</v>
      </c>
      <c r="AO102" s="107">
        <f t="shared" si="11"/>
        <v>5.9878059416866858E-3</v>
      </c>
    </row>
    <row r="103" spans="1:41" x14ac:dyDescent="0.15">
      <c r="A103" s="10">
        <v>41786</v>
      </c>
      <c r="B103" s="9">
        <v>15.541</v>
      </c>
      <c r="C103">
        <v>97242000</v>
      </c>
      <c r="D103" s="107">
        <f t="shared" si="7"/>
        <v>-2.1234154816293094E-3</v>
      </c>
      <c r="H103" s="90">
        <v>42061</v>
      </c>
      <c r="I103" s="54">
        <v>23.5</v>
      </c>
      <c r="J103" s="54">
        <v>384300</v>
      </c>
      <c r="K103" s="107">
        <f t="shared" si="12"/>
        <v>-6.382978723404209E-3</v>
      </c>
      <c r="O103" s="90">
        <v>43206</v>
      </c>
      <c r="P103" s="54">
        <v>21.75</v>
      </c>
      <c r="Q103" s="54">
        <v>726500</v>
      </c>
      <c r="R103" s="107">
        <f t="shared" si="8"/>
        <v>-1.0114896551724151E-2</v>
      </c>
      <c r="W103" s="90">
        <v>41422</v>
      </c>
      <c r="X103" s="54">
        <v>38.567782999999999</v>
      </c>
      <c r="Y103" s="54">
        <v>739480</v>
      </c>
      <c r="Z103" s="107">
        <f t="shared" si="9"/>
        <v>-1.3636174005646096E-2</v>
      </c>
      <c r="AE103" s="90">
        <v>41422</v>
      </c>
      <c r="AF103" s="54">
        <v>21.527477000000001</v>
      </c>
      <c r="AG103" s="54">
        <v>23160298</v>
      </c>
      <c r="AH103" s="107">
        <f t="shared" si="10"/>
        <v>-8.6440227064230601E-3</v>
      </c>
      <c r="AL103" s="10">
        <v>41786</v>
      </c>
      <c r="AM103">
        <v>1911.910034</v>
      </c>
      <c r="AN103">
        <v>2911020000</v>
      </c>
      <c r="AO103" s="107">
        <f t="shared" si="11"/>
        <v>-1.1140717722704085E-3</v>
      </c>
    </row>
    <row r="104" spans="1:41" x14ac:dyDescent="0.15">
      <c r="A104" s="10">
        <v>41787</v>
      </c>
      <c r="B104" s="9">
        <v>15.507999999999999</v>
      </c>
      <c r="C104">
        <v>54520000</v>
      </c>
      <c r="D104" s="107">
        <f t="shared" si="7"/>
        <v>1.1671395408821228E-2</v>
      </c>
      <c r="H104" s="90">
        <v>42062</v>
      </c>
      <c r="I104" s="54">
        <v>23.35</v>
      </c>
      <c r="J104" s="54">
        <v>345300</v>
      </c>
      <c r="K104" s="107">
        <f t="shared" si="12"/>
        <v>8.9935331905781624E-3</v>
      </c>
      <c r="O104" s="90">
        <v>43207</v>
      </c>
      <c r="P104" s="54">
        <v>21.530000999999999</v>
      </c>
      <c r="Q104" s="54">
        <v>456200</v>
      </c>
      <c r="R104" s="107">
        <f t="shared" si="8"/>
        <v>-1.6720900291644081E-2</v>
      </c>
      <c r="W104" s="90">
        <v>41423</v>
      </c>
      <c r="X104" s="54">
        <v>38.041865999999999</v>
      </c>
      <c r="Y104" s="54">
        <v>536040</v>
      </c>
      <c r="Z104" s="107">
        <f t="shared" si="9"/>
        <v>0</v>
      </c>
      <c r="AE104" s="90">
        <v>41423</v>
      </c>
      <c r="AF104" s="54">
        <v>21.341393</v>
      </c>
      <c r="AG104" s="54">
        <v>20656231</v>
      </c>
      <c r="AH104" s="107">
        <f t="shared" si="10"/>
        <v>9.0846928314380904E-4</v>
      </c>
      <c r="AL104" s="10">
        <v>41787</v>
      </c>
      <c r="AM104">
        <v>1909.780029</v>
      </c>
      <c r="AN104">
        <v>2976450000</v>
      </c>
      <c r="AO104" s="107">
        <f t="shared" si="11"/>
        <v>5.3671102662891101E-3</v>
      </c>
    </row>
    <row r="105" spans="1:41" x14ac:dyDescent="0.15">
      <c r="A105" s="10">
        <v>41788</v>
      </c>
      <c r="B105" s="9">
        <v>15.689</v>
      </c>
      <c r="C105">
        <v>47310000</v>
      </c>
      <c r="D105" s="107">
        <f t="shared" si="7"/>
        <v>-3.9199439097457045E-3</v>
      </c>
      <c r="H105" s="90">
        <v>42065</v>
      </c>
      <c r="I105" s="54">
        <v>23.559999000000001</v>
      </c>
      <c r="J105" s="54">
        <v>769400</v>
      </c>
      <c r="K105" s="107">
        <f t="shared" si="12"/>
        <v>7.1731794216120193E-2</v>
      </c>
      <c r="O105" s="90">
        <v>43208</v>
      </c>
      <c r="P105" s="54">
        <v>21.17</v>
      </c>
      <c r="Q105" s="54">
        <v>326800</v>
      </c>
      <c r="R105" s="107">
        <f t="shared" si="8"/>
        <v>-3.1648559282002942E-2</v>
      </c>
      <c r="W105" s="90">
        <v>41424</v>
      </c>
      <c r="X105" s="54">
        <v>38.041865999999999</v>
      </c>
      <c r="Y105" s="54">
        <v>342350</v>
      </c>
      <c r="Z105" s="107">
        <f t="shared" si="9"/>
        <v>1.612883553083333E-2</v>
      </c>
      <c r="AE105" s="90">
        <v>41424</v>
      </c>
      <c r="AF105" s="54">
        <v>21.360780999999999</v>
      </c>
      <c r="AG105" s="54">
        <v>20792851</v>
      </c>
      <c r="AH105" s="107">
        <f t="shared" si="10"/>
        <v>-1.8148821431201445E-2</v>
      </c>
      <c r="AL105" s="10">
        <v>41788</v>
      </c>
      <c r="AM105">
        <v>1920.030029</v>
      </c>
      <c r="AN105">
        <v>2709050000</v>
      </c>
      <c r="AO105" s="107">
        <f t="shared" si="11"/>
        <v>1.8436779355184285E-3</v>
      </c>
    </row>
    <row r="106" spans="1:41" x14ac:dyDescent="0.15">
      <c r="A106" s="10">
        <v>41789</v>
      </c>
      <c r="B106" s="9">
        <v>15.6275</v>
      </c>
      <c r="C106">
        <v>85204000</v>
      </c>
      <c r="D106" s="107">
        <f t="shared" si="7"/>
        <v>-1.1870100783874515E-2</v>
      </c>
      <c r="H106" s="90">
        <v>42066</v>
      </c>
      <c r="I106" s="54">
        <v>25.25</v>
      </c>
      <c r="J106" s="54">
        <v>1706400</v>
      </c>
      <c r="K106" s="107">
        <f t="shared" si="12"/>
        <v>0.14455445544554446</v>
      </c>
      <c r="O106" s="90">
        <v>43209</v>
      </c>
      <c r="P106" s="54">
        <v>20.5</v>
      </c>
      <c r="Q106" s="54">
        <v>518100</v>
      </c>
      <c r="R106" s="107">
        <f t="shared" si="8"/>
        <v>-1.3658585365853626E-2</v>
      </c>
      <c r="W106" s="90">
        <v>41425</v>
      </c>
      <c r="X106" s="54">
        <v>38.655436999999999</v>
      </c>
      <c r="Y106" s="54">
        <v>723630</v>
      </c>
      <c r="Z106" s="107">
        <f t="shared" si="9"/>
        <v>1.1337991082599697E-2</v>
      </c>
      <c r="AE106" s="90">
        <v>41425</v>
      </c>
      <c r="AF106" s="54">
        <v>20.973108</v>
      </c>
      <c r="AG106" s="54">
        <v>30435847</v>
      </c>
      <c r="AH106" s="107">
        <f t="shared" si="10"/>
        <v>-1.275414211379633E-2</v>
      </c>
      <c r="AL106" s="10">
        <v>41789</v>
      </c>
      <c r="AM106">
        <v>1923.5699460000001</v>
      </c>
      <c r="AN106">
        <v>3263490000</v>
      </c>
      <c r="AO106" s="107">
        <f t="shared" si="11"/>
        <v>7.2782640574686752E-4</v>
      </c>
    </row>
    <row r="107" spans="1:41" x14ac:dyDescent="0.15">
      <c r="A107" s="10">
        <v>41792</v>
      </c>
      <c r="B107" s="9">
        <v>15.442</v>
      </c>
      <c r="C107">
        <v>44068000</v>
      </c>
      <c r="D107" s="107">
        <f t="shared" si="7"/>
        <v>-5.342572205672802E-3</v>
      </c>
      <c r="H107" s="90">
        <v>42067</v>
      </c>
      <c r="I107" s="54">
        <v>28.9</v>
      </c>
      <c r="J107" s="54">
        <v>5394600</v>
      </c>
      <c r="K107" s="107">
        <f t="shared" si="12"/>
        <v>-3.8754290657439405E-2</v>
      </c>
      <c r="O107" s="90">
        <v>43210</v>
      </c>
      <c r="P107" s="54">
        <v>20.219999000000001</v>
      </c>
      <c r="Q107" s="54">
        <v>197200</v>
      </c>
      <c r="R107" s="107">
        <f t="shared" si="8"/>
        <v>-5.9346689384108808E-3</v>
      </c>
      <c r="W107" s="90">
        <v>41428</v>
      </c>
      <c r="X107" s="54">
        <v>39.093711999999996</v>
      </c>
      <c r="Y107" s="54">
        <v>812330</v>
      </c>
      <c r="Z107" s="107">
        <f t="shared" si="9"/>
        <v>-2.6905759166589216E-2</v>
      </c>
      <c r="AE107" s="90">
        <v>41428</v>
      </c>
      <c r="AF107" s="54">
        <v>20.705614000000001</v>
      </c>
      <c r="AG107" s="54">
        <v>31191890</v>
      </c>
      <c r="AH107" s="107">
        <f t="shared" si="10"/>
        <v>-1.5353034206085359E-2</v>
      </c>
      <c r="AL107" s="10">
        <v>41792</v>
      </c>
      <c r="AM107">
        <v>1924.969971</v>
      </c>
      <c r="AN107">
        <v>2509020000</v>
      </c>
      <c r="AO107" s="107">
        <f t="shared" si="11"/>
        <v>-3.7921682467634277E-4</v>
      </c>
    </row>
    <row r="108" spans="1:41" x14ac:dyDescent="0.15">
      <c r="A108" s="10">
        <v>41793</v>
      </c>
      <c r="B108" s="9">
        <v>15.359500000000001</v>
      </c>
      <c r="C108">
        <v>47584000</v>
      </c>
      <c r="D108" s="107">
        <f t="shared" si="7"/>
        <v>-1.3346788632442319E-3</v>
      </c>
      <c r="H108" s="90">
        <v>42068</v>
      </c>
      <c r="I108" s="54">
        <v>27.780000999999999</v>
      </c>
      <c r="J108" s="54">
        <v>1372900</v>
      </c>
      <c r="K108" s="107">
        <f t="shared" si="12"/>
        <v>3.7076960508388934E-2</v>
      </c>
      <c r="O108" s="90">
        <v>43213</v>
      </c>
      <c r="P108" s="54">
        <v>20.100000000000001</v>
      </c>
      <c r="Q108" s="54">
        <v>273300</v>
      </c>
      <c r="R108" s="107">
        <f t="shared" si="8"/>
        <v>1.1442786069651545E-2</v>
      </c>
      <c r="W108" s="90">
        <v>41429</v>
      </c>
      <c r="X108" s="54">
        <v>38.041865999999999</v>
      </c>
      <c r="Y108" s="54">
        <v>983350</v>
      </c>
      <c r="Z108" s="107">
        <f t="shared" si="9"/>
        <v>-1.3825084184881931E-2</v>
      </c>
      <c r="AE108" s="90">
        <v>41429</v>
      </c>
      <c r="AF108" s="54">
        <v>20.387720000000002</v>
      </c>
      <c r="AG108" s="54">
        <v>25220527</v>
      </c>
      <c r="AH108" s="107">
        <f t="shared" si="10"/>
        <v>-2.338834357152253E-2</v>
      </c>
      <c r="AL108" s="10">
        <v>41793</v>
      </c>
      <c r="AM108">
        <v>1924.23999</v>
      </c>
      <c r="AN108">
        <v>2867180000</v>
      </c>
      <c r="AO108" s="107">
        <f t="shared" si="11"/>
        <v>1.891663731611759E-3</v>
      </c>
    </row>
    <row r="109" spans="1:41" x14ac:dyDescent="0.15">
      <c r="A109" s="10">
        <v>41794</v>
      </c>
      <c r="B109" s="9">
        <v>15.339</v>
      </c>
      <c r="C109">
        <v>42142000</v>
      </c>
      <c r="D109" s="107">
        <f t="shared" si="7"/>
        <v>5.4729708585957271E-2</v>
      </c>
      <c r="H109" s="90">
        <v>42069</v>
      </c>
      <c r="I109" s="54">
        <v>28.809999000000001</v>
      </c>
      <c r="J109" s="54">
        <v>1679600</v>
      </c>
      <c r="K109" s="107">
        <f t="shared" si="12"/>
        <v>7.9834088158072802E-3</v>
      </c>
      <c r="O109" s="90">
        <v>43214</v>
      </c>
      <c r="P109" s="54">
        <v>20.329999999999998</v>
      </c>
      <c r="Q109" s="54">
        <v>313200</v>
      </c>
      <c r="R109" s="107">
        <f t="shared" si="8"/>
        <v>3.2464338416133831E-2</v>
      </c>
      <c r="W109" s="90">
        <v>41430</v>
      </c>
      <c r="X109" s="54">
        <v>37.515934000000001</v>
      </c>
      <c r="Y109" s="54">
        <v>711850</v>
      </c>
      <c r="Z109" s="107">
        <f t="shared" si="9"/>
        <v>1.168244938270746E-2</v>
      </c>
      <c r="AE109" s="90">
        <v>41430</v>
      </c>
      <c r="AF109" s="54">
        <v>19.910885</v>
      </c>
      <c r="AG109" s="54">
        <v>34363850</v>
      </c>
      <c r="AH109" s="107">
        <f t="shared" si="10"/>
        <v>3.115130241573727E-3</v>
      </c>
      <c r="AL109" s="10">
        <v>41794</v>
      </c>
      <c r="AM109">
        <v>1927.880005</v>
      </c>
      <c r="AN109">
        <v>2793920000</v>
      </c>
      <c r="AO109" s="107">
        <f t="shared" si="11"/>
        <v>6.5252795647932071E-3</v>
      </c>
    </row>
    <row r="110" spans="1:41" x14ac:dyDescent="0.15">
      <c r="A110" s="10">
        <v>41795</v>
      </c>
      <c r="B110" s="9">
        <v>16.178498999999999</v>
      </c>
      <c r="C110">
        <v>155934000</v>
      </c>
      <c r="D110" s="107">
        <f t="shared" si="7"/>
        <v>1.885224333851987E-2</v>
      </c>
      <c r="H110" s="90">
        <v>42072</v>
      </c>
      <c r="I110" s="54">
        <v>29.040001</v>
      </c>
      <c r="J110" s="54">
        <v>579600</v>
      </c>
      <c r="K110" s="107">
        <f t="shared" si="12"/>
        <v>-2.6859537642577869E-2</v>
      </c>
      <c r="O110" s="90">
        <v>43215</v>
      </c>
      <c r="P110" s="54">
        <v>20.99</v>
      </c>
      <c r="Q110" s="54">
        <v>451800</v>
      </c>
      <c r="R110" s="107">
        <f t="shared" si="8"/>
        <v>-1.2386850881372036E-2</v>
      </c>
      <c r="W110" s="90">
        <v>41431</v>
      </c>
      <c r="X110" s="54">
        <v>37.954211999999998</v>
      </c>
      <c r="Y110" s="54">
        <v>530350</v>
      </c>
      <c r="Z110" s="107">
        <f t="shared" si="9"/>
        <v>4.6188549508023868E-3</v>
      </c>
      <c r="AE110" s="90">
        <v>41431</v>
      </c>
      <c r="AF110" s="54">
        <v>19.972909999999999</v>
      </c>
      <c r="AG110" s="54">
        <v>23399798</v>
      </c>
      <c r="AH110" s="107">
        <f t="shared" si="10"/>
        <v>-1.3587404138905024E-3</v>
      </c>
      <c r="AL110" s="10">
        <v>41795</v>
      </c>
      <c r="AM110">
        <v>1940.459961</v>
      </c>
      <c r="AN110">
        <v>3113270000</v>
      </c>
      <c r="AO110" s="107">
        <f t="shared" si="11"/>
        <v>4.6277584595830756E-3</v>
      </c>
    </row>
    <row r="111" spans="1:41" x14ac:dyDescent="0.15">
      <c r="A111" s="10">
        <v>41796</v>
      </c>
      <c r="B111" s="9">
        <v>16.483499999999999</v>
      </c>
      <c r="C111">
        <v>104880000</v>
      </c>
      <c r="D111" s="107">
        <f t="shared" si="7"/>
        <v>-6.5823399156732521E-3</v>
      </c>
      <c r="H111" s="90">
        <v>42073</v>
      </c>
      <c r="I111" s="54">
        <v>28.26</v>
      </c>
      <c r="J111" s="54">
        <v>620100</v>
      </c>
      <c r="K111" s="107">
        <f t="shared" si="12"/>
        <v>1.0969568294409093E-2</v>
      </c>
      <c r="O111" s="90">
        <v>43216</v>
      </c>
      <c r="P111" s="54">
        <v>20.73</v>
      </c>
      <c r="Q111" s="54">
        <v>406800</v>
      </c>
      <c r="R111" s="107">
        <f t="shared" si="8"/>
        <v>5.2580800771828251E-2</v>
      </c>
      <c r="W111" s="90">
        <v>41432</v>
      </c>
      <c r="X111" s="54">
        <v>38.129517</v>
      </c>
      <c r="Y111" s="54">
        <v>631100</v>
      </c>
      <c r="Z111" s="107">
        <f t="shared" si="9"/>
        <v>-1.6092073760074044E-2</v>
      </c>
      <c r="AE111" s="90">
        <v>41432</v>
      </c>
      <c r="AF111" s="54">
        <v>19.945772000000002</v>
      </c>
      <c r="AG111" s="54">
        <v>27889963</v>
      </c>
      <c r="AH111" s="107">
        <f t="shared" si="10"/>
        <v>3.4985409439153292E-2</v>
      </c>
      <c r="AL111" s="10">
        <v>41796</v>
      </c>
      <c r="AM111">
        <v>1949.4399410000001</v>
      </c>
      <c r="AN111">
        <v>2864300000</v>
      </c>
      <c r="AO111" s="107">
        <f t="shared" si="11"/>
        <v>9.3877167565414865E-4</v>
      </c>
    </row>
    <row r="112" spans="1:41" x14ac:dyDescent="0.15">
      <c r="A112" s="10">
        <v>41799</v>
      </c>
      <c r="B112" s="9">
        <v>16.375</v>
      </c>
      <c r="C112">
        <v>64244000</v>
      </c>
      <c r="D112" s="107">
        <f t="shared" si="7"/>
        <v>1.4992427480916115E-2</v>
      </c>
      <c r="H112" s="90">
        <v>42074</v>
      </c>
      <c r="I112" s="54">
        <v>28.57</v>
      </c>
      <c r="J112" s="54">
        <v>539100</v>
      </c>
      <c r="K112" s="107">
        <f t="shared" si="12"/>
        <v>4.5502310115505651E-2</v>
      </c>
      <c r="O112" s="90">
        <v>43217</v>
      </c>
      <c r="P112" s="54">
        <v>21.82</v>
      </c>
      <c r="Q112" s="54">
        <v>991400</v>
      </c>
      <c r="R112" s="107">
        <f t="shared" si="8"/>
        <v>5.1787396883593129E-2</v>
      </c>
      <c r="W112" s="90">
        <v>41435</v>
      </c>
      <c r="X112" s="54">
        <v>37.515934000000001</v>
      </c>
      <c r="Y112" s="54">
        <v>654080</v>
      </c>
      <c r="Z112" s="107">
        <f t="shared" si="9"/>
        <v>0</v>
      </c>
      <c r="AE112" s="90">
        <v>41435</v>
      </c>
      <c r="AF112" s="54">
        <v>20.643583</v>
      </c>
      <c r="AG112" s="54">
        <v>27733147</v>
      </c>
      <c r="AH112" s="107">
        <f t="shared" si="10"/>
        <v>-2.2535041518713106E-2</v>
      </c>
      <c r="AL112" s="10">
        <v>41799</v>
      </c>
      <c r="AM112">
        <v>1951.2700199999999</v>
      </c>
      <c r="AN112">
        <v>2812180000</v>
      </c>
      <c r="AO112" s="107">
        <f t="shared" si="11"/>
        <v>-2.4598389514540742E-4</v>
      </c>
    </row>
    <row r="113" spans="1:41" x14ac:dyDescent="0.15">
      <c r="A113" s="10">
        <v>41800</v>
      </c>
      <c r="B113" s="9">
        <v>16.620501000000001</v>
      </c>
      <c r="C113">
        <v>73268000</v>
      </c>
      <c r="D113" s="107">
        <f t="shared" si="7"/>
        <v>8.3931886289108082E-3</v>
      </c>
      <c r="H113" s="90">
        <v>42075</v>
      </c>
      <c r="I113" s="54">
        <v>29.870000999999998</v>
      </c>
      <c r="J113" s="54">
        <v>598200</v>
      </c>
      <c r="K113" s="107">
        <f t="shared" si="12"/>
        <v>8.6374285692190078E-2</v>
      </c>
      <c r="O113" s="90">
        <v>43220</v>
      </c>
      <c r="P113" s="54">
        <v>22.950001</v>
      </c>
      <c r="Q113" s="54">
        <v>646500</v>
      </c>
      <c r="R113" s="107">
        <f t="shared" si="8"/>
        <v>-3.6165575766205937E-2</v>
      </c>
      <c r="W113" s="90">
        <v>41436</v>
      </c>
      <c r="X113" s="54">
        <v>37.515934000000001</v>
      </c>
      <c r="Y113" s="54">
        <v>589310</v>
      </c>
      <c r="Z113" s="107">
        <f t="shared" si="9"/>
        <v>-2.1027838464584225E-2</v>
      </c>
      <c r="AE113" s="90">
        <v>41436</v>
      </c>
      <c r="AF113" s="54">
        <v>20.178379</v>
      </c>
      <c r="AG113" s="54">
        <v>30397831</v>
      </c>
      <c r="AH113" s="107">
        <f t="shared" si="10"/>
        <v>-2.4975990390506575E-2</v>
      </c>
      <c r="AL113" s="10">
        <v>41800</v>
      </c>
      <c r="AM113">
        <v>1950.790039</v>
      </c>
      <c r="AN113">
        <v>2702360000</v>
      </c>
      <c r="AO113" s="107">
        <f t="shared" si="11"/>
        <v>-3.5370408204140613E-3</v>
      </c>
    </row>
    <row r="114" spans="1:41" x14ac:dyDescent="0.15">
      <c r="A114" s="10">
        <v>41801</v>
      </c>
      <c r="B114" s="9">
        <v>16.760000000000002</v>
      </c>
      <c r="C114">
        <v>88736000</v>
      </c>
      <c r="D114" s="107">
        <f t="shared" si="7"/>
        <v>-2.7714797136038194E-2</v>
      </c>
      <c r="H114" s="90">
        <v>42076</v>
      </c>
      <c r="I114" s="54">
        <v>32.450001</v>
      </c>
      <c r="J114" s="54">
        <v>2756000</v>
      </c>
      <c r="K114" s="107">
        <f t="shared" si="12"/>
        <v>9.2446838445381374E-4</v>
      </c>
      <c r="O114" s="90">
        <v>43221</v>
      </c>
      <c r="P114" s="54">
        <v>22.120000999999998</v>
      </c>
      <c r="Q114" s="54">
        <v>242500</v>
      </c>
      <c r="R114" s="107">
        <f t="shared" si="8"/>
        <v>-1.9891545212859518E-2</v>
      </c>
      <c r="W114" s="90">
        <v>41437</v>
      </c>
      <c r="X114" s="54">
        <v>36.727055</v>
      </c>
      <c r="Y114" s="54">
        <v>852710</v>
      </c>
      <c r="Z114" s="107">
        <f t="shared" si="9"/>
        <v>1.9092981999237368E-2</v>
      </c>
      <c r="AE114" s="90">
        <v>41437</v>
      </c>
      <c r="AF114" s="54">
        <v>19.674403999999999</v>
      </c>
      <c r="AG114" s="54">
        <v>24583759</v>
      </c>
      <c r="AH114" s="107">
        <f t="shared" si="10"/>
        <v>1.438401895173036E-2</v>
      </c>
      <c r="AL114" s="10">
        <v>41801</v>
      </c>
      <c r="AM114">
        <v>1943.8900149999999</v>
      </c>
      <c r="AN114">
        <v>2710620000</v>
      </c>
      <c r="AO114" s="107">
        <f t="shared" si="11"/>
        <v>-7.088893864193202E-3</v>
      </c>
    </row>
    <row r="115" spans="1:41" x14ac:dyDescent="0.15">
      <c r="A115" s="10">
        <v>41802</v>
      </c>
      <c r="B115" s="9">
        <v>16.295500000000001</v>
      </c>
      <c r="C115">
        <v>85526000</v>
      </c>
      <c r="D115" s="107">
        <f t="shared" si="7"/>
        <v>1.1045380626553136E-3</v>
      </c>
      <c r="H115" s="90">
        <v>42079</v>
      </c>
      <c r="I115" s="54">
        <v>32.479999999999997</v>
      </c>
      <c r="J115" s="54">
        <v>1161100</v>
      </c>
      <c r="K115" s="107">
        <f t="shared" si="12"/>
        <v>-5.0184729064039257E-2</v>
      </c>
      <c r="O115" s="90">
        <v>43222</v>
      </c>
      <c r="P115" s="54">
        <v>21.68</v>
      </c>
      <c r="Q115" s="54">
        <v>523300</v>
      </c>
      <c r="R115" s="107">
        <f t="shared" si="8"/>
        <v>3.367158671586723E-2</v>
      </c>
      <c r="W115" s="90">
        <v>41438</v>
      </c>
      <c r="X115" s="54">
        <v>37.428283999999998</v>
      </c>
      <c r="Y115" s="54">
        <v>500240</v>
      </c>
      <c r="Z115" s="107">
        <f t="shared" si="9"/>
        <v>-4.6838642134915398E-3</v>
      </c>
      <c r="AE115" s="90">
        <v>41438</v>
      </c>
      <c r="AF115" s="54">
        <v>19.957401000000001</v>
      </c>
      <c r="AG115" s="54">
        <v>25334100</v>
      </c>
      <c r="AH115" s="107">
        <f t="shared" si="10"/>
        <v>-3.6905607097839077E-3</v>
      </c>
      <c r="AL115" s="10">
        <v>41802</v>
      </c>
      <c r="AM115">
        <v>1930.1099850000001</v>
      </c>
      <c r="AN115">
        <v>3040480000</v>
      </c>
      <c r="AO115" s="107">
        <f t="shared" si="11"/>
        <v>3.134561785089085E-3</v>
      </c>
    </row>
    <row r="116" spans="1:41" x14ac:dyDescent="0.15">
      <c r="A116" s="10">
        <v>41803</v>
      </c>
      <c r="B116" s="9">
        <v>16.313499</v>
      </c>
      <c r="C116">
        <v>55296000</v>
      </c>
      <c r="D116" s="107">
        <f t="shared" si="7"/>
        <v>4.1378002352530086E-3</v>
      </c>
      <c r="H116" s="90">
        <v>42080</v>
      </c>
      <c r="I116" s="54">
        <v>30.85</v>
      </c>
      <c r="J116" s="54">
        <v>630700</v>
      </c>
      <c r="K116" s="107">
        <f t="shared" si="12"/>
        <v>1.3290113452188113E-2</v>
      </c>
      <c r="O116" s="90">
        <v>43223</v>
      </c>
      <c r="P116" s="54">
        <v>22.41</v>
      </c>
      <c r="Q116" s="54">
        <v>295700</v>
      </c>
      <c r="R116" s="107">
        <f t="shared" si="8"/>
        <v>2.4096430165104765E-2</v>
      </c>
      <c r="W116" s="90">
        <v>41439</v>
      </c>
      <c r="X116" s="54">
        <v>37.252974999999999</v>
      </c>
      <c r="Y116" s="54">
        <v>451520</v>
      </c>
      <c r="Z116" s="107">
        <f t="shared" si="9"/>
        <v>1.17645100827517E-2</v>
      </c>
      <c r="AE116" s="90">
        <v>41439</v>
      </c>
      <c r="AF116" s="54">
        <v>19.883747</v>
      </c>
      <c r="AG116" s="54">
        <v>15665443</v>
      </c>
      <c r="AH116" s="107">
        <f t="shared" si="10"/>
        <v>1.5207747312415476E-2</v>
      </c>
      <c r="AL116" s="10">
        <v>41803</v>
      </c>
      <c r="AM116">
        <v>1936.160034</v>
      </c>
      <c r="AN116">
        <v>2598230000</v>
      </c>
      <c r="AO116" s="107">
        <f t="shared" si="11"/>
        <v>8.3670511298250538E-4</v>
      </c>
    </row>
    <row r="117" spans="1:41" x14ac:dyDescent="0.15">
      <c r="A117" s="10">
        <v>41806</v>
      </c>
      <c r="B117" s="9">
        <v>16.381001000000001</v>
      </c>
      <c r="C117">
        <v>48996000</v>
      </c>
      <c r="D117" s="107">
        <f t="shared" si="7"/>
        <v>-6.1046940904284641E-3</v>
      </c>
      <c r="H117" s="90">
        <v>42081</v>
      </c>
      <c r="I117" s="54">
        <v>31.26</v>
      </c>
      <c r="J117" s="54">
        <v>589700</v>
      </c>
      <c r="K117" s="107">
        <f t="shared" si="12"/>
        <v>5.7901471529110626E-2</v>
      </c>
      <c r="O117" s="90">
        <v>43224</v>
      </c>
      <c r="P117" s="54">
        <v>22.950001</v>
      </c>
      <c r="Q117" s="54">
        <v>237200</v>
      </c>
      <c r="R117" s="107">
        <f t="shared" si="8"/>
        <v>-3.2679737138137765E-2</v>
      </c>
      <c r="W117" s="90">
        <v>41442</v>
      </c>
      <c r="X117" s="54">
        <v>37.691237999999998</v>
      </c>
      <c r="Y117" s="54">
        <v>372810</v>
      </c>
      <c r="Z117" s="107">
        <f t="shared" si="9"/>
        <v>2.3256068160986132E-3</v>
      </c>
      <c r="AE117" s="90">
        <v>41442</v>
      </c>
      <c r="AF117" s="54">
        <v>20.186133999999999</v>
      </c>
      <c r="AG117" s="54">
        <v>18590537</v>
      </c>
      <c r="AH117" s="107">
        <f t="shared" si="10"/>
        <v>9.4102714269110876E-3</v>
      </c>
      <c r="AL117" s="10">
        <v>41806</v>
      </c>
      <c r="AM117">
        <v>1937.780029</v>
      </c>
      <c r="AN117">
        <v>2926130000</v>
      </c>
      <c r="AO117" s="107">
        <f t="shared" si="11"/>
        <v>2.1725690929803587E-3</v>
      </c>
    </row>
    <row r="118" spans="1:41" x14ac:dyDescent="0.15">
      <c r="A118" s="10">
        <v>41807</v>
      </c>
      <c r="B118" s="9">
        <v>16.280999999999999</v>
      </c>
      <c r="C118">
        <v>58482000</v>
      </c>
      <c r="D118" s="107">
        <f t="shared" si="7"/>
        <v>2.6902524414962325E-2</v>
      </c>
      <c r="H118" s="90">
        <v>42082</v>
      </c>
      <c r="I118" s="54">
        <v>33.07</v>
      </c>
      <c r="J118" s="54">
        <v>755500</v>
      </c>
      <c r="K118" s="107">
        <f t="shared" si="12"/>
        <v>-3.4169912307227102E-2</v>
      </c>
      <c r="O118" s="90">
        <v>43227</v>
      </c>
      <c r="P118" s="54">
        <v>22.200001</v>
      </c>
      <c r="Q118" s="54">
        <v>413800</v>
      </c>
      <c r="R118" s="107">
        <f t="shared" si="8"/>
        <v>1.6216125395670078E-2</v>
      </c>
      <c r="W118" s="90">
        <v>41443</v>
      </c>
      <c r="X118" s="54">
        <v>37.778892999999997</v>
      </c>
      <c r="Y118" s="54">
        <v>262350</v>
      </c>
      <c r="Z118" s="107">
        <f t="shared" si="9"/>
        <v>-1.6241211726346738E-2</v>
      </c>
      <c r="AE118" s="90">
        <v>41443</v>
      </c>
      <c r="AF118" s="54">
        <v>20.376090999999999</v>
      </c>
      <c r="AG118" s="54">
        <v>13479523</v>
      </c>
      <c r="AH118" s="107">
        <f t="shared" si="10"/>
        <v>-6.2786822065133974E-3</v>
      </c>
      <c r="AL118" s="10">
        <v>41807</v>
      </c>
      <c r="AM118">
        <v>1941.98999</v>
      </c>
      <c r="AN118">
        <v>2971260000</v>
      </c>
      <c r="AO118" s="107">
        <f t="shared" si="11"/>
        <v>7.7188811874360219E-3</v>
      </c>
    </row>
    <row r="119" spans="1:41" x14ac:dyDescent="0.15">
      <c r="A119" s="10">
        <v>41808</v>
      </c>
      <c r="B119" s="9">
        <v>16.719000000000001</v>
      </c>
      <c r="C119">
        <v>128030000</v>
      </c>
      <c r="D119" s="107">
        <f t="shared" si="7"/>
        <v>-2.2070698008254119E-2</v>
      </c>
      <c r="H119" s="90">
        <v>42083</v>
      </c>
      <c r="I119" s="54">
        <v>31.940000999999999</v>
      </c>
      <c r="J119" s="54">
        <v>1400000</v>
      </c>
      <c r="K119" s="107">
        <f t="shared" si="12"/>
        <v>8.7664367950397448E-3</v>
      </c>
      <c r="O119" s="90">
        <v>43228</v>
      </c>
      <c r="P119" s="54">
        <v>22.559999000000001</v>
      </c>
      <c r="Q119" s="54">
        <v>138400</v>
      </c>
      <c r="R119" s="107">
        <f t="shared" si="8"/>
        <v>6.5602928439846053E-2</v>
      </c>
      <c r="W119" s="90">
        <v>41444</v>
      </c>
      <c r="X119" s="54">
        <v>37.165317999999999</v>
      </c>
      <c r="Y119" s="54">
        <v>332680</v>
      </c>
      <c r="Z119" s="107">
        <f t="shared" si="9"/>
        <v>-3.3018902192630151E-2</v>
      </c>
      <c r="AE119" s="90">
        <v>41444</v>
      </c>
      <c r="AF119" s="54">
        <v>20.248156000000002</v>
      </c>
      <c r="AG119" s="54">
        <v>30040243</v>
      </c>
      <c r="AH119" s="107">
        <f t="shared" si="10"/>
        <v>-2.8527684199983527E-2</v>
      </c>
      <c r="AL119" s="10">
        <v>41808</v>
      </c>
      <c r="AM119">
        <v>1956.9799800000001</v>
      </c>
      <c r="AN119">
        <v>3065220000</v>
      </c>
      <c r="AO119" s="107">
        <f t="shared" si="11"/>
        <v>1.2774785769653629E-3</v>
      </c>
    </row>
    <row r="120" spans="1:41" x14ac:dyDescent="0.15">
      <c r="A120" s="10">
        <v>41809</v>
      </c>
      <c r="B120" s="9">
        <v>16.350000000000001</v>
      </c>
      <c r="C120">
        <v>106412000</v>
      </c>
      <c r="D120" s="107">
        <f t="shared" si="7"/>
        <v>-8.5627522935780576E-3</v>
      </c>
      <c r="H120" s="90">
        <v>42086</v>
      </c>
      <c r="I120" s="54">
        <v>32.220001000000003</v>
      </c>
      <c r="J120" s="54">
        <v>554600</v>
      </c>
      <c r="K120" s="107">
        <f t="shared" si="12"/>
        <v>-2.5450061283362579E-2</v>
      </c>
      <c r="O120" s="90">
        <v>43229</v>
      </c>
      <c r="P120" s="54">
        <v>24.040001</v>
      </c>
      <c r="Q120" s="54">
        <v>911500</v>
      </c>
      <c r="R120" s="107">
        <f t="shared" si="8"/>
        <v>-9.9834438442827356E-3</v>
      </c>
      <c r="W120" s="90">
        <v>41445</v>
      </c>
      <c r="X120" s="54">
        <v>35.938160000000003</v>
      </c>
      <c r="Y120" s="54">
        <v>517300</v>
      </c>
      <c r="Z120" s="107">
        <f t="shared" si="9"/>
        <v>-2.9268220743633111E-2</v>
      </c>
      <c r="AE120" s="90">
        <v>41445</v>
      </c>
      <c r="AF120" s="54">
        <v>19.670522999999999</v>
      </c>
      <c r="AG120" s="54">
        <v>24812330</v>
      </c>
      <c r="AH120" s="107">
        <f t="shared" si="10"/>
        <v>7.6863741752062342E-3</v>
      </c>
      <c r="AL120" s="10">
        <v>41809</v>
      </c>
      <c r="AM120">
        <v>1959.4799800000001</v>
      </c>
      <c r="AN120">
        <v>2952150000</v>
      </c>
      <c r="AO120" s="107">
        <f t="shared" si="11"/>
        <v>1.7300585025625814E-3</v>
      </c>
    </row>
    <row r="121" spans="1:41" x14ac:dyDescent="0.15">
      <c r="A121" s="10">
        <v>41810</v>
      </c>
      <c r="B121" s="9">
        <v>16.209999</v>
      </c>
      <c r="C121">
        <v>121080000</v>
      </c>
      <c r="D121" s="107">
        <f t="shared" si="7"/>
        <v>9.3769900911158111E-3</v>
      </c>
      <c r="H121" s="90">
        <v>42087</v>
      </c>
      <c r="I121" s="54">
        <v>31.4</v>
      </c>
      <c r="J121" s="54">
        <v>790200</v>
      </c>
      <c r="K121" s="107">
        <f t="shared" si="12"/>
        <v>-1.6878949044585978E-2</v>
      </c>
      <c r="O121" s="90">
        <v>43230</v>
      </c>
      <c r="P121" s="54">
        <v>23.799999</v>
      </c>
      <c r="Q121" s="54">
        <v>523300</v>
      </c>
      <c r="R121" s="107">
        <f t="shared" si="8"/>
        <v>-2.8991513823172776E-2</v>
      </c>
      <c r="W121" s="90">
        <v>41446</v>
      </c>
      <c r="X121" s="54">
        <v>34.886313999999999</v>
      </c>
      <c r="Y121" s="54">
        <v>1187960</v>
      </c>
      <c r="Z121" s="107">
        <f t="shared" si="9"/>
        <v>-3.0150878077861765E-2</v>
      </c>
      <c r="AE121" s="90">
        <v>41446</v>
      </c>
      <c r="AF121" s="54">
        <v>19.821718000000001</v>
      </c>
      <c r="AG121" s="54">
        <v>32499878</v>
      </c>
      <c r="AH121" s="107">
        <f t="shared" si="10"/>
        <v>-6.0630466037303599E-3</v>
      </c>
      <c r="AL121" s="10">
        <v>41810</v>
      </c>
      <c r="AM121">
        <v>1962.869995</v>
      </c>
      <c r="AN121">
        <v>4336240000</v>
      </c>
      <c r="AO121" s="107">
        <f t="shared" si="11"/>
        <v>-1.3246419817014576E-4</v>
      </c>
    </row>
    <row r="122" spans="1:41" x14ac:dyDescent="0.15">
      <c r="A122" s="10">
        <v>41813</v>
      </c>
      <c r="B122" s="9">
        <v>16.361999999999998</v>
      </c>
      <c r="C122">
        <v>52096000</v>
      </c>
      <c r="D122" s="107">
        <f t="shared" si="7"/>
        <v>-9.4120523163427894E-3</v>
      </c>
      <c r="H122" s="90">
        <v>42088</v>
      </c>
      <c r="I122" s="54">
        <v>30.870000999999998</v>
      </c>
      <c r="J122" s="54">
        <v>732300</v>
      </c>
      <c r="K122" s="107">
        <f t="shared" si="12"/>
        <v>1.2309652986405739E-2</v>
      </c>
      <c r="O122" s="90">
        <v>43231</v>
      </c>
      <c r="P122" s="54">
        <v>23.110001</v>
      </c>
      <c r="Q122" s="54">
        <v>407100</v>
      </c>
      <c r="R122" s="107">
        <f t="shared" si="8"/>
        <v>-4.6733013988186412E-2</v>
      </c>
      <c r="W122" s="90">
        <v>41449</v>
      </c>
      <c r="X122" s="54">
        <v>33.834460999999997</v>
      </c>
      <c r="Y122" s="54">
        <v>1168520</v>
      </c>
      <c r="Z122" s="107">
        <f t="shared" si="9"/>
        <v>1.2953597812597195E-2</v>
      </c>
      <c r="AE122" s="90">
        <v>41449</v>
      </c>
      <c r="AF122" s="54">
        <v>19.701537999999999</v>
      </c>
      <c r="AG122" s="54">
        <v>22381207</v>
      </c>
      <c r="AH122" s="107">
        <f t="shared" si="10"/>
        <v>1.6135390039092368E-2</v>
      </c>
      <c r="AL122" s="10">
        <v>41813</v>
      </c>
      <c r="AM122">
        <v>1962.6099850000001</v>
      </c>
      <c r="AN122">
        <v>2717630000</v>
      </c>
      <c r="AO122" s="107">
        <f t="shared" si="11"/>
        <v>-6.4353106814546424E-3</v>
      </c>
    </row>
    <row r="123" spans="1:41" x14ac:dyDescent="0.15">
      <c r="A123" s="10">
        <v>41814</v>
      </c>
      <c r="B123" s="9">
        <v>16.207999999999998</v>
      </c>
      <c r="C123">
        <v>52532000</v>
      </c>
      <c r="D123" s="107">
        <f t="shared" si="7"/>
        <v>1.011846001974348E-2</v>
      </c>
      <c r="H123" s="90">
        <v>42089</v>
      </c>
      <c r="I123" s="54">
        <v>31.25</v>
      </c>
      <c r="J123" s="54">
        <v>317100</v>
      </c>
      <c r="K123" s="107">
        <f t="shared" si="12"/>
        <v>3.4560064000000112E-2</v>
      </c>
      <c r="O123" s="90">
        <v>43234</v>
      </c>
      <c r="P123" s="54">
        <v>22.030000999999999</v>
      </c>
      <c r="Q123" s="54">
        <v>745700</v>
      </c>
      <c r="R123" s="107">
        <f t="shared" si="8"/>
        <v>-3.8129821237865569E-2</v>
      </c>
      <c r="W123" s="90">
        <v>41450</v>
      </c>
      <c r="X123" s="54">
        <v>34.272739000000001</v>
      </c>
      <c r="Y123" s="54">
        <v>1485710</v>
      </c>
      <c r="Z123" s="107">
        <f t="shared" si="9"/>
        <v>5.1149982497751267E-3</v>
      </c>
      <c r="AE123" s="90">
        <v>41450</v>
      </c>
      <c r="AF123" s="54">
        <v>20.01943</v>
      </c>
      <c r="AG123" s="54">
        <v>20361132</v>
      </c>
      <c r="AH123" s="107">
        <f t="shared" si="10"/>
        <v>-6.0032678253076899E-3</v>
      </c>
      <c r="AL123" s="10">
        <v>41814</v>
      </c>
      <c r="AM123">
        <v>1949.9799800000001</v>
      </c>
      <c r="AN123">
        <v>3089700000</v>
      </c>
      <c r="AO123" s="107">
        <f t="shared" si="11"/>
        <v>4.8975113067570852E-3</v>
      </c>
    </row>
    <row r="124" spans="1:41" x14ac:dyDescent="0.15">
      <c r="A124" s="10">
        <v>41815</v>
      </c>
      <c r="B124" s="9">
        <v>16.372</v>
      </c>
      <c r="C124">
        <v>46556000</v>
      </c>
      <c r="D124" s="107">
        <f t="shared" si="7"/>
        <v>-5.3444905936964604E-3</v>
      </c>
      <c r="H124" s="90">
        <v>42090</v>
      </c>
      <c r="I124" s="54">
        <v>32.330002</v>
      </c>
      <c r="J124" s="54">
        <v>454100</v>
      </c>
      <c r="K124" s="107">
        <f t="shared" si="12"/>
        <v>3.4951961957812472E-2</v>
      </c>
      <c r="O124" s="90">
        <v>43235</v>
      </c>
      <c r="P124" s="54">
        <v>21.190000999999999</v>
      </c>
      <c r="Q124" s="54">
        <v>446000</v>
      </c>
      <c r="R124" s="107">
        <f t="shared" si="8"/>
        <v>-1.2741905958380872E-2</v>
      </c>
      <c r="W124" s="90">
        <v>41451</v>
      </c>
      <c r="X124" s="54">
        <v>34.448044000000003</v>
      </c>
      <c r="Y124" s="54">
        <v>520200</v>
      </c>
      <c r="Z124" s="107">
        <f t="shared" si="9"/>
        <v>1.526728193914284E-2</v>
      </c>
      <c r="AE124" s="90">
        <v>41451</v>
      </c>
      <c r="AF124" s="54">
        <v>19.899248</v>
      </c>
      <c r="AG124" s="54">
        <v>26014586</v>
      </c>
      <c r="AH124" s="107">
        <f t="shared" si="10"/>
        <v>1.5780495825771901E-2</v>
      </c>
      <c r="AL124" s="10">
        <v>41815</v>
      </c>
      <c r="AM124">
        <v>1959.530029</v>
      </c>
      <c r="AN124">
        <v>3106710000</v>
      </c>
      <c r="AO124" s="107">
        <f t="shared" si="11"/>
        <v>-1.1788836944636172E-3</v>
      </c>
    </row>
    <row r="125" spans="1:41" x14ac:dyDescent="0.15">
      <c r="A125" s="10">
        <v>41816</v>
      </c>
      <c r="B125" s="9">
        <v>16.284500000000001</v>
      </c>
      <c r="C125">
        <v>53990000</v>
      </c>
      <c r="D125" s="107">
        <f t="shared" si="7"/>
        <v>-3.4388528969265808E-3</v>
      </c>
      <c r="H125" s="90">
        <v>42093</v>
      </c>
      <c r="I125" s="54">
        <v>33.459999000000003</v>
      </c>
      <c r="J125" s="54">
        <v>323700</v>
      </c>
      <c r="K125" s="107">
        <f t="shared" si="12"/>
        <v>-4.0047819487382674E-2</v>
      </c>
      <c r="O125" s="90">
        <v>43236</v>
      </c>
      <c r="P125" s="54">
        <v>20.92</v>
      </c>
      <c r="Q125" s="54">
        <v>1655200</v>
      </c>
      <c r="R125" s="107">
        <f t="shared" si="8"/>
        <v>2.3900095602293892E-3</v>
      </c>
      <c r="W125" s="90">
        <v>41452</v>
      </c>
      <c r="X125" s="54">
        <v>34.973972000000003</v>
      </c>
      <c r="Y125" s="54">
        <v>552000</v>
      </c>
      <c r="Z125" s="107">
        <f t="shared" si="9"/>
        <v>-3.0075194204421618E-2</v>
      </c>
      <c r="AE125" s="90">
        <v>41452</v>
      </c>
      <c r="AF125" s="54">
        <v>20.213267999999999</v>
      </c>
      <c r="AG125" s="54">
        <v>21476664</v>
      </c>
      <c r="AH125" s="107">
        <f t="shared" si="10"/>
        <v>-8.055204136213856E-3</v>
      </c>
      <c r="AL125" s="10">
        <v>41816</v>
      </c>
      <c r="AM125">
        <v>1957.219971</v>
      </c>
      <c r="AN125">
        <v>2778840000</v>
      </c>
      <c r="AO125" s="107">
        <f t="shared" si="11"/>
        <v>1.9108685050301943E-3</v>
      </c>
    </row>
    <row r="126" spans="1:41" x14ac:dyDescent="0.15">
      <c r="A126" s="10">
        <v>41817</v>
      </c>
      <c r="B126" s="9">
        <v>16.2285</v>
      </c>
      <c r="C126">
        <v>48324000</v>
      </c>
      <c r="D126" s="107">
        <f t="shared" si="7"/>
        <v>6.4700989000843201E-4</v>
      </c>
      <c r="H126" s="90">
        <v>42094</v>
      </c>
      <c r="I126" s="54">
        <v>32.119999</v>
      </c>
      <c r="J126" s="54">
        <v>1016900</v>
      </c>
      <c r="K126" s="107">
        <f t="shared" si="12"/>
        <v>-2.366120870676236E-2</v>
      </c>
      <c r="O126" s="90">
        <v>43237</v>
      </c>
      <c r="P126" s="54">
        <v>20.969999000000001</v>
      </c>
      <c r="Q126" s="54">
        <v>414200</v>
      </c>
      <c r="R126" s="107">
        <f t="shared" si="8"/>
        <v>8.1068196522087188E-3</v>
      </c>
      <c r="W126" s="90">
        <v>41453</v>
      </c>
      <c r="X126" s="54">
        <v>33.922122999999999</v>
      </c>
      <c r="Y126" s="54">
        <v>1808400</v>
      </c>
      <c r="Z126" s="107">
        <f t="shared" si="9"/>
        <v>1.2919916598380432E-2</v>
      </c>
      <c r="AE126" s="90">
        <v>41453</v>
      </c>
      <c r="AF126" s="54">
        <v>20.050446000000001</v>
      </c>
      <c r="AG126" s="54">
        <v>36449028</v>
      </c>
      <c r="AH126" s="107">
        <f t="shared" si="10"/>
        <v>2.281515333873374E-2</v>
      </c>
      <c r="AL126" s="10">
        <v>41817</v>
      </c>
      <c r="AM126">
        <v>1960.959961</v>
      </c>
      <c r="AN126">
        <v>4290590000</v>
      </c>
      <c r="AO126" s="107">
        <f t="shared" si="11"/>
        <v>-3.722569631802175E-4</v>
      </c>
    </row>
    <row r="127" spans="1:41" x14ac:dyDescent="0.15">
      <c r="A127" s="10">
        <v>41820</v>
      </c>
      <c r="B127" s="9">
        <v>16.239000000000001</v>
      </c>
      <c r="C127">
        <v>53426000</v>
      </c>
      <c r="D127" s="107">
        <f t="shared" si="7"/>
        <v>2.3431184186218479E-2</v>
      </c>
      <c r="H127" s="90">
        <v>42095</v>
      </c>
      <c r="I127" s="54">
        <v>31.360001</v>
      </c>
      <c r="J127" s="54">
        <v>895300</v>
      </c>
      <c r="K127" s="107">
        <f t="shared" si="12"/>
        <v>-1.7538328522374691E-2</v>
      </c>
      <c r="O127" s="90">
        <v>43238</v>
      </c>
      <c r="P127" s="54">
        <v>21.139999</v>
      </c>
      <c r="Q127" s="54">
        <v>692200</v>
      </c>
      <c r="R127" s="107">
        <f t="shared" si="8"/>
        <v>4.7304164962354012E-3</v>
      </c>
      <c r="W127" s="90">
        <v>41456</v>
      </c>
      <c r="X127" s="54">
        <v>34.360393999999999</v>
      </c>
      <c r="Y127" s="54">
        <v>1143890</v>
      </c>
      <c r="Z127" s="107">
        <f t="shared" si="9"/>
        <v>1.7857129344908129E-2</v>
      </c>
      <c r="AE127" s="90">
        <v>41456</v>
      </c>
      <c r="AF127" s="54">
        <v>20.507899999999999</v>
      </c>
      <c r="AG127" s="54">
        <v>21265675</v>
      </c>
      <c r="AH127" s="107">
        <f t="shared" si="10"/>
        <v>8.1284285567999603E-3</v>
      </c>
      <c r="AL127" s="10">
        <v>41820</v>
      </c>
      <c r="AM127">
        <v>1960.2299800000001</v>
      </c>
      <c r="AN127">
        <v>3037350000</v>
      </c>
      <c r="AO127" s="107">
        <f t="shared" si="11"/>
        <v>6.6777705338432192E-3</v>
      </c>
    </row>
    <row r="128" spans="1:41" x14ac:dyDescent="0.15">
      <c r="A128" s="10">
        <v>41821</v>
      </c>
      <c r="B128" s="9">
        <v>16.619499000000001</v>
      </c>
      <c r="C128">
        <v>63472000</v>
      </c>
      <c r="D128" s="107">
        <f t="shared" si="7"/>
        <v>1.3839767372048062E-3</v>
      </c>
      <c r="H128" s="90">
        <v>42096</v>
      </c>
      <c r="I128" s="54">
        <v>30.809999000000001</v>
      </c>
      <c r="J128" s="54">
        <v>358500</v>
      </c>
      <c r="K128" s="107">
        <f t="shared" si="12"/>
        <v>2.4342746651825564E-2</v>
      </c>
      <c r="O128" s="90">
        <v>43241</v>
      </c>
      <c r="P128" s="54">
        <v>21.24</v>
      </c>
      <c r="Q128" s="54">
        <v>545900</v>
      </c>
      <c r="R128" s="107">
        <f t="shared" si="8"/>
        <v>-3.6252401129943324E-2</v>
      </c>
      <c r="W128" s="90">
        <v>41457</v>
      </c>
      <c r="X128" s="54">
        <v>34.973972000000003</v>
      </c>
      <c r="Y128" s="54">
        <v>643810</v>
      </c>
      <c r="Z128" s="107">
        <f t="shared" si="9"/>
        <v>2.0050024629744589E-2</v>
      </c>
      <c r="AE128" s="90">
        <v>41457</v>
      </c>
      <c r="AF128" s="54">
        <v>20.674596999999999</v>
      </c>
      <c r="AG128" s="54">
        <v>19465380</v>
      </c>
      <c r="AH128" s="107">
        <f t="shared" si="10"/>
        <v>-3.0000584775605743E-3</v>
      </c>
      <c r="AL128" s="10">
        <v>41821</v>
      </c>
      <c r="AM128">
        <v>1973.3199460000001</v>
      </c>
      <c r="AN128">
        <v>3188240000</v>
      </c>
      <c r="AO128" s="107">
        <f t="shared" si="11"/>
        <v>6.5881308433302088E-4</v>
      </c>
    </row>
    <row r="129" spans="1:41" x14ac:dyDescent="0.15">
      <c r="A129" s="10">
        <v>41822</v>
      </c>
      <c r="B129" s="9">
        <v>16.642499999999998</v>
      </c>
      <c r="C129">
        <v>53626000</v>
      </c>
      <c r="D129" s="107">
        <f t="shared" si="7"/>
        <v>1.3940213309298732E-2</v>
      </c>
      <c r="H129" s="90">
        <v>42100</v>
      </c>
      <c r="I129" s="54">
        <v>31.559999000000001</v>
      </c>
      <c r="J129" s="54">
        <v>773200</v>
      </c>
      <c r="K129" s="107">
        <f t="shared" si="12"/>
        <v>5.7034539196276768E-3</v>
      </c>
      <c r="O129" s="90">
        <v>43242</v>
      </c>
      <c r="P129" s="54">
        <v>20.469999000000001</v>
      </c>
      <c r="Q129" s="54">
        <v>1159300</v>
      </c>
      <c r="R129" s="107">
        <f t="shared" si="8"/>
        <v>-1.4655545415512727E-2</v>
      </c>
      <c r="W129" s="90">
        <v>41458</v>
      </c>
      <c r="X129" s="54">
        <v>35.675201000000001</v>
      </c>
      <c r="Y129" s="54">
        <v>344170</v>
      </c>
      <c r="Z129" s="107">
        <f t="shared" si="9"/>
        <v>1.7199146264095244E-2</v>
      </c>
      <c r="AE129" s="90">
        <v>41458</v>
      </c>
      <c r="AF129" s="54">
        <v>20.612572</v>
      </c>
      <c r="AG129" s="54">
        <v>9958766</v>
      </c>
      <c r="AH129" s="107">
        <f t="shared" si="10"/>
        <v>1.2789088135143789E-2</v>
      </c>
      <c r="AL129" s="10">
        <v>41822</v>
      </c>
      <c r="AM129">
        <v>1974.619995</v>
      </c>
      <c r="AN129">
        <v>2851480000</v>
      </c>
      <c r="AO129" s="107">
        <f t="shared" si="11"/>
        <v>5.4795079698359839E-3</v>
      </c>
    </row>
    <row r="130" spans="1:41" x14ac:dyDescent="0.15">
      <c r="A130" s="10">
        <v>41823</v>
      </c>
      <c r="B130" s="9">
        <v>16.874500000000001</v>
      </c>
      <c r="C130">
        <v>38886000</v>
      </c>
      <c r="D130" s="107">
        <f t="shared" si="7"/>
        <v>-1.1674419982814488E-2</v>
      </c>
      <c r="H130" s="90">
        <v>42101</v>
      </c>
      <c r="I130" s="54">
        <v>31.74</v>
      </c>
      <c r="J130" s="54">
        <v>629000</v>
      </c>
      <c r="K130" s="107">
        <f t="shared" si="12"/>
        <v>3.717700063011975E-2</v>
      </c>
      <c r="O130" s="90">
        <v>43243</v>
      </c>
      <c r="P130" s="54">
        <v>20.170000000000002</v>
      </c>
      <c r="Q130" s="54">
        <v>731200</v>
      </c>
      <c r="R130" s="107">
        <f t="shared" si="8"/>
        <v>-7.9325731284085599E-3</v>
      </c>
      <c r="W130" s="90">
        <v>41460</v>
      </c>
      <c r="X130" s="54">
        <v>36.288784</v>
      </c>
      <c r="Y130" s="54">
        <v>532530</v>
      </c>
      <c r="Z130" s="107">
        <f t="shared" si="9"/>
        <v>2.4154570734582492E-3</v>
      </c>
      <c r="AE130" s="90">
        <v>41460</v>
      </c>
      <c r="AF130" s="54">
        <v>20.876187999999999</v>
      </c>
      <c r="AG130" s="54">
        <v>10724314</v>
      </c>
      <c r="AH130" s="107">
        <f t="shared" si="10"/>
        <v>-2.599947844884265E-3</v>
      </c>
      <c r="AL130" s="10">
        <v>41823</v>
      </c>
      <c r="AM130">
        <v>1985.4399410000001</v>
      </c>
      <c r="AN130">
        <v>1998090000</v>
      </c>
      <c r="AO130" s="107">
        <f t="shared" si="11"/>
        <v>-3.9235218548472339E-3</v>
      </c>
    </row>
    <row r="131" spans="1:41" x14ac:dyDescent="0.15">
      <c r="A131" s="10">
        <v>41827</v>
      </c>
      <c r="B131" s="9">
        <v>16.677499999999998</v>
      </c>
      <c r="C131">
        <v>42578000</v>
      </c>
      <c r="D131" s="107">
        <f t="shared" ref="D131:D194" si="13">B132/B131-1</f>
        <v>-2.9201019337430578E-2</v>
      </c>
      <c r="H131" s="90">
        <v>42102</v>
      </c>
      <c r="I131" s="54">
        <v>32.919998</v>
      </c>
      <c r="J131" s="54">
        <v>1154700</v>
      </c>
      <c r="K131" s="107">
        <f t="shared" si="12"/>
        <v>-4.2527037820598856E-3</v>
      </c>
      <c r="O131" s="90">
        <v>43244</v>
      </c>
      <c r="P131" s="54">
        <v>20.010000000000002</v>
      </c>
      <c r="Q131" s="54">
        <v>477700</v>
      </c>
      <c r="R131" s="107">
        <f t="shared" ref="R131:R194" si="14">P132/P131-1</f>
        <v>0</v>
      </c>
      <c r="W131" s="90">
        <v>41463</v>
      </c>
      <c r="X131" s="54">
        <v>36.376438</v>
      </c>
      <c r="Y131" s="54">
        <v>521390</v>
      </c>
      <c r="Z131" s="107">
        <f t="shared" si="9"/>
        <v>1.9276818692363529E-2</v>
      </c>
      <c r="AE131" s="90">
        <v>41463</v>
      </c>
      <c r="AF131" s="54">
        <v>20.821911</v>
      </c>
      <c r="AG131" s="54">
        <v>14408539</v>
      </c>
      <c r="AH131" s="107">
        <f t="shared" si="10"/>
        <v>1.4522538301119381E-2</v>
      </c>
      <c r="AL131" s="10">
        <v>41827</v>
      </c>
      <c r="AM131">
        <v>1977.650024</v>
      </c>
      <c r="AN131">
        <v>2681260000</v>
      </c>
      <c r="AO131" s="107">
        <f t="shared" si="11"/>
        <v>-7.0488017752527998E-3</v>
      </c>
    </row>
    <row r="132" spans="1:41" x14ac:dyDescent="0.15">
      <c r="A132" s="10">
        <v>41828</v>
      </c>
      <c r="B132" s="9">
        <v>16.1905</v>
      </c>
      <c r="C132">
        <v>85432000</v>
      </c>
      <c r="D132" s="107">
        <f t="shared" si="13"/>
        <v>1.9023563200642357E-2</v>
      </c>
      <c r="H132" s="90">
        <v>42103</v>
      </c>
      <c r="I132" s="54">
        <v>32.779998999999997</v>
      </c>
      <c r="J132" s="54">
        <v>322800</v>
      </c>
      <c r="K132" s="107">
        <f t="shared" si="12"/>
        <v>2.867608385222975E-2</v>
      </c>
      <c r="O132" s="90">
        <v>43245</v>
      </c>
      <c r="P132" s="54">
        <v>20.010000000000002</v>
      </c>
      <c r="Q132" s="54">
        <v>830000</v>
      </c>
      <c r="R132" s="107">
        <f t="shared" si="14"/>
        <v>-1.4992503748126884E-3</v>
      </c>
      <c r="W132" s="90">
        <v>41464</v>
      </c>
      <c r="X132" s="54">
        <v>37.077660000000002</v>
      </c>
      <c r="Y132" s="54">
        <v>603450</v>
      </c>
      <c r="Z132" s="107">
        <f t="shared" ref="Z132:Z195" si="15">X133/X132-1</f>
        <v>-9.455963510102916E-3</v>
      </c>
      <c r="AE132" s="90">
        <v>41464</v>
      </c>
      <c r="AF132" s="54">
        <v>21.124298</v>
      </c>
      <c r="AG132" s="54">
        <v>16861997</v>
      </c>
      <c r="AH132" s="107">
        <f t="shared" ref="AH132:AH195" si="16">AF133/AF132-1</f>
        <v>7.15735027029063E-3</v>
      </c>
      <c r="AL132" s="10">
        <v>41828</v>
      </c>
      <c r="AM132">
        <v>1963.709961</v>
      </c>
      <c r="AN132">
        <v>3302430000</v>
      </c>
      <c r="AO132" s="107">
        <f t="shared" ref="AO132:AO195" si="17">AM133/AM132-1</f>
        <v>4.6442678303448837E-3</v>
      </c>
    </row>
    <row r="133" spans="1:41" x14ac:dyDescent="0.15">
      <c r="A133" s="10">
        <v>41829</v>
      </c>
      <c r="B133" s="9">
        <v>16.498501000000001</v>
      </c>
      <c r="C133">
        <v>63322000</v>
      </c>
      <c r="D133" s="107">
        <f t="shared" si="13"/>
        <v>-6.2127462367641551E-3</v>
      </c>
      <c r="H133" s="90">
        <v>42104</v>
      </c>
      <c r="I133" s="54">
        <v>33.720001000000003</v>
      </c>
      <c r="J133" s="54">
        <v>1068000</v>
      </c>
      <c r="K133" s="107">
        <f t="shared" ref="K133:K196" si="18">I134/I133-1</f>
        <v>1.2752105197149755E-2</v>
      </c>
      <c r="O133" s="90">
        <v>43249</v>
      </c>
      <c r="P133" s="54">
        <v>19.98</v>
      </c>
      <c r="Q133" s="54">
        <v>481500</v>
      </c>
      <c r="R133" s="107">
        <f t="shared" si="14"/>
        <v>-3.5034984984985029E-2</v>
      </c>
      <c r="W133" s="90">
        <v>41465</v>
      </c>
      <c r="X133" s="54">
        <v>36.727055</v>
      </c>
      <c r="Y133" s="54">
        <v>449440</v>
      </c>
      <c r="Z133" s="107">
        <f t="shared" si="15"/>
        <v>2.3866247919959838E-2</v>
      </c>
      <c r="AE133" s="90">
        <v>41465</v>
      </c>
      <c r="AF133" s="54">
        <v>21.275492</v>
      </c>
      <c r="AG133" s="54">
        <v>16521991</v>
      </c>
      <c r="AH133" s="107">
        <f t="shared" si="16"/>
        <v>1.8221529260051827E-2</v>
      </c>
      <c r="AL133" s="10">
        <v>41829</v>
      </c>
      <c r="AM133">
        <v>1972.829956</v>
      </c>
      <c r="AN133">
        <v>2858800000</v>
      </c>
      <c r="AO133" s="107">
        <f t="shared" si="17"/>
        <v>-4.1310716999271024E-3</v>
      </c>
    </row>
    <row r="134" spans="1:41" x14ac:dyDescent="0.15">
      <c r="A134" s="10">
        <v>41830</v>
      </c>
      <c r="B134" s="9">
        <v>16.396000000000001</v>
      </c>
      <c r="C134">
        <v>53300000</v>
      </c>
      <c r="D134" s="107">
        <f t="shared" si="13"/>
        <v>5.5745242742132328E-2</v>
      </c>
      <c r="H134" s="90">
        <v>42107</v>
      </c>
      <c r="I134" s="54">
        <v>34.150002000000001</v>
      </c>
      <c r="J134" s="54">
        <v>919300</v>
      </c>
      <c r="K134" s="107">
        <f t="shared" si="18"/>
        <v>-2.6354610462394623E-3</v>
      </c>
      <c r="O134" s="90">
        <v>43250</v>
      </c>
      <c r="P134" s="54">
        <v>19.280000999999999</v>
      </c>
      <c r="Q134" s="54">
        <v>1310200</v>
      </c>
      <c r="R134" s="107">
        <f t="shared" si="14"/>
        <v>-1.5560217035258339E-2</v>
      </c>
      <c r="W134" s="90">
        <v>41466</v>
      </c>
      <c r="X134" s="54">
        <v>37.603591999999999</v>
      </c>
      <c r="Y134" s="54">
        <v>374970</v>
      </c>
      <c r="Z134" s="107">
        <f t="shared" si="15"/>
        <v>2.3307879736595982E-3</v>
      </c>
      <c r="AE134" s="90">
        <v>41466</v>
      </c>
      <c r="AF134" s="54">
        <v>21.663163999999998</v>
      </c>
      <c r="AG134" s="54">
        <v>23027717</v>
      </c>
      <c r="AH134" s="107">
        <f t="shared" si="16"/>
        <v>2.0758786666619899E-2</v>
      </c>
      <c r="AL134" s="10">
        <v>41830</v>
      </c>
      <c r="AM134">
        <v>1964.6800539999999</v>
      </c>
      <c r="AN134">
        <v>3165690000</v>
      </c>
      <c r="AO134" s="107">
        <f t="shared" si="17"/>
        <v>1.4709224507656327E-3</v>
      </c>
    </row>
    <row r="135" spans="1:41" x14ac:dyDescent="0.15">
      <c r="A135" s="10">
        <v>41831</v>
      </c>
      <c r="B135" s="9">
        <v>17.309999000000001</v>
      </c>
      <c r="C135">
        <v>166016000</v>
      </c>
      <c r="D135" s="107">
        <f t="shared" si="13"/>
        <v>2.6343271308103322E-2</v>
      </c>
      <c r="H135" s="90">
        <v>42108</v>
      </c>
      <c r="I135" s="54">
        <v>34.060001</v>
      </c>
      <c r="J135" s="54">
        <v>523400</v>
      </c>
      <c r="K135" s="107">
        <f t="shared" si="18"/>
        <v>-7.9271870837585023E-3</v>
      </c>
      <c r="O135" s="90">
        <v>43251</v>
      </c>
      <c r="P135" s="54">
        <v>18.98</v>
      </c>
      <c r="Q135" s="54">
        <v>881100</v>
      </c>
      <c r="R135" s="107">
        <f t="shared" si="14"/>
        <v>0</v>
      </c>
      <c r="W135" s="90">
        <v>41467</v>
      </c>
      <c r="X135" s="54">
        <v>37.691237999999998</v>
      </c>
      <c r="Y135" s="54">
        <v>425170</v>
      </c>
      <c r="Z135" s="107">
        <f t="shared" si="15"/>
        <v>9.3026395153166241E-3</v>
      </c>
      <c r="AE135" s="90">
        <v>41467</v>
      </c>
      <c r="AF135" s="54">
        <v>22.112864999999999</v>
      </c>
      <c r="AG135" s="54">
        <v>20530778</v>
      </c>
      <c r="AH135" s="107">
        <f t="shared" si="16"/>
        <v>-1.0343707158705917E-2</v>
      </c>
      <c r="AL135" s="10">
        <v>41831</v>
      </c>
      <c r="AM135">
        <v>1967.5699460000001</v>
      </c>
      <c r="AN135">
        <v>2684630000</v>
      </c>
      <c r="AO135" s="107">
        <f t="shared" si="17"/>
        <v>4.8435533483188742E-3</v>
      </c>
    </row>
    <row r="136" spans="1:41" x14ac:dyDescent="0.15">
      <c r="A136" s="10">
        <v>41834</v>
      </c>
      <c r="B136" s="9">
        <v>17.766000999999999</v>
      </c>
      <c r="C136">
        <v>112198000</v>
      </c>
      <c r="D136" s="107">
        <f t="shared" si="13"/>
        <v>-2.476696922396826E-3</v>
      </c>
      <c r="H136" s="90">
        <v>42109</v>
      </c>
      <c r="I136" s="54">
        <v>33.790000999999997</v>
      </c>
      <c r="J136" s="54">
        <v>305400</v>
      </c>
      <c r="K136" s="107">
        <f t="shared" si="18"/>
        <v>2.1899910568218051E-2</v>
      </c>
      <c r="O136" s="90">
        <v>43252</v>
      </c>
      <c r="P136" s="54">
        <v>18.98</v>
      </c>
      <c r="Q136" s="54">
        <v>754000</v>
      </c>
      <c r="R136" s="107">
        <f t="shared" si="14"/>
        <v>-3.3192834562697504E-2</v>
      </c>
      <c r="W136" s="90">
        <v>41470</v>
      </c>
      <c r="X136" s="54">
        <v>38.041865999999999</v>
      </c>
      <c r="Y136" s="54">
        <v>444640</v>
      </c>
      <c r="Z136" s="107">
        <f t="shared" si="15"/>
        <v>-1.8433375481633818E-2</v>
      </c>
      <c r="AE136" s="90">
        <v>41470</v>
      </c>
      <c r="AF136" s="54">
        <v>21.884136000000002</v>
      </c>
      <c r="AG136" s="54">
        <v>16341890</v>
      </c>
      <c r="AH136" s="107">
        <f t="shared" si="16"/>
        <v>6.3774507707317074E-3</v>
      </c>
      <c r="AL136" s="10">
        <v>41834</v>
      </c>
      <c r="AM136">
        <v>1977.099976</v>
      </c>
      <c r="AN136">
        <v>2744920000</v>
      </c>
      <c r="AO136" s="107">
        <f t="shared" si="17"/>
        <v>-1.9320960226444361E-3</v>
      </c>
    </row>
    <row r="137" spans="1:41" x14ac:dyDescent="0.15">
      <c r="A137" s="10">
        <v>41835</v>
      </c>
      <c r="B137" s="9">
        <v>17.722000000000001</v>
      </c>
      <c r="C137">
        <v>83418000</v>
      </c>
      <c r="D137" s="107">
        <f t="shared" si="13"/>
        <v>4.119173908136764E-3</v>
      </c>
      <c r="H137" s="90">
        <v>42110</v>
      </c>
      <c r="I137" s="54">
        <v>34.529998999999997</v>
      </c>
      <c r="J137" s="54">
        <v>459800</v>
      </c>
      <c r="K137" s="107">
        <f t="shared" si="18"/>
        <v>-7.1242371017734341E-2</v>
      </c>
      <c r="O137" s="90">
        <v>43255</v>
      </c>
      <c r="P137" s="54">
        <v>18.350000000000001</v>
      </c>
      <c r="Q137" s="54">
        <v>1709100</v>
      </c>
      <c r="R137" s="107">
        <f t="shared" si="14"/>
        <v>4.9591280653950909E-2</v>
      </c>
      <c r="W137" s="90">
        <v>41471</v>
      </c>
      <c r="X137" s="54">
        <v>37.340626</v>
      </c>
      <c r="Y137" s="54">
        <v>682000</v>
      </c>
      <c r="Z137" s="107">
        <f t="shared" si="15"/>
        <v>-9.3895854879348928E-3</v>
      </c>
      <c r="AE137" s="90">
        <v>41471</v>
      </c>
      <c r="AF137" s="54">
        <v>22.023700999999999</v>
      </c>
      <c r="AG137" s="54">
        <v>21428194</v>
      </c>
      <c r="AH137" s="107">
        <f t="shared" si="16"/>
        <v>1.0033281872106947E-2</v>
      </c>
      <c r="AL137" s="10">
        <v>41835</v>
      </c>
      <c r="AM137">
        <v>1973.280029</v>
      </c>
      <c r="AN137">
        <v>3328740000</v>
      </c>
      <c r="AO137" s="107">
        <f t="shared" si="17"/>
        <v>4.2010849337998923E-3</v>
      </c>
    </row>
    <row r="138" spans="1:41" x14ac:dyDescent="0.15">
      <c r="A138" s="10">
        <v>41836</v>
      </c>
      <c r="B138" s="9">
        <v>17.795000000000002</v>
      </c>
      <c r="C138">
        <v>70072000</v>
      </c>
      <c r="D138" s="107">
        <f t="shared" si="13"/>
        <v>-9.693790390559176E-3</v>
      </c>
      <c r="H138" s="90">
        <v>42111</v>
      </c>
      <c r="I138" s="54">
        <v>32.07</v>
      </c>
      <c r="J138" s="54">
        <v>725100</v>
      </c>
      <c r="K138" s="107">
        <f t="shared" si="18"/>
        <v>2.4946055503585196E-3</v>
      </c>
      <c r="O138" s="90">
        <v>43256</v>
      </c>
      <c r="P138" s="54">
        <v>19.260000000000002</v>
      </c>
      <c r="Q138" s="54">
        <v>898200</v>
      </c>
      <c r="R138" s="107">
        <f t="shared" si="14"/>
        <v>7.1131827622014532E-2</v>
      </c>
      <c r="W138" s="90">
        <v>41472</v>
      </c>
      <c r="X138" s="54">
        <v>36.990012999999998</v>
      </c>
      <c r="Y138" s="54">
        <v>683270</v>
      </c>
      <c r="Z138" s="107">
        <f t="shared" si="15"/>
        <v>1.6587693548526294E-2</v>
      </c>
      <c r="AE138" s="90">
        <v>41472</v>
      </c>
      <c r="AF138" s="54">
        <v>22.244671</v>
      </c>
      <c r="AG138" s="54">
        <v>36015646</v>
      </c>
      <c r="AH138" s="107">
        <f t="shared" si="16"/>
        <v>-6.7270583592807465E-2</v>
      </c>
      <c r="AL138" s="10">
        <v>41836</v>
      </c>
      <c r="AM138">
        <v>1981.5699460000001</v>
      </c>
      <c r="AN138">
        <v>3390950000</v>
      </c>
      <c r="AO138" s="107">
        <f t="shared" si="17"/>
        <v>-1.1834026372541717E-2</v>
      </c>
    </row>
    <row r="139" spans="1:41" x14ac:dyDescent="0.15">
      <c r="A139" s="10">
        <v>41837</v>
      </c>
      <c r="B139" s="9">
        <v>17.622499000000001</v>
      </c>
      <c r="C139">
        <v>72720000</v>
      </c>
      <c r="D139" s="107">
        <f t="shared" si="13"/>
        <v>1.7619634990474475E-2</v>
      </c>
      <c r="H139" s="90">
        <v>42114</v>
      </c>
      <c r="I139" s="54">
        <v>32.150002000000001</v>
      </c>
      <c r="J139" s="54">
        <v>639500</v>
      </c>
      <c r="K139" s="107">
        <f t="shared" si="18"/>
        <v>1.3996764292580677E-2</v>
      </c>
      <c r="O139" s="90">
        <v>43257</v>
      </c>
      <c r="P139" s="54">
        <v>20.629999000000002</v>
      </c>
      <c r="Q139" s="54">
        <v>1303700</v>
      </c>
      <c r="R139" s="107">
        <f t="shared" si="14"/>
        <v>-4.6534127316244622E-2</v>
      </c>
      <c r="W139" s="90">
        <v>41473</v>
      </c>
      <c r="X139" s="54">
        <v>37.603591999999999</v>
      </c>
      <c r="Y139" s="54">
        <v>344650</v>
      </c>
      <c r="Z139" s="107">
        <f t="shared" si="15"/>
        <v>9.3241092499887213E-3</v>
      </c>
      <c r="AE139" s="90">
        <v>41473</v>
      </c>
      <c r="AF139" s="54">
        <v>20.748259000000001</v>
      </c>
      <c r="AG139" s="54">
        <v>102379226</v>
      </c>
      <c r="AH139" s="107">
        <f t="shared" si="16"/>
        <v>-2.4850663373731763E-2</v>
      </c>
      <c r="AL139" s="10">
        <v>41837</v>
      </c>
      <c r="AM139">
        <v>1958.119995</v>
      </c>
      <c r="AN139">
        <v>3381680000</v>
      </c>
      <c r="AO139" s="107">
        <f t="shared" si="17"/>
        <v>1.0264935780914586E-2</v>
      </c>
    </row>
    <row r="140" spans="1:41" x14ac:dyDescent="0.15">
      <c r="A140" s="10">
        <v>41838</v>
      </c>
      <c r="B140" s="9">
        <v>17.933001000000001</v>
      </c>
      <c r="C140">
        <v>68148000</v>
      </c>
      <c r="D140" s="107">
        <f t="shared" si="13"/>
        <v>3.0669713340225613E-3</v>
      </c>
      <c r="H140" s="90">
        <v>42115</v>
      </c>
      <c r="I140" s="54">
        <v>32.599997999999999</v>
      </c>
      <c r="J140" s="54">
        <v>355200</v>
      </c>
      <c r="K140" s="107">
        <f t="shared" si="18"/>
        <v>-8.5888962324476292E-3</v>
      </c>
      <c r="O140" s="90">
        <v>43258</v>
      </c>
      <c r="P140" s="54">
        <v>19.670000000000002</v>
      </c>
      <c r="Q140" s="54">
        <v>2186100</v>
      </c>
      <c r="R140" s="107">
        <f t="shared" si="14"/>
        <v>0.26487031011692941</v>
      </c>
      <c r="W140" s="90">
        <v>41474</v>
      </c>
      <c r="X140" s="54">
        <v>37.954211999999998</v>
      </c>
      <c r="Y140" s="54">
        <v>352740</v>
      </c>
      <c r="Z140" s="107">
        <f t="shared" si="15"/>
        <v>1.8475551540893642E-2</v>
      </c>
      <c r="AE140" s="90">
        <v>41474</v>
      </c>
      <c r="AF140" s="54">
        <v>20.232651000000001</v>
      </c>
      <c r="AG140" s="54">
        <v>45678125</v>
      </c>
      <c r="AH140" s="107">
        <f t="shared" si="16"/>
        <v>2.2991549649129528E-3</v>
      </c>
      <c r="AL140" s="10">
        <v>41838</v>
      </c>
      <c r="AM140">
        <v>1978.219971</v>
      </c>
      <c r="AN140">
        <v>3106060000</v>
      </c>
      <c r="AO140" s="107">
        <f t="shared" si="17"/>
        <v>-2.3202505622667013E-3</v>
      </c>
    </row>
    <row r="141" spans="1:41" x14ac:dyDescent="0.15">
      <c r="A141" s="10">
        <v>41841</v>
      </c>
      <c r="B141" s="9">
        <v>17.988001000000001</v>
      </c>
      <c r="C141">
        <v>45568000</v>
      </c>
      <c r="D141" s="107">
        <f t="shared" si="13"/>
        <v>3.0019455747196666E-3</v>
      </c>
      <c r="H141" s="90">
        <v>42116</v>
      </c>
      <c r="I141" s="54">
        <v>32.32</v>
      </c>
      <c r="J141" s="54">
        <v>359100</v>
      </c>
      <c r="K141" s="107">
        <f t="shared" si="18"/>
        <v>2.3205445544554504E-2</v>
      </c>
      <c r="O141" s="90">
        <v>43259</v>
      </c>
      <c r="P141" s="54">
        <v>24.879999000000002</v>
      </c>
      <c r="Q141" s="54">
        <v>12628800</v>
      </c>
      <c r="R141" s="107">
        <f t="shared" si="14"/>
        <v>-4.1398675297374399E-2</v>
      </c>
      <c r="W141" s="90">
        <v>41477</v>
      </c>
      <c r="X141" s="54">
        <v>38.655436999999999</v>
      </c>
      <c r="Y141" s="54">
        <v>573920</v>
      </c>
      <c r="Z141" s="107">
        <f t="shared" si="15"/>
        <v>-2.2675723469378628E-3</v>
      </c>
      <c r="AE141" s="90">
        <v>41477</v>
      </c>
      <c r="AF141" s="54">
        <v>20.279169</v>
      </c>
      <c r="AG141" s="54">
        <v>37008338</v>
      </c>
      <c r="AH141" s="107">
        <f t="shared" si="16"/>
        <v>-1.2808167829756689E-2</v>
      </c>
      <c r="AL141" s="10">
        <v>41841</v>
      </c>
      <c r="AM141">
        <v>1973.630005</v>
      </c>
      <c r="AN141">
        <v>2611160000</v>
      </c>
      <c r="AO141" s="107">
        <f t="shared" si="17"/>
        <v>5.0161499242102892E-3</v>
      </c>
    </row>
    <row r="142" spans="1:41" x14ac:dyDescent="0.15">
      <c r="A142" s="10">
        <v>41842</v>
      </c>
      <c r="B142" s="9">
        <v>18.042000000000002</v>
      </c>
      <c r="C142">
        <v>57778000</v>
      </c>
      <c r="D142" s="107">
        <f t="shared" si="13"/>
        <v>-7.4825407382774767E-3</v>
      </c>
      <c r="H142" s="90">
        <v>42117</v>
      </c>
      <c r="I142" s="54">
        <v>33.07</v>
      </c>
      <c r="J142" s="54">
        <v>253200</v>
      </c>
      <c r="K142" s="107">
        <f t="shared" si="18"/>
        <v>-9.9787723011793839E-3</v>
      </c>
      <c r="O142" s="90">
        <v>43262</v>
      </c>
      <c r="P142" s="54">
        <v>23.85</v>
      </c>
      <c r="Q142" s="54">
        <v>4707600</v>
      </c>
      <c r="R142" s="107">
        <f t="shared" si="14"/>
        <v>9.6436058700208882E-3</v>
      </c>
      <c r="W142" s="90">
        <v>41478</v>
      </c>
      <c r="X142" s="54">
        <v>38.567782999999999</v>
      </c>
      <c r="Y142" s="54">
        <v>353950</v>
      </c>
      <c r="Z142" s="107">
        <f t="shared" si="15"/>
        <v>-2.0454636969929108E-2</v>
      </c>
      <c r="AE142" s="90">
        <v>41478</v>
      </c>
      <c r="AF142" s="54">
        <v>20.01943</v>
      </c>
      <c r="AG142" s="54">
        <v>26183282</v>
      </c>
      <c r="AH142" s="107">
        <f t="shared" si="16"/>
        <v>8.9077461246398482E-3</v>
      </c>
      <c r="AL142" s="10">
        <v>41842</v>
      </c>
      <c r="AM142">
        <v>1983.530029</v>
      </c>
      <c r="AN142">
        <v>2890480000</v>
      </c>
      <c r="AO142" s="107">
        <f t="shared" si="17"/>
        <v>1.7544382737448849E-3</v>
      </c>
    </row>
    <row r="143" spans="1:41" x14ac:dyDescent="0.15">
      <c r="A143" s="10">
        <v>41843</v>
      </c>
      <c r="B143" s="9">
        <v>17.907</v>
      </c>
      <c r="C143">
        <v>53746000</v>
      </c>
      <c r="D143" s="107">
        <f t="shared" si="13"/>
        <v>1.312335958005173E-3</v>
      </c>
      <c r="H143" s="90">
        <v>42118</v>
      </c>
      <c r="I143" s="54">
        <v>32.740001999999997</v>
      </c>
      <c r="J143" s="54">
        <v>487700</v>
      </c>
      <c r="K143" s="107">
        <f t="shared" si="18"/>
        <v>3.3597982064875964E-2</v>
      </c>
      <c r="O143" s="90">
        <v>43263</v>
      </c>
      <c r="P143" s="54">
        <v>24.08</v>
      </c>
      <c r="Q143" s="54">
        <v>3461100</v>
      </c>
      <c r="R143" s="107">
        <f t="shared" si="14"/>
        <v>5.7308928571428552E-2</v>
      </c>
      <c r="W143" s="90">
        <v>41479</v>
      </c>
      <c r="X143" s="54">
        <v>37.778892999999997</v>
      </c>
      <c r="Y143" s="54">
        <v>450110</v>
      </c>
      <c r="Z143" s="107">
        <f t="shared" si="15"/>
        <v>3.2482820499796228E-2</v>
      </c>
      <c r="AE143" s="90">
        <v>41479</v>
      </c>
      <c r="AF143" s="54">
        <v>20.197758</v>
      </c>
      <c r="AG143" s="54">
        <v>36824674</v>
      </c>
      <c r="AH143" s="107">
        <f t="shared" si="16"/>
        <v>-1.1516476234639583E-2</v>
      </c>
      <c r="AL143" s="10">
        <v>41843</v>
      </c>
      <c r="AM143">
        <v>1987.01001</v>
      </c>
      <c r="AN143">
        <v>2869720000</v>
      </c>
      <c r="AO143" s="107">
        <f t="shared" si="17"/>
        <v>4.8815556797321413E-4</v>
      </c>
    </row>
    <row r="144" spans="1:41" x14ac:dyDescent="0.15">
      <c r="A144" s="10">
        <v>41844</v>
      </c>
      <c r="B144" s="9">
        <v>17.930499999999999</v>
      </c>
      <c r="C144">
        <v>141774000</v>
      </c>
      <c r="D144" s="107">
        <f t="shared" si="13"/>
        <v>-9.6483645185577505E-2</v>
      </c>
      <c r="H144" s="90">
        <v>42121</v>
      </c>
      <c r="I144" s="54">
        <v>33.840000000000003</v>
      </c>
      <c r="J144" s="54">
        <v>656300</v>
      </c>
      <c r="K144" s="107">
        <f t="shared" si="18"/>
        <v>-2.6004757683215085E-2</v>
      </c>
      <c r="O144" s="90">
        <v>43264</v>
      </c>
      <c r="P144" s="54">
        <v>25.459999</v>
      </c>
      <c r="Q144" s="54">
        <v>3085900</v>
      </c>
      <c r="R144" s="107">
        <f t="shared" si="14"/>
        <v>6.5200395333872452E-2</v>
      </c>
      <c r="W144" s="90">
        <v>41480</v>
      </c>
      <c r="X144" s="54">
        <v>39.006058000000003</v>
      </c>
      <c r="Y144" s="54">
        <v>786450</v>
      </c>
      <c r="Z144" s="107">
        <f t="shared" si="15"/>
        <v>6.7415681943556738E-3</v>
      </c>
      <c r="AE144" s="90">
        <v>41480</v>
      </c>
      <c r="AF144" s="54">
        <v>19.965150999999999</v>
      </c>
      <c r="AG144" s="54">
        <v>24117588</v>
      </c>
      <c r="AH144" s="107">
        <f t="shared" si="16"/>
        <v>1.456327577988259E-2</v>
      </c>
      <c r="AL144" s="10">
        <v>41844</v>
      </c>
      <c r="AM144">
        <v>1987.9799800000001</v>
      </c>
      <c r="AN144">
        <v>3203530000</v>
      </c>
      <c r="AO144" s="107">
        <f t="shared" si="17"/>
        <v>-4.8491504426518839E-3</v>
      </c>
    </row>
    <row r="145" spans="1:41" x14ac:dyDescent="0.15">
      <c r="A145" s="10">
        <v>41845</v>
      </c>
      <c r="B145" s="9">
        <v>16.200500000000002</v>
      </c>
      <c r="C145">
        <v>356930000</v>
      </c>
      <c r="D145" s="107">
        <f t="shared" si="13"/>
        <v>-1.1110768186167297E-2</v>
      </c>
      <c r="H145" s="90">
        <v>42122</v>
      </c>
      <c r="I145" s="54">
        <v>32.959999000000003</v>
      </c>
      <c r="J145" s="54">
        <v>816200</v>
      </c>
      <c r="K145" s="107">
        <f t="shared" si="18"/>
        <v>4.2475426045975873E-3</v>
      </c>
      <c r="O145" s="90">
        <v>43265</v>
      </c>
      <c r="P145" s="54">
        <v>27.120000999999998</v>
      </c>
      <c r="Q145" s="54">
        <v>4207000</v>
      </c>
      <c r="R145" s="107">
        <f t="shared" si="14"/>
        <v>-4.682894370099755E-2</v>
      </c>
      <c r="W145" s="90">
        <v>41481</v>
      </c>
      <c r="X145" s="54">
        <v>39.269019999999998</v>
      </c>
      <c r="Y145" s="54">
        <v>553340</v>
      </c>
      <c r="Z145" s="107">
        <f t="shared" si="15"/>
        <v>-4.687501750743972E-2</v>
      </c>
      <c r="AE145" s="90">
        <v>41481</v>
      </c>
      <c r="AF145" s="54">
        <v>20.255908999999999</v>
      </c>
      <c r="AG145" s="54">
        <v>30194208</v>
      </c>
      <c r="AH145" s="107">
        <f t="shared" si="16"/>
        <v>-1.16745686406865E-2</v>
      </c>
      <c r="AL145" s="10">
        <v>41845</v>
      </c>
      <c r="AM145">
        <v>1978.339966</v>
      </c>
      <c r="AN145">
        <v>2638960000</v>
      </c>
      <c r="AO145" s="107">
        <f t="shared" si="17"/>
        <v>2.8815472052179381E-4</v>
      </c>
    </row>
    <row r="146" spans="1:41" x14ac:dyDescent="0.15">
      <c r="A146" s="10">
        <v>41848</v>
      </c>
      <c r="B146" s="9">
        <v>16.020499999999998</v>
      </c>
      <c r="C146">
        <v>118640000</v>
      </c>
      <c r="D146" s="107">
        <f t="shared" si="13"/>
        <v>-1.2796104990480117E-3</v>
      </c>
      <c r="H146" s="90">
        <v>42123</v>
      </c>
      <c r="I146" s="54">
        <v>33.099997999999999</v>
      </c>
      <c r="J146" s="54">
        <v>542100</v>
      </c>
      <c r="K146" s="107">
        <f t="shared" si="18"/>
        <v>-2.9607222332762695E-2</v>
      </c>
      <c r="O146" s="90">
        <v>43266</v>
      </c>
      <c r="P146" s="54">
        <v>25.85</v>
      </c>
      <c r="Q146" s="54">
        <v>2496100</v>
      </c>
      <c r="R146" s="107">
        <f t="shared" si="14"/>
        <v>6.3829787234042534E-2</v>
      </c>
      <c r="W146" s="90">
        <v>41484</v>
      </c>
      <c r="X146" s="54">
        <v>37.428283999999998</v>
      </c>
      <c r="Y146" s="54">
        <v>471150</v>
      </c>
      <c r="Z146" s="107">
        <f t="shared" si="15"/>
        <v>1.8735376700679041E-2</v>
      </c>
      <c r="AE146" s="90">
        <v>41484</v>
      </c>
      <c r="AF146" s="54">
        <v>20.01943</v>
      </c>
      <c r="AG146" s="54">
        <v>17808120</v>
      </c>
      <c r="AH146" s="107">
        <f t="shared" si="16"/>
        <v>6.5839536889911177E-3</v>
      </c>
      <c r="AL146" s="10">
        <v>41848</v>
      </c>
      <c r="AM146">
        <v>1978.910034</v>
      </c>
      <c r="AN146">
        <v>2803320000</v>
      </c>
      <c r="AO146" s="107">
        <f t="shared" si="17"/>
        <v>-4.5277869362705392E-3</v>
      </c>
    </row>
    <row r="147" spans="1:41" x14ac:dyDescent="0.15">
      <c r="A147" s="10">
        <v>41849</v>
      </c>
      <c r="B147" s="9">
        <v>16</v>
      </c>
      <c r="C147">
        <v>57676000</v>
      </c>
      <c r="D147" s="107">
        <f t="shared" si="13"/>
        <v>7.8437499999999272E-3</v>
      </c>
      <c r="H147" s="90">
        <v>42124</v>
      </c>
      <c r="I147" s="54">
        <v>32.119999</v>
      </c>
      <c r="J147" s="54">
        <v>697100</v>
      </c>
      <c r="K147" s="107">
        <f t="shared" si="18"/>
        <v>-6.5068432909976215E-2</v>
      </c>
      <c r="O147" s="90">
        <v>43269</v>
      </c>
      <c r="P147" s="54">
        <v>27.5</v>
      </c>
      <c r="Q147" s="54">
        <v>3776100</v>
      </c>
      <c r="R147" s="107">
        <f t="shared" si="14"/>
        <v>-4.4727272727272727E-2</v>
      </c>
      <c r="W147" s="90">
        <v>41485</v>
      </c>
      <c r="X147" s="54">
        <v>38.129517</v>
      </c>
      <c r="Y147" s="54">
        <v>989900</v>
      </c>
      <c r="Z147" s="107">
        <f t="shared" si="15"/>
        <v>-4.5976192145313899E-3</v>
      </c>
      <c r="AE147" s="90">
        <v>41485</v>
      </c>
      <c r="AF147" s="54">
        <v>20.151236999999998</v>
      </c>
      <c r="AG147" s="54">
        <v>18566064</v>
      </c>
      <c r="AH147" s="107">
        <f t="shared" si="16"/>
        <v>-5.5790123454950713E-3</v>
      </c>
      <c r="AL147" s="10">
        <v>41849</v>
      </c>
      <c r="AM147">
        <v>1969.9499510000001</v>
      </c>
      <c r="AN147">
        <v>3183300000</v>
      </c>
      <c r="AO147" s="107">
        <f t="shared" si="17"/>
        <v>6.0912715035721376E-5</v>
      </c>
    </row>
    <row r="148" spans="1:41" x14ac:dyDescent="0.15">
      <c r="A148" s="10">
        <v>41850</v>
      </c>
      <c r="B148" s="9">
        <v>16.125499999999999</v>
      </c>
      <c r="C148">
        <v>79380000</v>
      </c>
      <c r="D148" s="107">
        <f t="shared" si="13"/>
        <v>-2.9518464543735079E-2</v>
      </c>
      <c r="H148" s="90">
        <v>42125</v>
      </c>
      <c r="I148" s="54">
        <v>30.030000999999999</v>
      </c>
      <c r="J148" s="54">
        <v>1304900</v>
      </c>
      <c r="K148" s="107">
        <f t="shared" si="18"/>
        <v>-1.5651081729900596E-2</v>
      </c>
      <c r="O148" s="90">
        <v>43270</v>
      </c>
      <c r="P148" s="54">
        <v>26.27</v>
      </c>
      <c r="Q148" s="54">
        <v>3028700</v>
      </c>
      <c r="R148" s="107">
        <f t="shared" si="14"/>
        <v>3.0833650551960412E-2</v>
      </c>
      <c r="W148" s="90">
        <v>41486</v>
      </c>
      <c r="X148" s="54">
        <v>37.954211999999998</v>
      </c>
      <c r="Y148" s="54">
        <v>503610</v>
      </c>
      <c r="Z148" s="107">
        <f t="shared" si="15"/>
        <v>1.8475551540893642E-2</v>
      </c>
      <c r="AE148" s="90">
        <v>41486</v>
      </c>
      <c r="AF148" s="54">
        <v>20.038813000000001</v>
      </c>
      <c r="AG148" s="54">
        <v>18370994</v>
      </c>
      <c r="AH148" s="107">
        <f t="shared" si="16"/>
        <v>1.3929318068889529E-2</v>
      </c>
      <c r="AL148" s="10">
        <v>41850</v>
      </c>
      <c r="AM148">
        <v>1970.0699460000001</v>
      </c>
      <c r="AN148">
        <v>3448250000</v>
      </c>
      <c r="AO148" s="107">
        <f t="shared" si="17"/>
        <v>-1.9999240169110255E-2</v>
      </c>
    </row>
    <row r="149" spans="1:41" x14ac:dyDescent="0.15">
      <c r="A149" s="10">
        <v>41851</v>
      </c>
      <c r="B149" s="9">
        <v>15.6495</v>
      </c>
      <c r="C149">
        <v>103840000</v>
      </c>
      <c r="D149" s="107">
        <f t="shared" si="13"/>
        <v>-1.8946292213808724E-2</v>
      </c>
      <c r="H149" s="90">
        <v>42128</v>
      </c>
      <c r="I149" s="54">
        <v>29.559999000000001</v>
      </c>
      <c r="J149" s="54">
        <v>970000</v>
      </c>
      <c r="K149" s="107">
        <f t="shared" si="18"/>
        <v>-7.7807512781039589E-3</v>
      </c>
      <c r="O149" s="90">
        <v>43271</v>
      </c>
      <c r="P149" s="54">
        <v>27.08</v>
      </c>
      <c r="Q149" s="54">
        <v>8409700</v>
      </c>
      <c r="R149" s="107">
        <f t="shared" si="14"/>
        <v>6.610048005908431E-2</v>
      </c>
      <c r="W149" s="90">
        <v>41487</v>
      </c>
      <c r="X149" s="54">
        <v>38.655436999999999</v>
      </c>
      <c r="Y149" s="54">
        <v>756100</v>
      </c>
      <c r="Z149" s="107">
        <f t="shared" si="15"/>
        <v>0</v>
      </c>
      <c r="AE149" s="90">
        <v>41487</v>
      </c>
      <c r="AF149" s="54">
        <v>20.31794</v>
      </c>
      <c r="AG149" s="54">
        <v>19255104</v>
      </c>
      <c r="AH149" s="107">
        <f t="shared" si="16"/>
        <v>2.4803695650248425E-3</v>
      </c>
      <c r="AL149" s="10">
        <v>41851</v>
      </c>
      <c r="AM149">
        <v>1930.670044</v>
      </c>
      <c r="AN149">
        <v>4193000000</v>
      </c>
      <c r="AO149" s="107">
        <f t="shared" si="17"/>
        <v>-2.8591213797275472E-3</v>
      </c>
    </row>
    <row r="150" spans="1:41" x14ac:dyDescent="0.15">
      <c r="A150" s="10">
        <v>41852</v>
      </c>
      <c r="B150" s="9">
        <v>15.353</v>
      </c>
      <c r="C150">
        <v>148830000</v>
      </c>
      <c r="D150" s="107">
        <f t="shared" si="13"/>
        <v>2.1461603595388512E-2</v>
      </c>
      <c r="H150" s="90">
        <v>42129</v>
      </c>
      <c r="I150" s="54">
        <v>29.33</v>
      </c>
      <c r="J150" s="54">
        <v>314100</v>
      </c>
      <c r="K150" s="107">
        <f t="shared" si="18"/>
        <v>-5.352881009205579E-2</v>
      </c>
      <c r="O150" s="90">
        <v>43272</v>
      </c>
      <c r="P150" s="54">
        <v>28.870000999999998</v>
      </c>
      <c r="Q150" s="54">
        <v>4285000</v>
      </c>
      <c r="R150" s="107">
        <f t="shared" si="14"/>
        <v>4.43366455027141E-2</v>
      </c>
      <c r="W150" s="90">
        <v>41488</v>
      </c>
      <c r="X150" s="54">
        <v>38.655436999999999</v>
      </c>
      <c r="Y150" s="54">
        <v>269870</v>
      </c>
      <c r="Z150" s="107">
        <f t="shared" si="15"/>
        <v>-6.8028205191419389E-3</v>
      </c>
      <c r="AE150" s="90">
        <v>41488</v>
      </c>
      <c r="AF150" s="54">
        <v>20.368335999999999</v>
      </c>
      <c r="AG150" s="54">
        <v>20216671</v>
      </c>
      <c r="AH150" s="107">
        <f t="shared" si="16"/>
        <v>3.2354631227606845E-3</v>
      </c>
      <c r="AL150" s="10">
        <v>41852</v>
      </c>
      <c r="AM150">
        <v>1925.150024</v>
      </c>
      <c r="AN150">
        <v>3789660000</v>
      </c>
      <c r="AO150" s="107">
        <f t="shared" si="17"/>
        <v>7.1890324532961625E-3</v>
      </c>
    </row>
    <row r="151" spans="1:41" x14ac:dyDescent="0.15">
      <c r="A151" s="10">
        <v>41855</v>
      </c>
      <c r="B151" s="9">
        <v>15.682499999999999</v>
      </c>
      <c r="C151">
        <v>84018000</v>
      </c>
      <c r="D151" s="107">
        <f t="shared" si="13"/>
        <v>-4.240395345129877E-3</v>
      </c>
      <c r="H151" s="90">
        <v>42130</v>
      </c>
      <c r="I151" s="54">
        <v>27.76</v>
      </c>
      <c r="J151" s="54">
        <v>1089800</v>
      </c>
      <c r="K151" s="107">
        <f t="shared" si="18"/>
        <v>2.845817723342936E-2</v>
      </c>
      <c r="O151" s="90">
        <v>43273</v>
      </c>
      <c r="P151" s="54">
        <v>30.15</v>
      </c>
      <c r="Q151" s="54">
        <v>5307400</v>
      </c>
      <c r="R151" s="107">
        <f t="shared" si="14"/>
        <v>-0.1097844112769486</v>
      </c>
      <c r="W151" s="90">
        <v>41491</v>
      </c>
      <c r="X151" s="54">
        <v>38.392471</v>
      </c>
      <c r="Y151" s="54">
        <v>361200</v>
      </c>
      <c r="Z151" s="107">
        <f t="shared" si="15"/>
        <v>-1.598172725063729E-2</v>
      </c>
      <c r="AE151" s="90">
        <v>41491</v>
      </c>
      <c r="AF151" s="54">
        <v>20.434237</v>
      </c>
      <c r="AG151" s="54">
        <v>12784306</v>
      </c>
      <c r="AH151" s="107">
        <f t="shared" si="16"/>
        <v>1.8782301487449748E-2</v>
      </c>
      <c r="AL151" s="10">
        <v>41855</v>
      </c>
      <c r="AM151">
        <v>1938.98999</v>
      </c>
      <c r="AN151">
        <v>3072920000</v>
      </c>
      <c r="AO151" s="107">
        <f t="shared" si="17"/>
        <v>-9.6854698048235432E-3</v>
      </c>
    </row>
    <row r="152" spans="1:41" x14ac:dyDescent="0.15">
      <c r="A152" s="10">
        <v>41856</v>
      </c>
      <c r="B152" s="9">
        <v>15.616</v>
      </c>
      <c r="C152">
        <v>57042000</v>
      </c>
      <c r="D152" s="107">
        <f t="shared" si="13"/>
        <v>5.0268954918033515E-3</v>
      </c>
      <c r="H152" s="90">
        <v>42131</v>
      </c>
      <c r="I152" s="54">
        <v>28.549999</v>
      </c>
      <c r="J152" s="54">
        <v>682600</v>
      </c>
      <c r="K152" s="107">
        <f t="shared" si="18"/>
        <v>7.8108654224471108E-2</v>
      </c>
      <c r="O152" s="90">
        <v>43276</v>
      </c>
      <c r="P152" s="54">
        <v>26.84</v>
      </c>
      <c r="Q152" s="54">
        <v>3857100</v>
      </c>
      <c r="R152" s="107">
        <f t="shared" si="14"/>
        <v>6.1102831594634921E-2</v>
      </c>
      <c r="W152" s="90">
        <v>41492</v>
      </c>
      <c r="X152" s="54">
        <v>37.778892999999997</v>
      </c>
      <c r="Y152" s="54">
        <v>435880</v>
      </c>
      <c r="Z152" s="107">
        <f t="shared" si="15"/>
        <v>-2.5521764229565869E-2</v>
      </c>
      <c r="AE152" s="90">
        <v>41492</v>
      </c>
      <c r="AF152" s="54">
        <v>20.818038999999999</v>
      </c>
      <c r="AG152" s="54">
        <v>24570216</v>
      </c>
      <c r="AH152" s="107">
        <f t="shared" si="16"/>
        <v>-1.2849240987587662E-2</v>
      </c>
      <c r="AL152" s="10">
        <v>41856</v>
      </c>
      <c r="AM152">
        <v>1920.209961</v>
      </c>
      <c r="AN152">
        <v>3462520000</v>
      </c>
      <c r="AO152" s="107">
        <f t="shared" si="17"/>
        <v>1.5638394035066838E-5</v>
      </c>
    </row>
    <row r="153" spans="1:41" x14ac:dyDescent="0.15">
      <c r="A153" s="10">
        <v>41857</v>
      </c>
      <c r="B153" s="9">
        <v>15.6945</v>
      </c>
      <c r="C153">
        <v>45938000</v>
      </c>
      <c r="D153" s="107">
        <f t="shared" si="13"/>
        <v>-7.7734238108891907E-3</v>
      </c>
      <c r="H153" s="90">
        <v>42132</v>
      </c>
      <c r="I153" s="54">
        <v>30.780000999999999</v>
      </c>
      <c r="J153" s="54">
        <v>2409300</v>
      </c>
      <c r="K153" s="107">
        <f t="shared" si="18"/>
        <v>-2.5016275990374259E-2</v>
      </c>
      <c r="O153" s="90">
        <v>43277</v>
      </c>
      <c r="P153" s="54">
        <v>28.48</v>
      </c>
      <c r="Q153" s="54">
        <v>2309100</v>
      </c>
      <c r="R153" s="107">
        <f t="shared" si="14"/>
        <v>-3.0196594101123631E-2</v>
      </c>
      <c r="W153" s="90">
        <v>41493</v>
      </c>
      <c r="X153" s="54">
        <v>36.814709000000001</v>
      </c>
      <c r="Y153" s="54">
        <v>371620</v>
      </c>
      <c r="Z153" s="107">
        <f t="shared" si="15"/>
        <v>9.5236118802406455E-3</v>
      </c>
      <c r="AE153" s="90">
        <v>41493</v>
      </c>
      <c r="AF153" s="54">
        <v>20.550543000000001</v>
      </c>
      <c r="AG153" s="54">
        <v>16768145</v>
      </c>
      <c r="AH153" s="107">
        <f t="shared" si="16"/>
        <v>1.0564003102010444E-2</v>
      </c>
      <c r="AL153" s="10">
        <v>41857</v>
      </c>
      <c r="AM153">
        <v>1920.23999</v>
      </c>
      <c r="AN153">
        <v>3539150000</v>
      </c>
      <c r="AO153" s="107">
        <f t="shared" si="17"/>
        <v>-5.5566200347696437E-3</v>
      </c>
    </row>
    <row r="154" spans="1:41" x14ac:dyDescent="0.15">
      <c r="A154" s="10">
        <v>41858</v>
      </c>
      <c r="B154" s="9">
        <v>15.5725</v>
      </c>
      <c r="C154">
        <v>58712000</v>
      </c>
      <c r="D154" s="107">
        <f t="shared" si="13"/>
        <v>1.7177717129555292E-2</v>
      </c>
      <c r="H154" s="90">
        <v>42135</v>
      </c>
      <c r="I154" s="54">
        <v>30.01</v>
      </c>
      <c r="J154" s="54">
        <v>4248800</v>
      </c>
      <c r="K154" s="107">
        <f t="shared" si="18"/>
        <v>-6.6644451849395825E-4</v>
      </c>
      <c r="O154" s="90">
        <v>43278</v>
      </c>
      <c r="P154" s="54">
        <v>27.620000999999998</v>
      </c>
      <c r="Q154" s="54">
        <v>1745700</v>
      </c>
      <c r="R154" s="107">
        <f t="shared" si="14"/>
        <v>3.0412670875717973E-2</v>
      </c>
      <c r="W154" s="90">
        <v>41494</v>
      </c>
      <c r="X154" s="54">
        <v>37.165317999999999</v>
      </c>
      <c r="Y154" s="54">
        <v>256180</v>
      </c>
      <c r="Z154" s="107">
        <f t="shared" si="15"/>
        <v>-2.358596797153667E-3</v>
      </c>
      <c r="AE154" s="90">
        <v>41494</v>
      </c>
      <c r="AF154" s="54">
        <v>20.767638999999999</v>
      </c>
      <c r="AG154" s="54">
        <v>13387810</v>
      </c>
      <c r="AH154" s="107">
        <f t="shared" si="16"/>
        <v>-4.4801433615059283E-3</v>
      </c>
      <c r="AL154" s="10">
        <v>41858</v>
      </c>
      <c r="AM154">
        <v>1909.5699460000001</v>
      </c>
      <c r="AN154">
        <v>3230520000</v>
      </c>
      <c r="AO154" s="107">
        <f t="shared" si="17"/>
        <v>1.1531402683691017E-2</v>
      </c>
    </row>
    <row r="155" spans="1:41" x14ac:dyDescent="0.15">
      <c r="A155" s="10">
        <v>41859</v>
      </c>
      <c r="B155" s="9">
        <v>15.84</v>
      </c>
      <c r="C155">
        <v>54118000</v>
      </c>
      <c r="D155" s="107">
        <f t="shared" si="13"/>
        <v>4.829545454545503E-3</v>
      </c>
      <c r="H155" s="90">
        <v>42136</v>
      </c>
      <c r="I155" s="54">
        <v>29.99</v>
      </c>
      <c r="J155" s="54">
        <v>1690900</v>
      </c>
      <c r="K155" s="107">
        <f t="shared" si="18"/>
        <v>-3.9679926642213981E-2</v>
      </c>
      <c r="O155" s="90">
        <v>43279</v>
      </c>
      <c r="P155" s="54">
        <v>28.459999</v>
      </c>
      <c r="Q155" s="54">
        <v>2026700</v>
      </c>
      <c r="R155" s="107">
        <f t="shared" si="14"/>
        <v>-3.5839706108211744E-2</v>
      </c>
      <c r="W155" s="90">
        <v>41495</v>
      </c>
      <c r="X155" s="54">
        <v>37.077660000000002</v>
      </c>
      <c r="Y155" s="54">
        <v>243400</v>
      </c>
      <c r="Z155" s="107">
        <f t="shared" si="15"/>
        <v>3.3097045498556188E-2</v>
      </c>
      <c r="AE155" s="90">
        <v>41495</v>
      </c>
      <c r="AF155" s="54">
        <v>20.674596999999999</v>
      </c>
      <c r="AG155" s="54">
        <v>15162444</v>
      </c>
      <c r="AH155" s="107">
        <f t="shared" si="16"/>
        <v>-9.3743060626527708E-4</v>
      </c>
      <c r="AL155" s="10">
        <v>41859</v>
      </c>
      <c r="AM155">
        <v>1931.589966</v>
      </c>
      <c r="AN155">
        <v>2902280000</v>
      </c>
      <c r="AO155" s="107">
        <f t="shared" si="17"/>
        <v>2.7594251853759744E-3</v>
      </c>
    </row>
    <row r="156" spans="1:41" x14ac:dyDescent="0.15">
      <c r="A156" s="10">
        <v>41862</v>
      </c>
      <c r="B156" s="9">
        <v>15.916499999999999</v>
      </c>
      <c r="C156">
        <v>49372000</v>
      </c>
      <c r="D156" s="107">
        <f t="shared" si="13"/>
        <v>3.1099802092169337E-3</v>
      </c>
      <c r="H156" s="90">
        <v>42137</v>
      </c>
      <c r="I156" s="54">
        <v>28.799999</v>
      </c>
      <c r="J156" s="54">
        <v>989200</v>
      </c>
      <c r="K156" s="107">
        <f t="shared" si="18"/>
        <v>-1.0069410071854468E-2</v>
      </c>
      <c r="O156" s="90">
        <v>43280</v>
      </c>
      <c r="P156" s="54">
        <v>27.440000999999999</v>
      </c>
      <c r="Q156" s="54">
        <v>1903600</v>
      </c>
      <c r="R156" s="107">
        <f t="shared" si="14"/>
        <v>9.4752183135853318E-3</v>
      </c>
      <c r="W156" s="90">
        <v>41498</v>
      </c>
      <c r="X156" s="54">
        <v>38.304820999999997</v>
      </c>
      <c r="Y156" s="54">
        <v>432720</v>
      </c>
      <c r="Z156" s="107">
        <f t="shared" si="15"/>
        <v>1.6018427549890024E-2</v>
      </c>
      <c r="AE156" s="90">
        <v>41498</v>
      </c>
      <c r="AF156" s="54">
        <v>20.655215999999999</v>
      </c>
      <c r="AG156" s="54">
        <v>11195712</v>
      </c>
      <c r="AH156" s="107">
        <f t="shared" si="16"/>
        <v>1.5765702958516759E-2</v>
      </c>
      <c r="AL156" s="10">
        <v>41862</v>
      </c>
      <c r="AM156">
        <v>1936.920044</v>
      </c>
      <c r="AN156">
        <v>2784890000</v>
      </c>
      <c r="AO156" s="107">
        <f t="shared" si="17"/>
        <v>-1.6366416413624574E-3</v>
      </c>
    </row>
    <row r="157" spans="1:41" x14ac:dyDescent="0.15">
      <c r="A157" s="10">
        <v>41863</v>
      </c>
      <c r="B157" s="9">
        <v>15.965999999999999</v>
      </c>
      <c r="C157">
        <v>38316000</v>
      </c>
      <c r="D157" s="107">
        <f t="shared" si="13"/>
        <v>2.1796254540899396E-2</v>
      </c>
      <c r="H157" s="90">
        <v>42138</v>
      </c>
      <c r="I157" s="54">
        <v>28.51</v>
      </c>
      <c r="J157" s="54">
        <v>769400</v>
      </c>
      <c r="K157" s="107">
        <f t="shared" si="18"/>
        <v>1.8940687478077756E-2</v>
      </c>
      <c r="O157" s="90">
        <v>43283</v>
      </c>
      <c r="P157" s="54">
        <v>27.700001</v>
      </c>
      <c r="Q157" s="54">
        <v>1495100</v>
      </c>
      <c r="R157" s="107">
        <f t="shared" si="14"/>
        <v>-4.5848409897169318E-2</v>
      </c>
      <c r="W157" s="90">
        <v>41499</v>
      </c>
      <c r="X157" s="54">
        <v>38.918404000000002</v>
      </c>
      <c r="Y157" s="54">
        <v>726150</v>
      </c>
      <c r="Z157" s="107">
        <f t="shared" si="15"/>
        <v>1.1261253159302154E-2</v>
      </c>
      <c r="AE157" s="90">
        <v>41499</v>
      </c>
      <c r="AF157" s="54">
        <v>20.98086</v>
      </c>
      <c r="AG157" s="54">
        <v>22433479</v>
      </c>
      <c r="AH157" s="107">
        <f t="shared" si="16"/>
        <v>2.0326144876807728E-3</v>
      </c>
      <c r="AL157" s="10">
        <v>41863</v>
      </c>
      <c r="AM157">
        <v>1933.75</v>
      </c>
      <c r="AN157">
        <v>2611700000</v>
      </c>
      <c r="AO157" s="107">
        <f t="shared" si="17"/>
        <v>6.7071601809953751E-3</v>
      </c>
    </row>
    <row r="158" spans="1:41" x14ac:dyDescent="0.15">
      <c r="A158" s="10">
        <v>41864</v>
      </c>
      <c r="B158" s="9">
        <v>16.313998999999999</v>
      </c>
      <c r="C158">
        <v>98782000</v>
      </c>
      <c r="D158" s="107">
        <f t="shared" si="13"/>
        <v>2.1239488858617595E-2</v>
      </c>
      <c r="H158" s="90">
        <v>42139</v>
      </c>
      <c r="I158" s="54">
        <v>29.049999</v>
      </c>
      <c r="J158" s="54">
        <v>1107500</v>
      </c>
      <c r="K158" s="107">
        <f t="shared" si="18"/>
        <v>-2.5129054221309954E-2</v>
      </c>
      <c r="O158" s="90">
        <v>43284</v>
      </c>
      <c r="P158" s="54">
        <v>26.43</v>
      </c>
      <c r="Q158" s="54">
        <v>1085000</v>
      </c>
      <c r="R158" s="107">
        <f t="shared" si="14"/>
        <v>9.0805902383654935E-2</v>
      </c>
      <c r="W158" s="90">
        <v>41500</v>
      </c>
      <c r="X158" s="54">
        <v>39.356673999999998</v>
      </c>
      <c r="Y158" s="54">
        <v>628430</v>
      </c>
      <c r="Z158" s="107">
        <f t="shared" si="15"/>
        <v>-2.2271927754870635E-2</v>
      </c>
      <c r="AE158" s="90">
        <v>41500</v>
      </c>
      <c r="AF158" s="54">
        <v>21.023506000000001</v>
      </c>
      <c r="AG158" s="54">
        <v>16079342</v>
      </c>
      <c r="AH158" s="107">
        <f t="shared" si="16"/>
        <v>-1.936189900961327E-2</v>
      </c>
      <c r="AL158" s="10">
        <v>41864</v>
      </c>
      <c r="AM158">
        <v>1946.719971</v>
      </c>
      <c r="AN158">
        <v>2718020000</v>
      </c>
      <c r="AO158" s="107">
        <f t="shared" si="17"/>
        <v>4.3458140492873554E-3</v>
      </c>
    </row>
    <row r="159" spans="1:41" x14ac:dyDescent="0.15">
      <c r="A159" s="10">
        <v>41865</v>
      </c>
      <c r="B159" s="9">
        <v>16.660499999999999</v>
      </c>
      <c r="C159">
        <v>68408000</v>
      </c>
      <c r="D159" s="107">
        <f t="shared" si="13"/>
        <v>1.2604063503496299E-3</v>
      </c>
      <c r="H159" s="90">
        <v>42142</v>
      </c>
      <c r="I159" s="54">
        <v>28.32</v>
      </c>
      <c r="J159" s="54">
        <v>925800</v>
      </c>
      <c r="K159" s="107">
        <f t="shared" si="18"/>
        <v>1.1652542372881269E-2</v>
      </c>
      <c r="O159" s="90">
        <v>43286</v>
      </c>
      <c r="P159" s="54">
        <v>28.83</v>
      </c>
      <c r="Q159" s="54">
        <v>4390900</v>
      </c>
      <c r="R159" s="107">
        <f t="shared" si="14"/>
        <v>0.12417620534165796</v>
      </c>
      <c r="W159" s="90">
        <v>41501</v>
      </c>
      <c r="X159" s="54">
        <v>38.480125000000001</v>
      </c>
      <c r="Y159" s="54">
        <v>551730</v>
      </c>
      <c r="Z159" s="107">
        <f t="shared" si="15"/>
        <v>-2.2778850120679262E-2</v>
      </c>
      <c r="AE159" s="90">
        <v>41501</v>
      </c>
      <c r="AF159" s="54">
        <v>20.616451000000001</v>
      </c>
      <c r="AG159" s="54">
        <v>36268927</v>
      </c>
      <c r="AH159" s="107">
        <f t="shared" si="16"/>
        <v>-4.8891538121668132E-3</v>
      </c>
      <c r="AL159" s="10">
        <v>41865</v>
      </c>
      <c r="AM159">
        <v>1955.1800539999999</v>
      </c>
      <c r="AN159">
        <v>2609460000</v>
      </c>
      <c r="AO159" s="107">
        <f t="shared" si="17"/>
        <v>-6.1372864230357926E-5</v>
      </c>
    </row>
    <row r="160" spans="1:41" x14ac:dyDescent="0.15">
      <c r="A160" s="10">
        <v>41866</v>
      </c>
      <c r="B160" s="9">
        <v>16.681498999999999</v>
      </c>
      <c r="C160">
        <v>77934000</v>
      </c>
      <c r="D160" s="107">
        <f t="shared" si="13"/>
        <v>2.6976592451315451E-3</v>
      </c>
      <c r="H160" s="90">
        <v>42143</v>
      </c>
      <c r="I160" s="54">
        <v>28.65</v>
      </c>
      <c r="J160" s="54">
        <v>531800</v>
      </c>
      <c r="K160" s="107">
        <f t="shared" si="18"/>
        <v>-1.0820244328097695E-2</v>
      </c>
      <c r="O160" s="90">
        <v>43287</v>
      </c>
      <c r="P160" s="54">
        <v>32.409999999999997</v>
      </c>
      <c r="Q160" s="54">
        <v>6120100</v>
      </c>
      <c r="R160" s="107">
        <f t="shared" si="14"/>
        <v>-3.9802499228633104E-2</v>
      </c>
      <c r="W160" s="90">
        <v>41502</v>
      </c>
      <c r="X160" s="54">
        <v>37.603591999999999</v>
      </c>
      <c r="Y160" s="54">
        <v>702720</v>
      </c>
      <c r="Z160" s="107">
        <f t="shared" si="15"/>
        <v>-3.2633956883693416E-2</v>
      </c>
      <c r="AE160" s="90">
        <v>41502</v>
      </c>
      <c r="AF160" s="54">
        <v>20.515654000000001</v>
      </c>
      <c r="AG160" s="54">
        <v>17894369</v>
      </c>
      <c r="AH160" s="107">
        <f t="shared" si="16"/>
        <v>-1.6061881332177008E-2</v>
      </c>
      <c r="AL160" s="10">
        <v>41866</v>
      </c>
      <c r="AM160">
        <v>1955.0600589999999</v>
      </c>
      <c r="AN160">
        <v>3023380000</v>
      </c>
      <c r="AO160" s="107">
        <f t="shared" si="17"/>
        <v>8.5316719162744636E-3</v>
      </c>
    </row>
    <row r="161" spans="1:41" x14ac:dyDescent="0.15">
      <c r="A161" s="10">
        <v>41869</v>
      </c>
      <c r="B161" s="9">
        <v>16.726500000000001</v>
      </c>
      <c r="C161">
        <v>49708000</v>
      </c>
      <c r="D161" s="107">
        <f t="shared" si="13"/>
        <v>1.7935611155948106E-3</v>
      </c>
      <c r="H161" s="90">
        <v>42144</v>
      </c>
      <c r="I161" s="54">
        <v>28.34</v>
      </c>
      <c r="J161" s="54">
        <v>841600</v>
      </c>
      <c r="K161" s="107">
        <f t="shared" si="18"/>
        <v>5.6810197600564605E-2</v>
      </c>
      <c r="O161" s="90">
        <v>43290</v>
      </c>
      <c r="P161" s="54">
        <v>31.120000999999998</v>
      </c>
      <c r="Q161" s="54">
        <v>4496200</v>
      </c>
      <c r="R161" s="107">
        <f t="shared" si="14"/>
        <v>6.0090004495822358E-2</v>
      </c>
      <c r="W161" s="90">
        <v>41505</v>
      </c>
      <c r="X161" s="54">
        <v>36.376438</v>
      </c>
      <c r="Y161" s="54">
        <v>510450</v>
      </c>
      <c r="Z161" s="107">
        <f t="shared" si="15"/>
        <v>2.1686565353100207E-2</v>
      </c>
      <c r="AE161" s="90">
        <v>41505</v>
      </c>
      <c r="AF161" s="54">
        <v>20.186133999999999</v>
      </c>
      <c r="AG161" s="54">
        <v>15785194</v>
      </c>
      <c r="AH161" s="107">
        <f t="shared" si="16"/>
        <v>-1.5366488699619651E-3</v>
      </c>
      <c r="AL161" s="10">
        <v>41869</v>
      </c>
      <c r="AM161">
        <v>1971.73999</v>
      </c>
      <c r="AN161">
        <v>2638160000</v>
      </c>
      <c r="AO161" s="107">
        <f t="shared" si="17"/>
        <v>5.0006522411709664E-3</v>
      </c>
    </row>
    <row r="162" spans="1:41" x14ac:dyDescent="0.15">
      <c r="A162" s="10">
        <v>41870</v>
      </c>
      <c r="B162" s="9">
        <v>16.756499999999999</v>
      </c>
      <c r="C162">
        <v>34276000</v>
      </c>
      <c r="D162" s="107">
        <f t="shared" si="13"/>
        <v>1.9395458478801419E-3</v>
      </c>
      <c r="H162" s="90">
        <v>42145</v>
      </c>
      <c r="I162" s="54">
        <v>29.950001</v>
      </c>
      <c r="J162" s="54">
        <v>1405800</v>
      </c>
      <c r="K162" s="107">
        <f t="shared" si="18"/>
        <v>3.1385574912000891E-2</v>
      </c>
      <c r="O162" s="90">
        <v>43291</v>
      </c>
      <c r="P162" s="54">
        <v>32.990001999999997</v>
      </c>
      <c r="Q162" s="54">
        <v>6919800</v>
      </c>
      <c r="R162" s="107">
        <f t="shared" si="14"/>
        <v>2.6674657370436172E-2</v>
      </c>
      <c r="W162" s="90">
        <v>41506</v>
      </c>
      <c r="X162" s="54">
        <v>37.165317999999999</v>
      </c>
      <c r="Y162" s="54">
        <v>443280</v>
      </c>
      <c r="Z162" s="107">
        <f t="shared" si="15"/>
        <v>-2.8301708598322817E-2</v>
      </c>
      <c r="AE162" s="90">
        <v>41506</v>
      </c>
      <c r="AF162" s="54">
        <v>20.155114999999999</v>
      </c>
      <c r="AG162" s="54">
        <v>22281178</v>
      </c>
      <c r="AH162" s="107">
        <f t="shared" si="16"/>
        <v>-1.9811496982279686E-2</v>
      </c>
      <c r="AL162" s="10">
        <v>41870</v>
      </c>
      <c r="AM162">
        <v>1981.599976</v>
      </c>
      <c r="AN162">
        <v>2656430000</v>
      </c>
      <c r="AO162" s="107">
        <f t="shared" si="17"/>
        <v>2.4778129084919165E-3</v>
      </c>
    </row>
    <row r="163" spans="1:41" x14ac:dyDescent="0.15">
      <c r="A163" s="10">
        <v>41871</v>
      </c>
      <c r="B163" s="9">
        <v>16.789000000000001</v>
      </c>
      <c r="C163">
        <v>36210000</v>
      </c>
      <c r="D163" s="107">
        <f t="shared" si="13"/>
        <v>-8.5472630889275036E-3</v>
      </c>
      <c r="H163" s="90">
        <v>42146</v>
      </c>
      <c r="I163" s="54">
        <v>30.889999</v>
      </c>
      <c r="J163" s="54">
        <v>551300</v>
      </c>
      <c r="K163" s="107">
        <f t="shared" si="18"/>
        <v>-4.0142409845982829E-2</v>
      </c>
      <c r="O163" s="90">
        <v>43292</v>
      </c>
      <c r="P163" s="54">
        <v>33.869999</v>
      </c>
      <c r="Q163" s="54">
        <v>3583300</v>
      </c>
      <c r="R163" s="107">
        <f t="shared" si="14"/>
        <v>-5.5506319914565116E-2</v>
      </c>
      <c r="W163" s="90">
        <v>41507</v>
      </c>
      <c r="X163" s="54">
        <v>36.113475999999999</v>
      </c>
      <c r="Y163" s="54">
        <v>1606420</v>
      </c>
      <c r="Z163" s="107">
        <f t="shared" si="15"/>
        <v>7.2815477524235117E-3</v>
      </c>
      <c r="AE163" s="90">
        <v>41507</v>
      </c>
      <c r="AF163" s="54">
        <v>19.755811999999999</v>
      </c>
      <c r="AG163" s="54">
        <v>30527798</v>
      </c>
      <c r="AH163" s="107">
        <f t="shared" si="16"/>
        <v>2.3546488496652973E-3</v>
      </c>
      <c r="AL163" s="10">
        <v>41871</v>
      </c>
      <c r="AM163">
        <v>1986.51001</v>
      </c>
      <c r="AN163">
        <v>2579560000</v>
      </c>
      <c r="AO163" s="107">
        <f t="shared" si="17"/>
        <v>2.9498894898596362E-3</v>
      </c>
    </row>
    <row r="164" spans="1:41" x14ac:dyDescent="0.15">
      <c r="A164" s="10">
        <v>41872</v>
      </c>
      <c r="B164" s="9">
        <v>16.645499999999998</v>
      </c>
      <c r="C164">
        <v>39422000</v>
      </c>
      <c r="D164" s="107">
        <f t="shared" si="13"/>
        <v>-3.9650355952058902E-3</v>
      </c>
      <c r="H164" s="90">
        <v>42150</v>
      </c>
      <c r="I164" s="54">
        <v>29.65</v>
      </c>
      <c r="J164" s="54">
        <v>599400</v>
      </c>
      <c r="K164" s="107">
        <f t="shared" si="18"/>
        <v>-4.3844856661044984E-3</v>
      </c>
      <c r="O164" s="90">
        <v>43293</v>
      </c>
      <c r="P164" s="54">
        <v>31.99</v>
      </c>
      <c r="Q164" s="54">
        <v>4488700</v>
      </c>
      <c r="R164" s="107">
        <f t="shared" si="14"/>
        <v>3.1259831197249177E-2</v>
      </c>
      <c r="W164" s="90">
        <v>41508</v>
      </c>
      <c r="X164" s="54">
        <v>36.376438</v>
      </c>
      <c r="Y164" s="54">
        <v>566550</v>
      </c>
      <c r="Z164" s="107">
        <f t="shared" si="15"/>
        <v>-1.2048403419817943E-2</v>
      </c>
      <c r="AE164" s="90">
        <v>41508</v>
      </c>
      <c r="AF164" s="54">
        <v>19.802330000000001</v>
      </c>
      <c r="AG164" s="54">
        <v>17767728</v>
      </c>
      <c r="AH164" s="107">
        <f t="shared" si="16"/>
        <v>1.1159292871091298E-2</v>
      </c>
      <c r="AL164" s="10">
        <v>41872</v>
      </c>
      <c r="AM164">
        <v>1992.369995</v>
      </c>
      <c r="AN164">
        <v>2638920000</v>
      </c>
      <c r="AO164" s="107">
        <f t="shared" si="17"/>
        <v>-1.9925872252457566E-3</v>
      </c>
    </row>
    <row r="165" spans="1:41" x14ac:dyDescent="0.15">
      <c r="A165" s="10">
        <v>41873</v>
      </c>
      <c r="B165" s="9">
        <v>16.579499999999999</v>
      </c>
      <c r="C165">
        <v>44224000</v>
      </c>
      <c r="D165" s="107">
        <f t="shared" si="13"/>
        <v>7.3283271509998471E-3</v>
      </c>
      <c r="H165" s="90">
        <v>42151</v>
      </c>
      <c r="I165" s="54">
        <v>29.52</v>
      </c>
      <c r="J165" s="54">
        <v>428200</v>
      </c>
      <c r="K165" s="107">
        <f t="shared" si="18"/>
        <v>-1.1517615176151796E-2</v>
      </c>
      <c r="O165" s="90">
        <v>43294</v>
      </c>
      <c r="P165" s="54">
        <v>32.990001999999997</v>
      </c>
      <c r="Q165" s="54">
        <v>2747400</v>
      </c>
      <c r="R165" s="107">
        <f t="shared" si="14"/>
        <v>1.2123976227707001E-3</v>
      </c>
      <c r="W165" s="90">
        <v>41509</v>
      </c>
      <c r="X165" s="54">
        <v>35.938160000000003</v>
      </c>
      <c r="Y165" s="54">
        <v>496620</v>
      </c>
      <c r="Z165" s="107">
        <f t="shared" si="15"/>
        <v>2.6829281187461973E-2</v>
      </c>
      <c r="AE165" s="90">
        <v>41509</v>
      </c>
      <c r="AF165" s="54">
        <v>20.023309999999999</v>
      </c>
      <c r="AG165" s="54">
        <v>16693776</v>
      </c>
      <c r="AH165" s="107">
        <f t="shared" si="16"/>
        <v>6.0017050128076121E-3</v>
      </c>
      <c r="AL165" s="10">
        <v>41873</v>
      </c>
      <c r="AM165">
        <v>1988.400024</v>
      </c>
      <c r="AN165">
        <v>2301860000</v>
      </c>
      <c r="AO165" s="107">
        <f t="shared" si="17"/>
        <v>4.7877790611010607E-3</v>
      </c>
    </row>
    <row r="166" spans="1:41" x14ac:dyDescent="0.15">
      <c r="A166" s="10">
        <v>41876</v>
      </c>
      <c r="B166" s="9">
        <v>16.701000000000001</v>
      </c>
      <c r="C166">
        <v>39154000</v>
      </c>
      <c r="D166" s="107">
        <f t="shared" si="13"/>
        <v>2.3381773546494067E-2</v>
      </c>
      <c r="H166" s="90">
        <v>42152</v>
      </c>
      <c r="I166" s="54">
        <v>29.18</v>
      </c>
      <c r="J166" s="54">
        <v>481000</v>
      </c>
      <c r="K166" s="107">
        <f t="shared" si="18"/>
        <v>2.4331699794379658E-2</v>
      </c>
      <c r="O166" s="90">
        <v>43297</v>
      </c>
      <c r="P166" s="54">
        <v>33.029998999999997</v>
      </c>
      <c r="Q166" s="54">
        <v>3206500</v>
      </c>
      <c r="R166" s="107">
        <f t="shared" si="14"/>
        <v>4.238574151939889E-2</v>
      </c>
      <c r="W166" s="90">
        <v>41512</v>
      </c>
      <c r="X166" s="54">
        <v>36.902355</v>
      </c>
      <c r="Y166" s="54">
        <v>709720</v>
      </c>
      <c r="Z166" s="107">
        <f t="shared" si="15"/>
        <v>-3.0878869383810237E-2</v>
      </c>
      <c r="AE166" s="90">
        <v>41512</v>
      </c>
      <c r="AF166" s="54">
        <v>20.143484000000001</v>
      </c>
      <c r="AG166" s="54">
        <v>19153649</v>
      </c>
      <c r="AH166" s="107">
        <f t="shared" si="16"/>
        <v>-2.5981255278381798E-2</v>
      </c>
      <c r="AL166" s="10">
        <v>41876</v>
      </c>
      <c r="AM166">
        <v>1997.920044</v>
      </c>
      <c r="AN166">
        <v>2233880000</v>
      </c>
      <c r="AO166" s="107">
        <f t="shared" si="17"/>
        <v>1.0510811012214294E-3</v>
      </c>
    </row>
    <row r="167" spans="1:41" x14ac:dyDescent="0.15">
      <c r="A167" s="10">
        <v>41877</v>
      </c>
      <c r="B167" s="9">
        <v>17.091498999999999</v>
      </c>
      <c r="C167">
        <v>73094000</v>
      </c>
      <c r="D167" s="107">
        <f t="shared" si="13"/>
        <v>3.9493902787579582E-3</v>
      </c>
      <c r="H167" s="90">
        <v>42153</v>
      </c>
      <c r="I167" s="54">
        <v>29.889999</v>
      </c>
      <c r="J167" s="54">
        <v>623700</v>
      </c>
      <c r="K167" s="107">
        <f t="shared" si="18"/>
        <v>-3.6132486990046342E-2</v>
      </c>
      <c r="O167" s="90">
        <v>43298</v>
      </c>
      <c r="P167" s="54">
        <v>34.43</v>
      </c>
      <c r="Q167" s="54">
        <v>2828100</v>
      </c>
      <c r="R167" s="107">
        <f t="shared" si="14"/>
        <v>-5.5183851292478492E-3</v>
      </c>
      <c r="W167" s="90">
        <v>41513</v>
      </c>
      <c r="X167" s="54">
        <v>35.762852000000002</v>
      </c>
      <c r="Y167" s="54">
        <v>806830</v>
      </c>
      <c r="Z167" s="107">
        <f t="shared" si="15"/>
        <v>2.9411999915442966E-2</v>
      </c>
      <c r="AE167" s="90">
        <v>41513</v>
      </c>
      <c r="AF167" s="54">
        <v>19.620131000000001</v>
      </c>
      <c r="AG167" s="54">
        <v>24572117</v>
      </c>
      <c r="AH167" s="107">
        <f t="shared" si="16"/>
        <v>-3.5568060172482818E-3</v>
      </c>
      <c r="AL167" s="10">
        <v>41877</v>
      </c>
      <c r="AM167">
        <v>2000.0200199999999</v>
      </c>
      <c r="AN167">
        <v>2451950000</v>
      </c>
      <c r="AO167" s="107">
        <f t="shared" si="17"/>
        <v>4.9986999630213802E-5</v>
      </c>
    </row>
    <row r="168" spans="1:41" x14ac:dyDescent="0.15">
      <c r="A168" s="10">
        <v>41878</v>
      </c>
      <c r="B168" s="9">
        <v>17.158999999999999</v>
      </c>
      <c r="C168">
        <v>59232000</v>
      </c>
      <c r="D168" s="107">
        <f t="shared" si="13"/>
        <v>-9.2080540824056589E-3</v>
      </c>
      <c r="H168" s="90">
        <v>42156</v>
      </c>
      <c r="I168" s="54">
        <v>28.809999000000001</v>
      </c>
      <c r="J168" s="54">
        <v>940400</v>
      </c>
      <c r="K168" s="107">
        <f t="shared" si="18"/>
        <v>1.561961178825455E-2</v>
      </c>
      <c r="O168" s="90">
        <v>43299</v>
      </c>
      <c r="P168" s="54">
        <v>34.240001999999997</v>
      </c>
      <c r="Q168" s="54">
        <v>2498800</v>
      </c>
      <c r="R168" s="107">
        <f t="shared" si="14"/>
        <v>2.9199764649545656E-4</v>
      </c>
      <c r="W168" s="90">
        <v>41514</v>
      </c>
      <c r="X168" s="54">
        <v>36.814709000000001</v>
      </c>
      <c r="Y168" s="54">
        <v>786780</v>
      </c>
      <c r="Z168" s="107">
        <f t="shared" si="15"/>
        <v>4.7617923585923094E-3</v>
      </c>
      <c r="AE168" s="90">
        <v>41514</v>
      </c>
      <c r="AF168" s="54">
        <v>19.550346000000001</v>
      </c>
      <c r="AG168" s="54">
        <v>19331136</v>
      </c>
      <c r="AH168" s="107">
        <f t="shared" si="16"/>
        <v>1.1104713952376999E-2</v>
      </c>
      <c r="AL168" s="10">
        <v>41878</v>
      </c>
      <c r="AM168">
        <v>2000.119995</v>
      </c>
      <c r="AN168">
        <v>2344350000</v>
      </c>
      <c r="AO168" s="107">
        <f t="shared" si="17"/>
        <v>-1.6899011101580985E-3</v>
      </c>
    </row>
    <row r="169" spans="1:41" x14ac:dyDescent="0.15">
      <c r="A169" s="10">
        <v>41879</v>
      </c>
      <c r="B169" s="9">
        <v>17.000999</v>
      </c>
      <c r="C169">
        <v>45054000</v>
      </c>
      <c r="D169" s="107">
        <f t="shared" si="13"/>
        <v>-2.8821247504337011E-3</v>
      </c>
      <c r="H169" s="90">
        <v>42157</v>
      </c>
      <c r="I169" s="54">
        <v>29.26</v>
      </c>
      <c r="J169" s="54">
        <v>554400</v>
      </c>
      <c r="K169" s="107">
        <f t="shared" si="18"/>
        <v>5.0580997949418949E-2</v>
      </c>
      <c r="O169" s="90">
        <v>43300</v>
      </c>
      <c r="P169" s="54">
        <v>34.25</v>
      </c>
      <c r="Q169" s="54">
        <v>2048000</v>
      </c>
      <c r="R169" s="107">
        <f t="shared" si="14"/>
        <v>3.7956496350364244E-3</v>
      </c>
      <c r="W169" s="90">
        <v>41515</v>
      </c>
      <c r="X169" s="54">
        <v>36.990012999999998</v>
      </c>
      <c r="Y169" s="54">
        <v>480830</v>
      </c>
      <c r="Z169" s="107">
        <f t="shared" si="15"/>
        <v>-7.1088917973615162E-3</v>
      </c>
      <c r="AE169" s="90">
        <v>41515</v>
      </c>
      <c r="AF169" s="54">
        <v>19.767447000000001</v>
      </c>
      <c r="AG169" s="54">
        <v>16891459</v>
      </c>
      <c r="AH169" s="107">
        <f t="shared" si="16"/>
        <v>-1.9611890195026183E-2</v>
      </c>
      <c r="AL169" s="10">
        <v>41879</v>
      </c>
      <c r="AM169">
        <v>1996.73999</v>
      </c>
      <c r="AN169">
        <v>2282400000</v>
      </c>
      <c r="AO169" s="107">
        <f t="shared" si="17"/>
        <v>3.3204147927141658E-3</v>
      </c>
    </row>
    <row r="170" spans="1:41" x14ac:dyDescent="0.15">
      <c r="A170" s="10">
        <v>41880</v>
      </c>
      <c r="B170" s="9">
        <v>16.952000000000002</v>
      </c>
      <c r="C170">
        <v>38790000</v>
      </c>
      <c r="D170" s="107">
        <f t="shared" si="13"/>
        <v>9.8512859839545719E-3</v>
      </c>
      <c r="H170" s="90">
        <v>42158</v>
      </c>
      <c r="I170" s="54">
        <v>30.74</v>
      </c>
      <c r="J170" s="54">
        <v>730000</v>
      </c>
      <c r="K170" s="107">
        <f t="shared" si="18"/>
        <v>-3.2531229668184558E-3</v>
      </c>
      <c r="O170" s="90">
        <v>43301</v>
      </c>
      <c r="P170" s="54">
        <v>34.380001</v>
      </c>
      <c r="Q170" s="54">
        <v>1600500</v>
      </c>
      <c r="R170" s="107">
        <f t="shared" si="14"/>
        <v>-1.3379958889471855E-2</v>
      </c>
      <c r="W170" s="90">
        <v>41516</v>
      </c>
      <c r="X170" s="54">
        <v>36.727055</v>
      </c>
      <c r="Y170" s="54">
        <v>703760</v>
      </c>
      <c r="Z170" s="107">
        <f t="shared" si="15"/>
        <v>-4.7732931486066388E-3</v>
      </c>
      <c r="AE170" s="90">
        <v>41516</v>
      </c>
      <c r="AF170" s="54">
        <v>19.379770000000001</v>
      </c>
      <c r="AG170" s="54">
        <v>26425159</v>
      </c>
      <c r="AH170" s="107">
        <f t="shared" si="16"/>
        <v>6.6013167338929701E-3</v>
      </c>
      <c r="AL170" s="10">
        <v>41880</v>
      </c>
      <c r="AM170">
        <v>2003.369995</v>
      </c>
      <c r="AN170">
        <v>2259130000</v>
      </c>
      <c r="AO170" s="107">
        <f t="shared" si="17"/>
        <v>-5.4406624972935802E-4</v>
      </c>
    </row>
    <row r="171" spans="1:41" x14ac:dyDescent="0.15">
      <c r="A171" s="10">
        <v>41884</v>
      </c>
      <c r="B171" s="9">
        <v>17.118998999999999</v>
      </c>
      <c r="C171">
        <v>46520000</v>
      </c>
      <c r="D171" s="107">
        <f t="shared" si="13"/>
        <v>-9.8719557142329384E-3</v>
      </c>
      <c r="H171" s="90">
        <v>42159</v>
      </c>
      <c r="I171" s="54">
        <v>30.639999</v>
      </c>
      <c r="J171" s="54">
        <v>469800</v>
      </c>
      <c r="K171" s="107">
        <f t="shared" si="18"/>
        <v>7.898179108948411E-2</v>
      </c>
      <c r="O171" s="90">
        <v>43304</v>
      </c>
      <c r="P171" s="54">
        <v>33.919998</v>
      </c>
      <c r="Q171" s="54">
        <v>1422800</v>
      </c>
      <c r="R171" s="107">
        <f t="shared" si="14"/>
        <v>-7.9304190996709378E-2</v>
      </c>
      <c r="W171" s="90">
        <v>41520</v>
      </c>
      <c r="X171" s="54">
        <v>36.551746000000001</v>
      </c>
      <c r="Y171" s="54">
        <v>826010</v>
      </c>
      <c r="Z171" s="107">
        <f t="shared" si="15"/>
        <v>3.3572869542264794E-2</v>
      </c>
      <c r="AE171" s="90">
        <v>41520</v>
      </c>
      <c r="AF171" s="54">
        <v>19.507701999999998</v>
      </c>
      <c r="AG171" s="54">
        <v>19335413</v>
      </c>
      <c r="AH171" s="107">
        <f t="shared" si="16"/>
        <v>2.2456258558799069E-2</v>
      </c>
      <c r="AL171" s="10">
        <v>41884</v>
      </c>
      <c r="AM171">
        <v>2002.280029</v>
      </c>
      <c r="AN171">
        <v>2819980000</v>
      </c>
      <c r="AO171" s="107">
        <f t="shared" si="17"/>
        <v>-7.7914076822671596E-4</v>
      </c>
    </row>
    <row r="172" spans="1:41" x14ac:dyDescent="0.15">
      <c r="A172" s="10">
        <v>41885</v>
      </c>
      <c r="B172" s="9">
        <v>16.950001</v>
      </c>
      <c r="C172">
        <v>39874000</v>
      </c>
      <c r="D172" s="107">
        <f t="shared" si="13"/>
        <v>2.0501473716727281E-2</v>
      </c>
      <c r="H172" s="90">
        <v>42160</v>
      </c>
      <c r="I172" s="54">
        <v>33.060001</v>
      </c>
      <c r="J172" s="54">
        <v>920700</v>
      </c>
      <c r="K172" s="107">
        <f t="shared" si="18"/>
        <v>1.4821475655732774E-2</v>
      </c>
      <c r="O172" s="90">
        <v>43305</v>
      </c>
      <c r="P172" s="54">
        <v>31.23</v>
      </c>
      <c r="Q172" s="54">
        <v>3570200</v>
      </c>
      <c r="R172" s="107">
        <f t="shared" si="14"/>
        <v>8.3253282100543835E-3</v>
      </c>
      <c r="W172" s="90">
        <v>41521</v>
      </c>
      <c r="X172" s="54">
        <v>37.778892999999997</v>
      </c>
      <c r="Y172" s="54">
        <v>896890</v>
      </c>
      <c r="Z172" s="107">
        <f t="shared" si="15"/>
        <v>-4.6401836072855751E-3</v>
      </c>
      <c r="AE172" s="90">
        <v>41521</v>
      </c>
      <c r="AF172" s="54">
        <v>19.945772000000002</v>
      </c>
      <c r="AG172" s="54">
        <v>22574376</v>
      </c>
      <c r="AH172" s="107">
        <f t="shared" si="16"/>
        <v>9.7178991116513291E-3</v>
      </c>
      <c r="AL172" s="10">
        <v>41885</v>
      </c>
      <c r="AM172">
        <v>2000.719971</v>
      </c>
      <c r="AN172">
        <v>2809980000</v>
      </c>
      <c r="AO172" s="107">
        <f t="shared" si="17"/>
        <v>-1.5344211306420608E-3</v>
      </c>
    </row>
    <row r="173" spans="1:41" x14ac:dyDescent="0.15">
      <c r="A173" s="10">
        <v>41886</v>
      </c>
      <c r="B173" s="9">
        <v>17.297501</v>
      </c>
      <c r="C173">
        <v>79312000</v>
      </c>
      <c r="D173" s="107">
        <f t="shared" si="13"/>
        <v>1.2428963004540439E-3</v>
      </c>
      <c r="H173" s="90">
        <v>42163</v>
      </c>
      <c r="I173" s="54">
        <v>33.549999</v>
      </c>
      <c r="J173" s="54">
        <v>543700</v>
      </c>
      <c r="K173" s="107">
        <f t="shared" si="18"/>
        <v>4.76900163245908E-3</v>
      </c>
      <c r="O173" s="90">
        <v>43306</v>
      </c>
      <c r="P173" s="54">
        <v>31.49</v>
      </c>
      <c r="Q173" s="54">
        <v>2276300</v>
      </c>
      <c r="R173" s="107">
        <f t="shared" si="14"/>
        <v>-1.079707843759925E-2</v>
      </c>
      <c r="W173" s="90">
        <v>41522</v>
      </c>
      <c r="X173" s="54">
        <v>37.603591999999999</v>
      </c>
      <c r="Y173" s="54">
        <v>562680</v>
      </c>
      <c r="Z173" s="107">
        <f t="shared" si="15"/>
        <v>-1.8648138720364749E-2</v>
      </c>
      <c r="AE173" s="90">
        <v>41522</v>
      </c>
      <c r="AF173" s="54">
        <v>20.139603000000001</v>
      </c>
      <c r="AG173" s="54">
        <v>16044415</v>
      </c>
      <c r="AH173" s="107">
        <f t="shared" si="16"/>
        <v>1.6939906908790547E-2</v>
      </c>
      <c r="AL173" s="10">
        <v>41886</v>
      </c>
      <c r="AM173">
        <v>1997.650024</v>
      </c>
      <c r="AN173">
        <v>3072410000</v>
      </c>
      <c r="AO173" s="107">
        <f t="shared" si="17"/>
        <v>5.0358856051553325E-3</v>
      </c>
    </row>
    <row r="174" spans="1:41" x14ac:dyDescent="0.15">
      <c r="A174" s="10">
        <v>41887</v>
      </c>
      <c r="B174" s="9">
        <v>17.318999999999999</v>
      </c>
      <c r="C174">
        <v>42140000</v>
      </c>
      <c r="D174" s="107">
        <f t="shared" si="13"/>
        <v>-1.1663433223627284E-2</v>
      </c>
      <c r="H174" s="90">
        <v>42164</v>
      </c>
      <c r="I174" s="54">
        <v>33.709999000000003</v>
      </c>
      <c r="J174" s="54">
        <v>453200</v>
      </c>
      <c r="K174" s="107">
        <f t="shared" si="18"/>
        <v>1.0679353624424515E-2</v>
      </c>
      <c r="O174" s="90">
        <v>43307</v>
      </c>
      <c r="P174" s="54">
        <v>31.15</v>
      </c>
      <c r="Q174" s="54">
        <v>1520700</v>
      </c>
      <c r="R174" s="107">
        <f t="shared" si="14"/>
        <v>-5.2648475120385174E-2</v>
      </c>
      <c r="W174" s="90">
        <v>41523</v>
      </c>
      <c r="X174" s="54">
        <v>36.902355</v>
      </c>
      <c r="Y174" s="54">
        <v>454140</v>
      </c>
      <c r="Z174" s="107">
        <f t="shared" si="15"/>
        <v>2.6128278262999682E-2</v>
      </c>
      <c r="AE174" s="90">
        <v>41523</v>
      </c>
      <c r="AF174" s="54">
        <v>20.480765999999999</v>
      </c>
      <c r="AG174" s="54">
        <v>28683547</v>
      </c>
      <c r="AH174" s="107">
        <f t="shared" si="16"/>
        <v>-3.0287929660443025E-3</v>
      </c>
      <c r="AL174" s="10">
        <v>41887</v>
      </c>
      <c r="AM174">
        <v>2007.709961</v>
      </c>
      <c r="AN174">
        <v>2818300000</v>
      </c>
      <c r="AO174" s="107">
        <f t="shared" si="17"/>
        <v>-3.0731142046667159E-3</v>
      </c>
    </row>
    <row r="175" spans="1:41" x14ac:dyDescent="0.15">
      <c r="A175" s="10">
        <v>41890</v>
      </c>
      <c r="B175" s="9">
        <v>17.117000999999998</v>
      </c>
      <c r="C175">
        <v>59106000</v>
      </c>
      <c r="D175" s="107">
        <f t="shared" si="13"/>
        <v>-3.6776418953296752E-2</v>
      </c>
      <c r="H175" s="90">
        <v>42165</v>
      </c>
      <c r="I175" s="54">
        <v>34.07</v>
      </c>
      <c r="J175" s="54">
        <v>1144400</v>
      </c>
      <c r="K175" s="107">
        <f t="shared" si="18"/>
        <v>5.8702670971544357E-4</v>
      </c>
      <c r="O175" s="90">
        <v>43308</v>
      </c>
      <c r="P175" s="54">
        <v>29.51</v>
      </c>
      <c r="Q175" s="54">
        <v>2737300</v>
      </c>
      <c r="R175" s="107">
        <f t="shared" si="14"/>
        <v>-2.9820433751270747E-2</v>
      </c>
      <c r="W175" s="90">
        <v>41526</v>
      </c>
      <c r="X175" s="54">
        <v>37.866549999999997</v>
      </c>
      <c r="Y175" s="54">
        <v>382440</v>
      </c>
      <c r="Z175" s="107">
        <f t="shared" si="15"/>
        <v>1.8518534168018963E-2</v>
      </c>
      <c r="AE175" s="90">
        <v>41526</v>
      </c>
      <c r="AF175" s="54">
        <v>20.418734000000001</v>
      </c>
      <c r="AG175" s="54">
        <v>21359290</v>
      </c>
      <c r="AH175" s="107">
        <f t="shared" si="16"/>
        <v>1.5568741921021978E-2</v>
      </c>
      <c r="AL175" s="10">
        <v>41890</v>
      </c>
      <c r="AM175">
        <v>2001.540039</v>
      </c>
      <c r="AN175">
        <v>2789090000</v>
      </c>
      <c r="AO175" s="107">
        <f t="shared" si="17"/>
        <v>-6.5450092152764539E-3</v>
      </c>
    </row>
    <row r="176" spans="1:41" x14ac:dyDescent="0.15">
      <c r="A176" s="10">
        <v>41891</v>
      </c>
      <c r="B176" s="9">
        <v>16.487499</v>
      </c>
      <c r="C176">
        <v>92936000</v>
      </c>
      <c r="D176" s="107">
        <f t="shared" si="13"/>
        <v>4.7915696613538561E-3</v>
      </c>
      <c r="H176" s="90">
        <v>42166</v>
      </c>
      <c r="I176" s="54">
        <v>34.090000000000003</v>
      </c>
      <c r="J176" s="54">
        <v>507500</v>
      </c>
      <c r="K176" s="107">
        <f t="shared" si="18"/>
        <v>2.6400704018771926E-3</v>
      </c>
      <c r="O176" s="90">
        <v>43311</v>
      </c>
      <c r="P176" s="54">
        <v>28.629999000000002</v>
      </c>
      <c r="Q176" s="54">
        <v>1811400</v>
      </c>
      <c r="R176" s="107">
        <f t="shared" si="14"/>
        <v>1.0478868685954712E-3</v>
      </c>
      <c r="W176" s="90">
        <v>41527</v>
      </c>
      <c r="X176" s="54">
        <v>38.567782999999999</v>
      </c>
      <c r="Y176" s="54">
        <v>691090</v>
      </c>
      <c r="Z176" s="107">
        <f t="shared" si="15"/>
        <v>0</v>
      </c>
      <c r="AE176" s="90">
        <v>41527</v>
      </c>
      <c r="AF176" s="54">
        <v>20.736628</v>
      </c>
      <c r="AG176" s="54">
        <v>20783110</v>
      </c>
      <c r="AH176" s="107">
        <f t="shared" si="16"/>
        <v>1.4768891065606082E-2</v>
      </c>
      <c r="AL176" s="10">
        <v>41891</v>
      </c>
      <c r="AM176">
        <v>1988.4399410000001</v>
      </c>
      <c r="AN176">
        <v>2882830000</v>
      </c>
      <c r="AO176" s="107">
        <f t="shared" si="17"/>
        <v>3.646074417693379E-3</v>
      </c>
    </row>
    <row r="177" spans="1:41" x14ac:dyDescent="0.15">
      <c r="A177" s="10">
        <v>41892</v>
      </c>
      <c r="B177" s="9">
        <v>16.566500000000001</v>
      </c>
      <c r="C177">
        <v>75948000</v>
      </c>
      <c r="D177" s="107">
        <f t="shared" si="13"/>
        <v>-2.4447529653217615E-3</v>
      </c>
      <c r="H177" s="90">
        <v>42167</v>
      </c>
      <c r="I177" s="54">
        <v>34.18</v>
      </c>
      <c r="J177" s="54">
        <v>535000</v>
      </c>
      <c r="K177" s="107">
        <f t="shared" si="18"/>
        <v>-2.9842012873025237E-2</v>
      </c>
      <c r="O177" s="90">
        <v>43312</v>
      </c>
      <c r="P177" s="54">
        <v>28.66</v>
      </c>
      <c r="Q177" s="54">
        <v>1774700</v>
      </c>
      <c r="R177" s="107">
        <f t="shared" si="14"/>
        <v>7.3273203070480797E-3</v>
      </c>
      <c r="W177" s="90">
        <v>41528</v>
      </c>
      <c r="X177" s="54">
        <v>38.567782999999999</v>
      </c>
      <c r="Y177" s="54">
        <v>486440</v>
      </c>
      <c r="Z177" s="107">
        <f t="shared" si="15"/>
        <v>-1.5908899923026465E-2</v>
      </c>
      <c r="AE177" s="90">
        <v>41528</v>
      </c>
      <c r="AF177" s="54">
        <v>21.042884999999998</v>
      </c>
      <c r="AG177" s="54">
        <v>23764039</v>
      </c>
      <c r="AH177" s="107">
        <f t="shared" si="16"/>
        <v>-4.6057372836471044E-3</v>
      </c>
      <c r="AL177" s="10">
        <v>41892</v>
      </c>
      <c r="AM177">
        <v>1995.6899410000001</v>
      </c>
      <c r="AN177">
        <v>2912430000</v>
      </c>
      <c r="AO177" s="107">
        <f t="shared" si="17"/>
        <v>8.8190553243849834E-4</v>
      </c>
    </row>
    <row r="178" spans="1:41" x14ac:dyDescent="0.15">
      <c r="A178" s="10">
        <v>41893</v>
      </c>
      <c r="B178" s="9">
        <v>16.525998999999999</v>
      </c>
      <c r="C178">
        <v>54404000</v>
      </c>
      <c r="D178" s="107">
        <f t="shared" si="13"/>
        <v>2.027169431633169E-3</v>
      </c>
      <c r="H178" s="90">
        <v>42170</v>
      </c>
      <c r="I178" s="54">
        <v>33.159999999999997</v>
      </c>
      <c r="J178" s="54">
        <v>816200</v>
      </c>
      <c r="K178" s="107">
        <f t="shared" si="18"/>
        <v>3.3775603136308785E-2</v>
      </c>
      <c r="O178" s="90">
        <v>43313</v>
      </c>
      <c r="P178" s="54">
        <v>28.870000999999998</v>
      </c>
      <c r="Q178" s="54">
        <v>1978600</v>
      </c>
      <c r="R178" s="107">
        <f t="shared" si="14"/>
        <v>9.6986141427566341E-3</v>
      </c>
      <c r="W178" s="90">
        <v>41529</v>
      </c>
      <c r="X178" s="54">
        <v>37.954211999999998</v>
      </c>
      <c r="Y178" s="54">
        <v>413400</v>
      </c>
      <c r="Z178" s="107">
        <f t="shared" si="15"/>
        <v>-9.2379733769732963E-3</v>
      </c>
      <c r="AE178" s="90">
        <v>41529</v>
      </c>
      <c r="AF178" s="54">
        <v>20.945967</v>
      </c>
      <c r="AG178" s="54">
        <v>18857599</v>
      </c>
      <c r="AH178" s="107">
        <f t="shared" si="16"/>
        <v>-3.8867625447897014E-3</v>
      </c>
      <c r="AL178" s="10">
        <v>41893</v>
      </c>
      <c r="AM178">
        <v>1997.4499510000001</v>
      </c>
      <c r="AN178">
        <v>2941690000</v>
      </c>
      <c r="AO178" s="107">
        <f t="shared" si="17"/>
        <v>-5.9625584080529315E-3</v>
      </c>
    </row>
    <row r="179" spans="1:41" x14ac:dyDescent="0.15">
      <c r="A179" s="10">
        <v>41894</v>
      </c>
      <c r="B179" s="9">
        <v>16.5595</v>
      </c>
      <c r="C179">
        <v>68586000</v>
      </c>
      <c r="D179" s="107">
        <f t="shared" si="13"/>
        <v>-2.2041728313052844E-2</v>
      </c>
      <c r="H179" s="90">
        <v>42171</v>
      </c>
      <c r="I179" s="54">
        <v>34.279998999999997</v>
      </c>
      <c r="J179" s="54">
        <v>600800</v>
      </c>
      <c r="K179" s="107">
        <f t="shared" si="18"/>
        <v>1.5460968945769427E-2</v>
      </c>
      <c r="O179" s="90">
        <v>43314</v>
      </c>
      <c r="P179" s="54">
        <v>29.15</v>
      </c>
      <c r="Q179" s="54">
        <v>1660400</v>
      </c>
      <c r="R179" s="107">
        <f t="shared" si="14"/>
        <v>-8.2332761578044478E-3</v>
      </c>
      <c r="W179" s="90">
        <v>41530</v>
      </c>
      <c r="X179" s="54">
        <v>37.603591999999999</v>
      </c>
      <c r="Y179" s="54">
        <v>803190</v>
      </c>
      <c r="Z179" s="107">
        <f t="shared" si="15"/>
        <v>-1.1655109969281652E-2</v>
      </c>
      <c r="AE179" s="90">
        <v>41530</v>
      </c>
      <c r="AF179" s="54">
        <v>20.864554999999999</v>
      </c>
      <c r="AG179" s="54">
        <v>12399631</v>
      </c>
      <c r="AH179" s="107">
        <f t="shared" si="16"/>
        <v>-3.1585624519668842E-3</v>
      </c>
      <c r="AL179" s="10">
        <v>41894</v>
      </c>
      <c r="AM179">
        <v>1985.540039</v>
      </c>
      <c r="AN179">
        <v>3206570000</v>
      </c>
      <c r="AO179" s="107">
        <f t="shared" si="17"/>
        <v>-7.101513806340165E-4</v>
      </c>
    </row>
    <row r="180" spans="1:41" x14ac:dyDescent="0.15">
      <c r="A180" s="10">
        <v>41897</v>
      </c>
      <c r="B180" s="9">
        <v>16.194500000000001</v>
      </c>
      <c r="C180">
        <v>80008000</v>
      </c>
      <c r="D180" s="107">
        <f t="shared" si="13"/>
        <v>1.1948501034301673E-2</v>
      </c>
      <c r="H180" s="90">
        <v>42172</v>
      </c>
      <c r="I180" s="54">
        <v>34.810001</v>
      </c>
      <c r="J180" s="54">
        <v>961900</v>
      </c>
      <c r="K180" s="107">
        <f t="shared" si="18"/>
        <v>7.8138406258592141E-2</v>
      </c>
      <c r="O180" s="90">
        <v>43315</v>
      </c>
      <c r="P180" s="54">
        <v>28.91</v>
      </c>
      <c r="Q180" s="54">
        <v>1156700</v>
      </c>
      <c r="R180" s="107">
        <f t="shared" si="14"/>
        <v>3.0093427879626322E-2</v>
      </c>
      <c r="W180" s="90">
        <v>41533</v>
      </c>
      <c r="X180" s="54">
        <v>37.165317999999999</v>
      </c>
      <c r="Y180" s="54">
        <v>1023200</v>
      </c>
      <c r="Z180" s="107">
        <f t="shared" si="15"/>
        <v>1.6509343469091275E-2</v>
      </c>
      <c r="AE180" s="90">
        <v>41533</v>
      </c>
      <c r="AF180" s="54">
        <v>20.798653000000002</v>
      </c>
      <c r="AG180" s="54">
        <v>16575689</v>
      </c>
      <c r="AH180" s="107">
        <f t="shared" si="16"/>
        <v>1.8266615631310268E-2</v>
      </c>
      <c r="AL180" s="10">
        <v>41897</v>
      </c>
      <c r="AM180">
        <v>1984.130005</v>
      </c>
      <c r="AN180">
        <v>2776530000</v>
      </c>
      <c r="AO180" s="107">
        <f t="shared" si="17"/>
        <v>7.4843760048879382E-3</v>
      </c>
    </row>
    <row r="181" spans="1:41" x14ac:dyDescent="0.15">
      <c r="A181" s="10">
        <v>41898</v>
      </c>
      <c r="B181" s="9">
        <v>16.388000000000002</v>
      </c>
      <c r="C181">
        <v>65198000</v>
      </c>
      <c r="D181" s="107">
        <f t="shared" si="13"/>
        <v>-1.1471747620209971E-2</v>
      </c>
      <c r="H181" s="90">
        <v>42173</v>
      </c>
      <c r="I181" s="54">
        <v>37.529998999999997</v>
      </c>
      <c r="J181" s="54">
        <v>2092300</v>
      </c>
      <c r="K181" s="107">
        <f t="shared" si="18"/>
        <v>1.1724007773088685E-2</v>
      </c>
      <c r="O181" s="90">
        <v>43318</v>
      </c>
      <c r="P181" s="54">
        <v>29.780000999999999</v>
      </c>
      <c r="Q181" s="54">
        <v>1040100</v>
      </c>
      <c r="R181" s="107">
        <f t="shared" si="14"/>
        <v>2.9549999007723482E-2</v>
      </c>
      <c r="W181" s="90">
        <v>41534</v>
      </c>
      <c r="X181" s="54">
        <v>37.778892999999997</v>
      </c>
      <c r="Y181" s="54">
        <v>468790</v>
      </c>
      <c r="Z181" s="107">
        <f t="shared" si="15"/>
        <v>6.9608445117754769E-3</v>
      </c>
      <c r="AE181" s="90">
        <v>41534</v>
      </c>
      <c r="AF181" s="54">
        <v>21.178574000000001</v>
      </c>
      <c r="AG181" s="54">
        <v>24579958</v>
      </c>
      <c r="AH181" s="107">
        <f t="shared" si="16"/>
        <v>9.1535907941664441E-4</v>
      </c>
      <c r="AL181" s="10">
        <v>41898</v>
      </c>
      <c r="AM181">
        <v>1998.9799800000001</v>
      </c>
      <c r="AN181">
        <v>3160310000</v>
      </c>
      <c r="AO181" s="107">
        <f t="shared" si="17"/>
        <v>1.295643791290102E-3</v>
      </c>
    </row>
    <row r="182" spans="1:41" x14ac:dyDescent="0.15">
      <c r="A182" s="10">
        <v>41899</v>
      </c>
      <c r="B182" s="9">
        <v>16.200001</v>
      </c>
      <c r="C182">
        <v>82720000</v>
      </c>
      <c r="D182" s="107">
        <f t="shared" si="13"/>
        <v>3.0863578341753239E-3</v>
      </c>
      <c r="H182" s="90">
        <v>42174</v>
      </c>
      <c r="I182" s="54">
        <v>37.970001000000003</v>
      </c>
      <c r="J182" s="54">
        <v>1177100</v>
      </c>
      <c r="K182" s="107">
        <f t="shared" si="18"/>
        <v>2.1595996270845408E-2</v>
      </c>
      <c r="O182" s="90">
        <v>43319</v>
      </c>
      <c r="P182" s="54">
        <v>30.66</v>
      </c>
      <c r="Q182" s="54">
        <v>1883900</v>
      </c>
      <c r="R182" s="107">
        <f t="shared" si="14"/>
        <v>-2.3809523809523836E-2</v>
      </c>
      <c r="W182" s="90">
        <v>41535</v>
      </c>
      <c r="X182" s="54">
        <v>38.041865999999999</v>
      </c>
      <c r="Y182" s="54">
        <v>733970</v>
      </c>
      <c r="Z182" s="107">
        <f t="shared" si="15"/>
        <v>-4.6085015913783778E-3</v>
      </c>
      <c r="AE182" s="90">
        <v>41535</v>
      </c>
      <c r="AF182" s="54">
        <v>21.197959999999998</v>
      </c>
      <c r="AG182" s="54">
        <v>24516518</v>
      </c>
      <c r="AH182" s="107">
        <f t="shared" si="16"/>
        <v>-4.2068199015375951E-3</v>
      </c>
      <c r="AL182" s="10">
        <v>41899</v>
      </c>
      <c r="AM182">
        <v>2001.5699460000001</v>
      </c>
      <c r="AN182">
        <v>3209420000</v>
      </c>
      <c r="AO182" s="107">
        <f t="shared" si="17"/>
        <v>4.8911800557180918E-3</v>
      </c>
    </row>
    <row r="183" spans="1:41" x14ac:dyDescent="0.15">
      <c r="A183" s="10">
        <v>41900</v>
      </c>
      <c r="B183" s="9">
        <v>16.25</v>
      </c>
      <c r="C183">
        <v>51538000</v>
      </c>
      <c r="D183" s="107">
        <f t="shared" si="13"/>
        <v>1.9446153846153891E-2</v>
      </c>
      <c r="H183" s="90">
        <v>42177</v>
      </c>
      <c r="I183" s="54">
        <v>38.790000999999997</v>
      </c>
      <c r="J183" s="54">
        <v>838900</v>
      </c>
      <c r="K183" s="107">
        <f t="shared" si="18"/>
        <v>-2.1912915135011146E-2</v>
      </c>
      <c r="O183" s="90">
        <v>43320</v>
      </c>
      <c r="P183" s="54">
        <v>29.93</v>
      </c>
      <c r="Q183" s="54">
        <v>1057100</v>
      </c>
      <c r="R183" s="107">
        <f t="shared" si="14"/>
        <v>6.0808553291012313E-2</v>
      </c>
      <c r="W183" s="90">
        <v>41536</v>
      </c>
      <c r="X183" s="54">
        <v>37.866549999999997</v>
      </c>
      <c r="Y183" s="54">
        <v>451260</v>
      </c>
      <c r="Z183" s="107">
        <f t="shared" si="15"/>
        <v>-1.1573961715551029E-2</v>
      </c>
      <c r="AE183" s="90">
        <v>41536</v>
      </c>
      <c r="AF183" s="54">
        <v>21.108784</v>
      </c>
      <c r="AG183" s="54">
        <v>14995649</v>
      </c>
      <c r="AH183" s="107">
        <f t="shared" si="16"/>
        <v>9.1829069831783627E-3</v>
      </c>
      <c r="AL183" s="10">
        <v>41900</v>
      </c>
      <c r="AM183">
        <v>2011.3599850000001</v>
      </c>
      <c r="AN183">
        <v>3235340000</v>
      </c>
      <c r="AO183" s="107">
        <f t="shared" si="17"/>
        <v>-4.7726961218230723E-4</v>
      </c>
    </row>
    <row r="184" spans="1:41" x14ac:dyDescent="0.15">
      <c r="A184" s="10">
        <v>41901</v>
      </c>
      <c r="B184" s="9">
        <v>16.565999999999999</v>
      </c>
      <c r="C184">
        <v>137724000</v>
      </c>
      <c r="D184" s="107">
        <f t="shared" si="13"/>
        <v>-2.0584329349269459E-2</v>
      </c>
      <c r="H184" s="90">
        <v>42178</v>
      </c>
      <c r="I184" s="54">
        <v>37.939999</v>
      </c>
      <c r="J184" s="54">
        <v>609900</v>
      </c>
      <c r="K184" s="107">
        <f t="shared" si="18"/>
        <v>-1.528724341821952E-2</v>
      </c>
      <c r="O184" s="90">
        <v>43321</v>
      </c>
      <c r="P184" s="54">
        <v>31.75</v>
      </c>
      <c r="Q184" s="54">
        <v>1907500</v>
      </c>
      <c r="R184" s="107">
        <f t="shared" si="14"/>
        <v>4.9133889763779415E-2</v>
      </c>
      <c r="W184" s="90">
        <v>41537</v>
      </c>
      <c r="X184" s="54">
        <v>37.428283999999998</v>
      </c>
      <c r="Y184" s="54">
        <v>1754760</v>
      </c>
      <c r="Z184" s="107">
        <f t="shared" si="15"/>
        <v>3.7470646530308516E-2</v>
      </c>
      <c r="AE184" s="90">
        <v>41537</v>
      </c>
      <c r="AF184" s="54">
        <v>21.302624000000002</v>
      </c>
      <c r="AG184" s="54">
        <v>27261036</v>
      </c>
      <c r="AH184" s="107">
        <f t="shared" si="16"/>
        <v>-3.4575083332457623E-3</v>
      </c>
      <c r="AL184" s="10">
        <v>41901</v>
      </c>
      <c r="AM184">
        <v>2010.400024</v>
      </c>
      <c r="AN184">
        <v>4880220000</v>
      </c>
      <c r="AO184" s="107">
        <f t="shared" si="17"/>
        <v>-8.0133231235974822E-3</v>
      </c>
    </row>
    <row r="185" spans="1:41" x14ac:dyDescent="0.15">
      <c r="A185" s="10">
        <v>41904</v>
      </c>
      <c r="B185" s="9">
        <v>16.225000000000001</v>
      </c>
      <c r="C185">
        <v>62194000</v>
      </c>
      <c r="D185" s="107">
        <f t="shared" si="13"/>
        <v>-2.6811093990756207E-3</v>
      </c>
      <c r="H185" s="90">
        <v>42179</v>
      </c>
      <c r="I185" s="54">
        <v>37.360000999999997</v>
      </c>
      <c r="J185" s="54">
        <v>272000</v>
      </c>
      <c r="K185" s="107">
        <f t="shared" si="18"/>
        <v>-3.2119645821208076E-3</v>
      </c>
      <c r="O185" s="90">
        <v>43322</v>
      </c>
      <c r="P185" s="54">
        <v>33.310001</v>
      </c>
      <c r="Q185" s="54">
        <v>2733300</v>
      </c>
      <c r="R185" s="107">
        <f t="shared" si="14"/>
        <v>-6.6046530590015973E-3</v>
      </c>
      <c r="W185" s="90">
        <v>41540</v>
      </c>
      <c r="X185" s="54">
        <v>38.830745999999998</v>
      </c>
      <c r="Y185" s="54">
        <v>1152400</v>
      </c>
      <c r="Z185" s="107">
        <f t="shared" si="15"/>
        <v>4.9661317348886458E-2</v>
      </c>
      <c r="AE185" s="90">
        <v>41540</v>
      </c>
      <c r="AF185" s="54">
        <v>21.22897</v>
      </c>
      <c r="AG185" s="54">
        <v>17202715</v>
      </c>
      <c r="AH185" s="107">
        <f t="shared" si="16"/>
        <v>7.4872685768552216E-3</v>
      </c>
      <c r="AL185" s="10">
        <v>41904</v>
      </c>
      <c r="AM185">
        <v>1994.290039</v>
      </c>
      <c r="AN185">
        <v>3349670000</v>
      </c>
      <c r="AO185" s="107">
        <f t="shared" si="17"/>
        <v>-5.7765012985656616E-3</v>
      </c>
    </row>
    <row r="186" spans="1:41" x14ac:dyDescent="0.15">
      <c r="A186" s="10">
        <v>41905</v>
      </c>
      <c r="B186" s="9">
        <v>16.181498999999999</v>
      </c>
      <c r="C186">
        <v>47052000</v>
      </c>
      <c r="D186" s="107">
        <f t="shared" si="13"/>
        <v>1.4152026335755519E-2</v>
      </c>
      <c r="H186" s="90">
        <v>42180</v>
      </c>
      <c r="I186" s="54">
        <v>37.240001999999997</v>
      </c>
      <c r="J186" s="54">
        <v>1031000</v>
      </c>
      <c r="K186" s="107">
        <f t="shared" si="18"/>
        <v>2.5241620556303968E-2</v>
      </c>
      <c r="O186" s="90">
        <v>43325</v>
      </c>
      <c r="P186" s="54">
        <v>33.090000000000003</v>
      </c>
      <c r="Q186" s="54">
        <v>2392000</v>
      </c>
      <c r="R186" s="107">
        <f t="shared" si="14"/>
        <v>1.9945602901178416E-2</v>
      </c>
      <c r="W186" s="90">
        <v>41541</v>
      </c>
      <c r="X186" s="54">
        <v>40.759132000000001</v>
      </c>
      <c r="Y186" s="54">
        <v>2065460</v>
      </c>
      <c r="Z186" s="107">
        <f t="shared" si="15"/>
        <v>1.5053976124908441E-2</v>
      </c>
      <c r="AE186" s="90">
        <v>41541</v>
      </c>
      <c r="AF186" s="54">
        <v>21.387917000000002</v>
      </c>
      <c r="AG186" s="54">
        <v>15806815</v>
      </c>
      <c r="AH186" s="107">
        <f t="shared" si="16"/>
        <v>-1.7400665992859499E-2</v>
      </c>
      <c r="AL186" s="10">
        <v>41905</v>
      </c>
      <c r="AM186">
        <v>1982.7700199999999</v>
      </c>
      <c r="AN186">
        <v>3279350000</v>
      </c>
      <c r="AO186" s="107">
        <f t="shared" si="17"/>
        <v>7.8324913345220182E-3</v>
      </c>
    </row>
    <row r="187" spans="1:41" x14ac:dyDescent="0.15">
      <c r="A187" s="10">
        <v>41906</v>
      </c>
      <c r="B187" s="9">
        <v>16.410499999999999</v>
      </c>
      <c r="C187">
        <v>52844000</v>
      </c>
      <c r="D187" s="107">
        <f t="shared" si="13"/>
        <v>-1.9134090978337071E-2</v>
      </c>
      <c r="H187" s="90">
        <v>42181</v>
      </c>
      <c r="I187" s="54">
        <v>38.18</v>
      </c>
      <c r="J187" s="54">
        <v>1173500</v>
      </c>
      <c r="K187" s="107">
        <f t="shared" si="18"/>
        <v>-3.6406469355683702E-2</v>
      </c>
      <c r="O187" s="90">
        <v>43326</v>
      </c>
      <c r="P187" s="54">
        <v>33.75</v>
      </c>
      <c r="Q187" s="54">
        <v>1540200</v>
      </c>
      <c r="R187" s="107">
        <f t="shared" si="14"/>
        <v>-2.7259200000000039E-2</v>
      </c>
      <c r="W187" s="90">
        <v>41542</v>
      </c>
      <c r="X187" s="54">
        <v>41.372718999999996</v>
      </c>
      <c r="Y187" s="54">
        <v>1148520</v>
      </c>
      <c r="Z187" s="107">
        <f t="shared" si="15"/>
        <v>0</v>
      </c>
      <c r="AE187" s="90">
        <v>41542</v>
      </c>
      <c r="AF187" s="54">
        <v>21.015753</v>
      </c>
      <c r="AG187" s="54">
        <v>17829979</v>
      </c>
      <c r="AH187" s="107">
        <f t="shared" si="16"/>
        <v>4.4825564898864023E-2</v>
      </c>
      <c r="AL187" s="10">
        <v>41906</v>
      </c>
      <c r="AM187">
        <v>1998.3000489999999</v>
      </c>
      <c r="AN187">
        <v>3313850000</v>
      </c>
      <c r="AO187" s="107">
        <f t="shared" si="17"/>
        <v>-1.61687725605415E-2</v>
      </c>
    </row>
    <row r="188" spans="1:41" x14ac:dyDescent="0.15">
      <c r="A188" s="10">
        <v>41907</v>
      </c>
      <c r="B188" s="9">
        <v>16.096499999999999</v>
      </c>
      <c r="C188">
        <v>58576000</v>
      </c>
      <c r="D188" s="107">
        <f t="shared" si="13"/>
        <v>3.9760196315969942E-3</v>
      </c>
      <c r="H188" s="90">
        <v>42184</v>
      </c>
      <c r="I188" s="54">
        <v>36.790000999999997</v>
      </c>
      <c r="J188" s="54">
        <v>499800</v>
      </c>
      <c r="K188" s="107">
        <f t="shared" si="18"/>
        <v>2.310404938559274E-2</v>
      </c>
      <c r="O188" s="90">
        <v>43327</v>
      </c>
      <c r="P188" s="54">
        <v>32.830002</v>
      </c>
      <c r="Q188" s="54">
        <v>1497000</v>
      </c>
      <c r="R188" s="107">
        <f t="shared" si="14"/>
        <v>4.0511663691034761E-2</v>
      </c>
      <c r="W188" s="90">
        <v>41543</v>
      </c>
      <c r="X188" s="54">
        <v>41.372718999999996</v>
      </c>
      <c r="Y188" s="54">
        <v>1622120</v>
      </c>
      <c r="Z188" s="107">
        <f t="shared" si="15"/>
        <v>2.1184491161918562E-3</v>
      </c>
      <c r="AE188" s="90">
        <v>41543</v>
      </c>
      <c r="AF188" s="54">
        <v>21.957795999999998</v>
      </c>
      <c r="AG188" s="54">
        <v>33035666</v>
      </c>
      <c r="AH188" s="107">
        <f t="shared" si="16"/>
        <v>-1.5183855428841708E-2</v>
      </c>
      <c r="AL188" s="10">
        <v>41907</v>
      </c>
      <c r="AM188">
        <v>1965.98999</v>
      </c>
      <c r="AN188">
        <v>3273050000</v>
      </c>
      <c r="AO188" s="107">
        <f t="shared" si="17"/>
        <v>8.5758249460872182E-3</v>
      </c>
    </row>
    <row r="189" spans="1:41" x14ac:dyDescent="0.15">
      <c r="A189" s="10">
        <v>41908</v>
      </c>
      <c r="B189" s="9">
        <v>16.160499999999999</v>
      </c>
      <c r="C189">
        <v>72760000</v>
      </c>
      <c r="D189" s="107">
        <f t="shared" si="13"/>
        <v>-4.3006095108442111E-3</v>
      </c>
      <c r="H189" s="90">
        <v>42185</v>
      </c>
      <c r="I189" s="54">
        <v>37.639999000000003</v>
      </c>
      <c r="J189" s="54">
        <v>529900</v>
      </c>
      <c r="K189" s="107">
        <f t="shared" si="18"/>
        <v>9.0329704844038794E-3</v>
      </c>
      <c r="O189" s="90">
        <v>43328</v>
      </c>
      <c r="P189" s="54">
        <v>34.159999999999997</v>
      </c>
      <c r="Q189" s="54">
        <v>1829700</v>
      </c>
      <c r="R189" s="107">
        <f t="shared" si="14"/>
        <v>-3.6299824355971788E-2</v>
      </c>
      <c r="W189" s="90">
        <v>41544</v>
      </c>
      <c r="X189" s="54">
        <v>41.460365000000003</v>
      </c>
      <c r="Y189" s="54">
        <v>532620</v>
      </c>
      <c r="Z189" s="107">
        <f t="shared" si="15"/>
        <v>2.1141661439787018E-2</v>
      </c>
      <c r="AE189" s="90">
        <v>41544</v>
      </c>
      <c r="AF189" s="54">
        <v>21.624392</v>
      </c>
      <c r="AG189" s="54">
        <v>17177292</v>
      </c>
      <c r="AH189" s="107">
        <f t="shared" si="16"/>
        <v>3.5871528781017403E-4</v>
      </c>
      <c r="AL189" s="10">
        <v>41908</v>
      </c>
      <c r="AM189">
        <v>1982.849976</v>
      </c>
      <c r="AN189">
        <v>2929440000</v>
      </c>
      <c r="AO189" s="107">
        <f t="shared" si="17"/>
        <v>-2.5468023608055113E-3</v>
      </c>
    </row>
    <row r="190" spans="1:41" x14ac:dyDescent="0.15">
      <c r="A190" s="10">
        <v>41911</v>
      </c>
      <c r="B190" s="9">
        <v>16.091000000000001</v>
      </c>
      <c r="C190">
        <v>38492000</v>
      </c>
      <c r="D190" s="107">
        <f t="shared" si="13"/>
        <v>1.9265427878938368E-3</v>
      </c>
      <c r="H190" s="90">
        <v>42186</v>
      </c>
      <c r="I190" s="54">
        <v>37.979999999999997</v>
      </c>
      <c r="J190" s="54">
        <v>710500</v>
      </c>
      <c r="K190" s="107">
        <f t="shared" si="18"/>
        <v>-7.3722748815164829E-3</v>
      </c>
      <c r="O190" s="90">
        <v>43329</v>
      </c>
      <c r="P190" s="54">
        <v>32.919998</v>
      </c>
      <c r="Q190" s="54">
        <v>1720800</v>
      </c>
      <c r="R190" s="107">
        <f t="shared" si="14"/>
        <v>-1.8225092237248441E-3</v>
      </c>
      <c r="W190" s="90">
        <v>41547</v>
      </c>
      <c r="X190" s="54">
        <v>42.336905999999999</v>
      </c>
      <c r="Y190" s="54">
        <v>1276910</v>
      </c>
      <c r="Z190" s="107">
        <f t="shared" si="15"/>
        <v>2.4844918993371934E-2</v>
      </c>
      <c r="AE190" s="90">
        <v>41547</v>
      </c>
      <c r="AF190" s="54">
        <v>21.632148999999998</v>
      </c>
      <c r="AG190" s="54">
        <v>19176934</v>
      </c>
      <c r="AH190" s="107">
        <f t="shared" si="16"/>
        <v>3.046576648487509E-3</v>
      </c>
      <c r="AL190" s="10">
        <v>41911</v>
      </c>
      <c r="AM190">
        <v>1977.8000489999999</v>
      </c>
      <c r="AN190">
        <v>3094440000</v>
      </c>
      <c r="AO190" s="107">
        <f t="shared" si="17"/>
        <v>-2.7859287407672184E-3</v>
      </c>
    </row>
    <row r="191" spans="1:41" x14ac:dyDescent="0.15">
      <c r="A191" s="10">
        <v>41912</v>
      </c>
      <c r="B191" s="9">
        <v>16.122</v>
      </c>
      <c r="C191">
        <v>52724000</v>
      </c>
      <c r="D191" s="107">
        <f t="shared" si="13"/>
        <v>-1.5444733903982155E-2</v>
      </c>
      <c r="H191" s="90">
        <v>42187</v>
      </c>
      <c r="I191" s="54">
        <v>37.700001</v>
      </c>
      <c r="J191" s="54">
        <v>695800</v>
      </c>
      <c r="K191" s="107">
        <f t="shared" si="18"/>
        <v>-2.1220132063126451E-2</v>
      </c>
      <c r="O191" s="90">
        <v>43332</v>
      </c>
      <c r="P191" s="54">
        <v>32.860000999999997</v>
      </c>
      <c r="Q191" s="54">
        <v>1045400</v>
      </c>
      <c r="R191" s="107">
        <f t="shared" si="14"/>
        <v>5.6299389643962749E-2</v>
      </c>
      <c r="W191" s="90">
        <v>41548</v>
      </c>
      <c r="X191" s="54">
        <v>43.388762999999997</v>
      </c>
      <c r="Y191" s="54">
        <v>2311170</v>
      </c>
      <c r="Z191" s="107">
        <f t="shared" si="15"/>
        <v>-1.2121110712467131E-2</v>
      </c>
      <c r="AE191" s="90">
        <v>41548</v>
      </c>
      <c r="AF191" s="54">
        <v>21.698053000000002</v>
      </c>
      <c r="AG191" s="54">
        <v>13784839</v>
      </c>
      <c r="AH191" s="107">
        <f t="shared" si="16"/>
        <v>-6.0746003339563481E-3</v>
      </c>
      <c r="AL191" s="10">
        <v>41912</v>
      </c>
      <c r="AM191">
        <v>1972.290039</v>
      </c>
      <c r="AN191">
        <v>3951100000</v>
      </c>
      <c r="AO191" s="107">
        <f t="shared" si="17"/>
        <v>-1.3248561055071106E-2</v>
      </c>
    </row>
    <row r="192" spans="1:41" x14ac:dyDescent="0.15">
      <c r="A192" s="10">
        <v>41913</v>
      </c>
      <c r="B192" s="9">
        <v>15.872999999999999</v>
      </c>
      <c r="C192">
        <v>61782000</v>
      </c>
      <c r="D192" s="107">
        <f t="shared" si="13"/>
        <v>2.9925029925030877E-3</v>
      </c>
      <c r="H192" s="90">
        <v>42191</v>
      </c>
      <c r="I192" s="54">
        <v>36.900002000000001</v>
      </c>
      <c r="J192" s="54">
        <v>364200</v>
      </c>
      <c r="K192" s="107">
        <f t="shared" si="18"/>
        <v>2.9809212476465952E-3</v>
      </c>
      <c r="O192" s="90">
        <v>43333</v>
      </c>
      <c r="P192" s="54">
        <v>34.709999000000003</v>
      </c>
      <c r="Q192" s="54">
        <v>2093800</v>
      </c>
      <c r="R192" s="107">
        <f t="shared" si="14"/>
        <v>1.9302852760093581E-2</v>
      </c>
      <c r="W192" s="90">
        <v>41549</v>
      </c>
      <c r="X192" s="54">
        <v>42.862842999999998</v>
      </c>
      <c r="Y192" s="54">
        <v>1035540</v>
      </c>
      <c r="Z192" s="107">
        <f t="shared" si="15"/>
        <v>-2.6584984108496967E-2</v>
      </c>
      <c r="AE192" s="90">
        <v>41549</v>
      </c>
      <c r="AF192" s="54">
        <v>21.566246</v>
      </c>
      <c r="AG192" s="54">
        <v>15023210</v>
      </c>
      <c r="AH192" s="107">
        <f t="shared" si="16"/>
        <v>-1.2942679036490712E-2</v>
      </c>
      <c r="AL192" s="10">
        <v>41913</v>
      </c>
      <c r="AM192">
        <v>1946.160034</v>
      </c>
      <c r="AN192">
        <v>4188590000</v>
      </c>
      <c r="AO192" s="107">
        <f t="shared" si="17"/>
        <v>5.1434619070533927E-6</v>
      </c>
    </row>
    <row r="193" spans="1:41" x14ac:dyDescent="0.15">
      <c r="A193" s="10">
        <v>41914</v>
      </c>
      <c r="B193" s="9">
        <v>15.920500000000001</v>
      </c>
      <c r="C193">
        <v>71078000</v>
      </c>
      <c r="D193" s="107">
        <f t="shared" si="13"/>
        <v>1.3598756320467142E-2</v>
      </c>
      <c r="H193" s="90">
        <v>42192</v>
      </c>
      <c r="I193" s="54">
        <v>37.009998000000003</v>
      </c>
      <c r="J193" s="54">
        <v>302200</v>
      </c>
      <c r="K193" s="107">
        <f t="shared" si="18"/>
        <v>-4.2150691280772312E-2</v>
      </c>
      <c r="O193" s="90">
        <v>43334</v>
      </c>
      <c r="P193" s="54">
        <v>35.380001</v>
      </c>
      <c r="Q193" s="54">
        <v>4395700</v>
      </c>
      <c r="R193" s="107">
        <f t="shared" si="14"/>
        <v>3.3634792718066908E-2</v>
      </c>
      <c r="W193" s="90">
        <v>41550</v>
      </c>
      <c r="X193" s="54">
        <v>41.723334999999999</v>
      </c>
      <c r="Y193" s="54">
        <v>687500</v>
      </c>
      <c r="Z193" s="107">
        <f t="shared" si="15"/>
        <v>6.3024444234862642E-3</v>
      </c>
      <c r="AE193" s="90">
        <v>41550</v>
      </c>
      <c r="AF193" s="54">
        <v>21.287120999999999</v>
      </c>
      <c r="AG193" s="54">
        <v>15913973</v>
      </c>
      <c r="AH193" s="107">
        <f t="shared" si="16"/>
        <v>1.2201931862932502E-2</v>
      </c>
      <c r="AL193" s="10">
        <v>41914</v>
      </c>
      <c r="AM193">
        <v>1946.170044</v>
      </c>
      <c r="AN193">
        <v>4012510000</v>
      </c>
      <c r="AO193" s="107">
        <f t="shared" si="17"/>
        <v>1.1165509440962396E-2</v>
      </c>
    </row>
    <row r="194" spans="1:41" x14ac:dyDescent="0.15">
      <c r="A194" s="10">
        <v>41915</v>
      </c>
      <c r="B194" s="9">
        <v>16.136998999999999</v>
      </c>
      <c r="C194">
        <v>60748000</v>
      </c>
      <c r="D194" s="107">
        <f t="shared" si="13"/>
        <v>-1.6730496172181475E-3</v>
      </c>
      <c r="H194" s="90">
        <v>42193</v>
      </c>
      <c r="I194" s="54">
        <v>35.450001</v>
      </c>
      <c r="J194" s="54">
        <v>307400</v>
      </c>
      <c r="K194" s="107">
        <f t="shared" si="18"/>
        <v>2.4541578997416602E-2</v>
      </c>
      <c r="O194" s="90">
        <v>43335</v>
      </c>
      <c r="P194" s="54">
        <v>36.57</v>
      </c>
      <c r="Q194" s="54">
        <v>3419000</v>
      </c>
      <c r="R194" s="107">
        <f t="shared" si="14"/>
        <v>3.855619360131235E-2</v>
      </c>
      <c r="W194" s="90">
        <v>41551</v>
      </c>
      <c r="X194" s="54">
        <v>41.986294000000001</v>
      </c>
      <c r="Y194" s="54">
        <v>356160</v>
      </c>
      <c r="Z194" s="107">
        <f t="shared" si="15"/>
        <v>-1.2526206766427128E-2</v>
      </c>
      <c r="AE194" s="90">
        <v>41551</v>
      </c>
      <c r="AF194" s="54">
        <v>21.546865</v>
      </c>
      <c r="AG194" s="54">
        <v>13944982</v>
      </c>
      <c r="AH194" s="107">
        <f t="shared" si="16"/>
        <v>-1.8172017135671403E-2</v>
      </c>
      <c r="AL194" s="10">
        <v>41915</v>
      </c>
      <c r="AM194">
        <v>1967.900024</v>
      </c>
      <c r="AN194">
        <v>3560970000</v>
      </c>
      <c r="AO194" s="107">
        <f t="shared" si="17"/>
        <v>-1.5651597959429608E-3</v>
      </c>
    </row>
    <row r="195" spans="1:41" x14ac:dyDescent="0.15">
      <c r="A195" s="10">
        <v>41918</v>
      </c>
      <c r="B195" s="9">
        <v>16.110001</v>
      </c>
      <c r="C195">
        <v>45806000</v>
      </c>
      <c r="D195" s="107">
        <f t="shared" ref="D195:D258" si="19">B196/B195-1</f>
        <v>-1.6201178386022419E-2</v>
      </c>
      <c r="H195" s="90">
        <v>42194</v>
      </c>
      <c r="I195" s="54">
        <v>36.32</v>
      </c>
      <c r="J195" s="54">
        <v>663400</v>
      </c>
      <c r="K195" s="107">
        <f t="shared" si="18"/>
        <v>2.8358975770925055E-2</v>
      </c>
      <c r="O195" s="90">
        <v>43336</v>
      </c>
      <c r="P195" s="54">
        <v>37.979999999999997</v>
      </c>
      <c r="Q195" s="54">
        <v>2458800</v>
      </c>
      <c r="R195" s="107">
        <f t="shared" ref="R195:R258" si="20">P196/P195-1</f>
        <v>-2.5539810426540077E-2</v>
      </c>
      <c r="W195" s="90">
        <v>41554</v>
      </c>
      <c r="X195" s="54">
        <v>41.460365000000003</v>
      </c>
      <c r="Y195" s="54">
        <v>419930</v>
      </c>
      <c r="Z195" s="107">
        <f t="shared" si="15"/>
        <v>-2.3255559858192387E-2</v>
      </c>
      <c r="AE195" s="90">
        <v>41554</v>
      </c>
      <c r="AF195" s="54">
        <v>21.155315000000002</v>
      </c>
      <c r="AG195" s="54">
        <v>12643171</v>
      </c>
      <c r="AH195" s="107">
        <f t="shared" si="16"/>
        <v>-2.9320527725538614E-2</v>
      </c>
      <c r="AL195" s="10">
        <v>41918</v>
      </c>
      <c r="AM195">
        <v>1964.8199460000001</v>
      </c>
      <c r="AN195">
        <v>3358220000</v>
      </c>
      <c r="AO195" s="107">
        <f t="shared" si="17"/>
        <v>-1.5126052674955925E-2</v>
      </c>
    </row>
    <row r="196" spans="1:41" x14ac:dyDescent="0.15">
      <c r="A196" s="10">
        <v>41919</v>
      </c>
      <c r="B196" s="9">
        <v>15.849</v>
      </c>
      <c r="C196">
        <v>47308000</v>
      </c>
      <c r="D196" s="107">
        <f t="shared" si="19"/>
        <v>1.8045302542747166E-2</v>
      </c>
      <c r="H196" s="90">
        <v>42195</v>
      </c>
      <c r="I196" s="54">
        <v>37.349997999999999</v>
      </c>
      <c r="J196" s="54">
        <v>978100</v>
      </c>
      <c r="K196" s="107">
        <f t="shared" si="18"/>
        <v>2.1419117612804239E-2</v>
      </c>
      <c r="O196" s="90">
        <v>43339</v>
      </c>
      <c r="P196" s="54">
        <v>37.009998000000003</v>
      </c>
      <c r="Q196" s="54">
        <v>2297400</v>
      </c>
      <c r="R196" s="107">
        <f t="shared" si="20"/>
        <v>1.3780114227512241E-2</v>
      </c>
      <c r="W196" s="90">
        <v>41555</v>
      </c>
      <c r="X196" s="54">
        <v>40.496181</v>
      </c>
      <c r="Y196" s="54">
        <v>900070</v>
      </c>
      <c r="Z196" s="107">
        <f t="shared" ref="Z196:Z259" si="21">X197/X196-1</f>
        <v>1.7315953817966356E-2</v>
      </c>
      <c r="AE196" s="90">
        <v>41555</v>
      </c>
      <c r="AF196" s="54">
        <v>20.535029999999999</v>
      </c>
      <c r="AG196" s="54">
        <v>21949963</v>
      </c>
      <c r="AH196" s="107">
        <f t="shared" ref="AH196:AH259" si="22">AF197/AF196-1</f>
        <v>-1.2082086074381215E-2</v>
      </c>
      <c r="AL196" s="10">
        <v>41919</v>
      </c>
      <c r="AM196">
        <v>1935.099976</v>
      </c>
      <c r="AN196">
        <v>3687870000</v>
      </c>
      <c r="AO196" s="107">
        <f t="shared" ref="AO196:AO259" si="23">AM197/AM196-1</f>
        <v>1.7461650260492734E-2</v>
      </c>
    </row>
    <row r="197" spans="1:41" x14ac:dyDescent="0.15">
      <c r="A197" s="10">
        <v>41920</v>
      </c>
      <c r="B197" s="9">
        <v>16.135000000000002</v>
      </c>
      <c r="C197">
        <v>69056000</v>
      </c>
      <c r="D197" s="107">
        <f t="shared" si="19"/>
        <v>-2.2714595599628296E-2</v>
      </c>
      <c r="H197" s="90">
        <v>42198</v>
      </c>
      <c r="I197" s="54">
        <v>38.150002000000001</v>
      </c>
      <c r="J197" s="54">
        <v>474400</v>
      </c>
      <c r="K197" s="107">
        <f t="shared" ref="K197:K260" si="24">I198/I197-1</f>
        <v>-5.2427258064102755E-4</v>
      </c>
      <c r="O197" s="90">
        <v>43340</v>
      </c>
      <c r="P197" s="54">
        <v>37.520000000000003</v>
      </c>
      <c r="Q197" s="54">
        <v>1456600</v>
      </c>
      <c r="R197" s="107">
        <f t="shared" si="20"/>
        <v>5.5970149253730117E-3</v>
      </c>
      <c r="W197" s="90">
        <v>41556</v>
      </c>
      <c r="X197" s="54">
        <v>41.197411000000002</v>
      </c>
      <c r="Y197" s="54">
        <v>872940</v>
      </c>
      <c r="Z197" s="107">
        <f t="shared" si="21"/>
        <v>7.2340638104661403E-2</v>
      </c>
      <c r="AE197" s="90">
        <v>41556</v>
      </c>
      <c r="AF197" s="54">
        <v>20.286923999999999</v>
      </c>
      <c r="AG197" s="54">
        <v>21611858</v>
      </c>
      <c r="AH197" s="107">
        <f t="shared" si="22"/>
        <v>2.0829278997643863E-2</v>
      </c>
      <c r="AL197" s="10">
        <v>41920</v>
      </c>
      <c r="AM197">
        <v>1968.8900149999999</v>
      </c>
      <c r="AN197">
        <v>4441890000</v>
      </c>
      <c r="AO197" s="107">
        <f t="shared" si="23"/>
        <v>-2.0661415157819274E-2</v>
      </c>
    </row>
    <row r="198" spans="1:41" x14ac:dyDescent="0.15">
      <c r="A198" s="10">
        <v>41921</v>
      </c>
      <c r="B198" s="9">
        <v>15.7685</v>
      </c>
      <c r="C198">
        <v>71758000</v>
      </c>
      <c r="D198" s="107">
        <f t="shared" si="19"/>
        <v>-1.2620097028886668E-2</v>
      </c>
      <c r="H198" s="90">
        <v>42199</v>
      </c>
      <c r="I198" s="54">
        <v>38.130001</v>
      </c>
      <c r="J198" s="54">
        <v>583700</v>
      </c>
      <c r="K198" s="107">
        <f t="shared" si="24"/>
        <v>-2.5963859796384381E-2</v>
      </c>
      <c r="O198" s="90">
        <v>43341</v>
      </c>
      <c r="P198" s="54">
        <v>37.729999999999997</v>
      </c>
      <c r="Q198" s="54">
        <v>1083900</v>
      </c>
      <c r="R198" s="107">
        <f t="shared" si="20"/>
        <v>2.2528544924463434E-2</v>
      </c>
      <c r="W198" s="90">
        <v>41557</v>
      </c>
      <c r="X198" s="54">
        <v>44.177658000000001</v>
      </c>
      <c r="Y198" s="54">
        <v>2124400</v>
      </c>
      <c r="Z198" s="107">
        <f t="shared" si="21"/>
        <v>-3.9686802772569418E-3</v>
      </c>
      <c r="AE198" s="90">
        <v>41557</v>
      </c>
      <c r="AF198" s="54">
        <v>20.709485999999998</v>
      </c>
      <c r="AG198" s="54">
        <v>21029263</v>
      </c>
      <c r="AH198" s="107">
        <f t="shared" si="22"/>
        <v>1.7783734468349355E-2</v>
      </c>
      <c r="AL198" s="10">
        <v>41921</v>
      </c>
      <c r="AM198">
        <v>1928.209961</v>
      </c>
      <c r="AN198">
        <v>4344020000</v>
      </c>
      <c r="AO198" s="107">
        <f t="shared" si="23"/>
        <v>-1.1451012310168207E-2</v>
      </c>
    </row>
    <row r="199" spans="1:41" x14ac:dyDescent="0.15">
      <c r="A199" s="10">
        <v>41922</v>
      </c>
      <c r="B199" s="9">
        <v>15.5695</v>
      </c>
      <c r="C199">
        <v>73638000</v>
      </c>
      <c r="D199" s="107">
        <f t="shared" si="19"/>
        <v>-1.5864350171810315E-2</v>
      </c>
      <c r="H199" s="90">
        <v>42200</v>
      </c>
      <c r="I199" s="54">
        <v>37.139999000000003</v>
      </c>
      <c r="J199" s="54">
        <v>381300</v>
      </c>
      <c r="K199" s="107">
        <f t="shared" si="24"/>
        <v>2.4232903183436516E-3</v>
      </c>
      <c r="O199" s="90">
        <v>43342</v>
      </c>
      <c r="P199" s="54">
        <v>38.580002</v>
      </c>
      <c r="Q199" s="54">
        <v>1476500</v>
      </c>
      <c r="R199" s="107">
        <f t="shared" si="20"/>
        <v>5.1840329090703463E-2</v>
      </c>
      <c r="W199" s="90">
        <v>41558</v>
      </c>
      <c r="X199" s="54">
        <v>44.002330999999998</v>
      </c>
      <c r="Y199" s="54">
        <v>899070</v>
      </c>
      <c r="Z199" s="107">
        <f t="shared" si="21"/>
        <v>3.9844934578581181E-3</v>
      </c>
      <c r="AE199" s="90">
        <v>41558</v>
      </c>
      <c r="AF199" s="54">
        <v>21.077777999999999</v>
      </c>
      <c r="AG199" s="54">
        <v>20819462</v>
      </c>
      <c r="AH199" s="107">
        <f t="shared" si="22"/>
        <v>7.3568950199589533E-3</v>
      </c>
      <c r="AL199" s="10">
        <v>41922</v>
      </c>
      <c r="AM199">
        <v>1906.130005</v>
      </c>
      <c r="AN199">
        <v>4550540000</v>
      </c>
      <c r="AO199" s="107">
        <f t="shared" si="23"/>
        <v>-1.646792974123501E-2</v>
      </c>
    </row>
    <row r="200" spans="1:41" x14ac:dyDescent="0.15">
      <c r="A200" s="10">
        <v>41925</v>
      </c>
      <c r="B200" s="9">
        <v>15.3225</v>
      </c>
      <c r="C200">
        <v>87278000</v>
      </c>
      <c r="D200" s="107">
        <f t="shared" si="19"/>
        <v>6.0695056289770122E-3</v>
      </c>
      <c r="H200" s="90">
        <v>42201</v>
      </c>
      <c r="I200" s="54">
        <v>37.229999999999997</v>
      </c>
      <c r="J200" s="54">
        <v>711300</v>
      </c>
      <c r="K200" s="107">
        <f t="shared" si="24"/>
        <v>4.7005103411227545E-2</v>
      </c>
      <c r="O200" s="90">
        <v>43343</v>
      </c>
      <c r="P200" s="54">
        <v>40.580002</v>
      </c>
      <c r="Q200" s="54">
        <v>2790400</v>
      </c>
      <c r="R200" s="107">
        <f t="shared" si="20"/>
        <v>6.628875967034209E-2</v>
      </c>
      <c r="W200" s="90">
        <v>41561</v>
      </c>
      <c r="X200" s="54">
        <v>44.177658000000001</v>
      </c>
      <c r="Y200" s="54">
        <v>1239800</v>
      </c>
      <c r="Z200" s="107">
        <f t="shared" si="21"/>
        <v>-5.9526469239270519E-3</v>
      </c>
      <c r="AE200" s="90">
        <v>41561</v>
      </c>
      <c r="AF200" s="54">
        <v>21.232845000000001</v>
      </c>
      <c r="AG200" s="54">
        <v>14330844</v>
      </c>
      <c r="AH200" s="107">
        <f t="shared" si="22"/>
        <v>-1.4606426976695785E-2</v>
      </c>
      <c r="AL200" s="10">
        <v>41925</v>
      </c>
      <c r="AM200">
        <v>1874.73999</v>
      </c>
      <c r="AN200">
        <v>4352580000</v>
      </c>
      <c r="AO200" s="107">
        <f t="shared" si="23"/>
        <v>1.5788648110077741E-3</v>
      </c>
    </row>
    <row r="201" spans="1:41" x14ac:dyDescent="0.15">
      <c r="A201" s="10">
        <v>41926</v>
      </c>
      <c r="B201" s="9">
        <v>15.4155</v>
      </c>
      <c r="C201">
        <v>67716000</v>
      </c>
      <c r="D201" s="107">
        <f t="shared" si="19"/>
        <v>-7.5897635496740001E-3</v>
      </c>
      <c r="H201" s="90">
        <v>42202</v>
      </c>
      <c r="I201" s="54">
        <v>38.979999999999997</v>
      </c>
      <c r="J201" s="54">
        <v>921400</v>
      </c>
      <c r="K201" s="107">
        <f t="shared" si="24"/>
        <v>1.6931734222678463E-2</v>
      </c>
      <c r="O201" s="90">
        <v>43347</v>
      </c>
      <c r="P201" s="54">
        <v>43.27</v>
      </c>
      <c r="Q201" s="54">
        <v>3775000</v>
      </c>
      <c r="R201" s="107">
        <f t="shared" si="20"/>
        <v>2.9350612433556522E-2</v>
      </c>
      <c r="W201" s="90">
        <v>41562</v>
      </c>
      <c r="X201" s="54">
        <v>43.914684000000001</v>
      </c>
      <c r="Y201" s="54">
        <v>759150</v>
      </c>
      <c r="Z201" s="107">
        <f t="shared" si="21"/>
        <v>7.7844280969891377E-2</v>
      </c>
      <c r="AE201" s="90">
        <v>41562</v>
      </c>
      <c r="AF201" s="54">
        <v>20.922709000000001</v>
      </c>
      <c r="AG201" s="54">
        <v>21176338</v>
      </c>
      <c r="AH201" s="107">
        <f t="shared" si="22"/>
        <v>-8.3378304405992143E-3</v>
      </c>
      <c r="AL201" s="10">
        <v>41926</v>
      </c>
      <c r="AM201">
        <v>1877.6999510000001</v>
      </c>
      <c r="AN201">
        <v>4812010000</v>
      </c>
      <c r="AO201" s="107">
        <f t="shared" si="23"/>
        <v>-8.1003149581485578E-3</v>
      </c>
    </row>
    <row r="202" spans="1:41" x14ac:dyDescent="0.15">
      <c r="A202" s="10">
        <v>41927</v>
      </c>
      <c r="B202" s="9">
        <v>15.298500000000001</v>
      </c>
      <c r="C202">
        <v>106878000</v>
      </c>
      <c r="D202" s="107">
        <f t="shared" si="19"/>
        <v>-1.0164395202143961E-2</v>
      </c>
      <c r="H202" s="90">
        <v>42205</v>
      </c>
      <c r="I202" s="54">
        <v>39.639999000000003</v>
      </c>
      <c r="J202" s="54">
        <v>613000</v>
      </c>
      <c r="K202" s="107">
        <f t="shared" si="24"/>
        <v>-1.9424823900727195E-2</v>
      </c>
      <c r="O202" s="90">
        <v>43348</v>
      </c>
      <c r="P202" s="54">
        <v>44.540000999999997</v>
      </c>
      <c r="Q202" s="54">
        <v>3485500</v>
      </c>
      <c r="R202" s="107">
        <f t="shared" si="20"/>
        <v>1.459357847791698E-2</v>
      </c>
      <c r="W202" s="90">
        <v>41563</v>
      </c>
      <c r="X202" s="54">
        <v>47.333190999999999</v>
      </c>
      <c r="Y202" s="54">
        <v>1884840</v>
      </c>
      <c r="Z202" s="107">
        <f t="shared" si="21"/>
        <v>-1.8518506390157174E-3</v>
      </c>
      <c r="AE202" s="90">
        <v>41563</v>
      </c>
      <c r="AF202" s="54">
        <v>20.748259000000001</v>
      </c>
      <c r="AG202" s="54">
        <v>45905746</v>
      </c>
      <c r="AH202" s="107">
        <f t="shared" si="22"/>
        <v>-3.998528262058032E-2</v>
      </c>
      <c r="AL202" s="10">
        <v>41927</v>
      </c>
      <c r="AM202">
        <v>1862.48999</v>
      </c>
      <c r="AN202">
        <v>6090800000</v>
      </c>
      <c r="AO202" s="107">
        <f t="shared" si="23"/>
        <v>1.4497796039147914E-4</v>
      </c>
    </row>
    <row r="203" spans="1:41" x14ac:dyDescent="0.15">
      <c r="A203" s="10">
        <v>41928</v>
      </c>
      <c r="B203" s="9">
        <v>15.143000000000001</v>
      </c>
      <c r="C203">
        <v>94626000</v>
      </c>
      <c r="D203" s="107">
        <f t="shared" si="19"/>
        <v>2.5754474014396678E-3</v>
      </c>
      <c r="H203" s="90">
        <v>42206</v>
      </c>
      <c r="I203" s="54">
        <v>38.869999</v>
      </c>
      <c r="J203" s="54">
        <v>387700</v>
      </c>
      <c r="K203" s="107">
        <f t="shared" si="24"/>
        <v>-2.1867739178485612E-2</v>
      </c>
      <c r="O203" s="90">
        <v>43349</v>
      </c>
      <c r="P203" s="54">
        <v>45.189999</v>
      </c>
      <c r="Q203" s="54">
        <v>3558700</v>
      </c>
      <c r="R203" s="107">
        <f t="shared" si="20"/>
        <v>-9.9578891338325537E-3</v>
      </c>
      <c r="W203" s="90">
        <v>41564</v>
      </c>
      <c r="X203" s="54">
        <v>47.245536999999999</v>
      </c>
      <c r="Y203" s="54">
        <v>679850</v>
      </c>
      <c r="Z203" s="107">
        <f t="shared" si="21"/>
        <v>1.2987173793791218E-2</v>
      </c>
      <c r="AE203" s="90">
        <v>41564</v>
      </c>
      <c r="AF203" s="54">
        <v>19.918634000000001</v>
      </c>
      <c r="AG203" s="54">
        <v>81677851</v>
      </c>
      <c r="AH203" s="107">
        <f t="shared" si="22"/>
        <v>1.595962855685773E-2</v>
      </c>
      <c r="AL203" s="10">
        <v>41928</v>
      </c>
      <c r="AM203">
        <v>1862.76001</v>
      </c>
      <c r="AN203">
        <v>5073150000</v>
      </c>
      <c r="AO203" s="107">
        <f t="shared" si="23"/>
        <v>1.2884107384289356E-2</v>
      </c>
    </row>
    <row r="204" spans="1:41" x14ac:dyDescent="0.15">
      <c r="A204" s="10">
        <v>41929</v>
      </c>
      <c r="B204" s="9">
        <v>15.182</v>
      </c>
      <c r="C204">
        <v>88102000</v>
      </c>
      <c r="D204" s="107">
        <f t="shared" si="19"/>
        <v>8.4639704913713754E-3</v>
      </c>
      <c r="H204" s="90">
        <v>42207</v>
      </c>
      <c r="I204" s="54">
        <v>38.020000000000003</v>
      </c>
      <c r="J204" s="54">
        <v>956200</v>
      </c>
      <c r="K204" s="107">
        <f t="shared" si="24"/>
        <v>2.0778563913729453E-2</v>
      </c>
      <c r="O204" s="90">
        <v>43350</v>
      </c>
      <c r="P204" s="54">
        <v>44.740001999999997</v>
      </c>
      <c r="Q204" s="54">
        <v>2874300</v>
      </c>
      <c r="R204" s="107">
        <f t="shared" si="20"/>
        <v>2.7939203042503191E-2</v>
      </c>
      <c r="W204" s="90">
        <v>41565</v>
      </c>
      <c r="X204" s="54">
        <v>47.859122999999997</v>
      </c>
      <c r="Y204" s="54">
        <v>670670</v>
      </c>
      <c r="Z204" s="107">
        <f t="shared" si="21"/>
        <v>1.8314878022315684E-2</v>
      </c>
      <c r="AE204" s="90">
        <v>41565</v>
      </c>
      <c r="AF204" s="54">
        <v>20.236528</v>
      </c>
      <c r="AG204" s="54">
        <v>72750269</v>
      </c>
      <c r="AH204" s="107">
        <f t="shared" si="22"/>
        <v>-4.980745708947687E-3</v>
      </c>
      <c r="AL204" s="10">
        <v>41929</v>
      </c>
      <c r="AM204">
        <v>1886.76001</v>
      </c>
      <c r="AN204">
        <v>4482120000</v>
      </c>
      <c r="AO204" s="107">
        <f t="shared" si="23"/>
        <v>9.1426572052477617E-3</v>
      </c>
    </row>
    <row r="205" spans="1:41" x14ac:dyDescent="0.15">
      <c r="A205" s="10">
        <v>41932</v>
      </c>
      <c r="B205" s="9">
        <v>15.310499999999999</v>
      </c>
      <c r="C205">
        <v>64690000</v>
      </c>
      <c r="D205" s="107">
        <f t="shared" si="19"/>
        <v>2.9783481924169797E-2</v>
      </c>
      <c r="H205" s="90">
        <v>42208</v>
      </c>
      <c r="I205" s="54">
        <v>38.810001</v>
      </c>
      <c r="J205" s="54">
        <v>489600</v>
      </c>
      <c r="K205" s="107">
        <f t="shared" si="24"/>
        <v>1.2110229010300566E-2</v>
      </c>
      <c r="O205" s="90">
        <v>43353</v>
      </c>
      <c r="P205" s="54">
        <v>45.990001999999997</v>
      </c>
      <c r="Q205" s="54">
        <v>1963400</v>
      </c>
      <c r="R205" s="107">
        <f t="shared" si="20"/>
        <v>-6.5238092401020964E-4</v>
      </c>
      <c r="W205" s="90">
        <v>41568</v>
      </c>
      <c r="X205" s="54">
        <v>48.735657000000003</v>
      </c>
      <c r="Y205" s="54">
        <v>1343860</v>
      </c>
      <c r="Z205" s="107">
        <f t="shared" si="21"/>
        <v>1.7986420086630872E-3</v>
      </c>
      <c r="AE205" s="90">
        <v>41568</v>
      </c>
      <c r="AF205" s="54">
        <v>20.135735</v>
      </c>
      <c r="AG205" s="54">
        <v>33863702</v>
      </c>
      <c r="AH205" s="107">
        <f t="shared" si="22"/>
        <v>-2.1181744793522528E-3</v>
      </c>
      <c r="AL205" s="10">
        <v>41932</v>
      </c>
      <c r="AM205">
        <v>1904.01001</v>
      </c>
      <c r="AN205">
        <v>3331210000</v>
      </c>
      <c r="AO205" s="107">
        <f t="shared" si="23"/>
        <v>1.9574486900938215E-2</v>
      </c>
    </row>
    <row r="206" spans="1:41" x14ac:dyDescent="0.15">
      <c r="A206" s="10">
        <v>41933</v>
      </c>
      <c r="B206" s="9">
        <v>15.766500000000001</v>
      </c>
      <c r="C206">
        <v>71186000</v>
      </c>
      <c r="D206" s="107">
        <f t="shared" si="19"/>
        <v>-7.4842228776202946E-3</v>
      </c>
      <c r="H206" s="90">
        <v>42209</v>
      </c>
      <c r="I206" s="54">
        <v>39.279998999999997</v>
      </c>
      <c r="J206" s="54">
        <v>498400</v>
      </c>
      <c r="K206" s="107">
        <f t="shared" si="24"/>
        <v>-5.3971462677481208E-2</v>
      </c>
      <c r="O206" s="90">
        <v>43354</v>
      </c>
      <c r="P206" s="54">
        <v>45.959999000000003</v>
      </c>
      <c r="Q206" s="54">
        <v>1582700</v>
      </c>
      <c r="R206" s="107">
        <f t="shared" si="20"/>
        <v>-3.2854613421553935E-2</v>
      </c>
      <c r="W206" s="90">
        <v>41569</v>
      </c>
      <c r="X206" s="54">
        <v>48.823315000000001</v>
      </c>
      <c r="Y206" s="54">
        <v>858810</v>
      </c>
      <c r="Z206" s="107">
        <f t="shared" si="21"/>
        <v>3.5907434798312377E-3</v>
      </c>
      <c r="AE206" s="90">
        <v>41569</v>
      </c>
      <c r="AF206" s="54">
        <v>20.093084000000001</v>
      </c>
      <c r="AG206" s="54">
        <v>26493350</v>
      </c>
      <c r="AH206" s="107">
        <f t="shared" si="22"/>
        <v>-1.9292707878990623E-3</v>
      </c>
      <c r="AL206" s="10">
        <v>41933</v>
      </c>
      <c r="AM206">
        <v>1941.280029</v>
      </c>
      <c r="AN206">
        <v>3987090000</v>
      </c>
      <c r="AO206" s="107">
        <f t="shared" si="23"/>
        <v>-7.2993302297037488E-3</v>
      </c>
    </row>
    <row r="207" spans="1:41" x14ac:dyDescent="0.15">
      <c r="A207" s="10">
        <v>41934</v>
      </c>
      <c r="B207" s="9">
        <v>15.6485</v>
      </c>
      <c r="C207">
        <v>62518000</v>
      </c>
      <c r="D207" s="107">
        <f t="shared" si="19"/>
        <v>6.709908297919398E-4</v>
      </c>
      <c r="H207" s="90">
        <v>42212</v>
      </c>
      <c r="I207" s="54">
        <v>37.159999999999997</v>
      </c>
      <c r="J207" s="54">
        <v>444200</v>
      </c>
      <c r="K207" s="107">
        <f t="shared" si="24"/>
        <v>1.8837486544671656E-2</v>
      </c>
      <c r="O207" s="90">
        <v>43355</v>
      </c>
      <c r="P207" s="54">
        <v>44.450001</v>
      </c>
      <c r="Q207" s="54">
        <v>2977500</v>
      </c>
      <c r="R207" s="107">
        <f t="shared" si="20"/>
        <v>9.8762629949097347E-2</v>
      </c>
      <c r="W207" s="90">
        <v>41570</v>
      </c>
      <c r="X207" s="54">
        <v>48.998626999999999</v>
      </c>
      <c r="Y207" s="54">
        <v>898080</v>
      </c>
      <c r="Z207" s="107">
        <f t="shared" si="21"/>
        <v>1.2522208020236958E-2</v>
      </c>
      <c r="AE207" s="90">
        <v>41570</v>
      </c>
      <c r="AF207" s="54">
        <v>20.054319</v>
      </c>
      <c r="AG207" s="54">
        <v>19861222</v>
      </c>
      <c r="AH207" s="107">
        <f t="shared" si="22"/>
        <v>1.1791923724759679E-2</v>
      </c>
      <c r="AL207" s="10">
        <v>41934</v>
      </c>
      <c r="AM207">
        <v>1927.1099850000001</v>
      </c>
      <c r="AN207">
        <v>3761930000</v>
      </c>
      <c r="AO207" s="107">
        <f t="shared" si="23"/>
        <v>1.2303377173358276E-2</v>
      </c>
    </row>
    <row r="208" spans="1:41" x14ac:dyDescent="0.15">
      <c r="A208" s="10">
        <v>41935</v>
      </c>
      <c r="B208" s="9">
        <v>15.659000000000001</v>
      </c>
      <c r="C208">
        <v>180764000</v>
      </c>
      <c r="D208" s="107">
        <f t="shared" si="19"/>
        <v>-8.3402516124912229E-2</v>
      </c>
      <c r="H208" s="90">
        <v>42213</v>
      </c>
      <c r="I208" s="54">
        <v>37.860000999999997</v>
      </c>
      <c r="J208" s="54">
        <v>482800</v>
      </c>
      <c r="K208" s="107">
        <f t="shared" si="24"/>
        <v>-3.1695456109470665E-3</v>
      </c>
      <c r="O208" s="90">
        <v>43356</v>
      </c>
      <c r="P208" s="54">
        <v>48.84</v>
      </c>
      <c r="Q208" s="54">
        <v>4084200</v>
      </c>
      <c r="R208" s="107">
        <f t="shared" si="20"/>
        <v>1.0032800982801016E-2</v>
      </c>
      <c r="W208" s="90">
        <v>41571</v>
      </c>
      <c r="X208" s="54">
        <v>49.612197999999999</v>
      </c>
      <c r="Y208" s="54">
        <v>621960</v>
      </c>
      <c r="Z208" s="107">
        <f t="shared" si="21"/>
        <v>-1.7669444921589728E-3</v>
      </c>
      <c r="AE208" s="90">
        <v>41571</v>
      </c>
      <c r="AF208" s="54">
        <v>20.290797999999999</v>
      </c>
      <c r="AG208" s="54">
        <v>23040547</v>
      </c>
      <c r="AH208" s="107">
        <f t="shared" si="22"/>
        <v>-1.3373944188887932E-2</v>
      </c>
      <c r="AL208" s="10">
        <v>41935</v>
      </c>
      <c r="AM208">
        <v>1950.8199460000001</v>
      </c>
      <c r="AN208">
        <v>3789250000</v>
      </c>
      <c r="AO208" s="107">
        <f t="shared" si="23"/>
        <v>7.0534495139922271E-3</v>
      </c>
    </row>
    <row r="209" spans="1:41" x14ac:dyDescent="0.15">
      <c r="A209" s="10">
        <v>41936</v>
      </c>
      <c r="B209" s="9">
        <v>14.353</v>
      </c>
      <c r="C209">
        <v>396022000</v>
      </c>
      <c r="D209" s="107">
        <f t="shared" si="19"/>
        <v>1.0137253535846158E-2</v>
      </c>
      <c r="H209" s="90">
        <v>42214</v>
      </c>
      <c r="I209" s="54">
        <v>37.740001999999997</v>
      </c>
      <c r="J209" s="54">
        <v>443300</v>
      </c>
      <c r="K209" s="107">
        <f t="shared" si="24"/>
        <v>-1.7223157539843048E-2</v>
      </c>
      <c r="O209" s="90">
        <v>43357</v>
      </c>
      <c r="P209" s="54">
        <v>49.330002</v>
      </c>
      <c r="Q209" s="54">
        <v>3787900</v>
      </c>
      <c r="R209" s="107">
        <f t="shared" si="20"/>
        <v>3.7705188011141866E-2</v>
      </c>
      <c r="W209" s="90">
        <v>41572</v>
      </c>
      <c r="X209" s="54">
        <v>49.524535999999998</v>
      </c>
      <c r="Y209" s="54">
        <v>653820</v>
      </c>
      <c r="Z209" s="107">
        <f t="shared" si="21"/>
        <v>-7.0793394207671057E-3</v>
      </c>
      <c r="AE209" s="90">
        <v>41572</v>
      </c>
      <c r="AF209" s="54">
        <v>20.01943</v>
      </c>
      <c r="AG209" s="54">
        <v>37631326</v>
      </c>
      <c r="AH209" s="107">
        <f t="shared" si="22"/>
        <v>6.3902918314857615E-3</v>
      </c>
      <c r="AL209" s="10">
        <v>41936</v>
      </c>
      <c r="AM209">
        <v>1964.579956</v>
      </c>
      <c r="AN209">
        <v>3078380000</v>
      </c>
      <c r="AO209" s="107">
        <f t="shared" si="23"/>
        <v>-1.5015683077650444E-3</v>
      </c>
    </row>
    <row r="210" spans="1:41" x14ac:dyDescent="0.15">
      <c r="A210" s="10">
        <v>41939</v>
      </c>
      <c r="B210" s="9">
        <v>14.4985</v>
      </c>
      <c r="C210">
        <v>119012000</v>
      </c>
      <c r="D210" s="107">
        <f t="shared" si="19"/>
        <v>1.9381315308480307E-2</v>
      </c>
      <c r="H210" s="90">
        <v>42215</v>
      </c>
      <c r="I210" s="54">
        <v>37.090000000000003</v>
      </c>
      <c r="J210" s="54">
        <v>291200</v>
      </c>
      <c r="K210" s="107">
        <f t="shared" si="24"/>
        <v>5.9315448908059398E-3</v>
      </c>
      <c r="O210" s="90">
        <v>43360</v>
      </c>
      <c r="P210" s="54">
        <v>51.189999</v>
      </c>
      <c r="Q210" s="54">
        <v>3028100</v>
      </c>
      <c r="R210" s="107">
        <f t="shared" si="20"/>
        <v>-1.3479175883554961E-2</v>
      </c>
      <c r="W210" s="90">
        <v>41575</v>
      </c>
      <c r="X210" s="54">
        <v>49.173935</v>
      </c>
      <c r="Y210" s="54">
        <v>482700</v>
      </c>
      <c r="Z210" s="107">
        <f t="shared" si="21"/>
        <v>1.7823670202516961E-3</v>
      </c>
      <c r="AE210" s="90">
        <v>41575</v>
      </c>
      <c r="AF210" s="54">
        <v>20.147359999999999</v>
      </c>
      <c r="AG210" s="54">
        <v>20295554</v>
      </c>
      <c r="AH210" s="107">
        <f t="shared" si="22"/>
        <v>2.6361468698628654E-2</v>
      </c>
      <c r="AL210" s="10">
        <v>41939</v>
      </c>
      <c r="AM210">
        <v>1961.630005</v>
      </c>
      <c r="AN210">
        <v>3538860000</v>
      </c>
      <c r="AO210" s="107">
        <f t="shared" si="23"/>
        <v>1.1939073087332774E-2</v>
      </c>
    </row>
    <row r="211" spans="1:41" x14ac:dyDescent="0.15">
      <c r="A211" s="10">
        <v>41940</v>
      </c>
      <c r="B211" s="9">
        <v>14.779500000000001</v>
      </c>
      <c r="C211">
        <v>111452000</v>
      </c>
      <c r="D211" s="107">
        <f t="shared" si="19"/>
        <v>-4.9731046381813471E-3</v>
      </c>
      <c r="H211" s="90">
        <v>42216</v>
      </c>
      <c r="I211" s="54">
        <v>37.310001</v>
      </c>
      <c r="J211" s="54">
        <v>559100</v>
      </c>
      <c r="K211" s="107">
        <f t="shared" si="24"/>
        <v>-1.4741436217061366E-2</v>
      </c>
      <c r="O211" s="90">
        <v>43361</v>
      </c>
      <c r="P211" s="54">
        <v>50.5</v>
      </c>
      <c r="Q211" s="54">
        <v>2702700</v>
      </c>
      <c r="R211" s="107">
        <f t="shared" si="20"/>
        <v>-6.7128693069307022E-2</v>
      </c>
      <c r="W211" s="90">
        <v>41576</v>
      </c>
      <c r="X211" s="54">
        <v>49.261581</v>
      </c>
      <c r="Y211" s="54">
        <v>473980</v>
      </c>
      <c r="Z211" s="107">
        <f t="shared" si="21"/>
        <v>-1.9573042123840922E-2</v>
      </c>
      <c r="AE211" s="90">
        <v>41576</v>
      </c>
      <c r="AF211" s="54">
        <v>20.678474000000001</v>
      </c>
      <c r="AG211" s="54">
        <v>29108138</v>
      </c>
      <c r="AH211" s="107">
        <f t="shared" si="22"/>
        <v>-1.1435950254356397E-2</v>
      </c>
      <c r="AL211" s="10">
        <v>41940</v>
      </c>
      <c r="AM211">
        <v>1985.0500489999999</v>
      </c>
      <c r="AN211">
        <v>3653260000</v>
      </c>
      <c r="AO211" s="107">
        <f t="shared" si="23"/>
        <v>-1.3853554984093464E-3</v>
      </c>
    </row>
    <row r="212" spans="1:41" x14ac:dyDescent="0.15">
      <c r="A212" s="10">
        <v>41941</v>
      </c>
      <c r="B212" s="9">
        <v>14.706</v>
      </c>
      <c r="C212">
        <v>97638000</v>
      </c>
      <c r="D212" s="107">
        <f t="shared" si="19"/>
        <v>1.6829865361077223E-2</v>
      </c>
      <c r="H212" s="90">
        <v>42219</v>
      </c>
      <c r="I212" s="54">
        <v>36.759998000000003</v>
      </c>
      <c r="J212" s="54">
        <v>582600</v>
      </c>
      <c r="K212" s="107">
        <f t="shared" si="24"/>
        <v>5.4951063925520183E-2</v>
      </c>
      <c r="O212" s="90">
        <v>43362</v>
      </c>
      <c r="P212" s="54">
        <v>47.110000999999997</v>
      </c>
      <c r="Q212" s="54">
        <v>5619900</v>
      </c>
      <c r="R212" s="107">
        <f t="shared" si="20"/>
        <v>-0.11568670949508153</v>
      </c>
      <c r="W212" s="90">
        <v>41577</v>
      </c>
      <c r="X212" s="54">
        <v>48.297381999999999</v>
      </c>
      <c r="Y212" s="54">
        <v>823130</v>
      </c>
      <c r="Z212" s="107">
        <f t="shared" si="21"/>
        <v>1.4519317009770827E-2</v>
      </c>
      <c r="AE212" s="90">
        <v>41577</v>
      </c>
      <c r="AF212" s="54">
        <v>20.441996</v>
      </c>
      <c r="AG212" s="54">
        <v>20671438</v>
      </c>
      <c r="AH212" s="107">
        <f t="shared" si="22"/>
        <v>-3.7956176099440686E-4</v>
      </c>
      <c r="AL212" s="10">
        <v>41941</v>
      </c>
      <c r="AM212">
        <v>1982.3000489999999</v>
      </c>
      <c r="AN212">
        <v>3740350000</v>
      </c>
      <c r="AO212" s="107">
        <f t="shared" si="23"/>
        <v>6.2301239442688061E-3</v>
      </c>
    </row>
    <row r="213" spans="1:41" x14ac:dyDescent="0.15">
      <c r="A213" s="10">
        <v>41942</v>
      </c>
      <c r="B213" s="9">
        <v>14.9535</v>
      </c>
      <c r="C213">
        <v>81104000</v>
      </c>
      <c r="D213" s="107">
        <f t="shared" si="19"/>
        <v>2.1366235329521421E-2</v>
      </c>
      <c r="H213" s="90">
        <v>42220</v>
      </c>
      <c r="I213" s="54">
        <v>38.779998999999997</v>
      </c>
      <c r="J213" s="54">
        <v>1002000</v>
      </c>
      <c r="K213" s="107">
        <f t="shared" si="24"/>
        <v>2.037135173727056E-2</v>
      </c>
      <c r="O213" s="90">
        <v>43363</v>
      </c>
      <c r="P213" s="54">
        <v>41.66</v>
      </c>
      <c r="Q213" s="54">
        <v>9510400</v>
      </c>
      <c r="R213" s="107">
        <f t="shared" si="20"/>
        <v>-2.9284709553528465E-2</v>
      </c>
      <c r="W213" s="90">
        <v>41578</v>
      </c>
      <c r="X213" s="54">
        <v>48.998626999999999</v>
      </c>
      <c r="Y213" s="54">
        <v>617370</v>
      </c>
      <c r="Z213" s="107">
        <f t="shared" si="21"/>
        <v>3.2200126750490332E-2</v>
      </c>
      <c r="AE213" s="90">
        <v>41578</v>
      </c>
      <c r="AF213" s="54">
        <v>20.434237</v>
      </c>
      <c r="AG213" s="54">
        <v>21496860</v>
      </c>
      <c r="AH213" s="107">
        <f t="shared" si="22"/>
        <v>-1.4607934712707826E-2</v>
      </c>
      <c r="AL213" s="10">
        <v>41942</v>
      </c>
      <c r="AM213">
        <v>1994.650024</v>
      </c>
      <c r="AN213">
        <v>3586150000</v>
      </c>
      <c r="AO213" s="107">
        <f t="shared" si="23"/>
        <v>1.1731393837739246E-2</v>
      </c>
    </row>
    <row r="214" spans="1:41" x14ac:dyDescent="0.15">
      <c r="A214" s="10">
        <v>41943</v>
      </c>
      <c r="B214" s="9">
        <v>15.273</v>
      </c>
      <c r="C214">
        <v>91014000</v>
      </c>
      <c r="D214" s="107">
        <f t="shared" si="19"/>
        <v>8.5117527663203241E-4</v>
      </c>
      <c r="H214" s="90">
        <v>42221</v>
      </c>
      <c r="I214" s="54">
        <v>39.57</v>
      </c>
      <c r="J214" s="54">
        <v>470400</v>
      </c>
      <c r="K214" s="107">
        <f t="shared" si="24"/>
        <v>-6.1157391963608809E-2</v>
      </c>
      <c r="O214" s="90">
        <v>43364</v>
      </c>
      <c r="P214" s="54">
        <v>40.439999</v>
      </c>
      <c r="Q214" s="54">
        <v>4338400</v>
      </c>
      <c r="R214" s="107">
        <f t="shared" si="20"/>
        <v>2.2007987685657371E-2</v>
      </c>
      <c r="W214" s="90">
        <v>41579</v>
      </c>
      <c r="X214" s="54">
        <v>50.576388999999999</v>
      </c>
      <c r="Y214" s="54">
        <v>1652830</v>
      </c>
      <c r="Z214" s="107">
        <f t="shared" si="21"/>
        <v>-1.5597930488868927E-2</v>
      </c>
      <c r="AE214" s="90">
        <v>41579</v>
      </c>
      <c r="AF214" s="54">
        <v>20.135735</v>
      </c>
      <c r="AG214" s="54">
        <v>29335759</v>
      </c>
      <c r="AH214" s="107">
        <f t="shared" si="22"/>
        <v>-1.0974320033512619E-2</v>
      </c>
      <c r="AL214" s="10">
        <v>41943</v>
      </c>
      <c r="AM214">
        <v>2018.0500489999999</v>
      </c>
      <c r="AN214">
        <v>4292290000</v>
      </c>
      <c r="AO214" s="107">
        <f t="shared" si="23"/>
        <v>-1.1892172848682048E-4</v>
      </c>
    </row>
    <row r="215" spans="1:41" x14ac:dyDescent="0.15">
      <c r="A215" s="10">
        <v>41946</v>
      </c>
      <c r="B215" s="9">
        <v>15.286</v>
      </c>
      <c r="C215">
        <v>64850000</v>
      </c>
      <c r="D215" s="107">
        <f t="shared" si="19"/>
        <v>-9.5185136726416708E-3</v>
      </c>
      <c r="H215" s="90">
        <v>42222</v>
      </c>
      <c r="I215" s="54">
        <v>37.150002000000001</v>
      </c>
      <c r="J215" s="54">
        <v>697000</v>
      </c>
      <c r="K215" s="107">
        <f t="shared" si="24"/>
        <v>-1.6958330177209602E-2</v>
      </c>
      <c r="O215" s="90">
        <v>43367</v>
      </c>
      <c r="P215" s="54">
        <v>41.330002</v>
      </c>
      <c r="Q215" s="54">
        <v>3148500</v>
      </c>
      <c r="R215" s="107">
        <f t="shared" si="20"/>
        <v>1.9840308742302915E-2</v>
      </c>
      <c r="W215" s="90">
        <v>41582</v>
      </c>
      <c r="X215" s="54">
        <v>49.787502000000003</v>
      </c>
      <c r="Y215" s="54">
        <v>985180</v>
      </c>
      <c r="Z215" s="107">
        <f t="shared" si="21"/>
        <v>-5.2817672997533816E-3</v>
      </c>
      <c r="AE215" s="90">
        <v>41582</v>
      </c>
      <c r="AF215" s="54">
        <v>19.914759</v>
      </c>
      <c r="AG215" s="54">
        <v>20972477</v>
      </c>
      <c r="AH215" s="107">
        <f t="shared" si="22"/>
        <v>-5.6455114520842509E-3</v>
      </c>
      <c r="AL215" s="10">
        <v>41946</v>
      </c>
      <c r="AM215">
        <v>2017.8100589999999</v>
      </c>
      <c r="AN215">
        <v>3555440000</v>
      </c>
      <c r="AO215" s="107">
        <f t="shared" si="23"/>
        <v>-2.8298416763913314E-3</v>
      </c>
    </row>
    <row r="216" spans="1:41" x14ac:dyDescent="0.15">
      <c r="A216" s="10">
        <v>41947</v>
      </c>
      <c r="B216" s="9">
        <v>15.140499999999999</v>
      </c>
      <c r="C216">
        <v>68548000</v>
      </c>
      <c r="D216" s="107">
        <f t="shared" si="19"/>
        <v>-2.0772101317657832E-2</v>
      </c>
      <c r="H216" s="90">
        <v>42223</v>
      </c>
      <c r="I216" s="54">
        <v>36.520000000000003</v>
      </c>
      <c r="J216" s="54">
        <v>758800</v>
      </c>
      <c r="K216" s="107">
        <f t="shared" si="24"/>
        <v>4.4085460021905609E-2</v>
      </c>
      <c r="O216" s="90">
        <v>43368</v>
      </c>
      <c r="P216" s="54">
        <v>42.150002000000001</v>
      </c>
      <c r="Q216" s="54">
        <v>1846600</v>
      </c>
      <c r="R216" s="107">
        <f t="shared" si="20"/>
        <v>-1.423534926522585E-3</v>
      </c>
      <c r="W216" s="90">
        <v>41583</v>
      </c>
      <c r="X216" s="54">
        <v>49.524535999999998</v>
      </c>
      <c r="Y216" s="54">
        <v>3791500</v>
      </c>
      <c r="Z216" s="107">
        <f t="shared" si="21"/>
        <v>-6.0176717253847656E-2</v>
      </c>
      <c r="AE216" s="90">
        <v>41583</v>
      </c>
      <c r="AF216" s="54">
        <v>19.802330000000001</v>
      </c>
      <c r="AG216" s="54">
        <v>26945503</v>
      </c>
      <c r="AH216" s="107">
        <f t="shared" si="22"/>
        <v>4.3069982168764787E-2</v>
      </c>
      <c r="AL216" s="10">
        <v>41947</v>
      </c>
      <c r="AM216">
        <v>2012.099976</v>
      </c>
      <c r="AN216">
        <v>3956260000</v>
      </c>
      <c r="AO216" s="107">
        <f t="shared" si="23"/>
        <v>5.7004970611858052E-3</v>
      </c>
    </row>
    <row r="217" spans="1:41" x14ac:dyDescent="0.15">
      <c r="A217" s="10">
        <v>41948</v>
      </c>
      <c r="B217" s="9">
        <v>14.826000000000001</v>
      </c>
      <c r="C217">
        <v>93490000</v>
      </c>
      <c r="D217" s="107">
        <f t="shared" si="19"/>
        <v>4.0469445568591667E-4</v>
      </c>
      <c r="H217" s="90">
        <v>42226</v>
      </c>
      <c r="I217" s="54">
        <v>38.130001</v>
      </c>
      <c r="J217" s="54">
        <v>1566200</v>
      </c>
      <c r="K217" s="107">
        <f t="shared" si="24"/>
        <v>1.0489640427755464E-3</v>
      </c>
      <c r="O217" s="90">
        <v>43369</v>
      </c>
      <c r="P217" s="54">
        <v>42.09</v>
      </c>
      <c r="Q217" s="54">
        <v>1266400</v>
      </c>
      <c r="R217" s="107">
        <f t="shared" si="20"/>
        <v>2.8510097410310298E-3</v>
      </c>
      <c r="W217" s="90">
        <v>41584</v>
      </c>
      <c r="X217" s="54">
        <v>46.544311999999998</v>
      </c>
      <c r="Y217" s="54">
        <v>3004690</v>
      </c>
      <c r="Z217" s="107">
        <f t="shared" si="21"/>
        <v>-8.6629146006068414E-2</v>
      </c>
      <c r="AE217" s="90">
        <v>41584</v>
      </c>
      <c r="AF217" s="54">
        <v>20.655215999999999</v>
      </c>
      <c r="AG217" s="54">
        <v>59701277</v>
      </c>
      <c r="AH217" s="107">
        <f t="shared" si="22"/>
        <v>-1.332598022697995E-2</v>
      </c>
      <c r="AL217" s="10">
        <v>41948</v>
      </c>
      <c r="AM217">
        <v>2023.5699460000001</v>
      </c>
      <c r="AN217">
        <v>3766590000</v>
      </c>
      <c r="AO217" s="107">
        <f t="shared" si="23"/>
        <v>3.7755131791228358E-3</v>
      </c>
    </row>
    <row r="218" spans="1:41" x14ac:dyDescent="0.15">
      <c r="A218" s="10">
        <v>41949</v>
      </c>
      <c r="B218" s="9">
        <v>14.832000000000001</v>
      </c>
      <c r="C218">
        <v>75162000</v>
      </c>
      <c r="D218" s="107">
        <f t="shared" si="19"/>
        <v>1.0854908306364486E-2</v>
      </c>
      <c r="H218" s="90">
        <v>42227</v>
      </c>
      <c r="I218" s="54">
        <v>38.169998</v>
      </c>
      <c r="J218" s="54">
        <v>1596300</v>
      </c>
      <c r="K218" s="107">
        <f t="shared" si="24"/>
        <v>0.28242084267334788</v>
      </c>
      <c r="O218" s="90">
        <v>43370</v>
      </c>
      <c r="P218" s="54">
        <v>42.209999000000003</v>
      </c>
      <c r="Q218" s="54">
        <v>1432200</v>
      </c>
      <c r="R218" s="107">
        <f t="shared" si="20"/>
        <v>3.6958091375458135E-2</v>
      </c>
      <c r="W218" s="90">
        <v>41585</v>
      </c>
      <c r="X218" s="54">
        <v>42.512217999999997</v>
      </c>
      <c r="Y218" s="54">
        <v>3168020</v>
      </c>
      <c r="Z218" s="107">
        <f t="shared" si="21"/>
        <v>3.9175561246886703E-2</v>
      </c>
      <c r="AE218" s="90">
        <v>41585</v>
      </c>
      <c r="AF218" s="54">
        <v>20.379964999999999</v>
      </c>
      <c r="AG218" s="54">
        <v>22994928</v>
      </c>
      <c r="AH218" s="107">
        <f t="shared" si="22"/>
        <v>8.1796018786097768E-3</v>
      </c>
      <c r="AL218" s="10">
        <v>41949</v>
      </c>
      <c r="AM218">
        <v>2031.209961</v>
      </c>
      <c r="AN218">
        <v>3669770000</v>
      </c>
      <c r="AO218" s="107">
        <f t="shared" si="23"/>
        <v>3.4958621394820533E-4</v>
      </c>
    </row>
    <row r="219" spans="1:41" x14ac:dyDescent="0.15">
      <c r="A219" s="10">
        <v>41950</v>
      </c>
      <c r="B219" s="9">
        <v>14.993</v>
      </c>
      <c r="C219">
        <v>52948000</v>
      </c>
      <c r="D219" s="107">
        <f t="shared" si="19"/>
        <v>1.7508170479556995E-2</v>
      </c>
      <c r="H219" s="90">
        <v>42228</v>
      </c>
      <c r="I219" s="54">
        <v>48.950001</v>
      </c>
      <c r="J219" s="54">
        <v>7211200</v>
      </c>
      <c r="K219" s="107">
        <f t="shared" si="24"/>
        <v>9.4586331060544815E-2</v>
      </c>
      <c r="O219" s="90">
        <v>43371</v>
      </c>
      <c r="P219" s="54">
        <v>43.77</v>
      </c>
      <c r="Q219" s="54">
        <v>2399200</v>
      </c>
      <c r="R219" s="107">
        <f t="shared" si="20"/>
        <v>1.9648183687457133E-2</v>
      </c>
      <c r="W219" s="90">
        <v>41586</v>
      </c>
      <c r="X219" s="54">
        <v>44.177658000000001</v>
      </c>
      <c r="Y219" s="54">
        <v>1844910</v>
      </c>
      <c r="Z219" s="107">
        <f t="shared" si="21"/>
        <v>4.3650548428800784E-2</v>
      </c>
      <c r="AE219" s="90">
        <v>41586</v>
      </c>
      <c r="AF219" s="54">
        <v>20.546665000000001</v>
      </c>
      <c r="AG219" s="54">
        <v>23288602</v>
      </c>
      <c r="AH219" s="107">
        <f t="shared" si="22"/>
        <v>-3.3963662716066656E-3</v>
      </c>
      <c r="AL219" s="10">
        <v>41950</v>
      </c>
      <c r="AM219">
        <v>2031.920044</v>
      </c>
      <c r="AN219">
        <v>3704280000</v>
      </c>
      <c r="AO219" s="107">
        <f t="shared" si="23"/>
        <v>3.1201847822315276E-3</v>
      </c>
    </row>
    <row r="220" spans="1:41" x14ac:dyDescent="0.15">
      <c r="A220" s="10">
        <v>41953</v>
      </c>
      <c r="B220" s="9">
        <v>15.2555</v>
      </c>
      <c r="C220">
        <v>56182000</v>
      </c>
      <c r="D220" s="107">
        <f t="shared" si="19"/>
        <v>2.2614794664219451E-2</v>
      </c>
      <c r="H220" s="90">
        <v>42229</v>
      </c>
      <c r="I220" s="54">
        <v>53.580002</v>
      </c>
      <c r="J220" s="54">
        <v>6591300</v>
      </c>
      <c r="K220" s="107">
        <f t="shared" si="24"/>
        <v>-7.5587959104592817E-2</v>
      </c>
      <c r="O220" s="90">
        <v>43374</v>
      </c>
      <c r="P220" s="54">
        <v>44.630001</v>
      </c>
      <c r="Q220" s="54">
        <v>9357400</v>
      </c>
      <c r="R220" s="107">
        <f t="shared" si="20"/>
        <v>-0.3515572406104136</v>
      </c>
      <c r="W220" s="90">
        <v>41589</v>
      </c>
      <c r="X220" s="54">
        <v>46.106037000000001</v>
      </c>
      <c r="Y220" s="54">
        <v>1198280</v>
      </c>
      <c r="Z220" s="107">
        <f t="shared" si="21"/>
        <v>-9.5056315510266831E-3</v>
      </c>
      <c r="AE220" s="90">
        <v>41589</v>
      </c>
      <c r="AF220" s="54">
        <v>20.476880999999999</v>
      </c>
      <c r="AG220" s="54">
        <v>16391786</v>
      </c>
      <c r="AH220" s="107">
        <f t="shared" si="22"/>
        <v>1.8972615995571651E-4</v>
      </c>
      <c r="AL220" s="10">
        <v>41953</v>
      </c>
      <c r="AM220">
        <v>2038.26001</v>
      </c>
      <c r="AN220">
        <v>3284940000</v>
      </c>
      <c r="AO220" s="107">
        <f t="shared" si="23"/>
        <v>6.9669423578599954E-4</v>
      </c>
    </row>
    <row r="221" spans="1:41" x14ac:dyDescent="0.15">
      <c r="A221" s="10">
        <v>41954</v>
      </c>
      <c r="B221" s="9">
        <v>15.6005</v>
      </c>
      <c r="C221">
        <v>76072000</v>
      </c>
      <c r="D221" s="107">
        <f t="shared" si="19"/>
        <v>-1.6025127399763583E-3</v>
      </c>
      <c r="H221" s="90">
        <v>42230</v>
      </c>
      <c r="I221" s="54">
        <v>49.529998999999997</v>
      </c>
      <c r="J221" s="54">
        <v>3533200</v>
      </c>
      <c r="K221" s="107">
        <f t="shared" si="24"/>
        <v>1.7363214564167562E-2</v>
      </c>
      <c r="O221" s="90">
        <v>43375</v>
      </c>
      <c r="P221" s="54">
        <v>28.940000999999999</v>
      </c>
      <c r="Q221" s="54">
        <v>39929900</v>
      </c>
      <c r="R221" s="107">
        <f t="shared" si="20"/>
        <v>-3.5590911002387315E-2</v>
      </c>
      <c r="W221" s="90">
        <v>41590</v>
      </c>
      <c r="X221" s="54">
        <v>45.667769999999997</v>
      </c>
      <c r="Y221" s="54">
        <v>1196160</v>
      </c>
      <c r="Z221" s="107">
        <f t="shared" si="21"/>
        <v>3.2629664203003506E-2</v>
      </c>
      <c r="AE221" s="90">
        <v>41590</v>
      </c>
      <c r="AF221" s="54">
        <v>20.480765999999999</v>
      </c>
      <c r="AG221" s="54">
        <v>25500658</v>
      </c>
      <c r="AH221" s="107">
        <f t="shared" si="22"/>
        <v>3.7855029445674759E-3</v>
      </c>
      <c r="AL221" s="10">
        <v>41954</v>
      </c>
      <c r="AM221">
        <v>2039.6800539999999</v>
      </c>
      <c r="AN221">
        <v>2958320000</v>
      </c>
      <c r="AO221" s="107">
        <f t="shared" si="23"/>
        <v>-7.011168232956555E-4</v>
      </c>
    </row>
    <row r="222" spans="1:41" x14ac:dyDescent="0.15">
      <c r="A222" s="10">
        <v>41955</v>
      </c>
      <c r="B222" s="9">
        <v>15.5755</v>
      </c>
      <c r="C222">
        <v>43660000</v>
      </c>
      <c r="D222" s="107">
        <f t="shared" si="19"/>
        <v>1.5954543995377435E-2</v>
      </c>
      <c r="H222" s="90">
        <v>42233</v>
      </c>
      <c r="I222" s="54">
        <v>50.389999000000003</v>
      </c>
      <c r="J222" s="54">
        <v>1819000</v>
      </c>
      <c r="K222" s="107">
        <f t="shared" si="24"/>
        <v>-0.10478265736818149</v>
      </c>
      <c r="O222" s="90">
        <v>43376</v>
      </c>
      <c r="P222" s="54">
        <v>27.91</v>
      </c>
      <c r="Q222" s="54">
        <v>15138200</v>
      </c>
      <c r="R222" s="107">
        <f t="shared" si="20"/>
        <v>2.7588677893228164E-2</v>
      </c>
      <c r="W222" s="90">
        <v>41591</v>
      </c>
      <c r="X222" s="54">
        <v>47.157893999999999</v>
      </c>
      <c r="Y222" s="54">
        <v>1326060</v>
      </c>
      <c r="Z222" s="107">
        <f t="shared" si="21"/>
        <v>4.4609434848808194E-2</v>
      </c>
      <c r="AE222" s="90">
        <v>41591</v>
      </c>
      <c r="AF222" s="54">
        <v>20.558295999999999</v>
      </c>
      <c r="AG222" s="54">
        <v>18187092</v>
      </c>
      <c r="AH222" s="107">
        <f t="shared" si="22"/>
        <v>-2.828687747272296E-3</v>
      </c>
      <c r="AL222" s="10">
        <v>41955</v>
      </c>
      <c r="AM222">
        <v>2038.25</v>
      </c>
      <c r="AN222">
        <v>3246650000</v>
      </c>
      <c r="AO222" s="107">
        <f t="shared" si="23"/>
        <v>5.2984471973505087E-4</v>
      </c>
    </row>
    <row r="223" spans="1:41" x14ac:dyDescent="0.15">
      <c r="A223" s="10">
        <v>41956</v>
      </c>
      <c r="B223" s="9">
        <v>15.824</v>
      </c>
      <c r="C223">
        <v>73728000</v>
      </c>
      <c r="D223" s="107">
        <f t="shared" si="19"/>
        <v>3.5831711324570303E-2</v>
      </c>
      <c r="H223" s="90">
        <v>42234</v>
      </c>
      <c r="I223" s="54">
        <v>45.110000999999997</v>
      </c>
      <c r="J223" s="54">
        <v>5630300</v>
      </c>
      <c r="K223" s="107">
        <f t="shared" si="24"/>
        <v>-2.704504484493353E-2</v>
      </c>
      <c r="O223" s="90">
        <v>43377</v>
      </c>
      <c r="P223" s="54">
        <v>28.68</v>
      </c>
      <c r="Q223" s="54">
        <v>7851000</v>
      </c>
      <c r="R223" s="107">
        <f t="shared" si="20"/>
        <v>-8.2984693165969348E-2</v>
      </c>
      <c r="W223" s="90">
        <v>41592</v>
      </c>
      <c r="X223" s="54">
        <v>49.261581</v>
      </c>
      <c r="Y223" s="54">
        <v>2913140</v>
      </c>
      <c r="Z223" s="107">
        <f t="shared" si="21"/>
        <v>-1.6014163248231905E-2</v>
      </c>
      <c r="AE223" s="90">
        <v>41592</v>
      </c>
      <c r="AF223" s="54">
        <v>20.500143000000001</v>
      </c>
      <c r="AG223" s="54">
        <v>24993382</v>
      </c>
      <c r="AH223" s="107">
        <f t="shared" si="22"/>
        <v>-5.2947435537401555E-3</v>
      </c>
      <c r="AL223" s="10">
        <v>41956</v>
      </c>
      <c r="AM223">
        <v>2039.329956</v>
      </c>
      <c r="AN223">
        <v>3455270000</v>
      </c>
      <c r="AO223" s="107">
        <f t="shared" si="23"/>
        <v>2.4027009388971621E-4</v>
      </c>
    </row>
    <row r="224" spans="1:41" x14ac:dyDescent="0.15">
      <c r="A224" s="10">
        <v>41957</v>
      </c>
      <c r="B224" s="9">
        <v>16.391000999999999</v>
      </c>
      <c r="C224">
        <v>177556000</v>
      </c>
      <c r="D224" s="107">
        <f t="shared" si="19"/>
        <v>-1.4550728170902971E-2</v>
      </c>
      <c r="H224" s="90">
        <v>42235</v>
      </c>
      <c r="I224" s="54">
        <v>43.889999000000003</v>
      </c>
      <c r="J224" s="54">
        <v>1997600</v>
      </c>
      <c r="K224" s="107">
        <f t="shared" si="24"/>
        <v>-1.526539109741154E-2</v>
      </c>
      <c r="O224" s="90">
        <v>43378</v>
      </c>
      <c r="P224" s="54">
        <v>26.299999</v>
      </c>
      <c r="Q224" s="54">
        <v>9982900</v>
      </c>
      <c r="R224" s="107">
        <f t="shared" si="20"/>
        <v>-1.5209088030763818E-2</v>
      </c>
      <c r="W224" s="90">
        <v>41593</v>
      </c>
      <c r="X224" s="54">
        <v>48.472698000000001</v>
      </c>
      <c r="Y224" s="54">
        <v>1431860</v>
      </c>
      <c r="Z224" s="107">
        <f t="shared" si="21"/>
        <v>-2.5316540044872271E-2</v>
      </c>
      <c r="AE224" s="90">
        <v>41593</v>
      </c>
      <c r="AF224" s="54">
        <v>20.3916</v>
      </c>
      <c r="AG224" s="54">
        <v>25152574</v>
      </c>
      <c r="AH224" s="107">
        <f t="shared" si="22"/>
        <v>-9.8862276623709056E-3</v>
      </c>
      <c r="AL224" s="10">
        <v>41957</v>
      </c>
      <c r="AM224">
        <v>2039.8199460000001</v>
      </c>
      <c r="AN224">
        <v>3227130000</v>
      </c>
      <c r="AO224" s="107">
        <f t="shared" si="23"/>
        <v>7.3535902173205159E-4</v>
      </c>
    </row>
    <row r="225" spans="1:41" x14ac:dyDescent="0.15">
      <c r="A225" s="10">
        <v>41960</v>
      </c>
      <c r="B225" s="9">
        <v>16.1525</v>
      </c>
      <c r="C225">
        <v>95698000</v>
      </c>
      <c r="D225" s="107">
        <f t="shared" si="19"/>
        <v>5.8195325800960429E-3</v>
      </c>
      <c r="H225" s="90">
        <v>42236</v>
      </c>
      <c r="I225" s="54">
        <v>43.220001000000003</v>
      </c>
      <c r="J225" s="54">
        <v>1496500</v>
      </c>
      <c r="K225" s="107">
        <f t="shared" si="24"/>
        <v>1.4113858997828244E-2</v>
      </c>
      <c r="O225" s="90">
        <v>43381</v>
      </c>
      <c r="P225" s="54">
        <v>25.9</v>
      </c>
      <c r="Q225" s="54">
        <v>5222300</v>
      </c>
      <c r="R225" s="107">
        <f t="shared" si="20"/>
        <v>-2.7413088803088792E-2</v>
      </c>
      <c r="W225" s="90">
        <v>41596</v>
      </c>
      <c r="X225" s="54">
        <v>47.245536999999999</v>
      </c>
      <c r="Y225" s="54">
        <v>1376590</v>
      </c>
      <c r="Z225" s="107">
        <f t="shared" si="21"/>
        <v>-2.9684623967762169E-2</v>
      </c>
      <c r="AE225" s="90">
        <v>41596</v>
      </c>
      <c r="AF225" s="54">
        <v>20.190003999999998</v>
      </c>
      <c r="AG225" s="54">
        <v>30303266</v>
      </c>
      <c r="AH225" s="107">
        <f t="shared" si="22"/>
        <v>9.6022764532399663E-4</v>
      </c>
      <c r="AL225" s="10">
        <v>41960</v>
      </c>
      <c r="AM225">
        <v>2041.3199460000001</v>
      </c>
      <c r="AN225">
        <v>3152890000</v>
      </c>
      <c r="AO225" s="107">
        <f t="shared" si="23"/>
        <v>5.1339835387078647E-3</v>
      </c>
    </row>
    <row r="226" spans="1:41" x14ac:dyDescent="0.15">
      <c r="A226" s="10">
        <v>41961</v>
      </c>
      <c r="B226" s="9">
        <v>16.246500000000001</v>
      </c>
      <c r="C226">
        <v>70990000</v>
      </c>
      <c r="D226" s="107">
        <f t="shared" si="19"/>
        <v>4.9549133659558819E-3</v>
      </c>
      <c r="H226" s="90">
        <v>42237</v>
      </c>
      <c r="I226" s="54">
        <v>43.830002</v>
      </c>
      <c r="J226" s="54">
        <v>1329500</v>
      </c>
      <c r="K226" s="107">
        <f t="shared" si="24"/>
        <v>-6.525213026456167E-2</v>
      </c>
      <c r="O226" s="90">
        <v>43382</v>
      </c>
      <c r="P226" s="54">
        <v>25.190000999999999</v>
      </c>
      <c r="Q226" s="54">
        <v>4329800</v>
      </c>
      <c r="R226" s="107">
        <f t="shared" si="20"/>
        <v>-5.8753550664805365E-2</v>
      </c>
      <c r="W226" s="90">
        <v>41597</v>
      </c>
      <c r="X226" s="54">
        <v>45.843071000000002</v>
      </c>
      <c r="Y226" s="54">
        <v>1250630</v>
      </c>
      <c r="Z226" s="107">
        <f t="shared" si="21"/>
        <v>7.648265972408419E-3</v>
      </c>
      <c r="AE226" s="90">
        <v>41597</v>
      </c>
      <c r="AF226" s="54">
        <v>20.209391</v>
      </c>
      <c r="AG226" s="54">
        <v>24385601</v>
      </c>
      <c r="AH226" s="107">
        <f t="shared" si="22"/>
        <v>-3.337809635134481E-2</v>
      </c>
      <c r="AL226" s="10">
        <v>41961</v>
      </c>
      <c r="AM226">
        <v>2051.8000489999999</v>
      </c>
      <c r="AN226">
        <v>3416190000</v>
      </c>
      <c r="AO226" s="107">
        <f t="shared" si="23"/>
        <v>-1.5011589465070418E-3</v>
      </c>
    </row>
    <row r="227" spans="1:41" x14ac:dyDescent="0.15">
      <c r="A227" s="10">
        <v>41962</v>
      </c>
      <c r="B227" s="9">
        <v>16.327000000000002</v>
      </c>
      <c r="C227">
        <v>65632000</v>
      </c>
      <c r="D227" s="107">
        <f t="shared" si="19"/>
        <v>1.2249647822625054E-2</v>
      </c>
      <c r="H227" s="90">
        <v>42240</v>
      </c>
      <c r="I227" s="54">
        <v>40.970001000000003</v>
      </c>
      <c r="J227" s="54">
        <v>1471400</v>
      </c>
      <c r="K227" s="107">
        <f t="shared" si="24"/>
        <v>3.2950914499611406E-2</v>
      </c>
      <c r="O227" s="90">
        <v>43383</v>
      </c>
      <c r="P227" s="54">
        <v>23.709999</v>
      </c>
      <c r="Q227" s="54">
        <v>4370500</v>
      </c>
      <c r="R227" s="107">
        <f t="shared" si="20"/>
        <v>3.7536948019272431E-2</v>
      </c>
      <c r="W227" s="90">
        <v>41598</v>
      </c>
      <c r="X227" s="54">
        <v>46.193691000000001</v>
      </c>
      <c r="Y227" s="54">
        <v>804110</v>
      </c>
      <c r="Z227" s="107">
        <f t="shared" si="21"/>
        <v>1.3282744606833985E-2</v>
      </c>
      <c r="AE227" s="90">
        <v>41598</v>
      </c>
      <c r="AF227" s="54">
        <v>19.534839999999999</v>
      </c>
      <c r="AG227" s="54">
        <v>81408413</v>
      </c>
      <c r="AH227" s="107">
        <f t="shared" si="22"/>
        <v>-3.5720282326346942E-3</v>
      </c>
      <c r="AL227" s="10">
        <v>41962</v>
      </c>
      <c r="AM227">
        <v>2048.719971</v>
      </c>
      <c r="AN227">
        <v>3390850000</v>
      </c>
      <c r="AO227" s="107">
        <f t="shared" si="23"/>
        <v>1.9670960682991456E-3</v>
      </c>
    </row>
    <row r="228" spans="1:41" x14ac:dyDescent="0.15">
      <c r="A228" s="10">
        <v>41963</v>
      </c>
      <c r="B228" s="9">
        <v>16.527000000000001</v>
      </c>
      <c r="C228">
        <v>68734000</v>
      </c>
      <c r="D228" s="107">
        <f t="shared" si="19"/>
        <v>6.3229866279419511E-3</v>
      </c>
      <c r="H228" s="90">
        <v>42241</v>
      </c>
      <c r="I228" s="54">
        <v>42.32</v>
      </c>
      <c r="J228" s="54">
        <v>1449000</v>
      </c>
      <c r="K228" s="107">
        <f t="shared" si="24"/>
        <v>1.7249503780718323E-2</v>
      </c>
      <c r="O228" s="90">
        <v>43384</v>
      </c>
      <c r="P228" s="54">
        <v>24.6</v>
      </c>
      <c r="Q228" s="54">
        <v>5879100</v>
      </c>
      <c r="R228" s="107">
        <f t="shared" si="20"/>
        <v>6.0162601626016166E-2</v>
      </c>
      <c r="W228" s="90">
        <v>41599</v>
      </c>
      <c r="X228" s="54">
        <v>46.807270000000003</v>
      </c>
      <c r="Y228" s="54">
        <v>677300</v>
      </c>
      <c r="Z228" s="107">
        <f t="shared" si="21"/>
        <v>-2.0599342794399234E-2</v>
      </c>
      <c r="AE228" s="90">
        <v>41599</v>
      </c>
      <c r="AF228" s="54">
        <v>19.465060999999999</v>
      </c>
      <c r="AG228" s="54">
        <v>41840410</v>
      </c>
      <c r="AH228" s="107">
        <f t="shared" si="22"/>
        <v>2.3897690328327226E-3</v>
      </c>
      <c r="AL228" s="10">
        <v>41963</v>
      </c>
      <c r="AM228">
        <v>2052.75</v>
      </c>
      <c r="AN228">
        <v>3128290000</v>
      </c>
      <c r="AO228" s="107">
        <f t="shared" si="23"/>
        <v>5.2368773596394025E-3</v>
      </c>
    </row>
    <row r="229" spans="1:41" x14ac:dyDescent="0.15">
      <c r="A229" s="10">
        <v>41964</v>
      </c>
      <c r="B229" s="9">
        <v>16.631499999999999</v>
      </c>
      <c r="C229">
        <v>89332000</v>
      </c>
      <c r="D229" s="107">
        <f t="shared" si="19"/>
        <v>9.0490935874696365E-3</v>
      </c>
      <c r="H229" s="90">
        <v>42242</v>
      </c>
      <c r="I229" s="54">
        <v>43.049999</v>
      </c>
      <c r="J229" s="54">
        <v>1255900</v>
      </c>
      <c r="K229" s="107">
        <f t="shared" si="24"/>
        <v>-3.0429663889190883E-2</v>
      </c>
      <c r="O229" s="90">
        <v>43385</v>
      </c>
      <c r="P229" s="54">
        <v>26.08</v>
      </c>
      <c r="Q229" s="54">
        <v>3515500</v>
      </c>
      <c r="R229" s="107">
        <f t="shared" si="20"/>
        <v>-8.4355444785275679E-3</v>
      </c>
      <c r="W229" s="90">
        <v>41600</v>
      </c>
      <c r="X229" s="54">
        <v>45.843071000000002</v>
      </c>
      <c r="Y229" s="54">
        <v>998100</v>
      </c>
      <c r="Z229" s="107">
        <f t="shared" si="21"/>
        <v>7.648265972408419E-3</v>
      </c>
      <c r="AE229" s="90">
        <v>41600</v>
      </c>
      <c r="AF229" s="54">
        <v>19.511578</v>
      </c>
      <c r="AG229" s="54">
        <v>32588503</v>
      </c>
      <c r="AH229" s="107">
        <f t="shared" si="22"/>
        <v>-2.5631089397279871E-2</v>
      </c>
      <c r="AL229" s="10">
        <v>41964</v>
      </c>
      <c r="AM229">
        <v>2063.5</v>
      </c>
      <c r="AN229">
        <v>3916420000</v>
      </c>
      <c r="AO229" s="107">
        <f t="shared" si="23"/>
        <v>2.8640232614489669E-3</v>
      </c>
    </row>
    <row r="230" spans="1:41" x14ac:dyDescent="0.15">
      <c r="A230" s="10">
        <v>41967</v>
      </c>
      <c r="B230" s="9">
        <v>16.782</v>
      </c>
      <c r="C230">
        <v>55084000</v>
      </c>
      <c r="D230" s="107">
        <f t="shared" si="19"/>
        <v>-1.7875700154927898E-3</v>
      </c>
      <c r="H230" s="90">
        <v>42243</v>
      </c>
      <c r="I230" s="54">
        <v>41.740001999999997</v>
      </c>
      <c r="J230" s="54">
        <v>989500</v>
      </c>
      <c r="K230" s="107">
        <f t="shared" si="24"/>
        <v>1.1499735912806397E-2</v>
      </c>
      <c r="O230" s="90">
        <v>43388</v>
      </c>
      <c r="P230" s="54">
        <v>25.860001</v>
      </c>
      <c r="Q230" s="54">
        <v>1858700</v>
      </c>
      <c r="R230" s="107">
        <f t="shared" si="20"/>
        <v>3.402934903212107E-2</v>
      </c>
      <c r="W230" s="90">
        <v>41603</v>
      </c>
      <c r="X230" s="54">
        <v>46.193691000000001</v>
      </c>
      <c r="Y230" s="54">
        <v>786830</v>
      </c>
      <c r="Z230" s="107">
        <f t="shared" si="21"/>
        <v>-1.8975318512651773E-3</v>
      </c>
      <c r="AE230" s="90">
        <v>41603</v>
      </c>
      <c r="AF230" s="54">
        <v>19.011475000000001</v>
      </c>
      <c r="AG230" s="54">
        <v>82930716</v>
      </c>
      <c r="AH230" s="107">
        <f t="shared" si="22"/>
        <v>-5.7092887321998909E-3</v>
      </c>
      <c r="AL230" s="10">
        <v>41967</v>
      </c>
      <c r="AM230">
        <v>2069.4099120000001</v>
      </c>
      <c r="AN230">
        <v>3128060000</v>
      </c>
      <c r="AO230" s="107">
        <f t="shared" si="23"/>
        <v>-1.1500297675195448E-3</v>
      </c>
    </row>
    <row r="231" spans="1:41" x14ac:dyDescent="0.15">
      <c r="A231" s="10">
        <v>41968</v>
      </c>
      <c r="B231" s="9">
        <v>16.752001</v>
      </c>
      <c r="C231">
        <v>51300000</v>
      </c>
      <c r="D231" s="107">
        <f t="shared" si="19"/>
        <v>-4.387654943430408E-3</v>
      </c>
      <c r="H231" s="90">
        <v>42244</v>
      </c>
      <c r="I231" s="54">
        <v>42.220001000000003</v>
      </c>
      <c r="J231" s="54">
        <v>740400</v>
      </c>
      <c r="K231" s="107">
        <f t="shared" si="24"/>
        <v>-0.11653249368705609</v>
      </c>
      <c r="O231" s="90">
        <v>43389</v>
      </c>
      <c r="P231" s="54">
        <v>26.74</v>
      </c>
      <c r="Q231" s="54">
        <v>1749300</v>
      </c>
      <c r="R231" s="107">
        <f t="shared" si="20"/>
        <v>-5.2729992520568425E-2</v>
      </c>
      <c r="W231" s="90">
        <v>41604</v>
      </c>
      <c r="X231" s="54">
        <v>46.106037000000001</v>
      </c>
      <c r="Y231" s="54">
        <v>502930</v>
      </c>
      <c r="Z231" s="107">
        <f t="shared" si="21"/>
        <v>3.0418185800701103E-2</v>
      </c>
      <c r="AE231" s="90">
        <v>41604</v>
      </c>
      <c r="AF231" s="54">
        <v>18.902933000000001</v>
      </c>
      <c r="AG231" s="54">
        <v>55663740</v>
      </c>
      <c r="AH231" s="107">
        <f t="shared" si="22"/>
        <v>1.1074630587750711E-2</v>
      </c>
      <c r="AL231" s="10">
        <v>41968</v>
      </c>
      <c r="AM231">
        <v>2067.030029</v>
      </c>
      <c r="AN231">
        <v>3392940000</v>
      </c>
      <c r="AO231" s="107">
        <f t="shared" si="23"/>
        <v>2.8059819734722602E-3</v>
      </c>
    </row>
    <row r="232" spans="1:41" x14ac:dyDescent="0.15">
      <c r="A232" s="10">
        <v>41969</v>
      </c>
      <c r="B232" s="9">
        <v>16.678498999999999</v>
      </c>
      <c r="C232">
        <v>39672000</v>
      </c>
      <c r="D232" s="107">
        <f t="shared" si="19"/>
        <v>1.5199209473226727E-2</v>
      </c>
      <c r="H232" s="90">
        <v>42247</v>
      </c>
      <c r="I232" s="54">
        <v>37.299999</v>
      </c>
      <c r="J232" s="54">
        <v>3694400</v>
      </c>
      <c r="K232" s="107">
        <f t="shared" si="24"/>
        <v>-2.2788150744990632E-2</v>
      </c>
      <c r="O232" s="90">
        <v>43390</v>
      </c>
      <c r="P232" s="54">
        <v>25.33</v>
      </c>
      <c r="Q232" s="54">
        <v>2001600</v>
      </c>
      <c r="R232" s="107">
        <f t="shared" si="20"/>
        <v>1.3028030003948032E-2</v>
      </c>
      <c r="W232" s="90">
        <v>41605</v>
      </c>
      <c r="X232" s="54">
        <v>47.508499</v>
      </c>
      <c r="Y232" s="54">
        <v>1130790</v>
      </c>
      <c r="Z232" s="107">
        <f t="shared" si="21"/>
        <v>3.6901186880267112E-3</v>
      </c>
      <c r="AE232" s="90">
        <v>41605</v>
      </c>
      <c r="AF232" s="54">
        <v>19.112276000000001</v>
      </c>
      <c r="AG232" s="54">
        <v>30033115</v>
      </c>
      <c r="AH232" s="107">
        <f t="shared" si="22"/>
        <v>2.4746398597424779E-2</v>
      </c>
      <c r="AL232" s="10">
        <v>41969</v>
      </c>
      <c r="AM232">
        <v>2072.830078</v>
      </c>
      <c r="AN232">
        <v>2745260000</v>
      </c>
      <c r="AO232" s="107">
        <f t="shared" si="23"/>
        <v>-2.5424269243935482E-3</v>
      </c>
    </row>
    <row r="233" spans="1:41" x14ac:dyDescent="0.15">
      <c r="A233" s="10">
        <v>41971</v>
      </c>
      <c r="B233" s="9">
        <v>16.931999000000001</v>
      </c>
      <c r="C233">
        <v>61036000</v>
      </c>
      <c r="D233" s="107">
        <f t="shared" si="19"/>
        <v>-3.7325775887418922E-2</v>
      </c>
      <c r="H233" s="90">
        <v>42248</v>
      </c>
      <c r="I233" s="54">
        <v>36.450001</v>
      </c>
      <c r="J233" s="54">
        <v>3140300</v>
      </c>
      <c r="K233" s="107">
        <f t="shared" si="24"/>
        <v>-4.9382989042989767E-3</v>
      </c>
      <c r="O233" s="90">
        <v>43391</v>
      </c>
      <c r="P233" s="54">
        <v>25.66</v>
      </c>
      <c r="Q233" s="54">
        <v>1644900</v>
      </c>
      <c r="R233" s="107">
        <f t="shared" si="20"/>
        <v>-5.8456742010911888E-2</v>
      </c>
      <c r="W233" s="90">
        <v>41607</v>
      </c>
      <c r="X233" s="54">
        <v>47.683810999999999</v>
      </c>
      <c r="Y233" s="54">
        <v>357420</v>
      </c>
      <c r="Z233" s="107">
        <f t="shared" si="21"/>
        <v>-1.6544210361038481E-2</v>
      </c>
      <c r="AE233" s="90">
        <v>41607</v>
      </c>
      <c r="AF233" s="54">
        <v>19.585235999999998</v>
      </c>
      <c r="AG233" s="54">
        <v>22896562</v>
      </c>
      <c r="AH233" s="107">
        <f t="shared" si="22"/>
        <v>1.6429365466926305E-2</v>
      </c>
      <c r="AL233" s="10">
        <v>41971</v>
      </c>
      <c r="AM233">
        <v>2067.5600589999999</v>
      </c>
      <c r="AN233">
        <v>2504640000</v>
      </c>
      <c r="AO233" s="107">
        <f t="shared" si="23"/>
        <v>-6.8293629191256144E-3</v>
      </c>
    </row>
    <row r="234" spans="1:41" x14ac:dyDescent="0.15">
      <c r="A234" s="10">
        <v>41974</v>
      </c>
      <c r="B234" s="9">
        <v>16.299999</v>
      </c>
      <c r="C234">
        <v>98898000</v>
      </c>
      <c r="D234" s="107">
        <f t="shared" si="19"/>
        <v>9.509816534345461E-4</v>
      </c>
      <c r="H234" s="90">
        <v>42249</v>
      </c>
      <c r="I234" s="54">
        <v>36.270000000000003</v>
      </c>
      <c r="J234" s="54">
        <v>1992800</v>
      </c>
      <c r="K234" s="107">
        <f t="shared" si="24"/>
        <v>-3.7496553625586015E-2</v>
      </c>
      <c r="O234" s="90">
        <v>43392</v>
      </c>
      <c r="P234" s="54">
        <v>24.16</v>
      </c>
      <c r="Q234" s="54">
        <v>2340100</v>
      </c>
      <c r="R234" s="107">
        <f t="shared" si="20"/>
        <v>1.490066225165565E-2</v>
      </c>
      <c r="W234" s="90">
        <v>41610</v>
      </c>
      <c r="X234" s="54">
        <v>46.894919999999999</v>
      </c>
      <c r="Y234" s="54">
        <v>581520</v>
      </c>
      <c r="Z234" s="107">
        <f t="shared" si="21"/>
        <v>1.8691598151782784E-2</v>
      </c>
      <c r="AE234" s="90">
        <v>41610</v>
      </c>
      <c r="AF234" s="54">
        <v>19.907008999999999</v>
      </c>
      <c r="AG234" s="54">
        <v>58951886</v>
      </c>
      <c r="AH234" s="107">
        <f t="shared" si="22"/>
        <v>1.1294916277980294E-2</v>
      </c>
      <c r="AL234" s="10">
        <v>41974</v>
      </c>
      <c r="AM234">
        <v>2053.4399410000001</v>
      </c>
      <c r="AN234">
        <v>4159010000</v>
      </c>
      <c r="AO234" s="107">
        <f t="shared" si="23"/>
        <v>6.3844613802610528E-3</v>
      </c>
    </row>
    <row r="235" spans="1:41" x14ac:dyDescent="0.15">
      <c r="A235" s="10">
        <v>41975</v>
      </c>
      <c r="B235" s="9">
        <v>16.3155</v>
      </c>
      <c r="C235">
        <v>55806000</v>
      </c>
      <c r="D235" s="107">
        <f t="shared" si="19"/>
        <v>-3.0063436609359284E-2</v>
      </c>
      <c r="H235" s="90">
        <v>42250</v>
      </c>
      <c r="I235" s="54">
        <v>34.909999999999997</v>
      </c>
      <c r="J235" s="54">
        <v>1030000</v>
      </c>
      <c r="K235" s="107">
        <f t="shared" si="24"/>
        <v>8.5934975651678069E-3</v>
      </c>
      <c r="O235" s="90">
        <v>43395</v>
      </c>
      <c r="P235" s="54">
        <v>24.52</v>
      </c>
      <c r="Q235" s="54">
        <v>1553700</v>
      </c>
      <c r="R235" s="107">
        <f t="shared" si="20"/>
        <v>-8.1566068515497303E-3</v>
      </c>
      <c r="W235" s="90">
        <v>41611</v>
      </c>
      <c r="X235" s="54">
        <v>47.771461000000002</v>
      </c>
      <c r="Y235" s="54">
        <v>816150</v>
      </c>
      <c r="Z235" s="107">
        <f t="shared" si="21"/>
        <v>-3.6696386572728779E-3</v>
      </c>
      <c r="AE235" s="90">
        <v>41611</v>
      </c>
      <c r="AF235" s="54">
        <v>20.131857</v>
      </c>
      <c r="AG235" s="54">
        <v>34375730</v>
      </c>
      <c r="AH235" s="107">
        <f t="shared" si="22"/>
        <v>-1.6175656324202925E-2</v>
      </c>
      <c r="AL235" s="10">
        <v>41975</v>
      </c>
      <c r="AM235">
        <v>2066.5500489999999</v>
      </c>
      <c r="AN235">
        <v>3686650000</v>
      </c>
      <c r="AO235" s="107">
        <f t="shared" si="23"/>
        <v>3.7647425978213356E-3</v>
      </c>
    </row>
    <row r="236" spans="1:41" x14ac:dyDescent="0.15">
      <c r="A236" s="10">
        <v>41976</v>
      </c>
      <c r="B236" s="9">
        <v>15.824999999999999</v>
      </c>
      <c r="C236">
        <v>113620000</v>
      </c>
      <c r="D236" s="107">
        <f t="shared" si="19"/>
        <v>1.3586097946287623E-3</v>
      </c>
      <c r="H236" s="90">
        <v>42251</v>
      </c>
      <c r="I236" s="54">
        <v>35.209999000000003</v>
      </c>
      <c r="J236" s="54">
        <v>1124400</v>
      </c>
      <c r="K236" s="107">
        <f t="shared" si="24"/>
        <v>6.7594463720376696E-2</v>
      </c>
      <c r="O236" s="90">
        <v>43396</v>
      </c>
      <c r="P236" s="54">
        <v>24.32</v>
      </c>
      <c r="Q236" s="54">
        <v>1630000</v>
      </c>
      <c r="R236" s="107">
        <f t="shared" si="20"/>
        <v>-1.3157894736842146E-2</v>
      </c>
      <c r="W236" s="90">
        <v>41612</v>
      </c>
      <c r="X236" s="54">
        <v>47.596156999999998</v>
      </c>
      <c r="Y236" s="54">
        <v>857270</v>
      </c>
      <c r="Z236" s="107">
        <f t="shared" si="21"/>
        <v>-5.5249418561250652E-3</v>
      </c>
      <c r="AE236" s="90">
        <v>41612</v>
      </c>
      <c r="AF236" s="54">
        <v>19.806211000000001</v>
      </c>
      <c r="AG236" s="54">
        <v>36743652</v>
      </c>
      <c r="AH236" s="107">
        <f t="shared" si="22"/>
        <v>6.2633383033230405E-3</v>
      </c>
      <c r="AL236" s="10">
        <v>41976</v>
      </c>
      <c r="AM236">
        <v>2074.330078</v>
      </c>
      <c r="AN236">
        <v>3612680000</v>
      </c>
      <c r="AO236" s="107">
        <f t="shared" si="23"/>
        <v>-1.1618960866265349E-3</v>
      </c>
    </row>
    <row r="237" spans="1:41" x14ac:dyDescent="0.15">
      <c r="A237" s="10">
        <v>41977</v>
      </c>
      <c r="B237" s="9">
        <v>15.846500000000001</v>
      </c>
      <c r="C237">
        <v>65806000</v>
      </c>
      <c r="D237" s="107">
        <f t="shared" si="19"/>
        <v>-1.3567664784021716E-2</v>
      </c>
      <c r="H237" s="90">
        <v>42255</v>
      </c>
      <c r="I237" s="54">
        <v>37.590000000000003</v>
      </c>
      <c r="J237" s="54">
        <v>1893100</v>
      </c>
      <c r="K237" s="107">
        <f t="shared" si="24"/>
        <v>-1.8887975525405776E-2</v>
      </c>
      <c r="O237" s="90">
        <v>43397</v>
      </c>
      <c r="P237" s="54">
        <v>24</v>
      </c>
      <c r="Q237" s="54">
        <v>1386500</v>
      </c>
      <c r="R237" s="107">
        <f t="shared" si="20"/>
        <v>3.3333291666666653E-2</v>
      </c>
      <c r="W237" s="90">
        <v>41613</v>
      </c>
      <c r="X237" s="54">
        <v>47.333190999999999</v>
      </c>
      <c r="Y237" s="54">
        <v>625980</v>
      </c>
      <c r="Z237" s="107">
        <f t="shared" si="21"/>
        <v>-1.8518506390157174E-3</v>
      </c>
      <c r="AE237" s="90">
        <v>41613</v>
      </c>
      <c r="AF237" s="54">
        <v>19.930264000000001</v>
      </c>
      <c r="AG237" s="54">
        <v>23590354</v>
      </c>
      <c r="AH237" s="107">
        <f t="shared" si="22"/>
        <v>1.16707435486052E-2</v>
      </c>
      <c r="AL237" s="10">
        <v>41977</v>
      </c>
      <c r="AM237">
        <v>2071.919922</v>
      </c>
      <c r="AN237">
        <v>3408340000</v>
      </c>
      <c r="AO237" s="107">
        <f t="shared" si="23"/>
        <v>1.6652163837824752E-3</v>
      </c>
    </row>
    <row r="238" spans="1:41" x14ac:dyDescent="0.15">
      <c r="A238" s="10">
        <v>41978</v>
      </c>
      <c r="B238" s="9">
        <v>15.631500000000001</v>
      </c>
      <c r="C238">
        <v>65304000</v>
      </c>
      <c r="D238" s="107">
        <f t="shared" si="19"/>
        <v>-1.9160029427758074E-2</v>
      </c>
      <c r="H238" s="90">
        <v>42256</v>
      </c>
      <c r="I238" s="54">
        <v>36.880001</v>
      </c>
      <c r="J238" s="54">
        <v>1649500</v>
      </c>
      <c r="K238" s="107">
        <f t="shared" si="24"/>
        <v>-4.1214749424762886E-2</v>
      </c>
      <c r="O238" s="90">
        <v>43398</v>
      </c>
      <c r="P238" s="54">
        <v>24.799999</v>
      </c>
      <c r="Q238" s="54">
        <v>1572500</v>
      </c>
      <c r="R238" s="107">
        <f t="shared" si="20"/>
        <v>-4.556447764372884E-2</v>
      </c>
      <c r="W238" s="90">
        <v>41614</v>
      </c>
      <c r="X238" s="54">
        <v>47.245536999999999</v>
      </c>
      <c r="Y238" s="54">
        <v>517730</v>
      </c>
      <c r="Z238" s="107">
        <f t="shared" si="21"/>
        <v>-3.710572704465176E-3</v>
      </c>
      <c r="AE238" s="90">
        <v>41614</v>
      </c>
      <c r="AF238" s="54">
        <v>20.162865</v>
      </c>
      <c r="AG238" s="54">
        <v>22392374</v>
      </c>
      <c r="AH238" s="107">
        <f t="shared" si="22"/>
        <v>-6.1524986652441438E-3</v>
      </c>
      <c r="AL238" s="10">
        <v>41978</v>
      </c>
      <c r="AM238">
        <v>2075.3701169999999</v>
      </c>
      <c r="AN238">
        <v>3419620000</v>
      </c>
      <c r="AO238" s="107">
        <f t="shared" si="23"/>
        <v>-7.2565649262453791E-3</v>
      </c>
    </row>
    <row r="239" spans="1:41" x14ac:dyDescent="0.15">
      <c r="A239" s="10">
        <v>41981</v>
      </c>
      <c r="B239" s="9">
        <v>15.332000000000001</v>
      </c>
      <c r="C239">
        <v>72784000</v>
      </c>
      <c r="D239" s="107">
        <f t="shared" si="19"/>
        <v>1.9110357422384538E-2</v>
      </c>
      <c r="H239" s="90">
        <v>42257</v>
      </c>
      <c r="I239" s="54">
        <v>35.360000999999997</v>
      </c>
      <c r="J239" s="54">
        <v>1142600</v>
      </c>
      <c r="K239" s="107">
        <f t="shared" si="24"/>
        <v>-6.5328109012214086E-2</v>
      </c>
      <c r="O239" s="90">
        <v>43399</v>
      </c>
      <c r="P239" s="54">
        <v>23.67</v>
      </c>
      <c r="Q239" s="54">
        <v>1801900</v>
      </c>
      <c r="R239" s="107">
        <f t="shared" si="20"/>
        <v>2.0278833967046772E-2</v>
      </c>
      <c r="W239" s="90">
        <v>41617</v>
      </c>
      <c r="X239" s="54">
        <v>47.070228999999998</v>
      </c>
      <c r="Y239" s="54">
        <v>396480</v>
      </c>
      <c r="Z239" s="107">
        <f t="shared" si="21"/>
        <v>1.8624298598590716E-3</v>
      </c>
      <c r="AE239" s="90">
        <v>41617</v>
      </c>
      <c r="AF239" s="54">
        <v>20.038813000000001</v>
      </c>
      <c r="AG239" s="54">
        <v>18799387</v>
      </c>
      <c r="AH239" s="107">
        <f t="shared" si="22"/>
        <v>4.4495649517763969E-3</v>
      </c>
      <c r="AL239" s="10">
        <v>41981</v>
      </c>
      <c r="AM239">
        <v>2060.3100589999999</v>
      </c>
      <c r="AN239">
        <v>3800990000</v>
      </c>
      <c r="AO239" s="107">
        <f t="shared" si="23"/>
        <v>-2.3782391289095539E-4</v>
      </c>
    </row>
    <row r="240" spans="1:41" x14ac:dyDescent="0.15">
      <c r="A240" s="10">
        <v>41982</v>
      </c>
      <c r="B240" s="9">
        <v>15.625</v>
      </c>
      <c r="C240">
        <v>80990000</v>
      </c>
      <c r="D240" s="107">
        <f t="shared" si="19"/>
        <v>-2.1311999999999998E-2</v>
      </c>
      <c r="H240" s="90">
        <v>42258</v>
      </c>
      <c r="I240" s="54">
        <v>33.049999</v>
      </c>
      <c r="J240" s="54">
        <v>1837000</v>
      </c>
      <c r="K240" s="107">
        <f t="shared" si="24"/>
        <v>-1.422078711711916E-2</v>
      </c>
      <c r="O240" s="90">
        <v>43402</v>
      </c>
      <c r="P240" s="54">
        <v>24.15</v>
      </c>
      <c r="Q240" s="54">
        <v>1195600</v>
      </c>
      <c r="R240" s="107">
        <f t="shared" si="20"/>
        <v>7.5362277432712288E-2</v>
      </c>
      <c r="W240" s="90">
        <v>41618</v>
      </c>
      <c r="X240" s="54">
        <v>47.157893999999999</v>
      </c>
      <c r="Y240" s="54">
        <v>590060</v>
      </c>
      <c r="Z240" s="107">
        <f t="shared" si="21"/>
        <v>-1.672863084174192E-2</v>
      </c>
      <c r="AE240" s="90">
        <v>41618</v>
      </c>
      <c r="AF240" s="54">
        <v>20.127977000000001</v>
      </c>
      <c r="AG240" s="54">
        <v>22690087</v>
      </c>
      <c r="AH240" s="107">
        <f t="shared" si="22"/>
        <v>-1.0593116238159506E-2</v>
      </c>
      <c r="AL240" s="10">
        <v>41982</v>
      </c>
      <c r="AM240">
        <v>2059.820068</v>
      </c>
      <c r="AN240">
        <v>3970150000</v>
      </c>
      <c r="AO240" s="107">
        <f t="shared" si="23"/>
        <v>-1.6350968476922301E-2</v>
      </c>
    </row>
    <row r="241" spans="1:41" x14ac:dyDescent="0.15">
      <c r="A241" s="10">
        <v>41983</v>
      </c>
      <c r="B241" s="9">
        <v>15.292</v>
      </c>
      <c r="C241">
        <v>64918000</v>
      </c>
      <c r="D241" s="107">
        <f t="shared" si="19"/>
        <v>4.9699189118492804E-3</v>
      </c>
      <c r="H241" s="90">
        <v>42261</v>
      </c>
      <c r="I241" s="54">
        <v>32.580002</v>
      </c>
      <c r="J241" s="54">
        <v>1242800</v>
      </c>
      <c r="K241" s="107">
        <f t="shared" si="24"/>
        <v>5.2178633997628232E-3</v>
      </c>
      <c r="O241" s="90">
        <v>43403</v>
      </c>
      <c r="P241" s="54">
        <v>25.969999000000001</v>
      </c>
      <c r="Q241" s="54">
        <v>1712400</v>
      </c>
      <c r="R241" s="107">
        <f t="shared" si="20"/>
        <v>1.5017405275987938E-2</v>
      </c>
      <c r="W241" s="90">
        <v>41619</v>
      </c>
      <c r="X241" s="54">
        <v>46.369007000000003</v>
      </c>
      <c r="Y241" s="54">
        <v>854530</v>
      </c>
      <c r="Z241" s="107">
        <f t="shared" si="21"/>
        <v>-1.8903769062813991E-2</v>
      </c>
      <c r="AE241" s="90">
        <v>41619</v>
      </c>
      <c r="AF241" s="54">
        <v>19.914759</v>
      </c>
      <c r="AG241" s="54">
        <v>19546164</v>
      </c>
      <c r="AH241" s="107">
        <f t="shared" si="22"/>
        <v>0</v>
      </c>
      <c r="AL241" s="10">
        <v>41983</v>
      </c>
      <c r="AM241">
        <v>2026.1400149999999</v>
      </c>
      <c r="AN241">
        <v>4114440000</v>
      </c>
      <c r="AO241" s="107">
        <f t="shared" si="23"/>
        <v>4.5356890106136305E-3</v>
      </c>
    </row>
    <row r="242" spans="1:41" x14ac:dyDescent="0.15">
      <c r="A242" s="10">
        <v>41984</v>
      </c>
      <c r="B242" s="9">
        <v>15.368</v>
      </c>
      <c r="C242">
        <v>65258000</v>
      </c>
      <c r="D242" s="107">
        <f t="shared" si="19"/>
        <v>-1.3014055179594308E-4</v>
      </c>
      <c r="H242" s="90">
        <v>42262</v>
      </c>
      <c r="I242" s="54">
        <v>32.75</v>
      </c>
      <c r="J242" s="54">
        <v>1185800</v>
      </c>
      <c r="K242" s="107">
        <f t="shared" si="24"/>
        <v>2.4732854961831974E-2</v>
      </c>
      <c r="O242" s="90">
        <v>43404</v>
      </c>
      <c r="P242" s="54">
        <v>26.360001</v>
      </c>
      <c r="Q242" s="54">
        <v>1378300</v>
      </c>
      <c r="R242" s="107">
        <f t="shared" si="20"/>
        <v>5.5386909886687707E-2</v>
      </c>
      <c r="W242" s="90">
        <v>41620</v>
      </c>
      <c r="X242" s="54">
        <v>45.492457999999999</v>
      </c>
      <c r="Y242" s="54">
        <v>595360</v>
      </c>
      <c r="Z242" s="107">
        <f t="shared" si="21"/>
        <v>0</v>
      </c>
      <c r="AE242" s="90">
        <v>41620</v>
      </c>
      <c r="AF242" s="54">
        <v>19.914759</v>
      </c>
      <c r="AG242" s="54">
        <v>19308564</v>
      </c>
      <c r="AH242" s="107">
        <f t="shared" si="22"/>
        <v>3.5039339416560455E-3</v>
      </c>
      <c r="AL242" s="10">
        <v>41984</v>
      </c>
      <c r="AM242">
        <v>2035.329956</v>
      </c>
      <c r="AN242">
        <v>3917950000</v>
      </c>
      <c r="AO242" s="107">
        <f t="shared" si="23"/>
        <v>-1.6213587336401436E-2</v>
      </c>
    </row>
    <row r="243" spans="1:41" x14ac:dyDescent="0.15">
      <c r="A243" s="10">
        <v>41985</v>
      </c>
      <c r="B243" s="9">
        <v>15.366</v>
      </c>
      <c r="C243">
        <v>63070000</v>
      </c>
      <c r="D243" s="107">
        <f t="shared" si="19"/>
        <v>-4.067421580111974E-3</v>
      </c>
      <c r="H243" s="90">
        <v>42263</v>
      </c>
      <c r="I243" s="54">
        <v>33.560001</v>
      </c>
      <c r="J243" s="54">
        <v>1372200</v>
      </c>
      <c r="K243" s="107">
        <f t="shared" si="24"/>
        <v>7.1513108715342E-3</v>
      </c>
      <c r="O243" s="90">
        <v>43405</v>
      </c>
      <c r="P243" s="54">
        <v>27.82</v>
      </c>
      <c r="Q243" s="54">
        <v>2012600</v>
      </c>
      <c r="R243" s="107">
        <f t="shared" si="20"/>
        <v>-8.9863407620417446E-3</v>
      </c>
      <c r="W243" s="90">
        <v>41621</v>
      </c>
      <c r="X243" s="54">
        <v>45.492457999999999</v>
      </c>
      <c r="Y243" s="54">
        <v>712790</v>
      </c>
      <c r="Z243" s="107">
        <f t="shared" si="21"/>
        <v>0</v>
      </c>
      <c r="AE243" s="90">
        <v>41621</v>
      </c>
      <c r="AF243" s="54">
        <v>19.984539000000002</v>
      </c>
      <c r="AG243" s="54">
        <v>17398260</v>
      </c>
      <c r="AH243" s="107">
        <f t="shared" si="22"/>
        <v>3.026204407317068E-2</v>
      </c>
      <c r="AL243" s="10">
        <v>41985</v>
      </c>
      <c r="AM243">
        <v>2002.329956</v>
      </c>
      <c r="AN243">
        <v>4157650000</v>
      </c>
      <c r="AO243" s="107">
        <f t="shared" si="23"/>
        <v>-6.3425865262338732E-3</v>
      </c>
    </row>
    <row r="244" spans="1:41" x14ac:dyDescent="0.15">
      <c r="A244" s="10">
        <v>41988</v>
      </c>
      <c r="B244" s="9">
        <v>15.3035</v>
      </c>
      <c r="C244">
        <v>76832000</v>
      </c>
      <c r="D244" s="107">
        <f t="shared" si="19"/>
        <v>-3.5972163230633458E-2</v>
      </c>
      <c r="H244" s="90">
        <v>42264</v>
      </c>
      <c r="I244" s="54">
        <v>33.799999</v>
      </c>
      <c r="J244" s="54">
        <v>628800</v>
      </c>
      <c r="K244" s="107">
        <f t="shared" si="24"/>
        <v>1.0059171895241859E-2</v>
      </c>
      <c r="O244" s="90">
        <v>43406</v>
      </c>
      <c r="P244" s="54">
        <v>27.57</v>
      </c>
      <c r="Q244" s="54">
        <v>1531400</v>
      </c>
      <c r="R244" s="107">
        <f t="shared" si="20"/>
        <v>6.8915487849112722E-3</v>
      </c>
      <c r="W244" s="90">
        <v>41624</v>
      </c>
      <c r="X244" s="54">
        <v>45.492457999999999</v>
      </c>
      <c r="Y244" s="54">
        <v>554660</v>
      </c>
      <c r="Z244" s="107">
        <f t="shared" si="21"/>
        <v>-1.3487466427951622E-2</v>
      </c>
      <c r="AE244" s="90">
        <v>41624</v>
      </c>
      <c r="AF244" s="54">
        <v>20.589312</v>
      </c>
      <c r="AG244" s="54">
        <v>31045529</v>
      </c>
      <c r="AH244" s="107">
        <f t="shared" si="22"/>
        <v>-9.9793523940965301E-3</v>
      </c>
      <c r="AL244" s="10">
        <v>41988</v>
      </c>
      <c r="AM244">
        <v>1989.630005</v>
      </c>
      <c r="AN244">
        <v>4361990000</v>
      </c>
      <c r="AO244" s="107">
        <f t="shared" si="23"/>
        <v>-8.4890230633609676E-3</v>
      </c>
    </row>
    <row r="245" spans="1:41" x14ac:dyDescent="0.15">
      <c r="A245" s="10">
        <v>41989</v>
      </c>
      <c r="B245" s="9">
        <v>14.753</v>
      </c>
      <c r="C245">
        <v>130026000</v>
      </c>
      <c r="D245" s="107">
        <f t="shared" si="19"/>
        <v>1.29465193519962E-2</v>
      </c>
      <c r="H245" s="90">
        <v>42265</v>
      </c>
      <c r="I245" s="54">
        <v>34.139999000000003</v>
      </c>
      <c r="J245" s="54">
        <v>1412800</v>
      </c>
      <c r="K245" s="107">
        <f t="shared" si="24"/>
        <v>-4.393585365951691E-3</v>
      </c>
      <c r="O245" s="90">
        <v>43409</v>
      </c>
      <c r="P245" s="54">
        <v>27.76</v>
      </c>
      <c r="Q245" s="54">
        <v>978700</v>
      </c>
      <c r="R245" s="107">
        <f t="shared" si="20"/>
        <v>-1.1167110951008641E-2</v>
      </c>
      <c r="W245" s="90">
        <v>41625</v>
      </c>
      <c r="X245" s="54">
        <v>44.878880000000002</v>
      </c>
      <c r="Y245" s="54">
        <v>1026850</v>
      </c>
      <c r="Z245" s="107">
        <f t="shared" si="21"/>
        <v>3.3203301864930701E-2</v>
      </c>
      <c r="AE245" s="90">
        <v>41625</v>
      </c>
      <c r="AF245" s="54">
        <v>20.383844</v>
      </c>
      <c r="AG245" s="54">
        <v>36125179</v>
      </c>
      <c r="AH245" s="107">
        <f t="shared" si="22"/>
        <v>1.0459999595758385E-2</v>
      </c>
      <c r="AL245" s="10">
        <v>41989</v>
      </c>
      <c r="AM245">
        <v>1972.73999</v>
      </c>
      <c r="AN245">
        <v>4958680000</v>
      </c>
      <c r="AO245" s="107">
        <f t="shared" si="23"/>
        <v>2.0352416032282106E-2</v>
      </c>
    </row>
    <row r="246" spans="1:41" x14ac:dyDescent="0.15">
      <c r="A246" s="10">
        <v>41990</v>
      </c>
      <c r="B246" s="9">
        <v>14.944000000000001</v>
      </c>
      <c r="C246">
        <v>88670000</v>
      </c>
      <c r="D246" s="107">
        <f t="shared" si="19"/>
        <v>-3.8476980728051613E-3</v>
      </c>
      <c r="H246" s="90">
        <v>42268</v>
      </c>
      <c r="I246" s="54">
        <v>33.990001999999997</v>
      </c>
      <c r="J246" s="54">
        <v>675900</v>
      </c>
      <c r="K246" s="107">
        <f t="shared" si="24"/>
        <v>1.5886936399709617E-2</v>
      </c>
      <c r="O246" s="90">
        <v>43410</v>
      </c>
      <c r="P246" s="54">
        <v>27.450001</v>
      </c>
      <c r="Q246" s="54">
        <v>1481900</v>
      </c>
      <c r="R246" s="107">
        <f t="shared" si="20"/>
        <v>2.6229470811312661E-2</v>
      </c>
      <c r="W246" s="90">
        <v>41626</v>
      </c>
      <c r="X246" s="54">
        <v>46.369007000000003</v>
      </c>
      <c r="Y246" s="54">
        <v>973070</v>
      </c>
      <c r="Z246" s="107">
        <f t="shared" si="21"/>
        <v>-1.8905300257994195E-3</v>
      </c>
      <c r="AE246" s="90">
        <v>41626</v>
      </c>
      <c r="AF246" s="54">
        <v>20.597059000000002</v>
      </c>
      <c r="AG246" s="54">
        <v>31386960</v>
      </c>
      <c r="AH246" s="107">
        <f t="shared" si="22"/>
        <v>5.0820847772488076E-3</v>
      </c>
      <c r="AL246" s="10">
        <v>41990</v>
      </c>
      <c r="AM246">
        <v>2012.8900149999999</v>
      </c>
      <c r="AN246">
        <v>4942370000</v>
      </c>
      <c r="AO246" s="107">
        <f t="shared" si="23"/>
        <v>2.4015204327992201E-2</v>
      </c>
    </row>
    <row r="247" spans="1:41" x14ac:dyDescent="0.15">
      <c r="A247" s="10">
        <v>41991</v>
      </c>
      <c r="B247" s="9">
        <v>14.8865</v>
      </c>
      <c r="C247">
        <v>154762000</v>
      </c>
      <c r="D247" s="107">
        <f t="shared" si="19"/>
        <v>7.288482853592182E-3</v>
      </c>
      <c r="H247" s="90">
        <v>42269</v>
      </c>
      <c r="I247" s="54">
        <v>34.529998999999997</v>
      </c>
      <c r="J247" s="54">
        <v>1054800</v>
      </c>
      <c r="K247" s="107">
        <f t="shared" si="24"/>
        <v>3.2435651098628782E-2</v>
      </c>
      <c r="O247" s="90">
        <v>43411</v>
      </c>
      <c r="P247" s="54">
        <v>28.17</v>
      </c>
      <c r="Q247" s="54">
        <v>1417000</v>
      </c>
      <c r="R247" s="107">
        <f t="shared" si="20"/>
        <v>-4.1178558750443739E-2</v>
      </c>
      <c r="W247" s="90">
        <v>41627</v>
      </c>
      <c r="X247" s="54">
        <v>46.281345000000002</v>
      </c>
      <c r="Y247" s="54">
        <v>531660</v>
      </c>
      <c r="Z247" s="107">
        <f t="shared" si="21"/>
        <v>1.3257501483589174E-2</v>
      </c>
      <c r="AE247" s="90">
        <v>41627</v>
      </c>
      <c r="AF247" s="54">
        <v>20.701734999999999</v>
      </c>
      <c r="AG247" s="54">
        <v>24282482</v>
      </c>
      <c r="AH247" s="107">
        <f t="shared" si="22"/>
        <v>2.2097374930168945E-2</v>
      </c>
      <c r="AL247" s="10">
        <v>41991</v>
      </c>
      <c r="AM247">
        <v>2061.2299800000001</v>
      </c>
      <c r="AN247">
        <v>4703380000</v>
      </c>
      <c r="AO247" s="107">
        <f t="shared" si="23"/>
        <v>4.5700489956972401E-3</v>
      </c>
    </row>
    <row r="248" spans="1:41" x14ac:dyDescent="0.15">
      <c r="A248" s="10">
        <v>41992</v>
      </c>
      <c r="B248" s="9">
        <v>14.994999999999999</v>
      </c>
      <c r="C248">
        <v>174182000</v>
      </c>
      <c r="D248" s="107">
        <f t="shared" si="19"/>
        <v>2.2140713571190407E-2</v>
      </c>
      <c r="H248" s="90">
        <v>42270</v>
      </c>
      <c r="I248" s="54">
        <v>35.650002000000001</v>
      </c>
      <c r="J248" s="54">
        <v>682600</v>
      </c>
      <c r="K248" s="107">
        <f t="shared" si="24"/>
        <v>-1.3464347070723859E-2</v>
      </c>
      <c r="O248" s="90">
        <v>43412</v>
      </c>
      <c r="P248" s="54">
        <v>27.01</v>
      </c>
      <c r="Q248" s="54">
        <v>1356800</v>
      </c>
      <c r="R248" s="107">
        <f t="shared" si="20"/>
        <v>-2.7767493520918229E-2</v>
      </c>
      <c r="W248" s="90">
        <v>41628</v>
      </c>
      <c r="X248" s="54">
        <v>46.894919999999999</v>
      </c>
      <c r="Y248" s="54">
        <v>961770</v>
      </c>
      <c r="Z248" s="107">
        <f t="shared" si="21"/>
        <v>5.6077289395097818E-3</v>
      </c>
      <c r="AE248" s="90">
        <v>41628</v>
      </c>
      <c r="AF248" s="54">
        <v>21.159189000000001</v>
      </c>
      <c r="AG248" s="54">
        <v>40938005</v>
      </c>
      <c r="AH248" s="107">
        <f t="shared" si="22"/>
        <v>1.3191526386006514E-2</v>
      </c>
      <c r="AL248" s="10">
        <v>41992</v>
      </c>
      <c r="AM248">
        <v>2070.6499020000001</v>
      </c>
      <c r="AN248">
        <v>6465530000</v>
      </c>
      <c r="AO248" s="107">
        <f t="shared" si="23"/>
        <v>3.8104640443461513E-3</v>
      </c>
    </row>
    <row r="249" spans="1:41" x14ac:dyDescent="0.15">
      <c r="A249" s="10">
        <v>41995</v>
      </c>
      <c r="B249" s="9">
        <v>15.327</v>
      </c>
      <c r="C249">
        <v>80076000</v>
      </c>
      <c r="D249" s="107">
        <f t="shared" si="19"/>
        <v>-8.1555425066870413E-4</v>
      </c>
      <c r="H249" s="90">
        <v>42271</v>
      </c>
      <c r="I249" s="54">
        <v>35.169998</v>
      </c>
      <c r="J249" s="54">
        <v>764300</v>
      </c>
      <c r="K249" s="107">
        <f t="shared" si="24"/>
        <v>2.359971700879826E-2</v>
      </c>
      <c r="O249" s="90">
        <v>43413</v>
      </c>
      <c r="P249" s="54">
        <v>26.26</v>
      </c>
      <c r="Q249" s="54">
        <v>1431800</v>
      </c>
      <c r="R249" s="107">
        <f t="shared" si="20"/>
        <v>-3.2368621477532389E-2</v>
      </c>
      <c r="W249" s="90">
        <v>41631</v>
      </c>
      <c r="X249" s="54">
        <v>47.157893999999999</v>
      </c>
      <c r="Y249" s="54">
        <v>586510</v>
      </c>
      <c r="Z249" s="107">
        <f t="shared" si="21"/>
        <v>0</v>
      </c>
      <c r="AE249" s="90">
        <v>41631</v>
      </c>
      <c r="AF249" s="54">
        <v>21.438310999999999</v>
      </c>
      <c r="AG249" s="54">
        <v>32086217</v>
      </c>
      <c r="AH249" s="107">
        <f t="shared" si="22"/>
        <v>-2.3506515975068032E-3</v>
      </c>
      <c r="AL249" s="10">
        <v>41995</v>
      </c>
      <c r="AM249">
        <v>2078.540039</v>
      </c>
      <c r="AN249">
        <v>3369520000</v>
      </c>
      <c r="AO249" s="107">
        <f t="shared" si="23"/>
        <v>1.7463618366218014E-3</v>
      </c>
    </row>
    <row r="250" spans="1:41" x14ac:dyDescent="0.15">
      <c r="A250" s="10">
        <v>41996</v>
      </c>
      <c r="B250" s="9">
        <v>15.314500000000001</v>
      </c>
      <c r="C250">
        <v>54274000</v>
      </c>
      <c r="D250" s="107">
        <f t="shared" si="19"/>
        <v>-1.064350778673806E-2</v>
      </c>
      <c r="H250" s="90">
        <v>42272</v>
      </c>
      <c r="I250" s="54">
        <v>36</v>
      </c>
      <c r="J250" s="54">
        <v>833900</v>
      </c>
      <c r="K250" s="107">
        <f t="shared" si="24"/>
        <v>8.8888888888889461E-3</v>
      </c>
      <c r="O250" s="90">
        <v>43416</v>
      </c>
      <c r="P250" s="54">
        <v>25.41</v>
      </c>
      <c r="Q250" s="54">
        <v>1145100</v>
      </c>
      <c r="R250" s="107">
        <f t="shared" si="20"/>
        <v>2.1251515151515132E-2</v>
      </c>
      <c r="W250" s="90">
        <v>41632</v>
      </c>
      <c r="X250" s="54">
        <v>47.157893999999999</v>
      </c>
      <c r="Y250" s="54">
        <v>296260</v>
      </c>
      <c r="Z250" s="107">
        <f t="shared" si="21"/>
        <v>-1.3011225649729008E-2</v>
      </c>
      <c r="AE250" s="90">
        <v>41632</v>
      </c>
      <c r="AF250" s="54">
        <v>21.387917000000002</v>
      </c>
      <c r="AG250" s="54">
        <v>13115520</v>
      </c>
      <c r="AH250" s="107">
        <f t="shared" si="22"/>
        <v>-2.0119724608993028E-2</v>
      </c>
      <c r="AL250" s="10">
        <v>41996</v>
      </c>
      <c r="AM250">
        <v>2082.169922</v>
      </c>
      <c r="AN250">
        <v>3043950000</v>
      </c>
      <c r="AO250" s="107">
        <f t="shared" si="23"/>
        <v>-1.3929650838551133E-4</v>
      </c>
    </row>
    <row r="251" spans="1:41" x14ac:dyDescent="0.15">
      <c r="A251" s="10">
        <v>41997</v>
      </c>
      <c r="B251" s="9">
        <v>15.1515</v>
      </c>
      <c r="C251">
        <v>30276000</v>
      </c>
      <c r="D251" s="107">
        <f t="shared" si="19"/>
        <v>1.9998019998019867E-2</v>
      </c>
      <c r="H251" s="90">
        <v>42275</v>
      </c>
      <c r="I251" s="54">
        <v>36.32</v>
      </c>
      <c r="J251" s="54">
        <v>655600</v>
      </c>
      <c r="K251" s="107">
        <f t="shared" si="24"/>
        <v>-5.9196090308370031E-2</v>
      </c>
      <c r="O251" s="90">
        <v>43417</v>
      </c>
      <c r="P251" s="54">
        <v>25.950001</v>
      </c>
      <c r="Q251" s="54">
        <v>842300</v>
      </c>
      <c r="R251" s="107">
        <f t="shared" si="20"/>
        <v>1.9267821993532941E-2</v>
      </c>
      <c r="W251" s="90">
        <v>41634</v>
      </c>
      <c r="X251" s="54">
        <v>46.544311999999998</v>
      </c>
      <c r="Y251" s="54">
        <v>418720</v>
      </c>
      <c r="Z251" s="107">
        <f t="shared" si="21"/>
        <v>-2.2598980515599831E-2</v>
      </c>
      <c r="AE251" s="90">
        <v>41634</v>
      </c>
      <c r="AF251" s="54">
        <v>20.957598000000001</v>
      </c>
      <c r="AG251" s="54">
        <v>24449278</v>
      </c>
      <c r="AH251" s="107">
        <f t="shared" si="22"/>
        <v>2.2198154578592089E-3</v>
      </c>
      <c r="AL251" s="10">
        <v>41997</v>
      </c>
      <c r="AM251">
        <v>2081.8798830000001</v>
      </c>
      <c r="AN251">
        <v>1416980000</v>
      </c>
      <c r="AO251" s="107">
        <f t="shared" si="23"/>
        <v>3.3095747051798963E-3</v>
      </c>
    </row>
    <row r="252" spans="1:41" x14ac:dyDescent="0.15">
      <c r="A252" s="10">
        <v>41999</v>
      </c>
      <c r="B252" s="9">
        <v>15.454499999999999</v>
      </c>
      <c r="C252">
        <v>57876000</v>
      </c>
      <c r="D252" s="107">
        <f t="shared" si="19"/>
        <v>9.5441457180756029E-3</v>
      </c>
      <c r="H252" s="90">
        <v>42276</v>
      </c>
      <c r="I252" s="54">
        <v>34.169998</v>
      </c>
      <c r="J252" s="54">
        <v>585200</v>
      </c>
      <c r="K252" s="107">
        <f t="shared" si="24"/>
        <v>2.6046328712105771E-2</v>
      </c>
      <c r="O252" s="90">
        <v>43418</v>
      </c>
      <c r="P252" s="54">
        <v>26.450001</v>
      </c>
      <c r="Q252" s="54">
        <v>1157100</v>
      </c>
      <c r="R252" s="107">
        <f t="shared" si="20"/>
        <v>1.625701261788226E-2</v>
      </c>
      <c r="W252" s="90">
        <v>41635</v>
      </c>
      <c r="X252" s="54">
        <v>45.492457999999999</v>
      </c>
      <c r="Y252" s="54">
        <v>528030</v>
      </c>
      <c r="Z252" s="107">
        <f t="shared" si="21"/>
        <v>7.7070577281184161E-3</v>
      </c>
      <c r="AE252" s="90">
        <v>41635</v>
      </c>
      <c r="AF252" s="54">
        <v>21.00412</v>
      </c>
      <c r="AG252" s="54">
        <v>15736486</v>
      </c>
      <c r="AH252" s="107">
        <f t="shared" si="22"/>
        <v>-3.1378129624092255E-3</v>
      </c>
      <c r="AL252" s="10">
        <v>41999</v>
      </c>
      <c r="AM252">
        <v>2088.7700199999999</v>
      </c>
      <c r="AN252">
        <v>1735230000</v>
      </c>
      <c r="AO252" s="107">
        <f t="shared" si="23"/>
        <v>8.617741459158168E-4</v>
      </c>
    </row>
    <row r="253" spans="1:41" x14ac:dyDescent="0.15">
      <c r="A253" s="10">
        <v>42002</v>
      </c>
      <c r="B253" s="9">
        <v>15.602</v>
      </c>
      <c r="C253">
        <v>60180000</v>
      </c>
      <c r="D253" s="107">
        <f t="shared" si="19"/>
        <v>-5.5762081784386242E-3</v>
      </c>
      <c r="H253" s="90">
        <v>42277</v>
      </c>
      <c r="I253" s="54">
        <v>35.060001</v>
      </c>
      <c r="J253" s="54">
        <v>439400</v>
      </c>
      <c r="K253" s="107">
        <f t="shared" si="24"/>
        <v>2.2532714702432566E-2</v>
      </c>
      <c r="O253" s="90">
        <v>43419</v>
      </c>
      <c r="P253" s="54">
        <v>26.879999000000002</v>
      </c>
      <c r="Q253" s="54">
        <v>1042400</v>
      </c>
      <c r="R253" s="107">
        <f t="shared" si="20"/>
        <v>-3.3481400055112021E-3</v>
      </c>
      <c r="W253" s="90">
        <v>41638</v>
      </c>
      <c r="X253" s="54">
        <v>45.843071000000002</v>
      </c>
      <c r="Y253" s="54">
        <v>471930</v>
      </c>
      <c r="Z253" s="107">
        <f t="shared" si="21"/>
        <v>1.1472529839896772E-2</v>
      </c>
      <c r="AE253" s="90">
        <v>41638</v>
      </c>
      <c r="AF253" s="54">
        <v>20.938213000000001</v>
      </c>
      <c r="AG253" s="54">
        <v>14539219</v>
      </c>
      <c r="AH253" s="107">
        <f t="shared" si="22"/>
        <v>1.5923183129333829E-2</v>
      </c>
      <c r="AL253" s="10">
        <v>42002</v>
      </c>
      <c r="AM253">
        <v>2090.570068</v>
      </c>
      <c r="AN253">
        <v>2452360000</v>
      </c>
      <c r="AO253" s="107">
        <f t="shared" si="23"/>
        <v>-4.8886043842468752E-3</v>
      </c>
    </row>
    <row r="254" spans="1:41" x14ac:dyDescent="0.15">
      <c r="A254" s="10">
        <v>42003</v>
      </c>
      <c r="B254" s="9">
        <v>15.515000000000001</v>
      </c>
      <c r="C254">
        <v>41860000</v>
      </c>
      <c r="D254" s="107">
        <f t="shared" si="19"/>
        <v>1.6113438607789909E-4</v>
      </c>
      <c r="H254" s="90">
        <v>42278</v>
      </c>
      <c r="I254" s="54">
        <v>35.849997999999999</v>
      </c>
      <c r="J254" s="54">
        <v>1992800</v>
      </c>
      <c r="K254" s="107">
        <f t="shared" si="24"/>
        <v>9.2050772220406696E-3</v>
      </c>
      <c r="O254" s="90">
        <v>43420</v>
      </c>
      <c r="P254" s="54">
        <v>26.790001</v>
      </c>
      <c r="Q254" s="54">
        <v>1044400</v>
      </c>
      <c r="R254" s="107">
        <f t="shared" si="20"/>
        <v>-7.4281520183593908E-2</v>
      </c>
      <c r="W254" s="90">
        <v>41639</v>
      </c>
      <c r="X254" s="54">
        <v>46.369007000000003</v>
      </c>
      <c r="Y254" s="54">
        <v>599580</v>
      </c>
      <c r="Z254" s="107">
        <f t="shared" si="21"/>
        <v>7.561192759637736E-3</v>
      </c>
      <c r="AE254" s="90">
        <v>41639</v>
      </c>
      <c r="AF254" s="54">
        <v>21.271616000000002</v>
      </c>
      <c r="AG254" s="54">
        <v>15124190</v>
      </c>
      <c r="AH254" s="107">
        <f t="shared" si="22"/>
        <v>-1.694934696075745E-2</v>
      </c>
      <c r="AL254" s="10">
        <v>42003</v>
      </c>
      <c r="AM254">
        <v>2080.3500979999999</v>
      </c>
      <c r="AN254">
        <v>2440280000</v>
      </c>
      <c r="AO254" s="107">
        <f t="shared" si="23"/>
        <v>-1.0310858744699503E-2</v>
      </c>
    </row>
    <row r="255" spans="1:41" x14ac:dyDescent="0.15">
      <c r="A255" s="10">
        <v>42004</v>
      </c>
      <c r="B255" s="9">
        <v>15.5175</v>
      </c>
      <c r="C255">
        <v>40960000</v>
      </c>
      <c r="D255" s="107">
        <f t="shared" si="19"/>
        <v>-5.8965683905267685E-3</v>
      </c>
      <c r="H255" s="90">
        <v>42279</v>
      </c>
      <c r="I255" s="54">
        <v>36.18</v>
      </c>
      <c r="J255" s="54">
        <v>422200</v>
      </c>
      <c r="K255" s="107">
        <f t="shared" si="24"/>
        <v>5.3067938087341116E-2</v>
      </c>
      <c r="O255" s="90">
        <v>43423</v>
      </c>
      <c r="P255" s="54">
        <v>24.799999</v>
      </c>
      <c r="Q255" s="54">
        <v>1554600</v>
      </c>
      <c r="R255" s="107">
        <f t="shared" si="20"/>
        <v>-1.6128992585846547E-2</v>
      </c>
      <c r="W255" s="90">
        <v>41641</v>
      </c>
      <c r="X255" s="54">
        <v>46.719611999999998</v>
      </c>
      <c r="Y255" s="54">
        <v>1067150</v>
      </c>
      <c r="Z255" s="107">
        <f t="shared" si="21"/>
        <v>-1.3133135609088464E-2</v>
      </c>
      <c r="AE255" s="90">
        <v>41641</v>
      </c>
      <c r="AF255" s="54">
        <v>20.911076000000001</v>
      </c>
      <c r="AG255" s="54">
        <v>23698699</v>
      </c>
      <c r="AH255" s="107">
        <f t="shared" si="22"/>
        <v>-1.2606572708166675E-2</v>
      </c>
      <c r="AL255" s="10">
        <v>42004</v>
      </c>
      <c r="AM255">
        <v>2058.8999020000001</v>
      </c>
      <c r="AN255">
        <v>2606070000</v>
      </c>
      <c r="AO255" s="107">
        <f t="shared" si="23"/>
        <v>-3.3996358896326573E-4</v>
      </c>
    </row>
    <row r="256" spans="1:41" x14ac:dyDescent="0.15">
      <c r="A256" s="10">
        <v>42006</v>
      </c>
      <c r="B256" s="9">
        <v>15.426</v>
      </c>
      <c r="C256">
        <v>55664000</v>
      </c>
      <c r="D256" s="107">
        <f t="shared" si="19"/>
        <v>-2.0517308440295534E-2</v>
      </c>
      <c r="H256" s="90">
        <v>42282</v>
      </c>
      <c r="I256" s="54">
        <v>38.099997999999999</v>
      </c>
      <c r="J256" s="54">
        <v>1200600</v>
      </c>
      <c r="K256" s="107">
        <f t="shared" si="24"/>
        <v>3.2808400672357019E-2</v>
      </c>
      <c r="O256" s="90">
        <v>43424</v>
      </c>
      <c r="P256" s="54">
        <v>24.4</v>
      </c>
      <c r="Q256" s="54">
        <v>1763500</v>
      </c>
      <c r="R256" s="107">
        <f t="shared" si="20"/>
        <v>3.6475450819672295E-2</v>
      </c>
      <c r="W256" s="90">
        <v>41642</v>
      </c>
      <c r="X256" s="54">
        <v>46.106037000000001</v>
      </c>
      <c r="Y256" s="54">
        <v>599280</v>
      </c>
      <c r="Z256" s="107">
        <f t="shared" si="21"/>
        <v>-7.9847960040460686E-2</v>
      </c>
      <c r="AE256" s="90">
        <v>41642</v>
      </c>
      <c r="AF256" s="54">
        <v>20.647459000000001</v>
      </c>
      <c r="AG256" s="54">
        <v>22783939</v>
      </c>
      <c r="AH256" s="107">
        <f t="shared" si="22"/>
        <v>-2.778816511997928E-2</v>
      </c>
      <c r="AL256" s="10">
        <v>42006</v>
      </c>
      <c r="AM256">
        <v>2058.1999510000001</v>
      </c>
      <c r="AN256">
        <v>2708700000</v>
      </c>
      <c r="AO256" s="107">
        <f t="shared" si="23"/>
        <v>-1.8278105089703178E-2</v>
      </c>
    </row>
    <row r="257" spans="1:41" x14ac:dyDescent="0.15">
      <c r="A257" s="10">
        <v>42009</v>
      </c>
      <c r="B257" s="9">
        <v>15.109500000000001</v>
      </c>
      <c r="C257">
        <v>55484000</v>
      </c>
      <c r="D257" s="107">
        <f t="shared" si="19"/>
        <v>-2.2833316787451596E-2</v>
      </c>
      <c r="H257" s="90">
        <v>42283</v>
      </c>
      <c r="I257" s="54">
        <v>39.349997999999999</v>
      </c>
      <c r="J257" s="54">
        <v>1321800</v>
      </c>
      <c r="K257" s="107">
        <f t="shared" si="24"/>
        <v>-2.7700128472687546E-2</v>
      </c>
      <c r="O257" s="90">
        <v>43425</v>
      </c>
      <c r="P257" s="54">
        <v>25.290001</v>
      </c>
      <c r="Q257" s="54">
        <v>714000</v>
      </c>
      <c r="R257" s="107">
        <f t="shared" si="20"/>
        <v>1.5816132233446023E-3</v>
      </c>
      <c r="W257" s="90">
        <v>41645</v>
      </c>
      <c r="X257" s="54">
        <v>42.424563999999997</v>
      </c>
      <c r="Y257" s="54">
        <v>2304120</v>
      </c>
      <c r="Z257" s="107">
        <f t="shared" si="21"/>
        <v>-2.0662086238528721E-3</v>
      </c>
      <c r="AE257" s="90">
        <v>41645</v>
      </c>
      <c r="AF257" s="54">
        <v>20.073703999999999</v>
      </c>
      <c r="AG257" s="54">
        <v>42542280</v>
      </c>
      <c r="AH257" s="107">
        <f t="shared" si="22"/>
        <v>2.1050574423135959E-2</v>
      </c>
      <c r="AL257" s="10">
        <v>42009</v>
      </c>
      <c r="AM257">
        <v>2020.579956</v>
      </c>
      <c r="AN257">
        <v>3799120000</v>
      </c>
      <c r="AO257" s="107">
        <f t="shared" si="23"/>
        <v>-8.8934718701129123E-3</v>
      </c>
    </row>
    <row r="258" spans="1:41" x14ac:dyDescent="0.15">
      <c r="A258" s="10">
        <v>42010</v>
      </c>
      <c r="B258" s="9">
        <v>14.7645</v>
      </c>
      <c r="C258">
        <v>70380000</v>
      </c>
      <c r="D258" s="107">
        <f t="shared" si="19"/>
        <v>1.0599749398895852E-2</v>
      </c>
      <c r="H258" s="90">
        <v>42284</v>
      </c>
      <c r="I258" s="54">
        <v>38.259998000000003</v>
      </c>
      <c r="J258" s="54">
        <v>853000</v>
      </c>
      <c r="K258" s="107">
        <f t="shared" si="24"/>
        <v>3.1103059649924658E-2</v>
      </c>
      <c r="O258" s="90">
        <v>43427</v>
      </c>
      <c r="P258" s="54">
        <v>25.33</v>
      </c>
      <c r="Q258" s="54">
        <v>334000</v>
      </c>
      <c r="R258" s="107">
        <f t="shared" si="20"/>
        <v>2.3686932491118196E-3</v>
      </c>
      <c r="W258" s="90">
        <v>41646</v>
      </c>
      <c r="X258" s="54">
        <v>42.336905999999999</v>
      </c>
      <c r="Y258" s="54">
        <v>2859920</v>
      </c>
      <c r="Z258" s="107">
        <f t="shared" si="21"/>
        <v>2.4844918993371934E-2</v>
      </c>
      <c r="AE258" s="90">
        <v>41646</v>
      </c>
      <c r="AF258" s="54">
        <v>20.496267</v>
      </c>
      <c r="AG258" s="54">
        <v>33442200</v>
      </c>
      <c r="AH258" s="107">
        <f t="shared" si="22"/>
        <v>-9.4573319131722178E-3</v>
      </c>
      <c r="AL258" s="10">
        <v>42010</v>
      </c>
      <c r="AM258">
        <v>2002.6099850000001</v>
      </c>
      <c r="AN258">
        <v>4460110000</v>
      </c>
      <c r="AO258" s="107">
        <f t="shared" si="23"/>
        <v>1.1629842642575161E-2</v>
      </c>
    </row>
    <row r="259" spans="1:41" x14ac:dyDescent="0.15">
      <c r="A259" s="10">
        <v>42011</v>
      </c>
      <c r="B259" s="9">
        <v>14.920999999999999</v>
      </c>
      <c r="C259">
        <v>52806000</v>
      </c>
      <c r="D259" s="107">
        <f t="shared" ref="D259:D322" si="25">B260/B259-1</f>
        <v>6.8360029488641061E-3</v>
      </c>
      <c r="H259" s="90">
        <v>42285</v>
      </c>
      <c r="I259" s="54">
        <v>39.450001</v>
      </c>
      <c r="J259" s="54">
        <v>616600</v>
      </c>
      <c r="K259" s="107">
        <f t="shared" si="24"/>
        <v>-9.6324712387205746E-3</v>
      </c>
      <c r="O259" s="90">
        <v>43430</v>
      </c>
      <c r="P259" s="54">
        <v>25.389999</v>
      </c>
      <c r="Q259" s="54">
        <v>738000</v>
      </c>
      <c r="R259" s="107">
        <f t="shared" ref="R259:R322" si="26">P260/P259-1</f>
        <v>4.7263097568457368E-3</v>
      </c>
      <c r="W259" s="90">
        <v>41647</v>
      </c>
      <c r="X259" s="54">
        <v>43.388762999999997</v>
      </c>
      <c r="Y259" s="54">
        <v>1938860</v>
      </c>
      <c r="Z259" s="107">
        <f t="shared" si="21"/>
        <v>-3.4343454317883992E-2</v>
      </c>
      <c r="AE259" s="90">
        <v>41647</v>
      </c>
      <c r="AF259" s="54">
        <v>20.302427000000002</v>
      </c>
      <c r="AG259" s="54">
        <v>30967596</v>
      </c>
      <c r="AH259" s="107">
        <f t="shared" si="22"/>
        <v>-5.7280343872189166E-3</v>
      </c>
      <c r="AL259" s="10">
        <v>42011</v>
      </c>
      <c r="AM259">
        <v>2025.900024</v>
      </c>
      <c r="AN259">
        <v>3805480000</v>
      </c>
      <c r="AO259" s="107">
        <f t="shared" si="23"/>
        <v>1.7888281045797649E-2</v>
      </c>
    </row>
    <row r="260" spans="1:41" x14ac:dyDescent="0.15">
      <c r="A260" s="10">
        <v>42012</v>
      </c>
      <c r="B260" s="9">
        <v>15.023</v>
      </c>
      <c r="C260">
        <v>61768000</v>
      </c>
      <c r="D260" s="107">
        <f t="shared" si="25"/>
        <v>-1.1748652066830845E-2</v>
      </c>
      <c r="H260" s="90">
        <v>42286</v>
      </c>
      <c r="I260" s="54">
        <v>39.07</v>
      </c>
      <c r="J260" s="54">
        <v>605900</v>
      </c>
      <c r="K260" s="107">
        <f t="shared" si="24"/>
        <v>-1.6892756590734637E-2</v>
      </c>
      <c r="O260" s="90">
        <v>43431</v>
      </c>
      <c r="P260" s="54">
        <v>25.51</v>
      </c>
      <c r="Q260" s="54">
        <v>537500</v>
      </c>
      <c r="R260" s="107">
        <f t="shared" si="26"/>
        <v>3.3712308898470988E-2</v>
      </c>
      <c r="W260" s="90">
        <v>41648</v>
      </c>
      <c r="X260" s="54">
        <v>41.898643</v>
      </c>
      <c r="Y260" s="54">
        <v>956150</v>
      </c>
      <c r="Z260" s="107">
        <f t="shared" ref="Z260:Z323" si="27">X261/X260-1</f>
        <v>3.3472730847154075E-2</v>
      </c>
      <c r="AE260" s="90">
        <v>41648</v>
      </c>
      <c r="AF260" s="54">
        <v>20.186133999999999</v>
      </c>
      <c r="AG260" s="54">
        <v>25015003</v>
      </c>
      <c r="AH260" s="107">
        <f t="shared" ref="AH260:AH323" si="28">AF261/AF260-1</f>
        <v>1.7282160120406509E-3</v>
      </c>
      <c r="AL260" s="10">
        <v>42012</v>
      </c>
      <c r="AM260">
        <v>2062.139893</v>
      </c>
      <c r="AN260">
        <v>3934010000</v>
      </c>
      <c r="AO260" s="107">
        <f t="shared" ref="AO260:AO323" si="29">AM261/AM260-1</f>
        <v>-8.4038110405733057E-3</v>
      </c>
    </row>
    <row r="261" spans="1:41" x14ac:dyDescent="0.15">
      <c r="A261" s="10">
        <v>42013</v>
      </c>
      <c r="B261" s="9">
        <v>14.846500000000001</v>
      </c>
      <c r="C261">
        <v>51848000</v>
      </c>
      <c r="D261" s="107">
        <f t="shared" si="25"/>
        <v>-1.8590240123935065E-2</v>
      </c>
      <c r="H261" s="90">
        <v>42289</v>
      </c>
      <c r="I261" s="54">
        <v>38.409999999999997</v>
      </c>
      <c r="J261" s="54">
        <v>708900</v>
      </c>
      <c r="K261" s="107">
        <f t="shared" ref="K261:K324" si="30">I262/I261-1</f>
        <v>9.8932829992188775E-3</v>
      </c>
      <c r="O261" s="90">
        <v>43432</v>
      </c>
      <c r="P261" s="54">
        <v>26.370000999999998</v>
      </c>
      <c r="Q261" s="54">
        <v>991500</v>
      </c>
      <c r="R261" s="107">
        <f t="shared" si="26"/>
        <v>1.0618088334543474E-2</v>
      </c>
      <c r="W261" s="90">
        <v>41649</v>
      </c>
      <c r="X261" s="54">
        <v>43.301105</v>
      </c>
      <c r="Y261" s="54">
        <v>1226410</v>
      </c>
      <c r="Z261" s="107">
        <f t="shared" si="27"/>
        <v>-3.4412793853644041E-2</v>
      </c>
      <c r="AE261" s="90">
        <v>41649</v>
      </c>
      <c r="AF261" s="54">
        <v>20.221019999999999</v>
      </c>
      <c r="AG261" s="54">
        <v>47645453</v>
      </c>
      <c r="AH261" s="107">
        <f t="shared" si="28"/>
        <v>7.2852902573659062E-3</v>
      </c>
      <c r="AL261" s="10">
        <v>42013</v>
      </c>
      <c r="AM261">
        <v>2044.8100589999999</v>
      </c>
      <c r="AN261">
        <v>3364140000</v>
      </c>
      <c r="AO261" s="107">
        <f t="shared" si="29"/>
        <v>-8.0936852433588502E-3</v>
      </c>
    </row>
    <row r="262" spans="1:41" x14ac:dyDescent="0.15">
      <c r="A262" s="10">
        <v>42016</v>
      </c>
      <c r="B262" s="9">
        <v>14.570499999999999</v>
      </c>
      <c r="C262">
        <v>68428000</v>
      </c>
      <c r="D262" s="107">
        <f t="shared" si="25"/>
        <v>1.1427198792079984E-2</v>
      </c>
      <c r="H262" s="90">
        <v>42290</v>
      </c>
      <c r="I262" s="54">
        <v>38.790000999999997</v>
      </c>
      <c r="J262" s="54">
        <v>479300</v>
      </c>
      <c r="K262" s="107">
        <f t="shared" si="30"/>
        <v>2.0108249030465375E-2</v>
      </c>
      <c r="O262" s="90">
        <v>43433</v>
      </c>
      <c r="P262" s="54">
        <v>26.65</v>
      </c>
      <c r="Q262" s="54">
        <v>659100</v>
      </c>
      <c r="R262" s="107">
        <f t="shared" si="26"/>
        <v>2.55159474671669E-2</v>
      </c>
      <c r="W262" s="90">
        <v>41652</v>
      </c>
      <c r="X262" s="54">
        <v>41.810993000000003</v>
      </c>
      <c r="Y262" s="54">
        <v>1161630</v>
      </c>
      <c r="Z262" s="107">
        <f t="shared" si="27"/>
        <v>1.0482099767398445E-2</v>
      </c>
      <c r="AE262" s="90">
        <v>41652</v>
      </c>
      <c r="AF262" s="54">
        <v>20.368335999999999</v>
      </c>
      <c r="AG262" s="54">
        <v>45269690</v>
      </c>
      <c r="AH262" s="107">
        <f t="shared" si="28"/>
        <v>7.9938292455505877E-3</v>
      </c>
      <c r="AL262" s="10">
        <v>42016</v>
      </c>
      <c r="AM262">
        <v>2028.26001</v>
      </c>
      <c r="AN262">
        <v>3456460000</v>
      </c>
      <c r="AO262" s="107">
        <f t="shared" si="29"/>
        <v>-2.5785554979215197E-3</v>
      </c>
    </row>
    <row r="263" spans="1:41" x14ac:dyDescent="0.15">
      <c r="A263" s="10">
        <v>42017</v>
      </c>
      <c r="B263" s="9">
        <v>14.737</v>
      </c>
      <c r="C263">
        <v>82728000</v>
      </c>
      <c r="D263" s="107">
        <f t="shared" si="25"/>
        <v>-4.987446563072484E-3</v>
      </c>
      <c r="H263" s="90">
        <v>42291</v>
      </c>
      <c r="I263" s="54">
        <v>39.57</v>
      </c>
      <c r="J263" s="54">
        <v>756000</v>
      </c>
      <c r="K263" s="107">
        <f t="shared" si="30"/>
        <v>3.0831463229719303E-2</v>
      </c>
      <c r="O263" s="90">
        <v>43434</v>
      </c>
      <c r="P263" s="54">
        <v>27.33</v>
      </c>
      <c r="Q263" s="54">
        <v>857300</v>
      </c>
      <c r="R263" s="107">
        <f t="shared" si="26"/>
        <v>1.0977314306623853E-3</v>
      </c>
      <c r="W263" s="90">
        <v>41653</v>
      </c>
      <c r="X263" s="54">
        <v>42.24926</v>
      </c>
      <c r="Y263" s="54">
        <v>613810</v>
      </c>
      <c r="Z263" s="107">
        <f t="shared" si="27"/>
        <v>4.1492797743676313E-3</v>
      </c>
      <c r="AE263" s="90">
        <v>41653</v>
      </c>
      <c r="AF263" s="54">
        <v>20.531157</v>
      </c>
      <c r="AG263" s="54">
        <v>30514968</v>
      </c>
      <c r="AH263" s="107">
        <f t="shared" si="28"/>
        <v>1.567222928547074E-2</v>
      </c>
      <c r="AL263" s="10">
        <v>42017</v>
      </c>
      <c r="AM263">
        <v>2023.030029</v>
      </c>
      <c r="AN263">
        <v>4107300000</v>
      </c>
      <c r="AO263" s="107">
        <f t="shared" si="29"/>
        <v>-5.813066949783785E-3</v>
      </c>
    </row>
    <row r="264" spans="1:41" x14ac:dyDescent="0.15">
      <c r="A264" s="10">
        <v>42018</v>
      </c>
      <c r="B264" s="9">
        <v>14.663500000000001</v>
      </c>
      <c r="C264">
        <v>110774000</v>
      </c>
      <c r="D264" s="107">
        <f t="shared" si="25"/>
        <v>-2.1550107409554431E-2</v>
      </c>
      <c r="H264" s="90">
        <v>42292</v>
      </c>
      <c r="I264" s="54">
        <v>40.790000999999997</v>
      </c>
      <c r="J264" s="54">
        <v>595900</v>
      </c>
      <c r="K264" s="107">
        <f t="shared" si="30"/>
        <v>4.1431697930088385E-2</v>
      </c>
      <c r="O264" s="90">
        <v>43437</v>
      </c>
      <c r="P264" s="54">
        <v>27.360001</v>
      </c>
      <c r="Q264" s="54">
        <v>1482200</v>
      </c>
      <c r="R264" s="107">
        <f t="shared" si="26"/>
        <v>-2.4488303198527017E-2</v>
      </c>
      <c r="W264" s="90">
        <v>41654</v>
      </c>
      <c r="X264" s="54">
        <v>42.424563999999997</v>
      </c>
      <c r="Y264" s="54">
        <v>606100</v>
      </c>
      <c r="Z264" s="107">
        <f t="shared" si="27"/>
        <v>-1.4462635373223676E-2</v>
      </c>
      <c r="AE264" s="90">
        <v>41654</v>
      </c>
      <c r="AF264" s="54">
        <v>20.852926</v>
      </c>
      <c r="AG264" s="54">
        <v>32937775</v>
      </c>
      <c r="AH264" s="107">
        <f t="shared" si="28"/>
        <v>-9.2955779922676562E-4</v>
      </c>
      <c r="AL264" s="10">
        <v>42018</v>
      </c>
      <c r="AM264">
        <v>2011.2700199999999</v>
      </c>
      <c r="AN264">
        <v>4378680000</v>
      </c>
      <c r="AO264" s="107">
        <f t="shared" si="29"/>
        <v>-9.2478761255537778E-3</v>
      </c>
    </row>
    <row r="265" spans="1:41" x14ac:dyDescent="0.15">
      <c r="A265" s="10">
        <v>42019</v>
      </c>
      <c r="B265" s="9">
        <v>14.3475</v>
      </c>
      <c r="C265">
        <v>88384000</v>
      </c>
      <c r="D265" s="107">
        <f t="shared" si="25"/>
        <v>1.3207875936574354E-2</v>
      </c>
      <c r="H265" s="90">
        <v>42293</v>
      </c>
      <c r="I265" s="54">
        <v>42.48</v>
      </c>
      <c r="J265" s="54">
        <v>1238000</v>
      </c>
      <c r="K265" s="107">
        <f t="shared" si="30"/>
        <v>5.7203389830508433E-2</v>
      </c>
      <c r="O265" s="90">
        <v>43438</v>
      </c>
      <c r="P265" s="54">
        <v>26.690000999999999</v>
      </c>
      <c r="Q265" s="54">
        <v>1300300</v>
      </c>
      <c r="R265" s="107">
        <f t="shared" si="26"/>
        <v>7.3060993890558423E-2</v>
      </c>
      <c r="W265" s="90">
        <v>41655</v>
      </c>
      <c r="X265" s="54">
        <v>41.810993000000003</v>
      </c>
      <c r="Y265" s="54">
        <v>2765780</v>
      </c>
      <c r="Z265" s="107">
        <f t="shared" si="27"/>
        <v>3.3542733605968156E-2</v>
      </c>
      <c r="AE265" s="90">
        <v>41655</v>
      </c>
      <c r="AF265" s="54">
        <v>20.833542000000001</v>
      </c>
      <c r="AG265" s="54">
        <v>26769679</v>
      </c>
      <c r="AH265" s="107">
        <f t="shared" si="28"/>
        <v>-1.0048363355592671E-2</v>
      </c>
      <c r="AL265" s="10">
        <v>42019</v>
      </c>
      <c r="AM265">
        <v>1992.670044</v>
      </c>
      <c r="AN265">
        <v>4276720000</v>
      </c>
      <c r="AO265" s="107">
        <f t="shared" si="29"/>
        <v>1.342419939545203E-2</v>
      </c>
    </row>
    <row r="266" spans="1:41" x14ac:dyDescent="0.15">
      <c r="A266" s="10">
        <v>42020</v>
      </c>
      <c r="B266" s="9">
        <v>14.537000000000001</v>
      </c>
      <c r="C266">
        <v>69564000</v>
      </c>
      <c r="D266" s="107">
        <f t="shared" si="25"/>
        <v>-4.4713489715898502E-3</v>
      </c>
      <c r="H266" s="90">
        <v>42296</v>
      </c>
      <c r="I266" s="54">
        <v>44.91</v>
      </c>
      <c r="J266" s="54">
        <v>1217800</v>
      </c>
      <c r="K266" s="107">
        <f t="shared" si="30"/>
        <v>1.0465397461590031E-2</v>
      </c>
      <c r="O266" s="90">
        <v>43440</v>
      </c>
      <c r="P266" s="54">
        <v>28.639999</v>
      </c>
      <c r="Q266" s="54">
        <v>2355900</v>
      </c>
      <c r="R266" s="107">
        <f t="shared" si="26"/>
        <v>-7.9608871494723177E-2</v>
      </c>
      <c r="W266" s="90">
        <v>41656</v>
      </c>
      <c r="X266" s="54">
        <v>43.213448</v>
      </c>
      <c r="Y266" s="54">
        <v>2546130</v>
      </c>
      <c r="Z266" s="107">
        <f t="shared" si="27"/>
        <v>6.0852816003018617E-3</v>
      </c>
      <c r="AE266" s="90">
        <v>41656</v>
      </c>
      <c r="AF266" s="54">
        <v>20.624199000000001</v>
      </c>
      <c r="AG266" s="54">
        <v>53988422</v>
      </c>
      <c r="AH266" s="107">
        <f t="shared" si="28"/>
        <v>1.7857178356357029E-2</v>
      </c>
      <c r="AL266" s="10">
        <v>42020</v>
      </c>
      <c r="AM266">
        <v>2019.420044</v>
      </c>
      <c r="AN266">
        <v>4056410000</v>
      </c>
      <c r="AO266" s="107">
        <f t="shared" si="29"/>
        <v>1.5499524278268506E-3</v>
      </c>
    </row>
    <row r="267" spans="1:41" x14ac:dyDescent="0.15">
      <c r="A267" s="10">
        <v>42024</v>
      </c>
      <c r="B267" s="9">
        <v>14.472</v>
      </c>
      <c r="C267">
        <v>61502000</v>
      </c>
      <c r="D267" s="107">
        <f t="shared" si="25"/>
        <v>2.6983139856274319E-2</v>
      </c>
      <c r="H267" s="90">
        <v>42297</v>
      </c>
      <c r="I267" s="54">
        <v>45.380001</v>
      </c>
      <c r="J267" s="54">
        <v>1604700</v>
      </c>
      <c r="K267" s="107">
        <f t="shared" si="30"/>
        <v>-9.255222361057136E-3</v>
      </c>
      <c r="O267" s="90">
        <v>43441</v>
      </c>
      <c r="P267" s="54">
        <v>26.360001</v>
      </c>
      <c r="Q267" s="54">
        <v>2745300</v>
      </c>
      <c r="R267" s="107">
        <f t="shared" si="26"/>
        <v>-1.4795219469073584E-2</v>
      </c>
      <c r="W267" s="90">
        <v>41660</v>
      </c>
      <c r="X267" s="54">
        <v>43.476413999999998</v>
      </c>
      <c r="Y267" s="54">
        <v>1391290</v>
      </c>
      <c r="Z267" s="107">
        <f t="shared" si="27"/>
        <v>2.0161391415584484E-2</v>
      </c>
      <c r="AE267" s="90">
        <v>41660</v>
      </c>
      <c r="AF267" s="54">
        <v>20.992488999999999</v>
      </c>
      <c r="AG267" s="54">
        <v>37900051</v>
      </c>
      <c r="AH267" s="107">
        <f t="shared" si="28"/>
        <v>4.8015268699201918E-3</v>
      </c>
      <c r="AL267" s="10">
        <v>42024</v>
      </c>
      <c r="AM267">
        <v>2022.5500489999999</v>
      </c>
      <c r="AN267">
        <v>3944340000</v>
      </c>
      <c r="AO267" s="107">
        <f t="shared" si="29"/>
        <v>4.7316238254433429E-3</v>
      </c>
    </row>
    <row r="268" spans="1:41" x14ac:dyDescent="0.15">
      <c r="A268" s="10">
        <v>42025</v>
      </c>
      <c r="B268" s="9">
        <v>14.862500000000001</v>
      </c>
      <c r="C268">
        <v>201302000</v>
      </c>
      <c r="D268" s="107">
        <f t="shared" si="25"/>
        <v>4.3969722455845295E-2</v>
      </c>
      <c r="H268" s="90">
        <v>42298</v>
      </c>
      <c r="I268" s="54">
        <v>44.959999000000003</v>
      </c>
      <c r="J268" s="54">
        <v>935100</v>
      </c>
      <c r="K268" s="107">
        <f t="shared" si="30"/>
        <v>-2.001774955555502E-2</v>
      </c>
      <c r="O268" s="90">
        <v>43444</v>
      </c>
      <c r="P268" s="54">
        <v>25.969999000000001</v>
      </c>
      <c r="Q268" s="54">
        <v>6298400</v>
      </c>
      <c r="R268" s="107">
        <f t="shared" si="26"/>
        <v>-0.2090873395874987</v>
      </c>
      <c r="W268" s="90">
        <v>41661</v>
      </c>
      <c r="X268" s="54">
        <v>44.352958999999998</v>
      </c>
      <c r="Y268" s="54">
        <v>846430</v>
      </c>
      <c r="Z268" s="107">
        <f t="shared" si="27"/>
        <v>1.5810196564337575E-2</v>
      </c>
      <c r="AE268" s="90">
        <v>41661</v>
      </c>
      <c r="AF268" s="54">
        <v>21.093285000000002</v>
      </c>
      <c r="AG268" s="54">
        <v>84250346</v>
      </c>
      <c r="AH268" s="107">
        <f t="shared" si="28"/>
        <v>9.7407776929954171E-3</v>
      </c>
      <c r="AL268" s="10">
        <v>42025</v>
      </c>
      <c r="AM268">
        <v>2032.119995</v>
      </c>
      <c r="AN268">
        <v>3730070000</v>
      </c>
      <c r="AO268" s="107">
        <f t="shared" si="29"/>
        <v>1.5269721805970526E-2</v>
      </c>
    </row>
    <row r="269" spans="1:41" x14ac:dyDescent="0.15">
      <c r="A269" s="10">
        <v>42026</v>
      </c>
      <c r="B269" s="9">
        <v>15.516</v>
      </c>
      <c r="C269">
        <v>107252000</v>
      </c>
      <c r="D269" s="107">
        <f t="shared" si="25"/>
        <v>6.6705336426915451E-3</v>
      </c>
      <c r="H269" s="90">
        <v>42299</v>
      </c>
      <c r="I269" s="54">
        <v>44.060001</v>
      </c>
      <c r="J269" s="54">
        <v>778400</v>
      </c>
      <c r="K269" s="107">
        <f t="shared" si="30"/>
        <v>-6.3322762974971303E-2</v>
      </c>
      <c r="O269" s="90">
        <v>43445</v>
      </c>
      <c r="P269" s="54">
        <v>20.540001</v>
      </c>
      <c r="Q269" s="54">
        <v>25985800</v>
      </c>
      <c r="R269" s="107">
        <f t="shared" si="26"/>
        <v>8.6660122363187764E-2</v>
      </c>
      <c r="W269" s="90">
        <v>41662</v>
      </c>
      <c r="X269" s="54">
        <v>45.054188000000003</v>
      </c>
      <c r="Y269" s="54">
        <v>1403960</v>
      </c>
      <c r="Z269" s="107">
        <f t="shared" si="27"/>
        <v>-2.7237379131103245E-2</v>
      </c>
      <c r="AE269" s="90">
        <v>41662</v>
      </c>
      <c r="AF269" s="54">
        <v>21.298749999999998</v>
      </c>
      <c r="AG269" s="54">
        <v>147062045</v>
      </c>
      <c r="AH269" s="107">
        <f t="shared" si="28"/>
        <v>-1.0374881154997295E-2</v>
      </c>
      <c r="AL269" s="10">
        <v>42026</v>
      </c>
      <c r="AM269">
        <v>2063.1499020000001</v>
      </c>
      <c r="AN269">
        <v>4176050000</v>
      </c>
      <c r="AO269" s="107">
        <f t="shared" si="29"/>
        <v>-5.4915224477954938E-3</v>
      </c>
    </row>
    <row r="270" spans="1:41" x14ac:dyDescent="0.15">
      <c r="A270" s="10">
        <v>42027</v>
      </c>
      <c r="B270" s="9">
        <v>15.6195</v>
      </c>
      <c r="C270">
        <v>89928000</v>
      </c>
      <c r="D270" s="107">
        <f t="shared" si="25"/>
        <v>-8.7390761548065132E-3</v>
      </c>
      <c r="H270" s="90">
        <v>42300</v>
      </c>
      <c r="I270" s="54">
        <v>41.27</v>
      </c>
      <c r="J270" s="54">
        <v>737200</v>
      </c>
      <c r="K270" s="107">
        <f t="shared" si="30"/>
        <v>-1.1630700266537564E-2</v>
      </c>
      <c r="O270" s="90">
        <v>43446</v>
      </c>
      <c r="P270" s="54">
        <v>22.32</v>
      </c>
      <c r="Q270" s="54">
        <v>9531400</v>
      </c>
      <c r="R270" s="107">
        <f t="shared" si="26"/>
        <v>-8.2885349462365587E-2</v>
      </c>
      <c r="W270" s="90">
        <v>41663</v>
      </c>
      <c r="X270" s="54">
        <v>43.827030000000001</v>
      </c>
      <c r="Y270" s="54">
        <v>1660390</v>
      </c>
      <c r="Z270" s="107">
        <f t="shared" si="27"/>
        <v>-2.8000003650715088E-2</v>
      </c>
      <c r="AE270" s="90">
        <v>41663</v>
      </c>
      <c r="AF270" s="54">
        <v>21.077777999999999</v>
      </c>
      <c r="AG270" s="54">
        <v>58213663</v>
      </c>
      <c r="AH270" s="107">
        <f t="shared" si="28"/>
        <v>-2.7404928546073348E-2</v>
      </c>
      <c r="AL270" s="10">
        <v>42027</v>
      </c>
      <c r="AM270">
        <v>2051.820068</v>
      </c>
      <c r="AN270">
        <v>3573560000</v>
      </c>
      <c r="AO270" s="107">
        <f t="shared" si="29"/>
        <v>2.5684610859357804E-3</v>
      </c>
    </row>
    <row r="271" spans="1:41" x14ac:dyDescent="0.15">
      <c r="A271" s="10">
        <v>42030</v>
      </c>
      <c r="B271" s="9">
        <v>15.483000000000001</v>
      </c>
      <c r="C271">
        <v>63394000</v>
      </c>
      <c r="D271" s="107">
        <f t="shared" si="25"/>
        <v>-9.397403603952692E-3</v>
      </c>
      <c r="H271" s="90">
        <v>42303</v>
      </c>
      <c r="I271" s="54">
        <v>40.790000999999997</v>
      </c>
      <c r="J271" s="54">
        <v>539500</v>
      </c>
      <c r="K271" s="107">
        <f t="shared" si="30"/>
        <v>2.1083622920234912E-2</v>
      </c>
      <c r="O271" s="90">
        <v>43447</v>
      </c>
      <c r="P271" s="54">
        <v>20.469999000000001</v>
      </c>
      <c r="Q271" s="54">
        <v>3532400</v>
      </c>
      <c r="R271" s="107">
        <f t="shared" si="26"/>
        <v>-5.862188855016548E-3</v>
      </c>
      <c r="W271" s="90">
        <v>41666</v>
      </c>
      <c r="X271" s="54">
        <v>42.599873000000002</v>
      </c>
      <c r="Y271" s="54">
        <v>1631740</v>
      </c>
      <c r="Z271" s="107">
        <f t="shared" si="27"/>
        <v>2.0576141154223571E-2</v>
      </c>
      <c r="AE271" s="90">
        <v>41666</v>
      </c>
      <c r="AF271" s="54">
        <v>20.500143000000001</v>
      </c>
      <c r="AG271" s="54">
        <v>53315302</v>
      </c>
      <c r="AH271" s="107">
        <f t="shared" si="28"/>
        <v>5.2948411140352203E-3</v>
      </c>
      <c r="AL271" s="10">
        <v>42030</v>
      </c>
      <c r="AM271">
        <v>2057.0900879999999</v>
      </c>
      <c r="AN271">
        <v>3465760000</v>
      </c>
      <c r="AO271" s="107">
        <f t="shared" si="29"/>
        <v>-1.338786237931644E-2</v>
      </c>
    </row>
    <row r="272" spans="1:41" x14ac:dyDescent="0.15">
      <c r="A272" s="10">
        <v>42031</v>
      </c>
      <c r="B272" s="9">
        <v>15.3375</v>
      </c>
      <c r="C272">
        <v>58406000</v>
      </c>
      <c r="D272" s="107">
        <f t="shared" si="25"/>
        <v>-9.2583537082315814E-3</v>
      </c>
      <c r="H272" s="90">
        <v>42304</v>
      </c>
      <c r="I272" s="54">
        <v>41.650002000000001</v>
      </c>
      <c r="J272" s="54">
        <v>697300</v>
      </c>
      <c r="K272" s="107">
        <f t="shared" si="30"/>
        <v>3.5534187969546771E-2</v>
      </c>
      <c r="O272" s="90">
        <v>43448</v>
      </c>
      <c r="P272" s="54">
        <v>20.350000000000001</v>
      </c>
      <c r="Q272" s="54">
        <v>2590300</v>
      </c>
      <c r="R272" s="107">
        <f t="shared" si="26"/>
        <v>-0.10466835380835382</v>
      </c>
      <c r="W272" s="90">
        <v>41667</v>
      </c>
      <c r="X272" s="54">
        <v>43.476413999999998</v>
      </c>
      <c r="Y272" s="54">
        <v>879420</v>
      </c>
      <c r="Z272" s="107">
        <f t="shared" si="27"/>
        <v>-1.6128952125628371E-2</v>
      </c>
      <c r="AE272" s="90">
        <v>41667</v>
      </c>
      <c r="AF272" s="54">
        <v>20.608688000000001</v>
      </c>
      <c r="AG272" s="54">
        <v>30691980</v>
      </c>
      <c r="AH272" s="107">
        <f t="shared" si="28"/>
        <v>-1.8246527872128548E-2</v>
      </c>
      <c r="AL272" s="10">
        <v>42031</v>
      </c>
      <c r="AM272">
        <v>2029.5500489999999</v>
      </c>
      <c r="AN272">
        <v>3329810000</v>
      </c>
      <c r="AO272" s="107">
        <f t="shared" si="29"/>
        <v>-1.3495609538427322E-2</v>
      </c>
    </row>
    <row r="273" spans="1:41" x14ac:dyDescent="0.15">
      <c r="A273" s="10">
        <v>42032</v>
      </c>
      <c r="B273" s="9">
        <v>15.195499999999999</v>
      </c>
      <c r="C273">
        <v>61276000</v>
      </c>
      <c r="D273" s="107">
        <f t="shared" si="25"/>
        <v>2.5895824421703795E-2</v>
      </c>
      <c r="H273" s="90">
        <v>42305</v>
      </c>
      <c r="I273" s="54">
        <v>43.130001</v>
      </c>
      <c r="J273" s="54">
        <v>540700</v>
      </c>
      <c r="K273" s="107">
        <f t="shared" si="30"/>
        <v>-4.4053326129067649E-3</v>
      </c>
      <c r="O273" s="90">
        <v>43451</v>
      </c>
      <c r="P273" s="54">
        <v>18.219999000000001</v>
      </c>
      <c r="Q273" s="54">
        <v>3574600</v>
      </c>
      <c r="R273" s="107">
        <f t="shared" si="26"/>
        <v>7.7936337976747261E-2</v>
      </c>
      <c r="W273" s="90">
        <v>41668</v>
      </c>
      <c r="X273" s="54">
        <v>42.775185</v>
      </c>
      <c r="Y273" s="54">
        <v>957040</v>
      </c>
      <c r="Z273" s="107">
        <f t="shared" si="27"/>
        <v>4.0983574939534861E-3</v>
      </c>
      <c r="AE273" s="90">
        <v>41668</v>
      </c>
      <c r="AF273" s="54">
        <v>20.232651000000001</v>
      </c>
      <c r="AG273" s="54">
        <v>39362954</v>
      </c>
      <c r="AH273" s="107">
        <f t="shared" si="28"/>
        <v>1.896933822463498E-2</v>
      </c>
      <c r="AL273" s="10">
        <v>42032</v>
      </c>
      <c r="AM273">
        <v>2002.160034</v>
      </c>
      <c r="AN273">
        <v>4067530000</v>
      </c>
      <c r="AO273" s="107">
        <f t="shared" si="29"/>
        <v>9.5346853777025231E-3</v>
      </c>
    </row>
    <row r="274" spans="1:41" x14ac:dyDescent="0.15">
      <c r="A274" s="10">
        <v>42033</v>
      </c>
      <c r="B274" s="9">
        <v>15.589</v>
      </c>
      <c r="C274">
        <v>173132000</v>
      </c>
      <c r="D274" s="107">
        <f t="shared" si="25"/>
        <v>0.13711591506831744</v>
      </c>
      <c r="H274" s="90">
        <v>42306</v>
      </c>
      <c r="I274" s="54">
        <v>42.939999</v>
      </c>
      <c r="J274" s="54">
        <v>1158100</v>
      </c>
      <c r="K274" s="107">
        <f t="shared" si="30"/>
        <v>-1.5603144285122106E-2</v>
      </c>
      <c r="O274" s="90">
        <v>43452</v>
      </c>
      <c r="P274" s="54">
        <v>19.639999</v>
      </c>
      <c r="Q274" s="54">
        <v>2792000</v>
      </c>
      <c r="R274" s="107">
        <f t="shared" si="26"/>
        <v>-5.7535593560875342E-2</v>
      </c>
      <c r="W274" s="90">
        <v>41669</v>
      </c>
      <c r="X274" s="54">
        <v>42.950493000000002</v>
      </c>
      <c r="Y274" s="54">
        <v>572190</v>
      </c>
      <c r="Z274" s="107">
        <f t="shared" si="27"/>
        <v>-2.0407216280382556E-3</v>
      </c>
      <c r="AE274" s="90">
        <v>41669</v>
      </c>
      <c r="AF274" s="54">
        <v>20.616451000000001</v>
      </c>
      <c r="AG274" s="54">
        <v>39527611</v>
      </c>
      <c r="AH274" s="107">
        <f t="shared" si="28"/>
        <v>3.7581638081163327E-4</v>
      </c>
      <c r="AL274" s="10">
        <v>42033</v>
      </c>
      <c r="AM274">
        <v>2021.25</v>
      </c>
      <c r="AN274">
        <v>4127140000</v>
      </c>
      <c r="AO274" s="107">
        <f t="shared" si="29"/>
        <v>-1.2991965367965319E-2</v>
      </c>
    </row>
    <row r="275" spans="1:41" x14ac:dyDescent="0.15">
      <c r="A275" s="10">
        <v>42034</v>
      </c>
      <c r="B275" s="9">
        <v>17.726500000000001</v>
      </c>
      <c r="C275">
        <v>477122000</v>
      </c>
      <c r="D275" s="107">
        <f t="shared" si="25"/>
        <v>2.8037063154034758E-2</v>
      </c>
      <c r="H275" s="90">
        <v>42307</v>
      </c>
      <c r="I275" s="54">
        <v>42.27</v>
      </c>
      <c r="J275" s="54">
        <v>607400</v>
      </c>
      <c r="K275" s="107">
        <f t="shared" si="30"/>
        <v>3.1464348237520534E-2</v>
      </c>
      <c r="O275" s="90">
        <v>43453</v>
      </c>
      <c r="P275" s="54">
        <v>18.510000000000002</v>
      </c>
      <c r="Q275" s="54">
        <v>2641100</v>
      </c>
      <c r="R275" s="107">
        <f t="shared" si="26"/>
        <v>-8.6439762290654309E-3</v>
      </c>
      <c r="W275" s="90">
        <v>41670</v>
      </c>
      <c r="X275" s="54">
        <v>42.862842999999998</v>
      </c>
      <c r="Y275" s="54">
        <v>1831130</v>
      </c>
      <c r="Z275" s="107">
        <f t="shared" si="27"/>
        <v>-2.2495008088940782E-2</v>
      </c>
      <c r="AE275" s="90">
        <v>41670</v>
      </c>
      <c r="AF275" s="54">
        <v>20.624199000000001</v>
      </c>
      <c r="AG275" s="54">
        <v>29364509</v>
      </c>
      <c r="AH275" s="107">
        <f t="shared" si="28"/>
        <v>-1.5225367055467287E-2</v>
      </c>
      <c r="AL275" s="10">
        <v>42034</v>
      </c>
      <c r="AM275">
        <v>1994.98999</v>
      </c>
      <c r="AN275">
        <v>4568650000</v>
      </c>
      <c r="AO275" s="107">
        <f t="shared" si="29"/>
        <v>1.2962464037225452E-2</v>
      </c>
    </row>
    <row r="276" spans="1:41" x14ac:dyDescent="0.15">
      <c r="A276" s="10">
        <v>42037</v>
      </c>
      <c r="B276" s="9">
        <v>18.223499</v>
      </c>
      <c r="C276">
        <v>204638000</v>
      </c>
      <c r="D276" s="107">
        <f t="shared" si="25"/>
        <v>-2.5241585054550653E-3</v>
      </c>
      <c r="H276" s="90">
        <v>42310</v>
      </c>
      <c r="I276" s="54">
        <v>43.599997999999999</v>
      </c>
      <c r="J276" s="54">
        <v>886900</v>
      </c>
      <c r="K276" s="107">
        <f t="shared" si="30"/>
        <v>3.5321125473446235E-2</v>
      </c>
      <c r="O276" s="90">
        <v>43454</v>
      </c>
      <c r="P276" s="54">
        <v>18.350000000000001</v>
      </c>
      <c r="Q276" s="54">
        <v>2139500</v>
      </c>
      <c r="R276" s="107">
        <f t="shared" si="26"/>
        <v>-8.0653896457765772E-2</v>
      </c>
      <c r="W276" s="90">
        <v>41673</v>
      </c>
      <c r="X276" s="54">
        <v>41.898643</v>
      </c>
      <c r="Y276" s="54">
        <v>1753490</v>
      </c>
      <c r="Z276" s="107">
        <f t="shared" si="27"/>
        <v>2.0920534347615982E-2</v>
      </c>
      <c r="AE276" s="90">
        <v>41673</v>
      </c>
      <c r="AF276" s="54">
        <v>20.310188</v>
      </c>
      <c r="AG276" s="54">
        <v>40047480</v>
      </c>
      <c r="AH276" s="107">
        <f t="shared" si="28"/>
        <v>9.9254620390516468E-3</v>
      </c>
      <c r="AL276" s="10">
        <v>42037</v>
      </c>
      <c r="AM276">
        <v>2020.849976</v>
      </c>
      <c r="AN276">
        <v>4008330000</v>
      </c>
      <c r="AO276" s="107">
        <f t="shared" si="29"/>
        <v>1.4439494938539577E-2</v>
      </c>
    </row>
    <row r="277" spans="1:41" x14ac:dyDescent="0.15">
      <c r="A277" s="10">
        <v>42038</v>
      </c>
      <c r="B277" s="9">
        <v>18.177499999999998</v>
      </c>
      <c r="C277">
        <v>124252000</v>
      </c>
      <c r="D277" s="107">
        <f t="shared" si="25"/>
        <v>3.3007289231192782E-3</v>
      </c>
      <c r="H277" s="90">
        <v>42311</v>
      </c>
      <c r="I277" s="54">
        <v>45.139999000000003</v>
      </c>
      <c r="J277" s="54">
        <v>1214200</v>
      </c>
      <c r="K277" s="107">
        <f t="shared" si="30"/>
        <v>-1.395660199283566E-2</v>
      </c>
      <c r="O277" s="90">
        <v>43455</v>
      </c>
      <c r="P277" s="54">
        <v>16.870000999999998</v>
      </c>
      <c r="Q277" s="54">
        <v>2987100</v>
      </c>
      <c r="R277" s="107">
        <f t="shared" si="26"/>
        <v>-8.8916414409221378E-3</v>
      </c>
      <c r="W277" s="90">
        <v>41674</v>
      </c>
      <c r="X277" s="54">
        <v>42.775185</v>
      </c>
      <c r="Y277" s="54">
        <v>1227380</v>
      </c>
      <c r="Z277" s="107">
        <f t="shared" si="27"/>
        <v>-4.0984510061148338E-3</v>
      </c>
      <c r="AE277" s="90">
        <v>41674</v>
      </c>
      <c r="AF277" s="54">
        <v>20.511776000000001</v>
      </c>
      <c r="AG277" s="54">
        <v>26067334</v>
      </c>
      <c r="AH277" s="107">
        <f t="shared" si="28"/>
        <v>1.1529133313468387E-2</v>
      </c>
      <c r="AL277" s="10">
        <v>42038</v>
      </c>
      <c r="AM277">
        <v>2050.030029</v>
      </c>
      <c r="AN277">
        <v>4615900000</v>
      </c>
      <c r="AO277" s="107">
        <f t="shared" si="29"/>
        <v>-4.1560459502908431E-3</v>
      </c>
    </row>
    <row r="278" spans="1:41" x14ac:dyDescent="0.15">
      <c r="A278" s="10">
        <v>42039</v>
      </c>
      <c r="B278" s="9">
        <v>18.237499</v>
      </c>
      <c r="C278">
        <v>83398000</v>
      </c>
      <c r="D278" s="107">
        <f t="shared" si="25"/>
        <v>2.5058315287639132E-2</v>
      </c>
      <c r="H278" s="90">
        <v>42312</v>
      </c>
      <c r="I278" s="54">
        <v>44.509998000000003</v>
      </c>
      <c r="J278" s="54">
        <v>723600</v>
      </c>
      <c r="K278" s="107">
        <f t="shared" si="30"/>
        <v>-2.6510807751552901E-2</v>
      </c>
      <c r="O278" s="90">
        <v>43458</v>
      </c>
      <c r="P278" s="54">
        <v>16.719999000000001</v>
      </c>
      <c r="Q278" s="54">
        <v>1542500</v>
      </c>
      <c r="R278" s="107">
        <f t="shared" si="26"/>
        <v>6.9377994580023694E-2</v>
      </c>
      <c r="W278" s="90">
        <v>41675</v>
      </c>
      <c r="X278" s="54">
        <v>42.599873000000002</v>
      </c>
      <c r="Y278" s="54">
        <v>983740</v>
      </c>
      <c r="Z278" s="107">
        <f t="shared" si="27"/>
        <v>3.0864199994211194E-2</v>
      </c>
      <c r="AE278" s="90">
        <v>41675</v>
      </c>
      <c r="AF278" s="54">
        <v>20.748259000000001</v>
      </c>
      <c r="AG278" s="54">
        <v>39837917</v>
      </c>
      <c r="AH278" s="107">
        <f t="shared" si="28"/>
        <v>1.5881766272533904E-2</v>
      </c>
      <c r="AL278" s="10">
        <v>42039</v>
      </c>
      <c r="AM278">
        <v>2041.51001</v>
      </c>
      <c r="AN278">
        <v>4141920000</v>
      </c>
      <c r="AO278" s="107">
        <f t="shared" si="29"/>
        <v>1.0291406800400527E-2</v>
      </c>
    </row>
    <row r="279" spans="1:41" x14ac:dyDescent="0.15">
      <c r="A279" s="10">
        <v>42040</v>
      </c>
      <c r="B279" s="9">
        <v>18.694500000000001</v>
      </c>
      <c r="C279">
        <v>144952000</v>
      </c>
      <c r="D279" s="107">
        <f t="shared" si="25"/>
        <v>1.0431410307842892E-3</v>
      </c>
      <c r="H279" s="90">
        <v>42313</v>
      </c>
      <c r="I279" s="54">
        <v>43.330002</v>
      </c>
      <c r="J279" s="54">
        <v>784900</v>
      </c>
      <c r="K279" s="107">
        <f t="shared" si="30"/>
        <v>1.8232101627874364E-2</v>
      </c>
      <c r="O279" s="90">
        <v>43460</v>
      </c>
      <c r="P279" s="54">
        <v>17.879999000000002</v>
      </c>
      <c r="Q279" s="54">
        <v>2077300</v>
      </c>
      <c r="R279" s="107">
        <f t="shared" si="26"/>
        <v>-1.1185627023804767E-2</v>
      </c>
      <c r="W279" s="90">
        <v>41676</v>
      </c>
      <c r="X279" s="54">
        <v>43.914684000000001</v>
      </c>
      <c r="Y279" s="54">
        <v>917130</v>
      </c>
      <c r="Z279" s="107">
        <f t="shared" si="27"/>
        <v>2.3952033902828518E-2</v>
      </c>
      <c r="AE279" s="90">
        <v>41676</v>
      </c>
      <c r="AF279" s="54">
        <v>21.077777999999999</v>
      </c>
      <c r="AG279" s="54">
        <v>35941514</v>
      </c>
      <c r="AH279" s="107">
        <f t="shared" si="28"/>
        <v>4.0463942641393302E-3</v>
      </c>
      <c r="AL279" s="10">
        <v>42040</v>
      </c>
      <c r="AM279">
        <v>2062.5200199999999</v>
      </c>
      <c r="AN279">
        <v>3821990000</v>
      </c>
      <c r="AO279" s="107">
        <f t="shared" si="29"/>
        <v>-3.4181723966975053E-3</v>
      </c>
    </row>
    <row r="280" spans="1:41" x14ac:dyDescent="0.15">
      <c r="A280" s="10">
        <v>42041</v>
      </c>
      <c r="B280" s="9">
        <v>18.714001</v>
      </c>
      <c r="C280">
        <v>77848000</v>
      </c>
      <c r="D280" s="107">
        <f t="shared" si="25"/>
        <v>-9.9391359442591032E-3</v>
      </c>
      <c r="H280" s="90">
        <v>42314</v>
      </c>
      <c r="I280" s="54">
        <v>44.119999</v>
      </c>
      <c r="J280" s="54">
        <v>1154200</v>
      </c>
      <c r="K280" s="107">
        <f t="shared" si="30"/>
        <v>3.8984611037729211E-2</v>
      </c>
      <c r="O280" s="90">
        <v>43461</v>
      </c>
      <c r="P280" s="54">
        <v>17.68</v>
      </c>
      <c r="Q280" s="54">
        <v>1361200</v>
      </c>
      <c r="R280" s="107">
        <f t="shared" si="26"/>
        <v>-1.9796380090497778E-2</v>
      </c>
      <c r="W280" s="90">
        <v>41677</v>
      </c>
      <c r="X280" s="54">
        <v>44.966529999999999</v>
      </c>
      <c r="Y280" s="54">
        <v>775710</v>
      </c>
      <c r="Z280" s="107">
        <f t="shared" si="27"/>
        <v>-1.754353738213732E-2</v>
      </c>
      <c r="AE280" s="90">
        <v>41677</v>
      </c>
      <c r="AF280" s="54">
        <v>21.163067000000002</v>
      </c>
      <c r="AG280" s="54">
        <v>23157446</v>
      </c>
      <c r="AH280" s="107">
        <f t="shared" si="28"/>
        <v>-1.4837877704587998E-2</v>
      </c>
      <c r="AL280" s="10">
        <v>42041</v>
      </c>
      <c r="AM280">
        <v>2055.469971</v>
      </c>
      <c r="AN280">
        <v>4232970000</v>
      </c>
      <c r="AO280" s="107">
        <f t="shared" si="29"/>
        <v>-4.2471946188310516E-3</v>
      </c>
    </row>
    <row r="281" spans="1:41" x14ac:dyDescent="0.15">
      <c r="A281" s="10">
        <v>42044</v>
      </c>
      <c r="B281" s="9">
        <v>18.527999999999999</v>
      </c>
      <c r="C281">
        <v>54492000</v>
      </c>
      <c r="D281" s="107">
        <f t="shared" si="25"/>
        <v>6.5846286701209955E-3</v>
      </c>
      <c r="H281" s="90">
        <v>42317</v>
      </c>
      <c r="I281" s="54">
        <v>45.84</v>
      </c>
      <c r="J281" s="54">
        <v>2604200</v>
      </c>
      <c r="K281" s="107">
        <f t="shared" si="30"/>
        <v>-0.13983420593368245</v>
      </c>
      <c r="O281" s="90">
        <v>43462</v>
      </c>
      <c r="P281" s="54">
        <v>17.329999999999998</v>
      </c>
      <c r="Q281" s="54">
        <v>1314500</v>
      </c>
      <c r="R281" s="107">
        <f t="shared" si="26"/>
        <v>-1.3848817080207687E-2</v>
      </c>
      <c r="W281" s="90">
        <v>41680</v>
      </c>
      <c r="X281" s="54">
        <v>44.177658000000001</v>
      </c>
      <c r="Y281" s="54">
        <v>844860</v>
      </c>
      <c r="Z281" s="107">
        <f t="shared" si="27"/>
        <v>2.18250591735758E-2</v>
      </c>
      <c r="AE281" s="90">
        <v>41680</v>
      </c>
      <c r="AF281" s="54">
        <v>20.849052</v>
      </c>
      <c r="AG281" s="54">
        <v>22988513</v>
      </c>
      <c r="AH281" s="107">
        <f t="shared" si="28"/>
        <v>9.8548365652308956E-3</v>
      </c>
      <c r="AL281" s="10">
        <v>42044</v>
      </c>
      <c r="AM281">
        <v>2046.73999</v>
      </c>
      <c r="AN281">
        <v>3549540000</v>
      </c>
      <c r="AO281" s="107">
        <f t="shared" si="29"/>
        <v>1.0675561188404625E-2</v>
      </c>
    </row>
    <row r="282" spans="1:41" x14ac:dyDescent="0.15">
      <c r="A282" s="10">
        <v>42045</v>
      </c>
      <c r="B282" s="9">
        <v>18.649999999999999</v>
      </c>
      <c r="C282">
        <v>45744000</v>
      </c>
      <c r="D282" s="107">
        <f t="shared" si="25"/>
        <v>5.7372654155496416E-3</v>
      </c>
      <c r="H282" s="90">
        <v>42318</v>
      </c>
      <c r="I282" s="54">
        <v>39.43</v>
      </c>
      <c r="J282" s="54">
        <v>7939300</v>
      </c>
      <c r="K282" s="107">
        <f t="shared" si="30"/>
        <v>5.4273395891453191E-2</v>
      </c>
      <c r="O282" s="90">
        <v>43465</v>
      </c>
      <c r="P282" s="54">
        <v>17.09</v>
      </c>
      <c r="Q282" s="54">
        <v>1656800</v>
      </c>
      <c r="R282" s="107">
        <f t="shared" si="26"/>
        <v>1.8724400234054972E-2</v>
      </c>
      <c r="W282" s="90">
        <v>41681</v>
      </c>
      <c r="X282" s="54">
        <v>45.141838</v>
      </c>
      <c r="Y282" s="54">
        <v>607030</v>
      </c>
      <c r="Z282" s="107">
        <f t="shared" si="27"/>
        <v>-1.9416577588178274E-3</v>
      </c>
      <c r="AE282" s="90">
        <v>41681</v>
      </c>
      <c r="AF282" s="54">
        <v>21.054516</v>
      </c>
      <c r="AG282" s="54">
        <v>27745502</v>
      </c>
      <c r="AH282" s="107">
        <f t="shared" si="28"/>
        <v>9.574715467218553E-3</v>
      </c>
      <c r="AL282" s="10">
        <v>42045</v>
      </c>
      <c r="AM282">
        <v>2068.5900879999999</v>
      </c>
      <c r="AN282">
        <v>3669850000</v>
      </c>
      <c r="AO282" s="107">
        <f t="shared" si="29"/>
        <v>-2.9033785063692363E-5</v>
      </c>
    </row>
    <row r="283" spans="1:41" x14ac:dyDescent="0.15">
      <c r="A283" s="10">
        <v>42046</v>
      </c>
      <c r="B283" s="9">
        <v>18.757000000000001</v>
      </c>
      <c r="C283">
        <v>55730000</v>
      </c>
      <c r="D283" s="107">
        <f t="shared" si="25"/>
        <v>5.4113131097721645E-3</v>
      </c>
      <c r="H283" s="90">
        <v>42319</v>
      </c>
      <c r="I283" s="54">
        <v>41.57</v>
      </c>
      <c r="J283" s="54">
        <v>3137000</v>
      </c>
      <c r="K283" s="107">
        <f t="shared" si="30"/>
        <v>-6.3988453211450635E-2</v>
      </c>
      <c r="O283" s="90">
        <v>43467</v>
      </c>
      <c r="P283" s="54">
        <v>17.41</v>
      </c>
      <c r="Q283" s="54">
        <v>1300000</v>
      </c>
      <c r="R283" s="107">
        <f t="shared" si="26"/>
        <v>-1.7805858701895438E-2</v>
      </c>
      <c r="W283" s="90">
        <v>41682</v>
      </c>
      <c r="X283" s="54">
        <v>45.054188000000003</v>
      </c>
      <c r="Y283" s="54">
        <v>898830</v>
      </c>
      <c r="Z283" s="107">
        <f t="shared" si="27"/>
        <v>1.945435128028361E-3</v>
      </c>
      <c r="AE283" s="90">
        <v>41682</v>
      </c>
      <c r="AF283" s="54">
        <v>21.256107</v>
      </c>
      <c r="AG283" s="54">
        <v>27262462</v>
      </c>
      <c r="AH283" s="107">
        <f t="shared" si="28"/>
        <v>1.6412224496236139E-3</v>
      </c>
      <c r="AL283" s="10">
        <v>42046</v>
      </c>
      <c r="AM283">
        <v>2068.530029</v>
      </c>
      <c r="AN283">
        <v>3596860000</v>
      </c>
      <c r="AO283" s="107">
        <f t="shared" si="29"/>
        <v>9.6445063500696371E-3</v>
      </c>
    </row>
    <row r="284" spans="1:41" x14ac:dyDescent="0.15">
      <c r="A284" s="10">
        <v>42047</v>
      </c>
      <c r="B284" s="9">
        <v>18.858499999999999</v>
      </c>
      <c r="C284">
        <v>55822000</v>
      </c>
      <c r="D284" s="107">
        <f t="shared" si="25"/>
        <v>1.2355118381631502E-2</v>
      </c>
      <c r="H284" s="90">
        <v>42320</v>
      </c>
      <c r="I284" s="54">
        <v>38.909999999999997</v>
      </c>
      <c r="J284" s="54">
        <v>1831200</v>
      </c>
      <c r="K284" s="107">
        <f t="shared" si="30"/>
        <v>-6.1423798509380512E-2</v>
      </c>
      <c r="O284" s="90">
        <v>43468</v>
      </c>
      <c r="P284" s="54">
        <v>17.100000000000001</v>
      </c>
      <c r="Q284" s="54">
        <v>1350600</v>
      </c>
      <c r="R284" s="107">
        <f t="shared" si="26"/>
        <v>5.1461988304093431E-2</v>
      </c>
      <c r="W284" s="90">
        <v>41683</v>
      </c>
      <c r="X284" s="54">
        <v>45.141838</v>
      </c>
      <c r="Y284" s="54">
        <v>377640</v>
      </c>
      <c r="Z284" s="107">
        <f t="shared" si="27"/>
        <v>-7.7669854736530652E-3</v>
      </c>
      <c r="AE284" s="90">
        <v>41683</v>
      </c>
      <c r="AF284" s="54">
        <v>21.290993</v>
      </c>
      <c r="AG284" s="54">
        <v>27998309</v>
      </c>
      <c r="AH284" s="107">
        <f t="shared" si="28"/>
        <v>-2.7311079384600978E-3</v>
      </c>
      <c r="AL284" s="10">
        <v>42047</v>
      </c>
      <c r="AM284">
        <v>2088.4799800000001</v>
      </c>
      <c r="AN284">
        <v>3788350000</v>
      </c>
      <c r="AO284" s="107">
        <f t="shared" si="29"/>
        <v>4.0747386048680667E-3</v>
      </c>
    </row>
    <row r="285" spans="1:41" x14ac:dyDescent="0.15">
      <c r="A285" s="10">
        <v>42048</v>
      </c>
      <c r="B285" s="9">
        <v>19.091498999999999</v>
      </c>
      <c r="C285">
        <v>69502000</v>
      </c>
      <c r="D285" s="107">
        <f t="shared" si="25"/>
        <v>-1.6761334455717702E-2</v>
      </c>
      <c r="H285" s="90">
        <v>42321</v>
      </c>
      <c r="I285" s="54">
        <v>36.520000000000003</v>
      </c>
      <c r="J285" s="54">
        <v>1668500</v>
      </c>
      <c r="K285" s="107">
        <f t="shared" si="30"/>
        <v>2.0810487404161915E-2</v>
      </c>
      <c r="O285" s="90">
        <v>43469</v>
      </c>
      <c r="P285" s="54">
        <v>17.98</v>
      </c>
      <c r="Q285" s="54">
        <v>1304200</v>
      </c>
      <c r="R285" s="107">
        <f t="shared" si="26"/>
        <v>8.9543937708564947E-2</v>
      </c>
      <c r="W285" s="90">
        <v>41684</v>
      </c>
      <c r="X285" s="54">
        <v>44.791221999999998</v>
      </c>
      <c r="Y285" s="54">
        <v>435470</v>
      </c>
      <c r="Z285" s="107">
        <f t="shared" si="27"/>
        <v>1.5655656815971808E-2</v>
      </c>
      <c r="AE285" s="90">
        <v>41684</v>
      </c>
      <c r="AF285" s="54">
        <v>21.232845000000001</v>
      </c>
      <c r="AG285" s="54">
        <v>22983998</v>
      </c>
      <c r="AH285" s="107">
        <f t="shared" si="28"/>
        <v>6.9382129432018491E-3</v>
      </c>
      <c r="AL285" s="10">
        <v>42048</v>
      </c>
      <c r="AM285">
        <v>2096.98999</v>
      </c>
      <c r="AN285">
        <v>3527450000</v>
      </c>
      <c r="AO285" s="107">
        <f t="shared" si="29"/>
        <v>1.5975746264769164E-3</v>
      </c>
    </row>
    <row r="286" spans="1:41" x14ac:dyDescent="0.15">
      <c r="A286" s="10">
        <v>42052</v>
      </c>
      <c r="B286" s="9">
        <v>18.7715</v>
      </c>
      <c r="C286">
        <v>73464000</v>
      </c>
      <c r="D286" s="107">
        <f t="shared" si="25"/>
        <v>-5.4869882534693826E-3</v>
      </c>
      <c r="H286" s="90">
        <v>42324</v>
      </c>
      <c r="I286" s="54">
        <v>37.279998999999997</v>
      </c>
      <c r="J286" s="54">
        <v>1358000</v>
      </c>
      <c r="K286" s="107">
        <f t="shared" si="30"/>
        <v>-3.9699571880353224E-2</v>
      </c>
      <c r="O286" s="90">
        <v>43472</v>
      </c>
      <c r="P286" s="54">
        <v>19.59</v>
      </c>
      <c r="Q286" s="54">
        <v>2171600</v>
      </c>
      <c r="R286" s="107">
        <f t="shared" si="26"/>
        <v>-8.167432363450744E-3</v>
      </c>
      <c r="W286" s="90">
        <v>41688</v>
      </c>
      <c r="X286" s="54">
        <v>45.492457999999999</v>
      </c>
      <c r="Y286" s="54">
        <v>537900</v>
      </c>
      <c r="Z286" s="107">
        <f t="shared" si="27"/>
        <v>-1.5414335272892932E-2</v>
      </c>
      <c r="AE286" s="90">
        <v>41688</v>
      </c>
      <c r="AF286" s="54">
        <v>21.380163</v>
      </c>
      <c r="AG286" s="54">
        <v>23319965</v>
      </c>
      <c r="AH286" s="107">
        <f t="shared" si="28"/>
        <v>-7.4344147890733625E-3</v>
      </c>
      <c r="AL286" s="10">
        <v>42052</v>
      </c>
      <c r="AM286">
        <v>2100.3400879999999</v>
      </c>
      <c r="AN286">
        <v>3361750000</v>
      </c>
      <c r="AO286" s="107">
        <f t="shared" si="29"/>
        <v>-3.1430909868912504E-4</v>
      </c>
    </row>
    <row r="287" spans="1:41" x14ac:dyDescent="0.15">
      <c r="A287" s="10">
        <v>42053</v>
      </c>
      <c r="B287" s="9">
        <v>18.668500999999999</v>
      </c>
      <c r="C287">
        <v>53012000</v>
      </c>
      <c r="D287" s="107">
        <f t="shared" si="25"/>
        <v>1.5078875374086032E-2</v>
      </c>
      <c r="H287" s="90">
        <v>42325</v>
      </c>
      <c r="I287" s="54">
        <v>35.799999</v>
      </c>
      <c r="J287" s="54">
        <v>1997500</v>
      </c>
      <c r="K287" s="107">
        <f t="shared" si="30"/>
        <v>-5.5865923348219493E-4</v>
      </c>
      <c r="O287" s="90">
        <v>43473</v>
      </c>
      <c r="P287" s="54">
        <v>19.43</v>
      </c>
      <c r="Q287" s="54">
        <v>1291000</v>
      </c>
      <c r="R287" s="107">
        <f t="shared" si="26"/>
        <v>3.7570766855378412E-2</v>
      </c>
      <c r="W287" s="90">
        <v>41689</v>
      </c>
      <c r="X287" s="54">
        <v>44.791221999999998</v>
      </c>
      <c r="Y287" s="54">
        <v>556280</v>
      </c>
      <c r="Z287" s="107">
        <f t="shared" si="27"/>
        <v>5.8709271204970825E-3</v>
      </c>
      <c r="AE287" s="90">
        <v>41689</v>
      </c>
      <c r="AF287" s="54">
        <v>21.221214</v>
      </c>
      <c r="AG287" s="54">
        <v>22909630</v>
      </c>
      <c r="AH287" s="107">
        <f t="shared" si="28"/>
        <v>4.0191385846257699E-3</v>
      </c>
      <c r="AL287" s="10">
        <v>42053</v>
      </c>
      <c r="AM287">
        <v>2099.679932</v>
      </c>
      <c r="AN287">
        <v>3370020000</v>
      </c>
      <c r="AO287" s="107">
        <f t="shared" si="29"/>
        <v>-1.0620575860226245E-3</v>
      </c>
    </row>
    <row r="288" spans="1:41" x14ac:dyDescent="0.15">
      <c r="A288" s="10">
        <v>42054</v>
      </c>
      <c r="B288" s="9">
        <v>18.950001</v>
      </c>
      <c r="C288">
        <v>59076000</v>
      </c>
      <c r="D288" s="107">
        <f t="shared" si="25"/>
        <v>1.2295513863033625E-2</v>
      </c>
      <c r="H288" s="90">
        <v>42326</v>
      </c>
      <c r="I288" s="54">
        <v>35.779998999999997</v>
      </c>
      <c r="J288" s="54">
        <v>1434800</v>
      </c>
      <c r="K288" s="107">
        <f t="shared" si="30"/>
        <v>-7.5461433076058348E-3</v>
      </c>
      <c r="O288" s="90">
        <v>43474</v>
      </c>
      <c r="P288" s="54">
        <v>20.16</v>
      </c>
      <c r="Q288" s="54">
        <v>903900</v>
      </c>
      <c r="R288" s="107">
        <f t="shared" si="26"/>
        <v>1.140868055555555E-2</v>
      </c>
      <c r="W288" s="90">
        <v>41690</v>
      </c>
      <c r="X288" s="54">
        <v>45.054188000000003</v>
      </c>
      <c r="Y288" s="54">
        <v>362730</v>
      </c>
      <c r="Z288" s="107">
        <f t="shared" si="27"/>
        <v>0</v>
      </c>
      <c r="AE288" s="90">
        <v>41690</v>
      </c>
      <c r="AF288" s="54">
        <v>21.306505000000001</v>
      </c>
      <c r="AG288" s="54">
        <v>18963094</v>
      </c>
      <c r="AH288" s="107">
        <f t="shared" si="28"/>
        <v>-6.7321224198900742E-3</v>
      </c>
      <c r="AL288" s="10">
        <v>42054</v>
      </c>
      <c r="AM288">
        <v>2097.4499510000001</v>
      </c>
      <c r="AN288">
        <v>3247100000</v>
      </c>
      <c r="AO288" s="107">
        <f t="shared" si="29"/>
        <v>6.1265337911273754E-3</v>
      </c>
    </row>
    <row r="289" spans="1:41" x14ac:dyDescent="0.15">
      <c r="A289" s="10">
        <v>42055</v>
      </c>
      <c r="B289" s="9">
        <v>19.183001000000001</v>
      </c>
      <c r="C289">
        <v>65160000</v>
      </c>
      <c r="D289" s="107">
        <f t="shared" si="25"/>
        <v>-9.1748418300139356E-3</v>
      </c>
      <c r="H289" s="90">
        <v>42327</v>
      </c>
      <c r="I289" s="54">
        <v>35.509998000000003</v>
      </c>
      <c r="J289" s="54">
        <v>828000</v>
      </c>
      <c r="K289" s="107">
        <f t="shared" si="30"/>
        <v>4.9845145020847248E-2</v>
      </c>
      <c r="O289" s="90">
        <v>43475</v>
      </c>
      <c r="P289" s="54">
        <v>20.389999</v>
      </c>
      <c r="Q289" s="54">
        <v>997700</v>
      </c>
      <c r="R289" s="107">
        <f t="shared" si="26"/>
        <v>9.8087792942020968E-3</v>
      </c>
      <c r="W289" s="90">
        <v>41691</v>
      </c>
      <c r="X289" s="54">
        <v>45.054188000000003</v>
      </c>
      <c r="Y289" s="54">
        <v>577200</v>
      </c>
      <c r="Z289" s="107">
        <f t="shared" si="27"/>
        <v>4.0855957719180269E-2</v>
      </c>
      <c r="AE289" s="90">
        <v>41691</v>
      </c>
      <c r="AF289" s="54">
        <v>21.163067000000002</v>
      </c>
      <c r="AG289" s="54">
        <v>24664781</v>
      </c>
      <c r="AH289" s="107">
        <f t="shared" si="28"/>
        <v>3.1324287732019007E-2</v>
      </c>
      <c r="AL289" s="10">
        <v>42055</v>
      </c>
      <c r="AM289">
        <v>2110.3000489999999</v>
      </c>
      <c r="AN289">
        <v>3281600000</v>
      </c>
      <c r="AO289" s="107">
        <f t="shared" si="29"/>
        <v>-3.0333932859605284E-4</v>
      </c>
    </row>
    <row r="290" spans="1:41" x14ac:dyDescent="0.15">
      <c r="A290" s="10">
        <v>42058</v>
      </c>
      <c r="B290" s="9">
        <v>19.007000000000001</v>
      </c>
      <c r="C290">
        <v>43540000</v>
      </c>
      <c r="D290" s="107">
        <f t="shared" si="25"/>
        <v>-4.0773925395908295E-3</v>
      </c>
      <c r="H290" s="90">
        <v>42328</v>
      </c>
      <c r="I290" s="54">
        <v>37.279998999999997</v>
      </c>
      <c r="J290" s="54">
        <v>936700</v>
      </c>
      <c r="K290" s="107">
        <f t="shared" si="30"/>
        <v>6.4645924480845718E-2</v>
      </c>
      <c r="O290" s="90">
        <v>43476</v>
      </c>
      <c r="P290" s="54">
        <v>20.59</v>
      </c>
      <c r="Q290" s="54">
        <v>1058000</v>
      </c>
      <c r="R290" s="107">
        <f t="shared" si="26"/>
        <v>-9.2277804759592907E-3</v>
      </c>
      <c r="W290" s="90">
        <v>41694</v>
      </c>
      <c r="X290" s="54">
        <v>46.894919999999999</v>
      </c>
      <c r="Y290" s="54">
        <v>1353030</v>
      </c>
      <c r="Z290" s="107">
        <f t="shared" si="27"/>
        <v>-8.7850347116489313E-2</v>
      </c>
      <c r="AE290" s="90">
        <v>41694</v>
      </c>
      <c r="AF290" s="54">
        <v>21.825984999999999</v>
      </c>
      <c r="AG290" s="54">
        <v>45039456</v>
      </c>
      <c r="AH290" s="107">
        <f t="shared" si="28"/>
        <v>-2.6641180226228967E-3</v>
      </c>
      <c r="AL290" s="10">
        <v>42058</v>
      </c>
      <c r="AM290">
        <v>2109.6599120000001</v>
      </c>
      <c r="AN290">
        <v>3093680000</v>
      </c>
      <c r="AO290" s="107">
        <f t="shared" si="29"/>
        <v>2.7587707226623959E-3</v>
      </c>
    </row>
    <row r="291" spans="1:41" x14ac:dyDescent="0.15">
      <c r="A291" s="10">
        <v>42059</v>
      </c>
      <c r="B291" s="9">
        <v>18.929500999999998</v>
      </c>
      <c r="C291">
        <v>38416000</v>
      </c>
      <c r="D291" s="107">
        <f t="shared" si="25"/>
        <v>1.7908448828101609E-2</v>
      </c>
      <c r="H291" s="90">
        <v>42331</v>
      </c>
      <c r="I291" s="54">
        <v>39.689999</v>
      </c>
      <c r="J291" s="54">
        <v>1301000</v>
      </c>
      <c r="K291" s="107">
        <f t="shared" si="30"/>
        <v>-3.9556564362725255E-2</v>
      </c>
      <c r="O291" s="90">
        <v>43479</v>
      </c>
      <c r="P291" s="54">
        <v>20.399999999999999</v>
      </c>
      <c r="Q291" s="54">
        <v>773900</v>
      </c>
      <c r="R291" s="107">
        <f t="shared" si="26"/>
        <v>1.225490196078427E-2</v>
      </c>
      <c r="W291" s="90">
        <v>41695</v>
      </c>
      <c r="X291" s="54">
        <v>42.775185</v>
      </c>
      <c r="Y291" s="54">
        <v>4001240</v>
      </c>
      <c r="Z291" s="107">
        <f t="shared" si="27"/>
        <v>2.2540989594784788E-2</v>
      </c>
      <c r="AE291" s="90">
        <v>41695</v>
      </c>
      <c r="AF291" s="54">
        <v>21.767838000000001</v>
      </c>
      <c r="AG291" s="54">
        <v>24228547</v>
      </c>
      <c r="AH291" s="107">
        <f t="shared" si="28"/>
        <v>2.1192917734870864E-2</v>
      </c>
      <c r="AL291" s="10">
        <v>42059</v>
      </c>
      <c r="AM291">
        <v>2115.4799800000001</v>
      </c>
      <c r="AN291">
        <v>3199840000</v>
      </c>
      <c r="AO291" s="107">
        <f t="shared" si="29"/>
        <v>-7.6572362551974305E-4</v>
      </c>
    </row>
    <row r="292" spans="1:41" x14ac:dyDescent="0.15">
      <c r="A292" s="10">
        <v>42060</v>
      </c>
      <c r="B292" s="9">
        <v>19.268498999999998</v>
      </c>
      <c r="C292">
        <v>63490000</v>
      </c>
      <c r="D292" s="107">
        <f t="shared" si="25"/>
        <v>-1.4790461882889794E-3</v>
      </c>
      <c r="H292" s="90">
        <v>42332</v>
      </c>
      <c r="I292" s="54">
        <v>38.119999</v>
      </c>
      <c r="J292" s="54">
        <v>836300</v>
      </c>
      <c r="K292" s="107">
        <f t="shared" si="30"/>
        <v>-1.8363064490112269E-3</v>
      </c>
      <c r="O292" s="90">
        <v>43480</v>
      </c>
      <c r="P292" s="54">
        <v>20.65</v>
      </c>
      <c r="Q292" s="54">
        <v>1674000</v>
      </c>
      <c r="R292" s="107">
        <f t="shared" si="26"/>
        <v>7.7481355932205176E-3</v>
      </c>
      <c r="W292" s="90">
        <v>41696</v>
      </c>
      <c r="X292" s="54">
        <v>43.739379999999997</v>
      </c>
      <c r="Y292" s="54">
        <v>959830</v>
      </c>
      <c r="Z292" s="107">
        <f t="shared" si="27"/>
        <v>8.0160258330137513E-3</v>
      </c>
      <c r="AE292" s="90">
        <v>41696</v>
      </c>
      <c r="AF292" s="54">
        <v>22.229161999999999</v>
      </c>
      <c r="AG292" s="54">
        <v>43854070</v>
      </c>
      <c r="AH292" s="107">
        <f t="shared" si="28"/>
        <v>1.7439928684671147E-2</v>
      </c>
      <c r="AL292" s="10">
        <v>42060</v>
      </c>
      <c r="AM292">
        <v>2113.860107</v>
      </c>
      <c r="AN292">
        <v>3312340000</v>
      </c>
      <c r="AO292" s="107">
        <f t="shared" si="29"/>
        <v>-1.4760281390748808E-3</v>
      </c>
    </row>
    <row r="293" spans="1:41" x14ac:dyDescent="0.15">
      <c r="A293" s="10">
        <v>42061</v>
      </c>
      <c r="B293" s="9">
        <v>19.239999999999998</v>
      </c>
      <c r="C293">
        <v>53742000</v>
      </c>
      <c r="D293" s="107">
        <f t="shared" si="25"/>
        <v>-1.2058264033263821E-2</v>
      </c>
      <c r="H293" s="90">
        <v>42333</v>
      </c>
      <c r="I293" s="54">
        <v>38.049999</v>
      </c>
      <c r="J293" s="54">
        <v>348800</v>
      </c>
      <c r="K293" s="107">
        <f t="shared" si="30"/>
        <v>2.8909593401040823E-3</v>
      </c>
      <c r="O293" s="90">
        <v>43481</v>
      </c>
      <c r="P293" s="54">
        <v>20.809999000000001</v>
      </c>
      <c r="Q293" s="54">
        <v>828000</v>
      </c>
      <c r="R293" s="107">
        <f t="shared" si="26"/>
        <v>2.6429698530980206E-2</v>
      </c>
      <c r="W293" s="90">
        <v>41697</v>
      </c>
      <c r="X293" s="54">
        <v>44.089995999999999</v>
      </c>
      <c r="Y293" s="54">
        <v>1748990</v>
      </c>
      <c r="Z293" s="107">
        <f t="shared" si="27"/>
        <v>-1.9880881821808249E-2</v>
      </c>
      <c r="AE293" s="90">
        <v>41697</v>
      </c>
      <c r="AF293" s="54">
        <v>22.616837</v>
      </c>
      <c r="AG293" s="54">
        <v>51805591</v>
      </c>
      <c r="AH293" s="107">
        <f t="shared" si="28"/>
        <v>7.3707919458410043E-3</v>
      </c>
      <c r="AL293" s="10">
        <v>42061</v>
      </c>
      <c r="AM293">
        <v>2110.73999</v>
      </c>
      <c r="AN293">
        <v>3408690000</v>
      </c>
      <c r="AO293" s="107">
        <f t="shared" si="29"/>
        <v>-2.9563044380468417E-3</v>
      </c>
    </row>
    <row r="294" spans="1:41" x14ac:dyDescent="0.15">
      <c r="A294" s="10">
        <v>42062</v>
      </c>
      <c r="B294" s="9">
        <v>19.007999000000002</v>
      </c>
      <c r="C294">
        <v>50646000</v>
      </c>
      <c r="D294" s="107">
        <f t="shared" si="25"/>
        <v>1.4467698572584897E-2</v>
      </c>
      <c r="H294" s="90">
        <v>42335</v>
      </c>
      <c r="I294" s="54">
        <v>38.159999999999997</v>
      </c>
      <c r="J294" s="54">
        <v>393600</v>
      </c>
      <c r="K294" s="107">
        <f t="shared" si="30"/>
        <v>-6.5513626834381444E-3</v>
      </c>
      <c r="O294" s="90">
        <v>43482</v>
      </c>
      <c r="P294" s="54">
        <v>21.360001</v>
      </c>
      <c r="Q294" s="54">
        <v>901600</v>
      </c>
      <c r="R294" s="107">
        <f t="shared" si="26"/>
        <v>7.3033657629510529E-2</v>
      </c>
      <c r="W294" s="90">
        <v>41698</v>
      </c>
      <c r="X294" s="54">
        <v>43.213448</v>
      </c>
      <c r="Y294" s="54">
        <v>1300870</v>
      </c>
      <c r="Z294" s="107">
        <f t="shared" si="27"/>
        <v>-1.2170216086436758E-2</v>
      </c>
      <c r="AE294" s="90">
        <v>41698</v>
      </c>
      <c r="AF294" s="54">
        <v>22.783541</v>
      </c>
      <c r="AG294" s="54">
        <v>38877062</v>
      </c>
      <c r="AH294" s="107">
        <f t="shared" si="28"/>
        <v>-7.8271415316872872E-3</v>
      </c>
      <c r="AL294" s="10">
        <v>42062</v>
      </c>
      <c r="AM294">
        <v>2104.5</v>
      </c>
      <c r="AN294">
        <v>3547380000</v>
      </c>
      <c r="AO294" s="107">
        <f t="shared" si="29"/>
        <v>6.1249194583037347E-3</v>
      </c>
    </row>
    <row r="295" spans="1:41" x14ac:dyDescent="0.15">
      <c r="A295" s="10">
        <v>42065</v>
      </c>
      <c r="B295" s="9">
        <v>19.283000999999999</v>
      </c>
      <c r="C295">
        <v>42784000</v>
      </c>
      <c r="D295" s="107">
        <f t="shared" si="25"/>
        <v>-2.7227089808272709E-3</v>
      </c>
      <c r="H295" s="90">
        <v>42338</v>
      </c>
      <c r="I295" s="54">
        <v>37.909999999999997</v>
      </c>
      <c r="J295" s="54">
        <v>1359100</v>
      </c>
      <c r="K295" s="107">
        <f t="shared" si="30"/>
        <v>5.275652862042346E-4</v>
      </c>
      <c r="O295" s="90">
        <v>43483</v>
      </c>
      <c r="P295" s="54">
        <v>22.92</v>
      </c>
      <c r="Q295" s="54">
        <v>2061900</v>
      </c>
      <c r="R295" s="107">
        <f t="shared" si="26"/>
        <v>-6.806278359511353E-2</v>
      </c>
      <c r="W295" s="90">
        <v>41701</v>
      </c>
      <c r="X295" s="54">
        <v>42.687531</v>
      </c>
      <c r="Y295" s="54">
        <v>1012580</v>
      </c>
      <c r="Z295" s="107">
        <f t="shared" si="27"/>
        <v>2.4640661461539981E-2</v>
      </c>
      <c r="AE295" s="90">
        <v>41701</v>
      </c>
      <c r="AF295" s="54">
        <v>22.605211000000001</v>
      </c>
      <c r="AG295" s="54">
        <v>24922814</v>
      </c>
      <c r="AH295" s="107">
        <f t="shared" si="28"/>
        <v>1.2862299759113016E-2</v>
      </c>
      <c r="AL295" s="10">
        <v>42065</v>
      </c>
      <c r="AM295">
        <v>2117.389893</v>
      </c>
      <c r="AN295">
        <v>3409490000</v>
      </c>
      <c r="AO295" s="107">
        <f t="shared" si="29"/>
        <v>-4.5385424912860461E-3</v>
      </c>
    </row>
    <row r="296" spans="1:41" x14ac:dyDescent="0.15">
      <c r="A296" s="10">
        <v>42066</v>
      </c>
      <c r="B296" s="9">
        <v>19.230498999999998</v>
      </c>
      <c r="C296">
        <v>38930000</v>
      </c>
      <c r="D296" s="107">
        <f t="shared" si="25"/>
        <v>-4.9140170517675275E-3</v>
      </c>
      <c r="H296" s="90">
        <v>42339</v>
      </c>
      <c r="I296" s="54">
        <v>37.93</v>
      </c>
      <c r="J296" s="54">
        <v>1409100</v>
      </c>
      <c r="K296" s="107">
        <f t="shared" si="30"/>
        <v>0.10282103875560233</v>
      </c>
      <c r="O296" s="90">
        <v>43487</v>
      </c>
      <c r="P296" s="54">
        <v>21.360001</v>
      </c>
      <c r="Q296" s="54">
        <v>1448300</v>
      </c>
      <c r="R296" s="107">
        <f t="shared" si="26"/>
        <v>2.1067321111080561E-2</v>
      </c>
      <c r="W296" s="90">
        <v>41702</v>
      </c>
      <c r="X296" s="54">
        <v>43.739379999999997</v>
      </c>
      <c r="Y296" s="54">
        <v>1135790</v>
      </c>
      <c r="Z296" s="107">
        <f t="shared" si="27"/>
        <v>-1.6031983077949397E-2</v>
      </c>
      <c r="AE296" s="90">
        <v>41702</v>
      </c>
      <c r="AF296" s="54">
        <v>22.895966000000001</v>
      </c>
      <c r="AG296" s="54">
        <v>23654506</v>
      </c>
      <c r="AH296" s="107">
        <f t="shared" si="28"/>
        <v>-3.3864480756130577E-3</v>
      </c>
      <c r="AL296" s="10">
        <v>42066</v>
      </c>
      <c r="AM296">
        <v>2107.780029</v>
      </c>
      <c r="AN296">
        <v>3262300000</v>
      </c>
      <c r="AO296" s="107">
        <f t="shared" si="29"/>
        <v>-4.3885034836337322E-3</v>
      </c>
    </row>
    <row r="297" spans="1:41" x14ac:dyDescent="0.15">
      <c r="A297" s="10">
        <v>42067</v>
      </c>
      <c r="B297" s="9">
        <v>19.135999999999999</v>
      </c>
      <c r="C297">
        <v>45182000</v>
      </c>
      <c r="D297" s="107">
        <f t="shared" si="25"/>
        <v>1.3351797658862852E-2</v>
      </c>
      <c r="H297" s="90">
        <v>42340</v>
      </c>
      <c r="I297" s="54">
        <v>41.830002</v>
      </c>
      <c r="J297" s="54">
        <v>3160400</v>
      </c>
      <c r="K297" s="107">
        <f t="shared" si="30"/>
        <v>-1.9125100687301E-2</v>
      </c>
      <c r="O297" s="90">
        <v>43488</v>
      </c>
      <c r="P297" s="54">
        <v>21.809999000000001</v>
      </c>
      <c r="Q297" s="54">
        <v>1037900</v>
      </c>
      <c r="R297" s="107">
        <f t="shared" si="26"/>
        <v>1.6964741722363064E-2</v>
      </c>
      <c r="W297" s="90">
        <v>41703</v>
      </c>
      <c r="X297" s="54">
        <v>43.038150999999999</v>
      </c>
      <c r="Y297" s="54">
        <v>526880</v>
      </c>
      <c r="Z297" s="107">
        <f t="shared" si="27"/>
        <v>-5.7026590199007354E-2</v>
      </c>
      <c r="AE297" s="90">
        <v>41703</v>
      </c>
      <c r="AF297" s="54">
        <v>22.818429999999999</v>
      </c>
      <c r="AG297" s="54">
        <v>22712422</v>
      </c>
      <c r="AH297" s="107">
        <f t="shared" si="28"/>
        <v>7.4753609253572773E-3</v>
      </c>
      <c r="AL297" s="10">
        <v>42067</v>
      </c>
      <c r="AM297">
        <v>2098.530029</v>
      </c>
      <c r="AN297">
        <v>3421110000</v>
      </c>
      <c r="AO297" s="107">
        <f t="shared" si="29"/>
        <v>1.1960800966932528E-3</v>
      </c>
    </row>
    <row r="298" spans="1:41" x14ac:dyDescent="0.15">
      <c r="A298" s="10">
        <v>42068</v>
      </c>
      <c r="B298" s="9">
        <v>19.391500000000001</v>
      </c>
      <c r="C298">
        <v>53870000</v>
      </c>
      <c r="D298" s="107">
        <f t="shared" si="25"/>
        <v>-1.995724931026488E-2</v>
      </c>
      <c r="H298" s="90">
        <v>42341</v>
      </c>
      <c r="I298" s="54">
        <v>41.029998999999997</v>
      </c>
      <c r="J298" s="54">
        <v>935500</v>
      </c>
      <c r="K298" s="107">
        <f t="shared" si="30"/>
        <v>3.5340020359249769E-2</v>
      </c>
      <c r="O298" s="90">
        <v>43489</v>
      </c>
      <c r="P298" s="54">
        <v>22.18</v>
      </c>
      <c r="Q298" s="54">
        <v>612100</v>
      </c>
      <c r="R298" s="107">
        <f t="shared" si="26"/>
        <v>4.0577096483318309E-2</v>
      </c>
      <c r="W298" s="90">
        <v>41704</v>
      </c>
      <c r="X298" s="54">
        <v>40.583832000000001</v>
      </c>
      <c r="Y298" s="54">
        <v>2128130</v>
      </c>
      <c r="Z298" s="107">
        <f t="shared" si="27"/>
        <v>-4.3196512345113902E-3</v>
      </c>
      <c r="AE298" s="90">
        <v>41704</v>
      </c>
      <c r="AF298" s="54">
        <v>22.989006</v>
      </c>
      <c r="AG298" s="54">
        <v>28577815</v>
      </c>
      <c r="AH298" s="107">
        <f t="shared" si="28"/>
        <v>-4.0471519299267733E-3</v>
      </c>
      <c r="AL298" s="10">
        <v>42068</v>
      </c>
      <c r="AM298">
        <v>2101.040039</v>
      </c>
      <c r="AN298">
        <v>3103030000</v>
      </c>
      <c r="AO298" s="107">
        <f t="shared" si="29"/>
        <v>-1.4173946449004382E-2</v>
      </c>
    </row>
    <row r="299" spans="1:41" x14ac:dyDescent="0.15">
      <c r="A299" s="10">
        <v>42069</v>
      </c>
      <c r="B299" s="9">
        <v>19.004498999999999</v>
      </c>
      <c r="C299">
        <v>52540000</v>
      </c>
      <c r="D299" s="107">
        <f t="shared" si="25"/>
        <v>-4.0253626259760811E-3</v>
      </c>
      <c r="H299" s="90">
        <v>42342</v>
      </c>
      <c r="I299" s="54">
        <v>42.48</v>
      </c>
      <c r="J299" s="54">
        <v>544000</v>
      </c>
      <c r="K299" s="107">
        <f t="shared" si="30"/>
        <v>5.3436911487759087E-2</v>
      </c>
      <c r="O299" s="90">
        <v>43490</v>
      </c>
      <c r="P299" s="54">
        <v>23.08</v>
      </c>
      <c r="Q299" s="54">
        <v>941300</v>
      </c>
      <c r="R299" s="107">
        <f t="shared" si="26"/>
        <v>8.232235701906454E-3</v>
      </c>
      <c r="W299" s="90">
        <v>41705</v>
      </c>
      <c r="X299" s="54">
        <v>40.408524</v>
      </c>
      <c r="Y299" s="54">
        <v>1151600</v>
      </c>
      <c r="Z299" s="107">
        <f t="shared" si="27"/>
        <v>0</v>
      </c>
      <c r="AE299" s="90">
        <v>41705</v>
      </c>
      <c r="AF299" s="54">
        <v>22.895966000000001</v>
      </c>
      <c r="AG299" s="54">
        <v>21609007</v>
      </c>
      <c r="AH299" s="107">
        <f t="shared" si="28"/>
        <v>-1.4222942154963114E-2</v>
      </c>
      <c r="AL299" s="10">
        <v>42069</v>
      </c>
      <c r="AM299">
        <v>2071.26001</v>
      </c>
      <c r="AN299">
        <v>3853570000</v>
      </c>
      <c r="AO299" s="107">
        <f t="shared" si="29"/>
        <v>3.9444212511012822E-3</v>
      </c>
    </row>
    <row r="300" spans="1:41" x14ac:dyDescent="0.15">
      <c r="A300" s="10">
        <v>42072</v>
      </c>
      <c r="B300" s="9">
        <v>18.927999</v>
      </c>
      <c r="C300">
        <v>46228000</v>
      </c>
      <c r="D300" s="107">
        <f t="shared" si="25"/>
        <v>-2.3906330510689466E-2</v>
      </c>
      <c r="H300" s="90">
        <v>42345</v>
      </c>
      <c r="I300" s="54">
        <v>44.75</v>
      </c>
      <c r="J300" s="54">
        <v>1531900</v>
      </c>
      <c r="K300" s="107">
        <f t="shared" si="30"/>
        <v>2.5474837988826993E-2</v>
      </c>
      <c r="O300" s="90">
        <v>43493</v>
      </c>
      <c r="P300" s="54">
        <v>23.27</v>
      </c>
      <c r="Q300" s="54">
        <v>1119300</v>
      </c>
      <c r="R300" s="107">
        <f t="shared" si="26"/>
        <v>-8.5947571981093152E-4</v>
      </c>
      <c r="W300" s="90">
        <v>41708</v>
      </c>
      <c r="X300" s="54">
        <v>40.408524</v>
      </c>
      <c r="Y300" s="54">
        <v>712270</v>
      </c>
      <c r="Z300" s="107">
        <f t="shared" si="27"/>
        <v>-1.5184296263827779E-2</v>
      </c>
      <c r="AE300" s="90">
        <v>41708</v>
      </c>
      <c r="AF300" s="54">
        <v>22.570318</v>
      </c>
      <c r="AG300" s="54">
        <v>23187622</v>
      </c>
      <c r="AH300" s="107">
        <f t="shared" si="28"/>
        <v>-1.1679941771312152E-2</v>
      </c>
      <c r="AL300" s="10">
        <v>42072</v>
      </c>
      <c r="AM300">
        <v>2079.429932</v>
      </c>
      <c r="AN300">
        <v>3349090000</v>
      </c>
      <c r="AO300" s="107">
        <f t="shared" si="29"/>
        <v>-1.6961330342146863E-2</v>
      </c>
    </row>
    <row r="301" spans="1:41" x14ac:dyDescent="0.15">
      <c r="A301" s="10">
        <v>42073</v>
      </c>
      <c r="B301" s="9">
        <v>18.4755</v>
      </c>
      <c r="C301">
        <v>62420000</v>
      </c>
      <c r="D301" s="107">
        <f t="shared" si="25"/>
        <v>-8.4976861248680091E-3</v>
      </c>
      <c r="H301" s="90">
        <v>42346</v>
      </c>
      <c r="I301" s="54">
        <v>45.889999000000003</v>
      </c>
      <c r="J301" s="54">
        <v>757700</v>
      </c>
      <c r="K301" s="107">
        <f t="shared" si="30"/>
        <v>-1.5035912291041953E-2</v>
      </c>
      <c r="O301" s="90">
        <v>43494</v>
      </c>
      <c r="P301" s="54">
        <v>23.25</v>
      </c>
      <c r="Q301" s="54">
        <v>804500</v>
      </c>
      <c r="R301" s="107">
        <f t="shared" si="26"/>
        <v>-8.6021505376343566E-4</v>
      </c>
      <c r="W301" s="90">
        <v>41709</v>
      </c>
      <c r="X301" s="54">
        <v>39.794949000000003</v>
      </c>
      <c r="Y301" s="54">
        <v>605290</v>
      </c>
      <c r="Z301" s="107">
        <f t="shared" si="27"/>
        <v>1.5418414030383465E-2</v>
      </c>
      <c r="AE301" s="90">
        <v>41709</v>
      </c>
      <c r="AF301" s="54">
        <v>22.306698000000001</v>
      </c>
      <c r="AG301" s="54">
        <v>24329052</v>
      </c>
      <c r="AH301" s="107">
        <f t="shared" si="28"/>
        <v>7.6468511834428821E-3</v>
      </c>
      <c r="AL301" s="10">
        <v>42073</v>
      </c>
      <c r="AM301">
        <v>2044.160034</v>
      </c>
      <c r="AN301">
        <v>3668900000</v>
      </c>
      <c r="AO301" s="107">
        <f t="shared" si="29"/>
        <v>-1.9176796017918996E-3</v>
      </c>
    </row>
    <row r="302" spans="1:41" x14ac:dyDescent="0.15">
      <c r="A302" s="10">
        <v>42074</v>
      </c>
      <c r="B302" s="9">
        <v>18.318501000000001</v>
      </c>
      <c r="C302">
        <v>49902000</v>
      </c>
      <c r="D302" s="107">
        <f t="shared" si="25"/>
        <v>2.1480960696510953E-2</v>
      </c>
      <c r="H302" s="90">
        <v>42347</v>
      </c>
      <c r="I302" s="54">
        <v>45.200001</v>
      </c>
      <c r="J302" s="54">
        <v>1335600</v>
      </c>
      <c r="K302" s="107">
        <f t="shared" si="30"/>
        <v>4.4247786631686159E-2</v>
      </c>
      <c r="O302" s="90">
        <v>43495</v>
      </c>
      <c r="P302" s="54">
        <v>23.23</v>
      </c>
      <c r="Q302" s="54">
        <v>914900</v>
      </c>
      <c r="R302" s="107">
        <f t="shared" si="26"/>
        <v>-3.3577227722772274E-2</v>
      </c>
      <c r="W302" s="90">
        <v>41710</v>
      </c>
      <c r="X302" s="54">
        <v>40.408524</v>
      </c>
      <c r="Y302" s="54">
        <v>601690</v>
      </c>
      <c r="Z302" s="107">
        <f t="shared" si="27"/>
        <v>-2.6030398932660903E-2</v>
      </c>
      <c r="AE302" s="90">
        <v>41710</v>
      </c>
      <c r="AF302" s="54">
        <v>22.477274000000001</v>
      </c>
      <c r="AG302" s="54">
        <v>21310344</v>
      </c>
      <c r="AH302" s="107">
        <f t="shared" si="28"/>
        <v>-2.2076698446617748E-2</v>
      </c>
      <c r="AL302" s="10">
        <v>42074</v>
      </c>
      <c r="AM302">
        <v>2040.23999</v>
      </c>
      <c r="AN302">
        <v>3406570000</v>
      </c>
      <c r="AO302" s="107">
        <f t="shared" si="29"/>
        <v>1.2601439598289632E-2</v>
      </c>
    </row>
    <row r="303" spans="1:41" x14ac:dyDescent="0.15">
      <c r="A303" s="10">
        <v>42075</v>
      </c>
      <c r="B303" s="9">
        <v>18.712</v>
      </c>
      <c r="C303">
        <v>56200000</v>
      </c>
      <c r="D303" s="107">
        <f t="shared" si="25"/>
        <v>-9.7798738777256089E-3</v>
      </c>
      <c r="H303" s="90">
        <v>42348</v>
      </c>
      <c r="I303" s="54">
        <v>47.200001</v>
      </c>
      <c r="J303" s="54">
        <v>689100</v>
      </c>
      <c r="K303" s="107">
        <f t="shared" si="30"/>
        <v>-5.2330528552319344E-2</v>
      </c>
      <c r="O303" s="90">
        <v>43496</v>
      </c>
      <c r="P303" s="54">
        <v>22.450001</v>
      </c>
      <c r="Q303" s="54">
        <v>1353900</v>
      </c>
      <c r="R303" s="107">
        <f t="shared" si="26"/>
        <v>-3.1181290370543291E-3</v>
      </c>
      <c r="W303" s="90">
        <v>41711</v>
      </c>
      <c r="X303" s="54">
        <v>39.356673999999998</v>
      </c>
      <c r="Y303" s="54">
        <v>677150</v>
      </c>
      <c r="Z303" s="107">
        <f t="shared" si="27"/>
        <v>1.5589935267395827E-2</v>
      </c>
      <c r="AE303" s="90">
        <v>41711</v>
      </c>
      <c r="AF303" s="54">
        <v>21.98105</v>
      </c>
      <c r="AG303" s="54">
        <v>29256638</v>
      </c>
      <c r="AH303" s="107">
        <f t="shared" si="28"/>
        <v>7.0574426608360774E-4</v>
      </c>
      <c r="AL303" s="10">
        <v>42075</v>
      </c>
      <c r="AM303">
        <v>2065.9499510000001</v>
      </c>
      <c r="AN303">
        <v>3405860000</v>
      </c>
      <c r="AO303" s="107">
        <f t="shared" si="29"/>
        <v>-6.074711051894166E-3</v>
      </c>
    </row>
    <row r="304" spans="1:41" x14ac:dyDescent="0.15">
      <c r="A304" s="10">
        <v>42076</v>
      </c>
      <c r="B304" s="9">
        <v>18.528998999999999</v>
      </c>
      <c r="C304">
        <v>52234000</v>
      </c>
      <c r="D304" s="107">
        <f t="shared" si="25"/>
        <v>7.4748236534527557E-3</v>
      </c>
      <c r="H304" s="90">
        <v>42349</v>
      </c>
      <c r="I304" s="54">
        <v>44.73</v>
      </c>
      <c r="J304" s="54">
        <v>465400</v>
      </c>
      <c r="K304" s="107">
        <f t="shared" si="30"/>
        <v>3.3981667784484859E-2</v>
      </c>
      <c r="O304" s="90">
        <v>43497</v>
      </c>
      <c r="P304" s="54">
        <v>22.379999000000002</v>
      </c>
      <c r="Q304" s="54">
        <v>814700</v>
      </c>
      <c r="R304" s="107">
        <f t="shared" si="26"/>
        <v>-1.2064254337098124E-2</v>
      </c>
      <c r="W304" s="90">
        <v>41712</v>
      </c>
      <c r="X304" s="54">
        <v>39.970241999999999</v>
      </c>
      <c r="Y304" s="54">
        <v>607260</v>
      </c>
      <c r="Z304" s="107">
        <f t="shared" si="27"/>
        <v>0</v>
      </c>
      <c r="AE304" s="90">
        <v>41712</v>
      </c>
      <c r="AF304" s="54">
        <v>21.996562999999998</v>
      </c>
      <c r="AG304" s="54">
        <v>20240431</v>
      </c>
      <c r="AH304" s="107">
        <f t="shared" si="28"/>
        <v>1.1984508670741079E-2</v>
      </c>
      <c r="AL304" s="10">
        <v>42076</v>
      </c>
      <c r="AM304">
        <v>2053.3999020000001</v>
      </c>
      <c r="AN304">
        <v>3498560000</v>
      </c>
      <c r="AO304" s="107">
        <f t="shared" si="29"/>
        <v>1.3533671143615367E-2</v>
      </c>
    </row>
    <row r="305" spans="1:41" x14ac:dyDescent="0.15">
      <c r="A305" s="10">
        <v>42079</v>
      </c>
      <c r="B305" s="9">
        <v>18.6675</v>
      </c>
      <c r="C305">
        <v>47082000</v>
      </c>
      <c r="D305" s="107">
        <f t="shared" si="25"/>
        <v>-3.8301325833667299E-3</v>
      </c>
      <c r="H305" s="90">
        <v>42352</v>
      </c>
      <c r="I305" s="54">
        <v>46.25</v>
      </c>
      <c r="J305" s="54">
        <v>723900</v>
      </c>
      <c r="K305" s="107">
        <f t="shared" si="30"/>
        <v>-6.486464864864816E-3</v>
      </c>
      <c r="O305" s="90">
        <v>43500</v>
      </c>
      <c r="P305" s="54">
        <v>22.110001</v>
      </c>
      <c r="Q305" s="54">
        <v>579100</v>
      </c>
      <c r="R305" s="107">
        <f t="shared" si="26"/>
        <v>8.141112250515059E-3</v>
      </c>
      <c r="W305" s="90">
        <v>41715</v>
      </c>
      <c r="X305" s="54">
        <v>39.970241999999999</v>
      </c>
      <c r="Y305" s="54">
        <v>623980</v>
      </c>
      <c r="Z305" s="107">
        <f t="shared" si="27"/>
        <v>1.0965207566168811E-2</v>
      </c>
      <c r="AE305" s="90">
        <v>41715</v>
      </c>
      <c r="AF305" s="54">
        <v>22.260180999999999</v>
      </c>
      <c r="AG305" s="54">
        <v>20005920</v>
      </c>
      <c r="AH305" s="107">
        <f t="shared" si="28"/>
        <v>7.3146305503986042E-3</v>
      </c>
      <c r="AL305" s="10">
        <v>42079</v>
      </c>
      <c r="AM305">
        <v>2081.1899410000001</v>
      </c>
      <c r="AN305">
        <v>3295600000</v>
      </c>
      <c r="AO305" s="107">
        <f t="shared" si="29"/>
        <v>-3.3201736486770939E-3</v>
      </c>
    </row>
    <row r="306" spans="1:41" x14ac:dyDescent="0.15">
      <c r="A306" s="10">
        <v>42080</v>
      </c>
      <c r="B306" s="9">
        <v>18.596001000000001</v>
      </c>
      <c r="C306">
        <v>40740000</v>
      </c>
      <c r="D306" s="107">
        <f t="shared" si="25"/>
        <v>8.6577216252032851E-3</v>
      </c>
      <c r="H306" s="90">
        <v>42353</v>
      </c>
      <c r="I306" s="54">
        <v>45.950001</v>
      </c>
      <c r="J306" s="54">
        <v>757600</v>
      </c>
      <c r="K306" s="107">
        <f t="shared" si="30"/>
        <v>2.5462415115072634E-2</v>
      </c>
      <c r="O306" s="90">
        <v>43501</v>
      </c>
      <c r="P306" s="54">
        <v>22.290001</v>
      </c>
      <c r="Q306" s="54">
        <v>951500</v>
      </c>
      <c r="R306" s="107">
        <f t="shared" si="26"/>
        <v>-1.5253476211149586E-2</v>
      </c>
      <c r="W306" s="90">
        <v>41716</v>
      </c>
      <c r="X306" s="54">
        <v>40.408524</v>
      </c>
      <c r="Y306" s="54">
        <v>569190</v>
      </c>
      <c r="Z306" s="107">
        <f t="shared" si="27"/>
        <v>-4.3384905620407199E-3</v>
      </c>
      <c r="AE306" s="90">
        <v>41716</v>
      </c>
      <c r="AF306" s="54">
        <v>22.423006000000001</v>
      </c>
      <c r="AG306" s="54">
        <v>14870434</v>
      </c>
      <c r="AH306" s="107">
        <f t="shared" si="28"/>
        <v>-9.3362593757501111E-3</v>
      </c>
      <c r="AL306" s="10">
        <v>42080</v>
      </c>
      <c r="AM306">
        <v>2074.280029</v>
      </c>
      <c r="AN306">
        <v>3221840000</v>
      </c>
      <c r="AO306" s="107">
        <f t="shared" si="29"/>
        <v>1.2158421547431297E-2</v>
      </c>
    </row>
    <row r="307" spans="1:41" x14ac:dyDescent="0.15">
      <c r="A307" s="10">
        <v>42081</v>
      </c>
      <c r="B307" s="9">
        <v>18.757000000000001</v>
      </c>
      <c r="C307">
        <v>53082000</v>
      </c>
      <c r="D307" s="107">
        <f t="shared" si="25"/>
        <v>-5.0647225035986843E-3</v>
      </c>
      <c r="H307" s="90">
        <v>42354</v>
      </c>
      <c r="I307" s="54">
        <v>47.119999</v>
      </c>
      <c r="J307" s="54">
        <v>1071400</v>
      </c>
      <c r="K307" s="107">
        <f t="shared" si="30"/>
        <v>-5.3056028290662249E-3</v>
      </c>
      <c r="O307" s="90">
        <v>43502</v>
      </c>
      <c r="P307" s="54">
        <v>21.950001</v>
      </c>
      <c r="Q307" s="54">
        <v>699800</v>
      </c>
      <c r="R307" s="107">
        <f t="shared" si="26"/>
        <v>-7.2892935175720153E-3</v>
      </c>
      <c r="W307" s="90">
        <v>41717</v>
      </c>
      <c r="X307" s="54">
        <v>40.233212000000002</v>
      </c>
      <c r="Y307" s="54">
        <v>430240</v>
      </c>
      <c r="Z307" s="107">
        <f t="shared" si="27"/>
        <v>-8.7146161733246963E-3</v>
      </c>
      <c r="AE307" s="90">
        <v>41717</v>
      </c>
      <c r="AF307" s="54">
        <v>22.213659</v>
      </c>
      <c r="AG307" s="54">
        <v>16741534</v>
      </c>
      <c r="AH307" s="107">
        <f t="shared" si="28"/>
        <v>-3.1414005229845055E-3</v>
      </c>
      <c r="AL307" s="10">
        <v>42081</v>
      </c>
      <c r="AM307">
        <v>2099.5</v>
      </c>
      <c r="AN307">
        <v>4128210000</v>
      </c>
      <c r="AO307" s="107">
        <f t="shared" si="29"/>
        <v>-4.8725791855204204E-3</v>
      </c>
    </row>
    <row r="308" spans="1:41" x14ac:dyDescent="0.15">
      <c r="A308" s="10">
        <v>42082</v>
      </c>
      <c r="B308" s="9">
        <v>18.662001</v>
      </c>
      <c r="C308">
        <v>38314000</v>
      </c>
      <c r="D308" s="107">
        <f t="shared" si="25"/>
        <v>1.4065962165578982E-2</v>
      </c>
      <c r="H308" s="90">
        <v>42355</v>
      </c>
      <c r="I308" s="54">
        <v>46.869999</v>
      </c>
      <c r="J308" s="54">
        <v>477900</v>
      </c>
      <c r="K308" s="107">
        <f t="shared" si="30"/>
        <v>3.2216813147361023E-2</v>
      </c>
      <c r="O308" s="90">
        <v>43503</v>
      </c>
      <c r="P308" s="54">
        <v>21.790001</v>
      </c>
      <c r="Q308" s="54">
        <v>728000</v>
      </c>
      <c r="R308" s="107">
        <f t="shared" si="26"/>
        <v>3.1206882459528185E-2</v>
      </c>
      <c r="W308" s="90">
        <v>41718</v>
      </c>
      <c r="X308" s="54">
        <v>39.882595000000002</v>
      </c>
      <c r="Y308" s="54">
        <v>793900</v>
      </c>
      <c r="Z308" s="107">
        <f t="shared" si="27"/>
        <v>-3.9560464909567772E-2</v>
      </c>
      <c r="AE308" s="90">
        <v>41718</v>
      </c>
      <c r="AF308" s="54">
        <v>22.143877</v>
      </c>
      <c r="AG308" s="54">
        <v>17830692</v>
      </c>
      <c r="AH308" s="107">
        <f t="shared" si="28"/>
        <v>-2.8012709788806101E-3</v>
      </c>
      <c r="AL308" s="10">
        <v>42082</v>
      </c>
      <c r="AM308">
        <v>2089.2700199999999</v>
      </c>
      <c r="AN308">
        <v>3305220000</v>
      </c>
      <c r="AO308" s="107">
        <f t="shared" si="29"/>
        <v>9.0127546079468157E-3</v>
      </c>
    </row>
    <row r="309" spans="1:41" x14ac:dyDescent="0.15">
      <c r="A309" s="10">
        <v>42083</v>
      </c>
      <c r="B309" s="9">
        <v>18.924499999999998</v>
      </c>
      <c r="C309">
        <v>75272000</v>
      </c>
      <c r="D309" s="107">
        <f t="shared" si="25"/>
        <v>-8.9301698855980272E-3</v>
      </c>
      <c r="H309" s="90">
        <v>42356</v>
      </c>
      <c r="I309" s="54">
        <v>48.380001</v>
      </c>
      <c r="J309" s="54">
        <v>1485900</v>
      </c>
      <c r="K309" s="107">
        <f t="shared" si="30"/>
        <v>-8.2678997877656535E-3</v>
      </c>
      <c r="O309" s="90">
        <v>43504</v>
      </c>
      <c r="P309" s="54">
        <v>22.469999000000001</v>
      </c>
      <c r="Q309" s="54">
        <v>736100</v>
      </c>
      <c r="R309" s="107">
        <f t="shared" si="26"/>
        <v>9.3458393122312078E-3</v>
      </c>
      <c r="W309" s="90">
        <v>41719</v>
      </c>
      <c r="X309" s="54">
        <v>38.304820999999997</v>
      </c>
      <c r="Y309" s="54">
        <v>1380590</v>
      </c>
      <c r="Z309" s="107">
        <f t="shared" si="27"/>
        <v>-4.1189749979512968E-2</v>
      </c>
      <c r="AE309" s="90">
        <v>41719</v>
      </c>
      <c r="AF309" s="54">
        <v>22.081845999999999</v>
      </c>
      <c r="AG309" s="54">
        <v>27914436</v>
      </c>
      <c r="AH309" s="107">
        <f t="shared" si="28"/>
        <v>-7.3733418845507437E-3</v>
      </c>
      <c r="AL309" s="10">
        <v>42083</v>
      </c>
      <c r="AM309">
        <v>2108.1000979999999</v>
      </c>
      <c r="AN309">
        <v>5554120000</v>
      </c>
      <c r="AO309" s="107">
        <f t="shared" si="29"/>
        <v>-1.7457311460168379E-3</v>
      </c>
    </row>
    <row r="310" spans="1:41" x14ac:dyDescent="0.15">
      <c r="A310" s="10">
        <v>42086</v>
      </c>
      <c r="B310" s="9">
        <v>18.755500999999999</v>
      </c>
      <c r="C310">
        <v>44786000</v>
      </c>
      <c r="D310" s="107">
        <f t="shared" si="25"/>
        <v>-2.7192555400146201E-3</v>
      </c>
      <c r="H310" s="90">
        <v>42359</v>
      </c>
      <c r="I310" s="54">
        <v>47.98</v>
      </c>
      <c r="J310" s="54">
        <v>1001400</v>
      </c>
      <c r="K310" s="107">
        <f t="shared" si="30"/>
        <v>9.7957690704459921E-3</v>
      </c>
      <c r="O310" s="90">
        <v>43507</v>
      </c>
      <c r="P310" s="54">
        <v>22.68</v>
      </c>
      <c r="Q310" s="54">
        <v>653500</v>
      </c>
      <c r="R310" s="107">
        <f t="shared" si="26"/>
        <v>4.9382671957671986E-2</v>
      </c>
      <c r="W310" s="90">
        <v>41722</v>
      </c>
      <c r="X310" s="54">
        <v>36.727055</v>
      </c>
      <c r="Y310" s="54">
        <v>1465690</v>
      </c>
      <c r="Z310" s="107">
        <f t="shared" si="27"/>
        <v>-9.546559069329108E-3</v>
      </c>
      <c r="AE310" s="90">
        <v>41722</v>
      </c>
      <c r="AF310" s="54">
        <v>21.919028999999998</v>
      </c>
      <c r="AG310" s="54">
        <v>20950618</v>
      </c>
      <c r="AH310" s="107">
        <f t="shared" si="28"/>
        <v>-3.7145349823660689E-3</v>
      </c>
      <c r="AL310" s="10">
        <v>42086</v>
      </c>
      <c r="AM310">
        <v>2104.419922</v>
      </c>
      <c r="AN310">
        <v>3267960000</v>
      </c>
      <c r="AO310" s="107">
        <f t="shared" si="29"/>
        <v>-6.1394220159830537E-3</v>
      </c>
    </row>
    <row r="311" spans="1:41" x14ac:dyDescent="0.15">
      <c r="A311" s="10">
        <v>42087</v>
      </c>
      <c r="B311" s="9">
        <v>18.704499999999999</v>
      </c>
      <c r="C311">
        <v>44564000</v>
      </c>
      <c r="D311" s="107">
        <f t="shared" si="25"/>
        <v>-8.3669705151167006E-3</v>
      </c>
      <c r="H311" s="90">
        <v>42360</v>
      </c>
      <c r="I311" s="54">
        <v>48.450001</v>
      </c>
      <c r="J311" s="54">
        <v>524300</v>
      </c>
      <c r="K311" s="107">
        <f t="shared" si="30"/>
        <v>2.3116593950121889E-2</v>
      </c>
      <c r="O311" s="90">
        <v>43508</v>
      </c>
      <c r="P311" s="54">
        <v>23.799999</v>
      </c>
      <c r="Q311" s="54">
        <v>1043600</v>
      </c>
      <c r="R311" s="107">
        <f t="shared" si="26"/>
        <v>-4.2015968151931649E-3</v>
      </c>
      <c r="W311" s="90">
        <v>41723</v>
      </c>
      <c r="X311" s="54">
        <v>36.376438</v>
      </c>
      <c r="Y311" s="54">
        <v>1201310</v>
      </c>
      <c r="Z311" s="107">
        <f t="shared" si="27"/>
        <v>-2.4096394484803718E-2</v>
      </c>
      <c r="AE311" s="90">
        <v>41723</v>
      </c>
      <c r="AF311" s="54">
        <v>21.837610000000002</v>
      </c>
      <c r="AG311" s="54">
        <v>19261994</v>
      </c>
      <c r="AH311" s="107">
        <f t="shared" si="28"/>
        <v>-1.2959064659548547E-2</v>
      </c>
      <c r="AL311" s="10">
        <v>42087</v>
      </c>
      <c r="AM311">
        <v>2091.5</v>
      </c>
      <c r="AN311">
        <v>3189820000</v>
      </c>
      <c r="AO311" s="107">
        <f t="shared" si="29"/>
        <v>-1.4558905570164926E-2</v>
      </c>
    </row>
    <row r="312" spans="1:41" x14ac:dyDescent="0.15">
      <c r="A312" s="10">
        <v>42088</v>
      </c>
      <c r="B312" s="9">
        <v>18.547999999999998</v>
      </c>
      <c r="C312">
        <v>68590000</v>
      </c>
      <c r="D312" s="107">
        <f t="shared" si="25"/>
        <v>-9.7315074401551627E-3</v>
      </c>
      <c r="H312" s="90">
        <v>42361</v>
      </c>
      <c r="I312" s="54">
        <v>49.57</v>
      </c>
      <c r="J312" s="54">
        <v>628500</v>
      </c>
      <c r="K312" s="107">
        <f t="shared" si="30"/>
        <v>-3.32863021989106E-2</v>
      </c>
      <c r="O312" s="90">
        <v>43509</v>
      </c>
      <c r="P312" s="54">
        <v>23.700001</v>
      </c>
      <c r="Q312" s="54">
        <v>1036400</v>
      </c>
      <c r="R312" s="107">
        <f t="shared" si="26"/>
        <v>2.109704552333147E-2</v>
      </c>
      <c r="W312" s="90">
        <v>41724</v>
      </c>
      <c r="X312" s="54">
        <v>35.499896999999997</v>
      </c>
      <c r="Y312" s="54">
        <v>1763430</v>
      </c>
      <c r="Z312" s="107">
        <f t="shared" si="27"/>
        <v>4.9381551726757067E-3</v>
      </c>
      <c r="AE312" s="90">
        <v>41724</v>
      </c>
      <c r="AF312" s="54">
        <v>21.554614999999998</v>
      </c>
      <c r="AG312" s="54">
        <v>17995111</v>
      </c>
      <c r="AH312" s="107">
        <f t="shared" si="28"/>
        <v>-7.5540667277053108E-3</v>
      </c>
      <c r="AL312" s="10">
        <v>42088</v>
      </c>
      <c r="AM312">
        <v>2061.0500489999999</v>
      </c>
      <c r="AN312">
        <v>3521140000</v>
      </c>
      <c r="AO312" s="107">
        <f t="shared" si="29"/>
        <v>-2.3775002467200101E-3</v>
      </c>
    </row>
    <row r="313" spans="1:41" x14ac:dyDescent="0.15">
      <c r="A313" s="10">
        <v>42089</v>
      </c>
      <c r="B313" s="9">
        <v>18.3675</v>
      </c>
      <c r="C313">
        <v>58600000</v>
      </c>
      <c r="D313" s="107">
        <f t="shared" si="25"/>
        <v>8.738260514495666E-3</v>
      </c>
      <c r="H313" s="90">
        <v>42362</v>
      </c>
      <c r="I313" s="54">
        <v>47.919998</v>
      </c>
      <c r="J313" s="54">
        <v>231800</v>
      </c>
      <c r="K313" s="107">
        <f t="shared" si="30"/>
        <v>1.7737938970698641E-2</v>
      </c>
      <c r="O313" s="90">
        <v>43510</v>
      </c>
      <c r="P313" s="54">
        <v>24.200001</v>
      </c>
      <c r="Q313" s="54">
        <v>715000</v>
      </c>
      <c r="R313" s="107">
        <f t="shared" si="26"/>
        <v>4.1322312342053191E-2</v>
      </c>
      <c r="W313" s="90">
        <v>41725</v>
      </c>
      <c r="X313" s="54">
        <v>35.675201000000001</v>
      </c>
      <c r="Y313" s="54">
        <v>739370</v>
      </c>
      <c r="Z313" s="107">
        <f t="shared" si="27"/>
        <v>9.8278072771054159E-3</v>
      </c>
      <c r="AE313" s="90">
        <v>41725</v>
      </c>
      <c r="AF313" s="54">
        <v>21.39179</v>
      </c>
      <c r="AG313" s="54">
        <v>22394513</v>
      </c>
      <c r="AH313" s="107">
        <f t="shared" si="28"/>
        <v>1.8137799595074888E-4</v>
      </c>
      <c r="AL313" s="10">
        <v>42089</v>
      </c>
      <c r="AM313">
        <v>2056.1499020000001</v>
      </c>
      <c r="AN313">
        <v>3510670000</v>
      </c>
      <c r="AO313" s="107">
        <f t="shared" si="29"/>
        <v>2.3685617450666108E-3</v>
      </c>
    </row>
    <row r="314" spans="1:41" x14ac:dyDescent="0.15">
      <c r="A314" s="10">
        <v>42090</v>
      </c>
      <c r="B314" s="9">
        <v>18.527999999999999</v>
      </c>
      <c r="C314">
        <v>52196000</v>
      </c>
      <c r="D314" s="107">
        <f t="shared" si="25"/>
        <v>1.0875431778929245E-2</v>
      </c>
      <c r="H314" s="90">
        <v>42366</v>
      </c>
      <c r="I314" s="54">
        <v>48.77</v>
      </c>
      <c r="J314" s="54">
        <v>484500</v>
      </c>
      <c r="K314" s="107">
        <f t="shared" si="30"/>
        <v>1.3943018248923522E-2</v>
      </c>
      <c r="O314" s="90">
        <v>43511</v>
      </c>
      <c r="P314" s="54">
        <v>25.200001</v>
      </c>
      <c r="Q314" s="54">
        <v>1570900</v>
      </c>
      <c r="R314" s="107">
        <f t="shared" si="26"/>
        <v>3.7698371519905738E-2</v>
      </c>
      <c r="W314" s="90">
        <v>41726</v>
      </c>
      <c r="X314" s="54">
        <v>36.02581</v>
      </c>
      <c r="Y314" s="54">
        <v>505110</v>
      </c>
      <c r="Z314" s="107">
        <f t="shared" si="27"/>
        <v>4.866288918972117E-3</v>
      </c>
      <c r="AE314" s="90">
        <v>41726</v>
      </c>
      <c r="AF314" s="54">
        <v>21.395669999999999</v>
      </c>
      <c r="AG314" s="54">
        <v>21085574</v>
      </c>
      <c r="AH314" s="107">
        <f t="shared" si="28"/>
        <v>9.0588422797699408E-4</v>
      </c>
      <c r="AL314" s="10">
        <v>42090</v>
      </c>
      <c r="AM314">
        <v>2061.0200199999999</v>
      </c>
      <c r="AN314">
        <v>3008550000</v>
      </c>
      <c r="AO314" s="107">
        <f t="shared" si="29"/>
        <v>1.2236644843459654E-2</v>
      </c>
    </row>
    <row r="315" spans="1:41" x14ac:dyDescent="0.15">
      <c r="A315" s="10">
        <v>42093</v>
      </c>
      <c r="B315" s="9">
        <v>18.729500000000002</v>
      </c>
      <c r="C315">
        <v>36418000</v>
      </c>
      <c r="D315" s="107">
        <f t="shared" si="25"/>
        <v>-6.6472676793294383E-3</v>
      </c>
      <c r="H315" s="90">
        <v>42367</v>
      </c>
      <c r="I315" s="54">
        <v>49.450001</v>
      </c>
      <c r="J315" s="54">
        <v>494300</v>
      </c>
      <c r="K315" s="107">
        <f t="shared" si="30"/>
        <v>-1.0515692406153909E-2</v>
      </c>
      <c r="O315" s="90">
        <v>43515</v>
      </c>
      <c r="P315" s="54">
        <v>26.15</v>
      </c>
      <c r="Q315" s="54">
        <v>1268600</v>
      </c>
      <c r="R315" s="107">
        <f t="shared" si="26"/>
        <v>3.0975105162523997E-2</v>
      </c>
      <c r="W315" s="90">
        <v>41729</v>
      </c>
      <c r="X315" s="54">
        <v>36.201121999999998</v>
      </c>
      <c r="Y315" s="54">
        <v>768750</v>
      </c>
      <c r="Z315" s="107">
        <f t="shared" si="27"/>
        <v>2.9055812137535497E-2</v>
      </c>
      <c r="AE315" s="90">
        <v>41729</v>
      </c>
      <c r="AF315" s="54">
        <v>21.415051999999999</v>
      </c>
      <c r="AG315" s="54">
        <v>16863660</v>
      </c>
      <c r="AH315" s="107">
        <f t="shared" si="28"/>
        <v>1.448201013007111E-2</v>
      </c>
      <c r="AL315" s="10">
        <v>42093</v>
      </c>
      <c r="AM315">
        <v>2086.23999</v>
      </c>
      <c r="AN315">
        <v>2917690000</v>
      </c>
      <c r="AO315" s="107">
        <f t="shared" si="29"/>
        <v>-8.7957747373061945E-3</v>
      </c>
    </row>
    <row r="316" spans="1:41" x14ac:dyDescent="0.15">
      <c r="A316" s="10">
        <v>42094</v>
      </c>
      <c r="B316" s="9">
        <v>18.605</v>
      </c>
      <c r="C316">
        <v>50122000</v>
      </c>
      <c r="D316" s="107">
        <f t="shared" si="25"/>
        <v>-4.9449072829883534E-3</v>
      </c>
      <c r="H316" s="90">
        <v>42368</v>
      </c>
      <c r="I316" s="54">
        <v>48.93</v>
      </c>
      <c r="J316" s="54">
        <v>486000</v>
      </c>
      <c r="K316" s="107">
        <f t="shared" si="30"/>
        <v>-2.677296137339058E-2</v>
      </c>
      <c r="O316" s="90">
        <v>43516</v>
      </c>
      <c r="P316" s="54">
        <v>26.959999</v>
      </c>
      <c r="Q316" s="54">
        <v>1208800</v>
      </c>
      <c r="R316" s="107">
        <f t="shared" si="26"/>
        <v>-2.4109793179146632E-2</v>
      </c>
      <c r="W316" s="90">
        <v>41730</v>
      </c>
      <c r="X316" s="54">
        <v>37.252974999999999</v>
      </c>
      <c r="Y316" s="54">
        <v>771320</v>
      </c>
      <c r="Z316" s="107">
        <f t="shared" si="27"/>
        <v>1.17645100827517E-2</v>
      </c>
      <c r="AE316" s="90">
        <v>41730</v>
      </c>
      <c r="AF316" s="54">
        <v>21.725185</v>
      </c>
      <c r="AG316" s="54">
        <v>18877558</v>
      </c>
      <c r="AH316" s="107">
        <f t="shared" si="28"/>
        <v>-1.0527827496060405E-2</v>
      </c>
      <c r="AL316" s="10">
        <v>42094</v>
      </c>
      <c r="AM316">
        <v>2067.889893</v>
      </c>
      <c r="AN316">
        <v>3376550000</v>
      </c>
      <c r="AO316" s="107">
        <f t="shared" si="29"/>
        <v>-3.9653716707825915E-3</v>
      </c>
    </row>
    <row r="317" spans="1:41" x14ac:dyDescent="0.15">
      <c r="A317" s="10">
        <v>42095</v>
      </c>
      <c r="B317" s="9">
        <v>18.513000000000002</v>
      </c>
      <c r="C317">
        <v>49162000</v>
      </c>
      <c r="D317" s="107">
        <f t="shared" si="25"/>
        <v>5.3745476151891847E-3</v>
      </c>
      <c r="H317" s="90">
        <v>42369</v>
      </c>
      <c r="I317" s="54">
        <v>47.619999</v>
      </c>
      <c r="J317" s="54">
        <v>761000</v>
      </c>
      <c r="K317" s="107">
        <f t="shared" si="30"/>
        <v>-7.2028560941380992E-2</v>
      </c>
      <c r="O317" s="90">
        <v>43517</v>
      </c>
      <c r="P317" s="54">
        <v>26.309999000000001</v>
      </c>
      <c r="Q317" s="54">
        <v>1591900</v>
      </c>
      <c r="R317" s="107">
        <f t="shared" si="26"/>
        <v>1.3683048790689822E-2</v>
      </c>
      <c r="W317" s="90">
        <v>41731</v>
      </c>
      <c r="X317" s="54">
        <v>37.691237999999998</v>
      </c>
      <c r="Y317" s="54">
        <v>862440</v>
      </c>
      <c r="Z317" s="107">
        <f t="shared" si="27"/>
        <v>-1.1627715704111363E-2</v>
      </c>
      <c r="AE317" s="90">
        <v>41731</v>
      </c>
      <c r="AF317" s="54">
        <v>21.496466000000002</v>
      </c>
      <c r="AG317" s="54">
        <v>22478861</v>
      </c>
      <c r="AH317" s="107">
        <f t="shared" si="28"/>
        <v>-1.5689881304210673E-2</v>
      </c>
      <c r="AL317" s="10">
        <v>42095</v>
      </c>
      <c r="AM317">
        <v>2059.6899410000001</v>
      </c>
      <c r="AN317">
        <v>3543270000</v>
      </c>
      <c r="AO317" s="107">
        <f t="shared" si="29"/>
        <v>3.5296671869311513E-3</v>
      </c>
    </row>
    <row r="318" spans="1:41" x14ac:dyDescent="0.15">
      <c r="A318" s="10">
        <v>42096</v>
      </c>
      <c r="B318" s="9">
        <v>18.612499</v>
      </c>
      <c r="C318">
        <v>37506000</v>
      </c>
      <c r="D318" s="107">
        <f t="shared" si="25"/>
        <v>1.2867697131911271E-2</v>
      </c>
      <c r="H318" s="90">
        <v>42373</v>
      </c>
      <c r="I318" s="54">
        <v>44.189999</v>
      </c>
      <c r="J318" s="54">
        <v>1051200</v>
      </c>
      <c r="K318" s="107">
        <f t="shared" si="30"/>
        <v>-1.6519574938211656E-2</v>
      </c>
      <c r="O318" s="90">
        <v>43518</v>
      </c>
      <c r="P318" s="54">
        <v>26.67</v>
      </c>
      <c r="Q318" s="54">
        <v>1261400</v>
      </c>
      <c r="R318" s="107">
        <f t="shared" si="26"/>
        <v>2.2497187851518552E-2</v>
      </c>
      <c r="W318" s="90">
        <v>41732</v>
      </c>
      <c r="X318" s="54">
        <v>37.252974999999999</v>
      </c>
      <c r="Y318" s="54">
        <v>569560</v>
      </c>
      <c r="Z318" s="107">
        <f t="shared" si="27"/>
        <v>-1.1764590613232873E-2</v>
      </c>
      <c r="AE318" s="90">
        <v>41732</v>
      </c>
      <c r="AF318" s="54">
        <v>21.159189000000001</v>
      </c>
      <c r="AG318" s="54">
        <v>26900597</v>
      </c>
      <c r="AH318" s="107">
        <f t="shared" si="28"/>
        <v>-1.0626730542460883E-2</v>
      </c>
      <c r="AL318" s="10">
        <v>42096</v>
      </c>
      <c r="AM318">
        <v>2066.959961</v>
      </c>
      <c r="AN318">
        <v>3095960000</v>
      </c>
      <c r="AO318" s="107">
        <f t="shared" si="29"/>
        <v>6.6088150025853665E-3</v>
      </c>
    </row>
    <row r="319" spans="1:41" x14ac:dyDescent="0.15">
      <c r="A319" s="10">
        <v>42100</v>
      </c>
      <c r="B319" s="9">
        <v>18.851998999999999</v>
      </c>
      <c r="C319">
        <v>61014000</v>
      </c>
      <c r="D319" s="107">
        <f t="shared" si="25"/>
        <v>-6.9752815072821051E-3</v>
      </c>
      <c r="H319" s="90">
        <v>42374</v>
      </c>
      <c r="I319" s="54">
        <v>43.459999000000003</v>
      </c>
      <c r="J319" s="54">
        <v>821100</v>
      </c>
      <c r="K319" s="107">
        <f t="shared" si="30"/>
        <v>-1.1504832294174649E-2</v>
      </c>
      <c r="O319" s="90">
        <v>43521</v>
      </c>
      <c r="P319" s="54">
        <v>27.27</v>
      </c>
      <c r="Q319" s="54">
        <v>1059000</v>
      </c>
      <c r="R319" s="107">
        <f t="shared" si="26"/>
        <v>-1.0267693436010306E-2</v>
      </c>
      <c r="W319" s="90">
        <v>41733</v>
      </c>
      <c r="X319" s="54">
        <v>36.814709000000001</v>
      </c>
      <c r="Y319" s="54">
        <v>619260</v>
      </c>
      <c r="Z319" s="107">
        <f t="shared" si="27"/>
        <v>-2.8571650532399961E-2</v>
      </c>
      <c r="AE319" s="90">
        <v>41733</v>
      </c>
      <c r="AF319" s="54">
        <v>20.934335999999998</v>
      </c>
      <c r="AG319" s="54">
        <v>37918584</v>
      </c>
      <c r="AH319" s="107">
        <f t="shared" si="28"/>
        <v>-1.9444371199545119E-2</v>
      </c>
      <c r="AL319" s="10">
        <v>42100</v>
      </c>
      <c r="AM319">
        <v>2080.6201169999999</v>
      </c>
      <c r="AN319">
        <v>3302970000</v>
      </c>
      <c r="AO319" s="107">
        <f t="shared" si="29"/>
        <v>-2.0619040280095424E-3</v>
      </c>
    </row>
    <row r="320" spans="1:41" x14ac:dyDescent="0.15">
      <c r="A320" s="10">
        <v>42101</v>
      </c>
      <c r="B320" s="9">
        <v>18.720500999999999</v>
      </c>
      <c r="C320">
        <v>39098000</v>
      </c>
      <c r="D320" s="107">
        <f t="shared" si="25"/>
        <v>1.8135091576876095E-2</v>
      </c>
      <c r="H320" s="90">
        <v>42375</v>
      </c>
      <c r="I320" s="54">
        <v>42.959999000000003</v>
      </c>
      <c r="J320" s="54">
        <v>983400</v>
      </c>
      <c r="K320" s="107">
        <f t="shared" si="30"/>
        <v>-3.3985079934475859E-2</v>
      </c>
      <c r="O320" s="90">
        <v>43522</v>
      </c>
      <c r="P320" s="54">
        <v>26.99</v>
      </c>
      <c r="Q320" s="54">
        <v>1053600</v>
      </c>
      <c r="R320" s="107">
        <f t="shared" si="26"/>
        <v>2.0007447202667672E-2</v>
      </c>
      <c r="W320" s="90">
        <v>41736</v>
      </c>
      <c r="X320" s="54">
        <v>35.762852000000002</v>
      </c>
      <c r="Y320" s="54">
        <v>860200</v>
      </c>
      <c r="Z320" s="107">
        <f t="shared" si="27"/>
        <v>1.4706097824636499E-2</v>
      </c>
      <c r="AE320" s="90">
        <v>41736</v>
      </c>
      <c r="AF320" s="54">
        <v>20.527280999999999</v>
      </c>
      <c r="AG320" s="54">
        <v>39933907</v>
      </c>
      <c r="AH320" s="107">
        <f t="shared" si="28"/>
        <v>3.4938723740372657E-2</v>
      </c>
      <c r="AL320" s="10">
        <v>42101</v>
      </c>
      <c r="AM320">
        <v>2076.330078</v>
      </c>
      <c r="AN320">
        <v>3065510000</v>
      </c>
      <c r="AO320" s="107">
        <f t="shared" si="29"/>
        <v>2.6825330225748178E-3</v>
      </c>
    </row>
    <row r="321" spans="1:41" x14ac:dyDescent="0.15">
      <c r="A321" s="10">
        <v>42102</v>
      </c>
      <c r="B321" s="9">
        <v>19.059999000000001</v>
      </c>
      <c r="C321">
        <v>52728000</v>
      </c>
      <c r="D321" s="107">
        <f t="shared" si="25"/>
        <v>6.1385627564827239E-3</v>
      </c>
      <c r="H321" s="90">
        <v>42376</v>
      </c>
      <c r="I321" s="54">
        <v>41.5</v>
      </c>
      <c r="J321" s="54">
        <v>994700</v>
      </c>
      <c r="K321" s="107">
        <f t="shared" si="30"/>
        <v>1.5662698795180674E-2</v>
      </c>
      <c r="O321" s="90">
        <v>43523</v>
      </c>
      <c r="P321" s="54">
        <v>27.530000999999999</v>
      </c>
      <c r="Q321" s="54">
        <v>1222000</v>
      </c>
      <c r="R321" s="107">
        <f t="shared" si="26"/>
        <v>1.0533926242864977E-2</v>
      </c>
      <c r="W321" s="90">
        <v>41737</v>
      </c>
      <c r="X321" s="54">
        <v>36.288784</v>
      </c>
      <c r="Y321" s="54">
        <v>650790</v>
      </c>
      <c r="Z321" s="107">
        <f t="shared" si="27"/>
        <v>2.6569945137869588E-2</v>
      </c>
      <c r="AE321" s="90">
        <v>41737</v>
      </c>
      <c r="AF321" s="54">
        <v>21.244478000000001</v>
      </c>
      <c r="AG321" s="54">
        <v>44693273</v>
      </c>
      <c r="AH321" s="107">
        <f t="shared" si="28"/>
        <v>1.9890439294389717E-2</v>
      </c>
      <c r="AL321" s="10">
        <v>42102</v>
      </c>
      <c r="AM321">
        <v>2081.8999020000001</v>
      </c>
      <c r="AN321">
        <v>3265330000</v>
      </c>
      <c r="AO321" s="107">
        <f t="shared" si="29"/>
        <v>4.4574813568534211E-3</v>
      </c>
    </row>
    <row r="322" spans="1:41" x14ac:dyDescent="0.15">
      <c r="A322" s="10">
        <v>42103</v>
      </c>
      <c r="B322" s="9">
        <v>19.177</v>
      </c>
      <c r="C322">
        <v>47846000</v>
      </c>
      <c r="D322" s="107">
        <f t="shared" si="25"/>
        <v>-2.3204880846847686E-3</v>
      </c>
      <c r="H322" s="90">
        <v>42377</v>
      </c>
      <c r="I322" s="54">
        <v>42.150002000000001</v>
      </c>
      <c r="J322" s="54">
        <v>498500</v>
      </c>
      <c r="K322" s="107">
        <f t="shared" si="30"/>
        <v>-1.9691624213920567E-2</v>
      </c>
      <c r="O322" s="90">
        <v>43524</v>
      </c>
      <c r="P322" s="54">
        <v>27.82</v>
      </c>
      <c r="Q322" s="54">
        <v>1028600</v>
      </c>
      <c r="R322" s="107">
        <f t="shared" si="26"/>
        <v>4.2415528396836821E-2</v>
      </c>
      <c r="W322" s="90">
        <v>41738</v>
      </c>
      <c r="X322" s="54">
        <v>37.252974999999999</v>
      </c>
      <c r="Y322" s="54">
        <v>689150</v>
      </c>
      <c r="Z322" s="107">
        <f t="shared" si="27"/>
        <v>-2.5882255041375868E-2</v>
      </c>
      <c r="AE322" s="90">
        <v>41738</v>
      </c>
      <c r="AF322" s="54">
        <v>21.66704</v>
      </c>
      <c r="AG322" s="54">
        <v>25880580</v>
      </c>
      <c r="AH322" s="107">
        <f t="shared" si="28"/>
        <v>-3.2385180439967853E-2</v>
      </c>
      <c r="AL322" s="10">
        <v>42103</v>
      </c>
      <c r="AM322">
        <v>2091.179932</v>
      </c>
      <c r="AN322">
        <v>3172360000</v>
      </c>
      <c r="AO322" s="107">
        <f t="shared" si="29"/>
        <v>5.2028650588638037E-3</v>
      </c>
    </row>
    <row r="323" spans="1:41" x14ac:dyDescent="0.15">
      <c r="A323" s="10">
        <v>42104</v>
      </c>
      <c r="B323" s="9">
        <v>19.1325</v>
      </c>
      <c r="C323">
        <v>51470000</v>
      </c>
      <c r="D323" s="107">
        <f t="shared" ref="D323:D386" si="31">B324/B323-1</f>
        <v>-7.5787272964855656E-4</v>
      </c>
      <c r="H323" s="90">
        <v>42380</v>
      </c>
      <c r="I323" s="54">
        <v>41.32</v>
      </c>
      <c r="J323" s="54">
        <v>468200</v>
      </c>
      <c r="K323" s="107">
        <f t="shared" si="30"/>
        <v>6.3649588576960348E-2</v>
      </c>
      <c r="O323" s="90">
        <v>43525</v>
      </c>
      <c r="P323" s="54">
        <v>29</v>
      </c>
      <c r="Q323" s="54">
        <v>2413100</v>
      </c>
      <c r="R323" s="107">
        <f t="shared" ref="R323:R386" si="32">P324/P323-1</f>
        <v>-5.7931034482758603E-2</v>
      </c>
      <c r="W323" s="90">
        <v>41739</v>
      </c>
      <c r="X323" s="54">
        <v>36.288784</v>
      </c>
      <c r="Y323" s="54">
        <v>705840</v>
      </c>
      <c r="Z323" s="107">
        <f t="shared" si="27"/>
        <v>-2.173914121784859E-2</v>
      </c>
      <c r="AE323" s="90">
        <v>41739</v>
      </c>
      <c r="AF323" s="54">
        <v>20.965349</v>
      </c>
      <c r="AG323" s="54">
        <v>69581873</v>
      </c>
      <c r="AH323" s="107">
        <f t="shared" si="28"/>
        <v>-1.146453607807818E-2</v>
      </c>
      <c r="AL323" s="10">
        <v>42104</v>
      </c>
      <c r="AM323">
        <v>2102.0600589999999</v>
      </c>
      <c r="AN323">
        <v>3156200000</v>
      </c>
      <c r="AO323" s="107">
        <f t="shared" si="29"/>
        <v>-4.5812806150653529E-3</v>
      </c>
    </row>
    <row r="324" spans="1:41" x14ac:dyDescent="0.15">
      <c r="A324" s="10">
        <v>42107</v>
      </c>
      <c r="B324" s="9">
        <v>19.117999999999999</v>
      </c>
      <c r="C324">
        <v>37890000</v>
      </c>
      <c r="D324" s="107">
        <f t="shared" si="31"/>
        <v>7.1922272204205662E-3</v>
      </c>
      <c r="H324" s="90">
        <v>42381</v>
      </c>
      <c r="I324" s="54">
        <v>43.950001</v>
      </c>
      <c r="J324" s="54">
        <v>997700</v>
      </c>
      <c r="K324" s="107">
        <f t="shared" si="30"/>
        <v>-6.2116039542297052E-2</v>
      </c>
      <c r="O324" s="90">
        <v>43528</v>
      </c>
      <c r="P324" s="54">
        <v>27.32</v>
      </c>
      <c r="Q324" s="54">
        <v>2418900</v>
      </c>
      <c r="R324" s="107">
        <f t="shared" si="32"/>
        <v>3.5139128843338252E-2</v>
      </c>
      <c r="W324" s="90">
        <v>41740</v>
      </c>
      <c r="X324" s="54">
        <v>35.499896999999997</v>
      </c>
      <c r="Y324" s="54">
        <v>481060</v>
      </c>
      <c r="Z324" s="107">
        <f t="shared" ref="Z324:Z387" si="33">X325/X324-1</f>
        <v>-1.7284078317184925E-2</v>
      </c>
      <c r="AE324" s="90">
        <v>41740</v>
      </c>
      <c r="AF324" s="54">
        <v>20.724990999999999</v>
      </c>
      <c r="AG324" s="54">
        <v>30253608</v>
      </c>
      <c r="AH324" s="107">
        <f t="shared" ref="AH324:AH387" si="34">AF325/AF324-1</f>
        <v>9.7271453579883538E-3</v>
      </c>
      <c r="AL324" s="10">
        <v>42107</v>
      </c>
      <c r="AM324">
        <v>2092.429932</v>
      </c>
      <c r="AN324">
        <v>2908420000</v>
      </c>
      <c r="AO324" s="107">
        <f t="shared" ref="AO324:AO387" si="35">AM325/AM324-1</f>
        <v>1.6297587545692771E-3</v>
      </c>
    </row>
    <row r="325" spans="1:41" x14ac:dyDescent="0.15">
      <c r="A325" s="10">
        <v>42108</v>
      </c>
      <c r="B325" s="9">
        <v>19.255500999999999</v>
      </c>
      <c r="C325">
        <v>51672000</v>
      </c>
      <c r="D325" s="107">
        <f t="shared" si="31"/>
        <v>-4.3104565287601648E-3</v>
      </c>
      <c r="H325" s="90">
        <v>42382</v>
      </c>
      <c r="I325" s="54">
        <v>41.220001000000003</v>
      </c>
      <c r="J325" s="54">
        <v>835100</v>
      </c>
      <c r="K325" s="107">
        <f t="shared" ref="K325:K388" si="36">I326/I325-1</f>
        <v>-2.8869528654305587E-2</v>
      </c>
      <c r="O325" s="90">
        <v>43529</v>
      </c>
      <c r="P325" s="54">
        <v>28.280000999999999</v>
      </c>
      <c r="Q325" s="54">
        <v>1048400</v>
      </c>
      <c r="R325" s="107">
        <f t="shared" si="32"/>
        <v>2.8288542139727202E-3</v>
      </c>
      <c r="W325" s="90">
        <v>41743</v>
      </c>
      <c r="X325" s="54">
        <v>34.886313999999999</v>
      </c>
      <c r="Y325" s="54">
        <v>661790</v>
      </c>
      <c r="Z325" s="107">
        <f t="shared" si="33"/>
        <v>-5.0252371173405974E-3</v>
      </c>
      <c r="AE325" s="90">
        <v>41743</v>
      </c>
      <c r="AF325" s="54">
        <v>20.926586</v>
      </c>
      <c r="AG325" s="54">
        <v>28534572</v>
      </c>
      <c r="AH325" s="107">
        <f t="shared" si="34"/>
        <v>-1.4821815655932102E-3</v>
      </c>
      <c r="AL325" s="10">
        <v>42108</v>
      </c>
      <c r="AM325">
        <v>2095.8400879999999</v>
      </c>
      <c r="AN325">
        <v>3301270000</v>
      </c>
      <c r="AO325" s="107">
        <f t="shared" si="35"/>
        <v>5.1481957339105655E-3</v>
      </c>
    </row>
    <row r="326" spans="1:41" x14ac:dyDescent="0.15">
      <c r="A326" s="10">
        <v>42109</v>
      </c>
      <c r="B326" s="9">
        <v>19.172501</v>
      </c>
      <c r="C326">
        <v>38664000</v>
      </c>
      <c r="D326" s="107">
        <f t="shared" si="31"/>
        <v>6.7544135217412204E-3</v>
      </c>
      <c r="H326" s="90">
        <v>42383</v>
      </c>
      <c r="I326" s="54">
        <v>40.029998999999997</v>
      </c>
      <c r="J326" s="54">
        <v>1291200</v>
      </c>
      <c r="K326" s="107">
        <f t="shared" si="36"/>
        <v>-5.5458357618245135E-2</v>
      </c>
      <c r="O326" s="90">
        <v>43530</v>
      </c>
      <c r="P326" s="54">
        <v>28.360001</v>
      </c>
      <c r="Q326" s="54">
        <v>721000</v>
      </c>
      <c r="R326" s="107">
        <f t="shared" si="32"/>
        <v>-6.3822353179747826E-2</v>
      </c>
      <c r="W326" s="90">
        <v>41744</v>
      </c>
      <c r="X326" s="54">
        <v>34.711002000000001</v>
      </c>
      <c r="Y326" s="54">
        <v>798560</v>
      </c>
      <c r="Z326" s="107">
        <f t="shared" si="33"/>
        <v>-5.0503871942390033E-3</v>
      </c>
      <c r="AE326" s="90">
        <v>41744</v>
      </c>
      <c r="AF326" s="54">
        <v>20.895568999999998</v>
      </c>
      <c r="AG326" s="54">
        <v>25421299</v>
      </c>
      <c r="AH326" s="107">
        <f t="shared" si="34"/>
        <v>1.4656743733563848E-2</v>
      </c>
      <c r="AL326" s="10">
        <v>42109</v>
      </c>
      <c r="AM326">
        <v>2106.6298830000001</v>
      </c>
      <c r="AN326">
        <v>4013760000</v>
      </c>
      <c r="AO326" s="107">
        <f t="shared" si="35"/>
        <v>-7.7844381361602544E-4</v>
      </c>
    </row>
    <row r="327" spans="1:41" x14ac:dyDescent="0.15">
      <c r="A327" s="10">
        <v>42110</v>
      </c>
      <c r="B327" s="9">
        <v>19.302</v>
      </c>
      <c r="C327">
        <v>41608000</v>
      </c>
      <c r="D327" s="107">
        <f t="shared" si="31"/>
        <v>-2.7147445860532637E-2</v>
      </c>
      <c r="H327" s="90">
        <v>42384</v>
      </c>
      <c r="I327" s="54">
        <v>37.810001</v>
      </c>
      <c r="J327" s="54">
        <v>996800</v>
      </c>
      <c r="K327" s="107">
        <f t="shared" si="36"/>
        <v>1.5604363512182973E-2</v>
      </c>
      <c r="O327" s="90">
        <v>43531</v>
      </c>
      <c r="P327" s="54">
        <v>26.549999</v>
      </c>
      <c r="Q327" s="54">
        <v>1830300</v>
      </c>
      <c r="R327" s="107">
        <f t="shared" si="32"/>
        <v>-3.2014991789641845E-2</v>
      </c>
      <c r="W327" s="90">
        <v>41745</v>
      </c>
      <c r="X327" s="54">
        <v>34.535697999999996</v>
      </c>
      <c r="Y327" s="54">
        <v>836480</v>
      </c>
      <c r="Z327" s="107">
        <f t="shared" si="33"/>
        <v>2.7918908718740809E-2</v>
      </c>
      <c r="AE327" s="90">
        <v>41745</v>
      </c>
      <c r="AF327" s="54">
        <v>21.201830000000001</v>
      </c>
      <c r="AG327" s="54">
        <v>17212457</v>
      </c>
      <c r="AH327" s="107">
        <f t="shared" si="34"/>
        <v>5.1200768990222745E-3</v>
      </c>
      <c r="AL327" s="10">
        <v>42110</v>
      </c>
      <c r="AM327">
        <v>2104.98999</v>
      </c>
      <c r="AN327">
        <v>3434120000</v>
      </c>
      <c r="AO327" s="107">
        <f t="shared" si="35"/>
        <v>-1.1311245237798029E-2</v>
      </c>
    </row>
    <row r="328" spans="1:41" x14ac:dyDescent="0.15">
      <c r="A328" s="10">
        <v>42111</v>
      </c>
      <c r="B328" s="9">
        <v>18.777999999999999</v>
      </c>
      <c r="C328">
        <v>76794000</v>
      </c>
      <c r="D328" s="107">
        <f t="shared" si="31"/>
        <v>3.7144530833954637E-2</v>
      </c>
      <c r="H328" s="90">
        <v>42388</v>
      </c>
      <c r="I328" s="54">
        <v>38.400002000000001</v>
      </c>
      <c r="J328" s="54">
        <v>579500</v>
      </c>
      <c r="K328" s="107">
        <f t="shared" si="36"/>
        <v>9.7395750135638171E-2</v>
      </c>
      <c r="O328" s="90">
        <v>43532</v>
      </c>
      <c r="P328" s="54">
        <v>25.700001</v>
      </c>
      <c r="Q328" s="54">
        <v>4008600</v>
      </c>
      <c r="R328" s="107">
        <f t="shared" si="32"/>
        <v>4.9805406622357662E-2</v>
      </c>
      <c r="W328" s="90">
        <v>41746</v>
      </c>
      <c r="X328" s="54">
        <v>35.499896999999997</v>
      </c>
      <c r="Y328" s="54">
        <v>1071720</v>
      </c>
      <c r="Z328" s="107">
        <f t="shared" si="33"/>
        <v>-7.4074017735881181E-3</v>
      </c>
      <c r="AE328" s="90">
        <v>41746</v>
      </c>
      <c r="AF328" s="54">
        <v>21.310385</v>
      </c>
      <c r="AG328" s="54">
        <v>17853502</v>
      </c>
      <c r="AH328" s="107">
        <f t="shared" si="34"/>
        <v>-7.2786108744637978E-4</v>
      </c>
      <c r="AL328" s="10">
        <v>42111</v>
      </c>
      <c r="AM328">
        <v>2081.179932</v>
      </c>
      <c r="AN328">
        <v>3627600000</v>
      </c>
      <c r="AO328" s="107">
        <f t="shared" si="35"/>
        <v>9.2351313331806573E-3</v>
      </c>
    </row>
    <row r="329" spans="1:41" x14ac:dyDescent="0.15">
      <c r="A329" s="10">
        <v>42114</v>
      </c>
      <c r="B329" s="9">
        <v>19.4755</v>
      </c>
      <c r="C329">
        <v>100322000</v>
      </c>
      <c r="D329" s="107">
        <f t="shared" si="31"/>
        <v>4.2874380632076381E-3</v>
      </c>
      <c r="H329" s="90">
        <v>42389</v>
      </c>
      <c r="I329" s="54">
        <v>42.139999000000003</v>
      </c>
      <c r="J329" s="54">
        <v>2278700</v>
      </c>
      <c r="K329" s="107">
        <f t="shared" si="36"/>
        <v>-7.8309921174891661E-3</v>
      </c>
      <c r="O329" s="90">
        <v>43535</v>
      </c>
      <c r="P329" s="54">
        <v>26.98</v>
      </c>
      <c r="Q329" s="54">
        <v>8479900</v>
      </c>
      <c r="R329" s="107">
        <f t="shared" si="32"/>
        <v>0.25203851000741273</v>
      </c>
      <c r="W329" s="90">
        <v>41750</v>
      </c>
      <c r="X329" s="54">
        <v>35.236935000000003</v>
      </c>
      <c r="Y329" s="54">
        <v>500750</v>
      </c>
      <c r="Z329" s="107">
        <f t="shared" si="33"/>
        <v>4.4776141852292062E-2</v>
      </c>
      <c r="AE329" s="90">
        <v>41750</v>
      </c>
      <c r="AF329" s="54">
        <v>21.294874</v>
      </c>
      <c r="AG329" s="54">
        <v>14216321</v>
      </c>
      <c r="AH329" s="107">
        <f t="shared" si="34"/>
        <v>9.8306756827957198E-3</v>
      </c>
      <c r="AL329" s="10">
        <v>42114</v>
      </c>
      <c r="AM329">
        <v>2100.3999020000001</v>
      </c>
      <c r="AN329">
        <v>3000160000</v>
      </c>
      <c r="AO329" s="107">
        <f t="shared" si="35"/>
        <v>-1.4806051919155072E-3</v>
      </c>
    </row>
    <row r="330" spans="1:41" x14ac:dyDescent="0.15">
      <c r="A330" s="10">
        <v>42115</v>
      </c>
      <c r="B330" s="9">
        <v>19.559000000000001</v>
      </c>
      <c r="C330">
        <v>92870000</v>
      </c>
      <c r="D330" s="107">
        <f t="shared" si="31"/>
        <v>-3.527787719208697E-3</v>
      </c>
      <c r="H330" s="90">
        <v>42390</v>
      </c>
      <c r="I330" s="54">
        <v>41.810001</v>
      </c>
      <c r="J330" s="54">
        <v>887500</v>
      </c>
      <c r="K330" s="107">
        <f t="shared" si="36"/>
        <v>5.6924131621044483E-2</v>
      </c>
      <c r="O330" s="90">
        <v>43536</v>
      </c>
      <c r="P330" s="54">
        <v>33.779998999999997</v>
      </c>
      <c r="Q330" s="54">
        <v>31277000</v>
      </c>
      <c r="R330" s="107">
        <f t="shared" si="32"/>
        <v>-6.7791565061917192E-2</v>
      </c>
      <c r="W330" s="90">
        <v>41751</v>
      </c>
      <c r="X330" s="54">
        <v>36.814709000000001</v>
      </c>
      <c r="Y330" s="54">
        <v>659170</v>
      </c>
      <c r="Z330" s="107">
        <f t="shared" si="33"/>
        <v>-4.762226967487404E-3</v>
      </c>
      <c r="AE330" s="90">
        <v>41751</v>
      </c>
      <c r="AF330" s="54">
        <v>21.504217000000001</v>
      </c>
      <c r="AG330" s="54">
        <v>17725198</v>
      </c>
      <c r="AH330" s="107">
        <f t="shared" si="34"/>
        <v>-9.55473059074885E-3</v>
      </c>
      <c r="AL330" s="10">
        <v>42115</v>
      </c>
      <c r="AM330">
        <v>2097.290039</v>
      </c>
      <c r="AN330">
        <v>3243410000</v>
      </c>
      <c r="AO330" s="107">
        <f t="shared" si="35"/>
        <v>5.0874804159597442E-3</v>
      </c>
    </row>
    <row r="331" spans="1:41" x14ac:dyDescent="0.15">
      <c r="A331" s="10">
        <v>42116</v>
      </c>
      <c r="B331" s="9">
        <v>19.489999999999998</v>
      </c>
      <c r="C331">
        <v>69494000</v>
      </c>
      <c r="D331" s="107">
        <f t="shared" si="31"/>
        <v>4.8742945100066493E-4</v>
      </c>
      <c r="H331" s="90">
        <v>42391</v>
      </c>
      <c r="I331" s="54">
        <v>44.189999</v>
      </c>
      <c r="J331" s="54">
        <v>707400</v>
      </c>
      <c r="K331" s="107">
        <f t="shared" si="36"/>
        <v>1.9008825956298381E-2</v>
      </c>
      <c r="O331" s="90">
        <v>43537</v>
      </c>
      <c r="P331" s="54">
        <v>31.49</v>
      </c>
      <c r="Q331" s="54">
        <v>8101200</v>
      </c>
      <c r="R331" s="107">
        <f t="shared" si="32"/>
        <v>4.4458240711338082E-3</v>
      </c>
      <c r="W331" s="90">
        <v>41752</v>
      </c>
      <c r="X331" s="54">
        <v>36.639389000000001</v>
      </c>
      <c r="Y331" s="54">
        <v>404940</v>
      </c>
      <c r="Z331" s="107">
        <f t="shared" si="33"/>
        <v>1.4354196790781648E-2</v>
      </c>
      <c r="AE331" s="90">
        <v>41752</v>
      </c>
      <c r="AF331" s="54">
        <v>21.298749999999998</v>
      </c>
      <c r="AG331" s="54">
        <v>15708924</v>
      </c>
      <c r="AH331" s="107">
        <f t="shared" si="34"/>
        <v>-1.819965960443648E-3</v>
      </c>
      <c r="AL331" s="10">
        <v>42116</v>
      </c>
      <c r="AM331">
        <v>2107.959961</v>
      </c>
      <c r="AN331">
        <v>3348480000</v>
      </c>
      <c r="AO331" s="107">
        <f t="shared" si="35"/>
        <v>2.3577160344365744E-3</v>
      </c>
    </row>
    <row r="332" spans="1:41" x14ac:dyDescent="0.15">
      <c r="A332" s="10">
        <v>42117</v>
      </c>
      <c r="B332" s="9">
        <v>19.499500000000001</v>
      </c>
      <c r="C332">
        <v>159600000</v>
      </c>
      <c r="D332" s="107">
        <f t="shared" si="31"/>
        <v>0.14131126439139474</v>
      </c>
      <c r="H332" s="90">
        <v>42394</v>
      </c>
      <c r="I332" s="54">
        <v>45.029998999999997</v>
      </c>
      <c r="J332" s="54">
        <v>1159300</v>
      </c>
      <c r="K332" s="107">
        <f t="shared" si="36"/>
        <v>7.1063514791551707E-3</v>
      </c>
      <c r="O332" s="90">
        <v>43538</v>
      </c>
      <c r="P332" s="54">
        <v>31.629999000000002</v>
      </c>
      <c r="Q332" s="54">
        <v>3755100</v>
      </c>
      <c r="R332" s="107">
        <f t="shared" si="32"/>
        <v>1.1697787280992245E-2</v>
      </c>
      <c r="W332" s="90">
        <v>41753</v>
      </c>
      <c r="X332" s="54">
        <v>37.165317999999999</v>
      </c>
      <c r="Y332" s="54">
        <v>480440</v>
      </c>
      <c r="Z332" s="107">
        <f t="shared" si="33"/>
        <v>-2.1226241088533104E-2</v>
      </c>
      <c r="AE332" s="90">
        <v>41753</v>
      </c>
      <c r="AF332" s="54">
        <v>21.259986999999999</v>
      </c>
      <c r="AG332" s="54">
        <v>18273816</v>
      </c>
      <c r="AH332" s="107">
        <f t="shared" si="34"/>
        <v>-2.042310750237053E-2</v>
      </c>
      <c r="AL332" s="10">
        <v>42117</v>
      </c>
      <c r="AM332">
        <v>2112.929932</v>
      </c>
      <c r="AN332">
        <v>3636670000</v>
      </c>
      <c r="AO332" s="107">
        <f t="shared" si="35"/>
        <v>2.2528002125912217E-3</v>
      </c>
    </row>
    <row r="333" spans="1:41" x14ac:dyDescent="0.15">
      <c r="A333" s="10">
        <v>42118</v>
      </c>
      <c r="B333" s="9">
        <v>22.254999000000002</v>
      </c>
      <c r="C333">
        <v>343538000</v>
      </c>
      <c r="D333" s="107">
        <f t="shared" si="31"/>
        <v>-1.4693328002396311E-2</v>
      </c>
      <c r="H333" s="90">
        <v>42395</v>
      </c>
      <c r="I333" s="54">
        <v>45.349997999999999</v>
      </c>
      <c r="J333" s="54">
        <v>677300</v>
      </c>
      <c r="K333" s="107">
        <f t="shared" si="36"/>
        <v>-2.7342823697588781E-2</v>
      </c>
      <c r="O333" s="90">
        <v>43539</v>
      </c>
      <c r="P333" s="54">
        <v>32</v>
      </c>
      <c r="Q333" s="54">
        <v>2599200</v>
      </c>
      <c r="R333" s="107">
        <f t="shared" si="32"/>
        <v>-2.9999968749999995E-2</v>
      </c>
      <c r="W333" s="90">
        <v>41754</v>
      </c>
      <c r="X333" s="54">
        <v>36.376438</v>
      </c>
      <c r="Y333" s="54">
        <v>395020</v>
      </c>
      <c r="Z333" s="107">
        <f t="shared" si="33"/>
        <v>-1.927723104719592E-2</v>
      </c>
      <c r="AE333" s="90">
        <v>41754</v>
      </c>
      <c r="AF333" s="54">
        <v>20.825792</v>
      </c>
      <c r="AG333" s="54">
        <v>22901551</v>
      </c>
      <c r="AH333" s="107">
        <f t="shared" si="34"/>
        <v>-1.489259087961714E-3</v>
      </c>
      <c r="AL333" s="10">
        <v>42118</v>
      </c>
      <c r="AM333">
        <v>2117.6899410000001</v>
      </c>
      <c r="AN333">
        <v>3375780000</v>
      </c>
      <c r="AO333" s="107">
        <f t="shared" si="35"/>
        <v>-4.14131399984774E-3</v>
      </c>
    </row>
    <row r="334" spans="1:41" x14ac:dyDescent="0.15">
      <c r="A334" s="10">
        <v>42121</v>
      </c>
      <c r="B334" s="9">
        <v>21.927999</v>
      </c>
      <c r="C334">
        <v>108618000</v>
      </c>
      <c r="D334" s="107">
        <f t="shared" si="31"/>
        <v>-2.1091710192070012E-2</v>
      </c>
      <c r="H334" s="90">
        <v>42396</v>
      </c>
      <c r="I334" s="54">
        <v>44.110000999999997</v>
      </c>
      <c r="J334" s="54">
        <v>822200</v>
      </c>
      <c r="K334" s="107">
        <f t="shared" si="36"/>
        <v>7.2545679606763613E-3</v>
      </c>
      <c r="O334" s="90">
        <v>43542</v>
      </c>
      <c r="P334" s="54">
        <v>31.040001</v>
      </c>
      <c r="Q334" s="54">
        <v>3302300</v>
      </c>
      <c r="R334" s="107">
        <f t="shared" si="32"/>
        <v>-2.3518104912432114E-2</v>
      </c>
      <c r="W334" s="90">
        <v>41757</v>
      </c>
      <c r="X334" s="54">
        <v>35.675201000000001</v>
      </c>
      <c r="Y334" s="54">
        <v>687180</v>
      </c>
      <c r="Z334" s="107">
        <f t="shared" si="33"/>
        <v>-9.828227737245343E-3</v>
      </c>
      <c r="AE334" s="90">
        <v>41757</v>
      </c>
      <c r="AF334" s="54">
        <v>20.794777</v>
      </c>
      <c r="AG334" s="54">
        <v>23105650</v>
      </c>
      <c r="AH334" s="107">
        <f t="shared" si="34"/>
        <v>1.677844393330119E-2</v>
      </c>
      <c r="AL334" s="10">
        <v>42121</v>
      </c>
      <c r="AM334">
        <v>2108.919922</v>
      </c>
      <c r="AN334">
        <v>3438750000</v>
      </c>
      <c r="AO334" s="107">
        <f t="shared" si="35"/>
        <v>2.7692317470553451E-3</v>
      </c>
    </row>
    <row r="335" spans="1:41" x14ac:dyDescent="0.15">
      <c r="A335" s="10">
        <v>42122</v>
      </c>
      <c r="B335" s="9">
        <v>21.465499999999999</v>
      </c>
      <c r="C335">
        <v>82810000</v>
      </c>
      <c r="D335" s="107">
        <f t="shared" si="31"/>
        <v>1.3975914840091974E-4</v>
      </c>
      <c r="H335" s="90">
        <v>42397</v>
      </c>
      <c r="I335" s="54">
        <v>44.43</v>
      </c>
      <c r="J335" s="54">
        <v>823200</v>
      </c>
      <c r="K335" s="107">
        <f t="shared" si="36"/>
        <v>1.7330654962862901E-2</v>
      </c>
      <c r="O335" s="90">
        <v>43543</v>
      </c>
      <c r="P335" s="54">
        <v>30.309999000000001</v>
      </c>
      <c r="Q335" s="54">
        <v>1919400</v>
      </c>
      <c r="R335" s="107">
        <f t="shared" si="32"/>
        <v>-3.3322336962135823E-2</v>
      </c>
      <c r="W335" s="90">
        <v>41758</v>
      </c>
      <c r="X335" s="54">
        <v>35.324576999999998</v>
      </c>
      <c r="Y335" s="54">
        <v>1046020</v>
      </c>
      <c r="Z335" s="107">
        <f t="shared" si="33"/>
        <v>1.4888585927016251E-2</v>
      </c>
      <c r="AE335" s="90">
        <v>41758</v>
      </c>
      <c r="AF335" s="54">
        <v>21.143681000000001</v>
      </c>
      <c r="AG335" s="54">
        <v>33047309</v>
      </c>
      <c r="AH335" s="107">
        <f t="shared" si="34"/>
        <v>-4.9688462477276318E-2</v>
      </c>
      <c r="AL335" s="10">
        <v>42122</v>
      </c>
      <c r="AM335">
        <v>2114.76001</v>
      </c>
      <c r="AN335">
        <v>3546270000</v>
      </c>
      <c r="AO335" s="107">
        <f t="shared" si="35"/>
        <v>-3.7403355286635964E-3</v>
      </c>
    </row>
    <row r="336" spans="1:41" x14ac:dyDescent="0.15">
      <c r="A336" s="10">
        <v>42123</v>
      </c>
      <c r="B336" s="9">
        <v>21.468499999999999</v>
      </c>
      <c r="C336">
        <v>72434000</v>
      </c>
      <c r="D336" s="107">
        <f t="shared" si="31"/>
        <v>-1.7677015161748577E-2</v>
      </c>
      <c r="H336" s="90">
        <v>42398</v>
      </c>
      <c r="I336" s="54">
        <v>45.200001</v>
      </c>
      <c r="J336" s="54">
        <v>1039100</v>
      </c>
      <c r="K336" s="107">
        <f t="shared" si="36"/>
        <v>-3.8274335436408458E-2</v>
      </c>
      <c r="O336" s="90">
        <v>43544</v>
      </c>
      <c r="P336" s="54">
        <v>29.299999</v>
      </c>
      <c r="Q336" s="54">
        <v>2301500</v>
      </c>
      <c r="R336" s="107">
        <f t="shared" si="32"/>
        <v>-1.3310546529370137E-2</v>
      </c>
      <c r="W336" s="90">
        <v>41759</v>
      </c>
      <c r="X336" s="54">
        <v>35.85051</v>
      </c>
      <c r="Y336" s="54">
        <v>873990</v>
      </c>
      <c r="Z336" s="107">
        <f t="shared" si="33"/>
        <v>3.6674736286875786E-2</v>
      </c>
      <c r="AE336" s="90">
        <v>41759</v>
      </c>
      <c r="AF336" s="54">
        <v>20.093084000000001</v>
      </c>
      <c r="AG336" s="54">
        <v>77257778</v>
      </c>
      <c r="AH336" s="107">
        <f t="shared" si="34"/>
        <v>-2.7009791030585539E-3</v>
      </c>
      <c r="AL336" s="10">
        <v>42123</v>
      </c>
      <c r="AM336">
        <v>2106.8500979999999</v>
      </c>
      <c r="AN336">
        <v>4074970000</v>
      </c>
      <c r="AO336" s="107">
        <f t="shared" si="35"/>
        <v>-1.0128906665100579E-2</v>
      </c>
    </row>
    <row r="337" spans="1:41" x14ac:dyDescent="0.15">
      <c r="A337" s="10">
        <v>42124</v>
      </c>
      <c r="B337" s="9">
        <v>21.089001</v>
      </c>
      <c r="C337">
        <v>72958000</v>
      </c>
      <c r="D337" s="107">
        <f t="shared" si="31"/>
        <v>2.5841906878376619E-3</v>
      </c>
      <c r="H337" s="90">
        <v>42401</v>
      </c>
      <c r="I337" s="54">
        <v>43.470001000000003</v>
      </c>
      <c r="J337" s="54">
        <v>1205700</v>
      </c>
      <c r="K337" s="107">
        <f t="shared" si="36"/>
        <v>-5.4520426627089447E-2</v>
      </c>
      <c r="O337" s="90">
        <v>43545</v>
      </c>
      <c r="P337" s="54">
        <v>28.91</v>
      </c>
      <c r="Q337" s="54">
        <v>1817800</v>
      </c>
      <c r="R337" s="107">
        <f t="shared" si="32"/>
        <v>-5.0155690072639203E-2</v>
      </c>
      <c r="W337" s="90">
        <v>41760</v>
      </c>
      <c r="X337" s="54">
        <v>37.165317999999999</v>
      </c>
      <c r="Y337" s="54">
        <v>789910</v>
      </c>
      <c r="Z337" s="107">
        <f t="shared" si="33"/>
        <v>2.3585698903478836E-3</v>
      </c>
      <c r="AE337" s="90">
        <v>41760</v>
      </c>
      <c r="AF337" s="54">
        <v>20.038813000000001</v>
      </c>
      <c r="AG337" s="54">
        <v>30397356</v>
      </c>
      <c r="AH337" s="107">
        <f t="shared" si="34"/>
        <v>6.1905862388156319E-3</v>
      </c>
      <c r="AL337" s="10">
        <v>42124</v>
      </c>
      <c r="AM337">
        <v>2085.51001</v>
      </c>
      <c r="AN337">
        <v>4509680000</v>
      </c>
      <c r="AO337" s="107">
        <f t="shared" si="35"/>
        <v>1.0923001515586117E-2</v>
      </c>
    </row>
    <row r="338" spans="1:41" x14ac:dyDescent="0.15">
      <c r="A338" s="10">
        <v>42125</v>
      </c>
      <c r="B338" s="9">
        <v>21.143498999999998</v>
      </c>
      <c r="C338">
        <v>71316000</v>
      </c>
      <c r="D338" s="107">
        <f t="shared" si="31"/>
        <v>4.0206211847926276E-4</v>
      </c>
      <c r="H338" s="90">
        <v>42402</v>
      </c>
      <c r="I338" s="54">
        <v>41.099997999999999</v>
      </c>
      <c r="J338" s="54">
        <v>1039300</v>
      </c>
      <c r="K338" s="107">
        <f t="shared" si="36"/>
        <v>-2.0681217551397402E-2</v>
      </c>
      <c r="O338" s="90">
        <v>43546</v>
      </c>
      <c r="P338" s="54">
        <v>27.459999</v>
      </c>
      <c r="Q338" s="54">
        <v>2156500</v>
      </c>
      <c r="R338" s="107">
        <f t="shared" si="32"/>
        <v>1.5659141138351762E-2</v>
      </c>
      <c r="W338" s="90">
        <v>41761</v>
      </c>
      <c r="X338" s="54">
        <v>37.252974999999999</v>
      </c>
      <c r="Y338" s="54">
        <v>477120</v>
      </c>
      <c r="Z338" s="107">
        <f t="shared" si="33"/>
        <v>-1.882343624905114E-2</v>
      </c>
      <c r="AE338" s="90">
        <v>41761</v>
      </c>
      <c r="AF338" s="54">
        <v>20.162865</v>
      </c>
      <c r="AG338" s="54">
        <v>29012386</v>
      </c>
      <c r="AH338" s="107">
        <f t="shared" si="34"/>
        <v>-1.9203620120455955E-4</v>
      </c>
      <c r="AL338" s="10">
        <v>42125</v>
      </c>
      <c r="AM338">
        <v>2108.290039</v>
      </c>
      <c r="AN338">
        <v>3379390000</v>
      </c>
      <c r="AO338" s="107">
        <f t="shared" si="35"/>
        <v>2.9407486092096757E-3</v>
      </c>
    </row>
    <row r="339" spans="1:41" x14ac:dyDescent="0.15">
      <c r="A339" s="10">
        <v>42128</v>
      </c>
      <c r="B339" s="9">
        <v>21.152000000000001</v>
      </c>
      <c r="C339">
        <v>45408000</v>
      </c>
      <c r="D339" s="107">
        <f t="shared" si="31"/>
        <v>-4.3731089258699507E-3</v>
      </c>
      <c r="H339" s="90">
        <v>42403</v>
      </c>
      <c r="I339" s="54">
        <v>40.25</v>
      </c>
      <c r="J339" s="54">
        <v>686100</v>
      </c>
      <c r="K339" s="107">
        <f t="shared" si="36"/>
        <v>5.1180149068323022E-2</v>
      </c>
      <c r="O339" s="90">
        <v>43549</v>
      </c>
      <c r="P339" s="54">
        <v>27.889999</v>
      </c>
      <c r="Q339" s="54">
        <v>1661600</v>
      </c>
      <c r="R339" s="107">
        <f t="shared" si="32"/>
        <v>-1.1115059559521745E-2</v>
      </c>
      <c r="W339" s="90">
        <v>41764</v>
      </c>
      <c r="X339" s="54">
        <v>36.551746000000001</v>
      </c>
      <c r="Y339" s="54">
        <v>1080580</v>
      </c>
      <c r="Z339" s="107">
        <f t="shared" si="33"/>
        <v>0.15827315061775704</v>
      </c>
      <c r="AE339" s="90">
        <v>41764</v>
      </c>
      <c r="AF339" s="54">
        <v>20.158992999999999</v>
      </c>
      <c r="AG339" s="54">
        <v>25890322</v>
      </c>
      <c r="AH339" s="107">
        <f t="shared" si="34"/>
        <v>-2.019222884793892E-2</v>
      </c>
      <c r="AL339" s="10">
        <v>42128</v>
      </c>
      <c r="AM339">
        <v>2114.48999</v>
      </c>
      <c r="AN339">
        <v>3091580000</v>
      </c>
      <c r="AO339" s="107">
        <f t="shared" si="35"/>
        <v>-1.1837383538524149E-2</v>
      </c>
    </row>
    <row r="340" spans="1:41" x14ac:dyDescent="0.15">
      <c r="A340" s="10">
        <v>42129</v>
      </c>
      <c r="B340" s="9">
        <v>21.0595</v>
      </c>
      <c r="C340">
        <v>57128000</v>
      </c>
      <c r="D340" s="107">
        <f t="shared" si="31"/>
        <v>-4.9621311047272076E-3</v>
      </c>
      <c r="H340" s="90">
        <v>42404</v>
      </c>
      <c r="I340" s="54">
        <v>42.310001</v>
      </c>
      <c r="J340" s="54">
        <v>876700</v>
      </c>
      <c r="K340" s="107">
        <f t="shared" si="36"/>
        <v>-4.7033820679890814E-2</v>
      </c>
      <c r="O340" s="90">
        <v>43550</v>
      </c>
      <c r="P340" s="54">
        <v>27.58</v>
      </c>
      <c r="Q340" s="54">
        <v>2126400</v>
      </c>
      <c r="R340" s="107">
        <f t="shared" si="32"/>
        <v>-2.9006526468454696E-3</v>
      </c>
      <c r="W340" s="90">
        <v>41765</v>
      </c>
      <c r="X340" s="54">
        <v>42.336905999999999</v>
      </c>
      <c r="Y340" s="54">
        <v>6132630</v>
      </c>
      <c r="Z340" s="107">
        <f t="shared" si="33"/>
        <v>3.5196809138579921E-2</v>
      </c>
      <c r="AE340" s="90">
        <v>41765</v>
      </c>
      <c r="AF340" s="54">
        <v>19.751937999999999</v>
      </c>
      <c r="AG340" s="54">
        <v>34788679</v>
      </c>
      <c r="AH340" s="107">
        <f t="shared" si="34"/>
        <v>-7.4584073724816013E-3</v>
      </c>
      <c r="AL340" s="10">
        <v>42129</v>
      </c>
      <c r="AM340">
        <v>2089.459961</v>
      </c>
      <c r="AN340">
        <v>3793950000</v>
      </c>
      <c r="AO340" s="107">
        <f t="shared" si="35"/>
        <v>-4.4557250073096188E-3</v>
      </c>
    </row>
    <row r="341" spans="1:41" x14ac:dyDescent="0.15">
      <c r="A341" s="10">
        <v>42130</v>
      </c>
      <c r="B341" s="9">
        <v>20.954999999999998</v>
      </c>
      <c r="C341">
        <v>51050000</v>
      </c>
      <c r="D341" s="107">
        <f t="shared" si="31"/>
        <v>1.8563588642328988E-2</v>
      </c>
      <c r="H341" s="90">
        <v>42405</v>
      </c>
      <c r="I341" s="54">
        <v>40.32</v>
      </c>
      <c r="J341" s="54">
        <v>2884700</v>
      </c>
      <c r="K341" s="107">
        <f t="shared" si="36"/>
        <v>-0.1569939980158731</v>
      </c>
      <c r="O341" s="90">
        <v>43551</v>
      </c>
      <c r="P341" s="54">
        <v>27.5</v>
      </c>
      <c r="Q341" s="54">
        <v>1528800</v>
      </c>
      <c r="R341" s="107">
        <f t="shared" si="32"/>
        <v>1.3818145454545405E-2</v>
      </c>
      <c r="W341" s="90">
        <v>41766</v>
      </c>
      <c r="X341" s="54">
        <v>43.827030000000001</v>
      </c>
      <c r="Y341" s="54">
        <v>1575110</v>
      </c>
      <c r="Z341" s="107">
        <f t="shared" si="33"/>
        <v>1.0000107239755751E-2</v>
      </c>
      <c r="AE341" s="90">
        <v>41766</v>
      </c>
      <c r="AF341" s="54">
        <v>19.604620000000001</v>
      </c>
      <c r="AG341" s="54">
        <v>47140078</v>
      </c>
      <c r="AH341" s="107">
        <f t="shared" si="34"/>
        <v>-6.1303917137900399E-3</v>
      </c>
      <c r="AL341" s="10">
        <v>42130</v>
      </c>
      <c r="AM341">
        <v>2080.1499020000001</v>
      </c>
      <c r="AN341">
        <v>3792210000</v>
      </c>
      <c r="AO341" s="107">
        <f t="shared" si="35"/>
        <v>3.7738136047080761E-3</v>
      </c>
    </row>
    <row r="342" spans="1:41" x14ac:dyDescent="0.15">
      <c r="A342" s="10">
        <v>42131</v>
      </c>
      <c r="B342" s="9">
        <v>21.344000000000001</v>
      </c>
      <c r="C342">
        <v>55322000</v>
      </c>
      <c r="D342" s="107">
        <f t="shared" si="31"/>
        <v>1.5952961019490175E-2</v>
      </c>
      <c r="H342" s="90">
        <v>42408</v>
      </c>
      <c r="I342" s="54">
        <v>33.990001999999997</v>
      </c>
      <c r="J342" s="54">
        <v>3278600</v>
      </c>
      <c r="K342" s="107">
        <f t="shared" si="36"/>
        <v>-6.1782961942750014E-2</v>
      </c>
      <c r="O342" s="90">
        <v>43552</v>
      </c>
      <c r="P342" s="54">
        <v>27.879999000000002</v>
      </c>
      <c r="Q342" s="54">
        <v>967000</v>
      </c>
      <c r="R342" s="107">
        <f t="shared" si="32"/>
        <v>1.2553838326895272E-2</v>
      </c>
      <c r="W342" s="90">
        <v>41767</v>
      </c>
      <c r="X342" s="54">
        <v>44.265304999999998</v>
      </c>
      <c r="Y342" s="54">
        <v>1470730</v>
      </c>
      <c r="Z342" s="107">
        <f t="shared" si="33"/>
        <v>3.7623777809731473E-2</v>
      </c>
      <c r="AE342" s="90">
        <v>41767</v>
      </c>
      <c r="AF342" s="54">
        <v>19.484435999999999</v>
      </c>
      <c r="AG342" s="54">
        <v>30990643</v>
      </c>
      <c r="AH342" s="107">
        <f t="shared" si="34"/>
        <v>5.571061949137146E-3</v>
      </c>
      <c r="AL342" s="10">
        <v>42131</v>
      </c>
      <c r="AM342">
        <v>2088</v>
      </c>
      <c r="AN342">
        <v>3676640000</v>
      </c>
      <c r="AO342" s="107">
        <f t="shared" si="35"/>
        <v>1.3457901340996115E-2</v>
      </c>
    </row>
    <row r="343" spans="1:41" x14ac:dyDescent="0.15">
      <c r="A343" s="10">
        <v>42132</v>
      </c>
      <c r="B343" s="9">
        <v>21.6845</v>
      </c>
      <c r="C343">
        <v>58176000</v>
      </c>
      <c r="D343" s="107">
        <f t="shared" si="31"/>
        <v>-1.9368673476447551E-3</v>
      </c>
      <c r="H343" s="90">
        <v>42409</v>
      </c>
      <c r="I343" s="54">
        <v>31.889999</v>
      </c>
      <c r="J343" s="54">
        <v>3447100</v>
      </c>
      <c r="K343" s="107">
        <f t="shared" si="36"/>
        <v>8.1216716250132048E-2</v>
      </c>
      <c r="O343" s="90">
        <v>43553</v>
      </c>
      <c r="P343" s="54">
        <v>28.23</v>
      </c>
      <c r="Q343" s="54">
        <v>1118000</v>
      </c>
      <c r="R343" s="107">
        <f t="shared" si="32"/>
        <v>-4.9592631951824728E-3</v>
      </c>
      <c r="W343" s="90">
        <v>41768</v>
      </c>
      <c r="X343" s="54">
        <v>45.930732999999996</v>
      </c>
      <c r="Y343" s="54">
        <v>1886730</v>
      </c>
      <c r="Z343" s="107">
        <f t="shared" si="33"/>
        <v>-1.9085695845523221E-3</v>
      </c>
      <c r="AE343" s="90">
        <v>41768</v>
      </c>
      <c r="AF343" s="54">
        <v>19.592984999999999</v>
      </c>
      <c r="AG343" s="54">
        <v>33712114</v>
      </c>
      <c r="AH343" s="107">
        <f t="shared" si="34"/>
        <v>1.5631257820082123E-2</v>
      </c>
      <c r="AL343" s="10">
        <v>42132</v>
      </c>
      <c r="AM343">
        <v>2116.1000979999999</v>
      </c>
      <c r="AN343">
        <v>3399440000</v>
      </c>
      <c r="AO343" s="107">
        <f t="shared" si="35"/>
        <v>-5.0895607491248107E-3</v>
      </c>
    </row>
    <row r="344" spans="1:41" x14ac:dyDescent="0.15">
      <c r="A344" s="10">
        <v>42135</v>
      </c>
      <c r="B344" s="9">
        <v>21.642499999999998</v>
      </c>
      <c r="C344">
        <v>47874000</v>
      </c>
      <c r="D344" s="107">
        <f t="shared" si="31"/>
        <v>-4.2277463324477127E-3</v>
      </c>
      <c r="H344" s="90">
        <v>42410</v>
      </c>
      <c r="I344" s="54">
        <v>34.479999999999997</v>
      </c>
      <c r="J344" s="54">
        <v>1533200</v>
      </c>
      <c r="K344" s="107">
        <f t="shared" si="36"/>
        <v>-5.8004930394431886E-3</v>
      </c>
      <c r="O344" s="90">
        <v>43556</v>
      </c>
      <c r="P344" s="54">
        <v>28.09</v>
      </c>
      <c r="Q344" s="54">
        <v>1072800</v>
      </c>
      <c r="R344" s="107">
        <f t="shared" si="32"/>
        <v>2.3495906016375967E-2</v>
      </c>
      <c r="W344" s="90">
        <v>41771</v>
      </c>
      <c r="X344" s="54">
        <v>45.843071000000002</v>
      </c>
      <c r="Y344" s="54">
        <v>1591350</v>
      </c>
      <c r="Z344" s="107">
        <f t="shared" si="33"/>
        <v>4.7801335124341815E-2</v>
      </c>
      <c r="AE344" s="90">
        <v>41771</v>
      </c>
      <c r="AF344" s="54">
        <v>19.899248</v>
      </c>
      <c r="AG344" s="54">
        <v>30338431</v>
      </c>
      <c r="AH344" s="107">
        <f t="shared" si="34"/>
        <v>4.8706363175130551E-3</v>
      </c>
      <c r="AL344" s="10">
        <v>42135</v>
      </c>
      <c r="AM344">
        <v>2105.330078</v>
      </c>
      <c r="AN344">
        <v>2992670000</v>
      </c>
      <c r="AO344" s="107">
        <f t="shared" si="35"/>
        <v>-2.949637714718456E-3</v>
      </c>
    </row>
    <row r="345" spans="1:41" x14ac:dyDescent="0.15">
      <c r="A345" s="10">
        <v>42136</v>
      </c>
      <c r="B345" s="9">
        <v>21.551000999999999</v>
      </c>
      <c r="C345">
        <v>38956000</v>
      </c>
      <c r="D345" s="107">
        <f t="shared" si="31"/>
        <v>-9.6283694664577313E-3</v>
      </c>
      <c r="H345" s="90">
        <v>42411</v>
      </c>
      <c r="I345" s="54">
        <v>34.279998999999997</v>
      </c>
      <c r="J345" s="54">
        <v>720300</v>
      </c>
      <c r="K345" s="107">
        <f t="shared" si="36"/>
        <v>4.7549622157223581E-2</v>
      </c>
      <c r="O345" s="90">
        <v>43557</v>
      </c>
      <c r="P345" s="54">
        <v>28.75</v>
      </c>
      <c r="Q345" s="54">
        <v>1478500</v>
      </c>
      <c r="R345" s="107">
        <f t="shared" si="32"/>
        <v>-1.7390956521738943E-3</v>
      </c>
      <c r="W345" s="90">
        <v>41772</v>
      </c>
      <c r="X345" s="54">
        <v>48.034430999999998</v>
      </c>
      <c r="Y345" s="54">
        <v>1687630</v>
      </c>
      <c r="Z345" s="107">
        <f t="shared" si="33"/>
        <v>-3.4671463059487317E-2</v>
      </c>
      <c r="AE345" s="90">
        <v>41772</v>
      </c>
      <c r="AF345" s="54">
        <v>19.996169999999999</v>
      </c>
      <c r="AG345" s="54">
        <v>30034066</v>
      </c>
      <c r="AH345" s="107">
        <f t="shared" si="34"/>
        <v>1.3572599152738007E-3</v>
      </c>
      <c r="AL345" s="10">
        <v>42136</v>
      </c>
      <c r="AM345">
        <v>2099.1201169999999</v>
      </c>
      <c r="AN345">
        <v>3139520000</v>
      </c>
      <c r="AO345" s="107">
        <f t="shared" si="35"/>
        <v>-3.0495491649840112E-4</v>
      </c>
    </row>
    <row r="346" spans="1:41" x14ac:dyDescent="0.15">
      <c r="A346" s="10">
        <v>42137</v>
      </c>
      <c r="B346" s="9">
        <v>21.343499999999999</v>
      </c>
      <c r="C346">
        <v>39926000</v>
      </c>
      <c r="D346" s="107">
        <f t="shared" si="31"/>
        <v>1.2673647714761094E-2</v>
      </c>
      <c r="H346" s="90">
        <v>42412</v>
      </c>
      <c r="I346" s="54">
        <v>35.909999999999997</v>
      </c>
      <c r="J346" s="54">
        <v>744100</v>
      </c>
      <c r="K346" s="107">
        <f t="shared" si="36"/>
        <v>7.4074074074074181E-2</v>
      </c>
      <c r="O346" s="90">
        <v>43558</v>
      </c>
      <c r="P346" s="54">
        <v>28.700001</v>
      </c>
      <c r="Q346" s="54">
        <v>2090900</v>
      </c>
      <c r="R346" s="107">
        <f t="shared" si="32"/>
        <v>-2.2648152520970299E-2</v>
      </c>
      <c r="W346" s="90">
        <v>41773</v>
      </c>
      <c r="X346" s="54">
        <v>46.369007000000003</v>
      </c>
      <c r="Y346" s="54">
        <v>2158210</v>
      </c>
      <c r="Z346" s="107">
        <f t="shared" si="33"/>
        <v>1.7013239037014349E-2</v>
      </c>
      <c r="AE346" s="90">
        <v>41773</v>
      </c>
      <c r="AF346" s="54">
        <v>20.023309999999999</v>
      </c>
      <c r="AG346" s="54">
        <v>26478619</v>
      </c>
      <c r="AH346" s="107">
        <f t="shared" si="34"/>
        <v>-5.6147060600868492E-3</v>
      </c>
      <c r="AL346" s="10">
        <v>42137</v>
      </c>
      <c r="AM346">
        <v>2098.4799800000001</v>
      </c>
      <c r="AN346">
        <v>3374260000</v>
      </c>
      <c r="AO346" s="107">
        <f t="shared" si="35"/>
        <v>1.077928701516595E-2</v>
      </c>
    </row>
    <row r="347" spans="1:41" x14ac:dyDescent="0.15">
      <c r="A347" s="10">
        <v>42138</v>
      </c>
      <c r="B347" s="9">
        <v>21.614000000000001</v>
      </c>
      <c r="C347">
        <v>37770000</v>
      </c>
      <c r="D347" s="107">
        <f t="shared" si="31"/>
        <v>-1.45276672527066E-2</v>
      </c>
      <c r="H347" s="90">
        <v>42416</v>
      </c>
      <c r="I347" s="54">
        <v>38.57</v>
      </c>
      <c r="J347" s="54">
        <v>1298700</v>
      </c>
      <c r="K347" s="107">
        <f t="shared" si="36"/>
        <v>1.9185921700803688E-2</v>
      </c>
      <c r="O347" s="90">
        <v>43559</v>
      </c>
      <c r="P347" s="54">
        <v>28.049999</v>
      </c>
      <c r="Q347" s="54">
        <v>1268900</v>
      </c>
      <c r="R347" s="107">
        <f t="shared" si="32"/>
        <v>-2.0677362590993287E-2</v>
      </c>
      <c r="W347" s="90">
        <v>41774</v>
      </c>
      <c r="X347" s="54">
        <v>47.157893999999999</v>
      </c>
      <c r="Y347" s="54">
        <v>956100</v>
      </c>
      <c r="Z347" s="107">
        <f t="shared" si="33"/>
        <v>-1.672863084174192E-2</v>
      </c>
      <c r="AE347" s="90">
        <v>41774</v>
      </c>
      <c r="AF347" s="54">
        <v>19.910885</v>
      </c>
      <c r="AG347" s="54">
        <v>29826403</v>
      </c>
      <c r="AH347" s="107">
        <f t="shared" si="34"/>
        <v>1.1487083572628842E-2</v>
      </c>
      <c r="AL347" s="10">
        <v>42138</v>
      </c>
      <c r="AM347">
        <v>2121.1000979999999</v>
      </c>
      <c r="AN347">
        <v>3225740000</v>
      </c>
      <c r="AO347" s="107">
        <f t="shared" si="35"/>
        <v>7.6841352349998893E-4</v>
      </c>
    </row>
    <row r="348" spans="1:41" x14ac:dyDescent="0.15">
      <c r="A348" s="10">
        <v>42139</v>
      </c>
      <c r="B348" s="9">
        <v>21.299999</v>
      </c>
      <c r="C348">
        <v>84806000</v>
      </c>
      <c r="D348" s="107">
        <f t="shared" si="31"/>
        <v>-1.7840376424430593E-3</v>
      </c>
      <c r="H348" s="90">
        <v>42417</v>
      </c>
      <c r="I348" s="54">
        <v>39.310001</v>
      </c>
      <c r="J348" s="54">
        <v>1211200</v>
      </c>
      <c r="K348" s="107">
        <f t="shared" si="36"/>
        <v>-2.4930017172983487E-2</v>
      </c>
      <c r="O348" s="90">
        <v>43560</v>
      </c>
      <c r="P348" s="54">
        <v>27.469999000000001</v>
      </c>
      <c r="Q348" s="54">
        <v>1632200</v>
      </c>
      <c r="R348" s="107">
        <f t="shared" si="32"/>
        <v>-1.9657772830643405E-2</v>
      </c>
      <c r="W348" s="90">
        <v>41775</v>
      </c>
      <c r="X348" s="54">
        <v>46.369007000000003</v>
      </c>
      <c r="Y348" s="54">
        <v>559490</v>
      </c>
      <c r="Z348" s="107">
        <f t="shared" si="33"/>
        <v>1.89027123224772E-3</v>
      </c>
      <c r="AE348" s="90">
        <v>41775</v>
      </c>
      <c r="AF348" s="54">
        <v>20.139603000000001</v>
      </c>
      <c r="AG348" s="54">
        <v>43925350</v>
      </c>
      <c r="AH348" s="107">
        <f t="shared" si="34"/>
        <v>7.3149902706621805E-3</v>
      </c>
      <c r="AL348" s="10">
        <v>42139</v>
      </c>
      <c r="AM348">
        <v>2122.7299800000001</v>
      </c>
      <c r="AN348">
        <v>3092080000</v>
      </c>
      <c r="AO348" s="107">
        <f t="shared" si="35"/>
        <v>3.0479481898115779E-3</v>
      </c>
    </row>
    <row r="349" spans="1:41" x14ac:dyDescent="0.15">
      <c r="A349" s="10">
        <v>42142</v>
      </c>
      <c r="B349" s="9">
        <v>21.261998999999999</v>
      </c>
      <c r="C349">
        <v>47804000</v>
      </c>
      <c r="D349" s="107">
        <f t="shared" si="31"/>
        <v>-8.3011009454002638E-3</v>
      </c>
      <c r="H349" s="90">
        <v>42418</v>
      </c>
      <c r="I349" s="54">
        <v>38.330002</v>
      </c>
      <c r="J349" s="54">
        <v>800200</v>
      </c>
      <c r="K349" s="107">
        <f t="shared" si="36"/>
        <v>3.2089719170899089E-2</v>
      </c>
      <c r="O349" s="90">
        <v>43563</v>
      </c>
      <c r="P349" s="54">
        <v>26.93</v>
      </c>
      <c r="Q349" s="54">
        <v>1389400</v>
      </c>
      <c r="R349" s="107">
        <f t="shared" si="32"/>
        <v>-2.3394021537318954E-2</v>
      </c>
      <c r="W349" s="90">
        <v>41778</v>
      </c>
      <c r="X349" s="54">
        <v>46.456657</v>
      </c>
      <c r="Y349" s="54">
        <v>570010</v>
      </c>
      <c r="Z349" s="107">
        <f t="shared" si="33"/>
        <v>-6.2264165929976301E-2</v>
      </c>
      <c r="AE349" s="90">
        <v>41778</v>
      </c>
      <c r="AF349" s="54">
        <v>20.286923999999999</v>
      </c>
      <c r="AG349" s="54">
        <v>19408356</v>
      </c>
      <c r="AH349" s="107">
        <f t="shared" si="34"/>
        <v>-7.0705642708573935E-3</v>
      </c>
      <c r="AL349" s="10">
        <v>42142</v>
      </c>
      <c r="AM349">
        <v>2129.1999510000001</v>
      </c>
      <c r="AN349">
        <v>2888190000</v>
      </c>
      <c r="AO349" s="107">
        <f t="shared" si="35"/>
        <v>-6.43374521663298E-4</v>
      </c>
    </row>
    <row r="350" spans="1:41" x14ac:dyDescent="0.15">
      <c r="A350" s="10">
        <v>42143</v>
      </c>
      <c r="B350" s="9">
        <v>21.085501000000001</v>
      </c>
      <c r="C350">
        <v>49284000</v>
      </c>
      <c r="D350" s="107">
        <f t="shared" si="31"/>
        <v>5.0982900524867425E-3</v>
      </c>
      <c r="H350" s="90">
        <v>42419</v>
      </c>
      <c r="I350" s="54">
        <v>39.560001</v>
      </c>
      <c r="J350" s="54">
        <v>666200</v>
      </c>
      <c r="K350" s="107">
        <f t="shared" si="36"/>
        <v>1.466122308743123E-2</v>
      </c>
      <c r="O350" s="90">
        <v>43564</v>
      </c>
      <c r="P350" s="54">
        <v>26.299999</v>
      </c>
      <c r="Q350" s="54">
        <v>1459100</v>
      </c>
      <c r="R350" s="107">
        <f t="shared" si="32"/>
        <v>1.6349848530412547E-2</v>
      </c>
      <c r="W350" s="90">
        <v>41779</v>
      </c>
      <c r="X350" s="54">
        <v>43.564072000000003</v>
      </c>
      <c r="Y350" s="54">
        <v>1722560</v>
      </c>
      <c r="Z350" s="107">
        <f t="shared" si="33"/>
        <v>0</v>
      </c>
      <c r="AE350" s="90">
        <v>41779</v>
      </c>
      <c r="AF350" s="54">
        <v>20.143484000000001</v>
      </c>
      <c r="AG350" s="54">
        <v>15055524</v>
      </c>
      <c r="AH350" s="107">
        <f t="shared" si="34"/>
        <v>-1.5394556373664603E-3</v>
      </c>
      <c r="AL350" s="10">
        <v>42143</v>
      </c>
      <c r="AM350">
        <v>2127.830078</v>
      </c>
      <c r="AN350">
        <v>3296030000</v>
      </c>
      <c r="AO350" s="107">
        <f t="shared" si="35"/>
        <v>-9.3051603155314133E-4</v>
      </c>
    </row>
    <row r="351" spans="1:41" x14ac:dyDescent="0.15">
      <c r="A351" s="10">
        <v>42144</v>
      </c>
      <c r="B351" s="9">
        <v>21.193000999999999</v>
      </c>
      <c r="C351">
        <v>43924000</v>
      </c>
      <c r="D351" s="107">
        <f t="shared" si="31"/>
        <v>1.8331429324237813E-2</v>
      </c>
      <c r="H351" s="90">
        <v>42422</v>
      </c>
      <c r="I351" s="54">
        <v>40.139999000000003</v>
      </c>
      <c r="J351" s="54">
        <v>1129400</v>
      </c>
      <c r="K351" s="107">
        <f t="shared" si="36"/>
        <v>1.9182885380739423E-2</v>
      </c>
      <c r="O351" s="90">
        <v>43565</v>
      </c>
      <c r="P351" s="54">
        <v>26.73</v>
      </c>
      <c r="Q351" s="54">
        <v>972400</v>
      </c>
      <c r="R351" s="107">
        <f t="shared" si="32"/>
        <v>-7.1080808080807856E-3</v>
      </c>
      <c r="W351" s="90">
        <v>41780</v>
      </c>
      <c r="X351" s="54">
        <v>43.564072000000003</v>
      </c>
      <c r="Y351" s="54">
        <v>1804410</v>
      </c>
      <c r="Z351" s="107">
        <f t="shared" si="33"/>
        <v>1.4084679687426771E-2</v>
      </c>
      <c r="AE351" s="90">
        <v>41780</v>
      </c>
      <c r="AF351" s="54">
        <v>20.112473999999999</v>
      </c>
      <c r="AG351" s="54">
        <v>41386831</v>
      </c>
      <c r="AH351" s="107">
        <f t="shared" si="34"/>
        <v>-7.3249566413361444E-3</v>
      </c>
      <c r="AL351" s="10">
        <v>42144</v>
      </c>
      <c r="AM351">
        <v>2125.8500979999999</v>
      </c>
      <c r="AN351">
        <v>3025880000</v>
      </c>
      <c r="AO351" s="107">
        <f t="shared" si="35"/>
        <v>2.3378741542858794E-3</v>
      </c>
    </row>
    <row r="352" spans="1:41" x14ac:dyDescent="0.15">
      <c r="A352" s="10">
        <v>42145</v>
      </c>
      <c r="B352" s="9">
        <v>21.581499000000001</v>
      </c>
      <c r="C352">
        <v>82428000</v>
      </c>
      <c r="D352" s="107">
        <f t="shared" si="31"/>
        <v>-9.2671505348169703E-3</v>
      </c>
      <c r="H352" s="90">
        <v>42423</v>
      </c>
      <c r="I352" s="54">
        <v>40.909999999999997</v>
      </c>
      <c r="J352" s="54">
        <v>910100</v>
      </c>
      <c r="K352" s="107">
        <f t="shared" si="36"/>
        <v>-1.0755292104619785E-2</v>
      </c>
      <c r="O352" s="90">
        <v>43566</v>
      </c>
      <c r="P352" s="54">
        <v>26.540001</v>
      </c>
      <c r="Q352" s="54">
        <v>1038500</v>
      </c>
      <c r="R352" s="107">
        <f t="shared" si="32"/>
        <v>2.37377157596943E-2</v>
      </c>
      <c r="W352" s="90">
        <v>41781</v>
      </c>
      <c r="X352" s="54">
        <v>44.177658000000001</v>
      </c>
      <c r="Y352" s="54">
        <v>657040</v>
      </c>
      <c r="Z352" s="107">
        <f t="shared" si="33"/>
        <v>0</v>
      </c>
      <c r="AE352" s="90">
        <v>41781</v>
      </c>
      <c r="AF352" s="54">
        <v>19.965150999999999</v>
      </c>
      <c r="AG352" s="54">
        <v>30112949</v>
      </c>
      <c r="AH352" s="107">
        <f t="shared" si="34"/>
        <v>1.0097243942708056E-2</v>
      </c>
      <c r="AL352" s="10">
        <v>42145</v>
      </c>
      <c r="AM352">
        <v>2130.820068</v>
      </c>
      <c r="AN352">
        <v>3070460000</v>
      </c>
      <c r="AO352" s="107">
        <f t="shared" si="35"/>
        <v>-2.2338859444231973E-3</v>
      </c>
    </row>
    <row r="353" spans="1:41" x14ac:dyDescent="0.15">
      <c r="A353" s="10">
        <v>42146</v>
      </c>
      <c r="B353" s="9">
        <v>21.381499999999999</v>
      </c>
      <c r="C353">
        <v>40412000</v>
      </c>
      <c r="D353" s="107">
        <f t="shared" si="31"/>
        <v>-5.0510955732759877E-3</v>
      </c>
      <c r="H353" s="90">
        <v>42424</v>
      </c>
      <c r="I353" s="54">
        <v>40.470001000000003</v>
      </c>
      <c r="J353" s="54">
        <v>2045500</v>
      </c>
      <c r="K353" s="107">
        <f t="shared" si="36"/>
        <v>0.10625151701874191</v>
      </c>
      <c r="O353" s="90">
        <v>43567</v>
      </c>
      <c r="P353" s="54">
        <v>27.17</v>
      </c>
      <c r="Q353" s="54">
        <v>1371400</v>
      </c>
      <c r="R353" s="107">
        <f t="shared" si="32"/>
        <v>-3.0916451969083658E-2</v>
      </c>
      <c r="W353" s="90">
        <v>41782</v>
      </c>
      <c r="X353" s="54">
        <v>44.177658000000001</v>
      </c>
      <c r="Y353" s="54">
        <v>728610</v>
      </c>
      <c r="Z353" s="107">
        <f t="shared" si="33"/>
        <v>2.5793490456194057E-2</v>
      </c>
      <c r="AE353" s="90">
        <v>41782</v>
      </c>
      <c r="AF353" s="54">
        <v>20.166744000000001</v>
      </c>
      <c r="AG353" s="54">
        <v>16926149</v>
      </c>
      <c r="AH353" s="107">
        <f t="shared" si="34"/>
        <v>-4.8056344643440108E-3</v>
      </c>
      <c r="AL353" s="10">
        <v>42146</v>
      </c>
      <c r="AM353">
        <v>2126.0600589999999</v>
      </c>
      <c r="AN353">
        <v>2571860000</v>
      </c>
      <c r="AO353" s="107">
        <f t="shared" si="35"/>
        <v>-1.028198046779627E-2</v>
      </c>
    </row>
    <row r="354" spans="1:41" x14ac:dyDescent="0.15">
      <c r="A354" s="10">
        <v>42150</v>
      </c>
      <c r="B354" s="9">
        <v>21.273499999999999</v>
      </c>
      <c r="C354">
        <v>44884000</v>
      </c>
      <c r="D354" s="107">
        <f t="shared" si="31"/>
        <v>1.3984487742966678E-2</v>
      </c>
      <c r="H354" s="90">
        <v>42425</v>
      </c>
      <c r="I354" s="54">
        <v>44.77</v>
      </c>
      <c r="J354" s="54">
        <v>5083500</v>
      </c>
      <c r="K354" s="107">
        <f t="shared" si="36"/>
        <v>-7.7730600848782805E-2</v>
      </c>
      <c r="O354" s="90">
        <v>43570</v>
      </c>
      <c r="P354" s="54">
        <v>26.33</v>
      </c>
      <c r="Q354" s="54">
        <v>1966800</v>
      </c>
      <c r="R354" s="107">
        <f t="shared" si="32"/>
        <v>3.7979491074824345E-4</v>
      </c>
      <c r="W354" s="90">
        <v>41786</v>
      </c>
      <c r="X354" s="54">
        <v>45.317154000000002</v>
      </c>
      <c r="Y354" s="54">
        <v>980050</v>
      </c>
      <c r="Z354" s="107">
        <f t="shared" si="33"/>
        <v>-3.8686454140522963E-3</v>
      </c>
      <c r="AE354" s="90">
        <v>41786</v>
      </c>
      <c r="AF354" s="54">
        <v>20.06983</v>
      </c>
      <c r="AG354" s="54">
        <v>24552634</v>
      </c>
      <c r="AH354" s="107">
        <f t="shared" si="34"/>
        <v>-2.6656429077874577E-2</v>
      </c>
      <c r="AL354" s="10">
        <v>42150</v>
      </c>
      <c r="AM354">
        <v>2104.1999510000001</v>
      </c>
      <c r="AN354">
        <v>3342130000</v>
      </c>
      <c r="AO354" s="107">
        <f t="shared" si="35"/>
        <v>9.1626411220271375E-3</v>
      </c>
    </row>
    <row r="355" spans="1:41" x14ac:dyDescent="0.15">
      <c r="A355" s="10">
        <v>42151</v>
      </c>
      <c r="B355" s="9">
        <v>21.570999</v>
      </c>
      <c r="C355">
        <v>44622000</v>
      </c>
      <c r="D355" s="107">
        <f t="shared" si="31"/>
        <v>-1.1241853008291391E-2</v>
      </c>
      <c r="H355" s="90">
        <v>42426</v>
      </c>
      <c r="I355" s="54">
        <v>41.290000999999997</v>
      </c>
      <c r="J355" s="54">
        <v>1994600</v>
      </c>
      <c r="K355" s="107">
        <f t="shared" si="36"/>
        <v>-5.6187937607460769E-2</v>
      </c>
      <c r="O355" s="90">
        <v>43571</v>
      </c>
      <c r="P355" s="54">
        <v>26.34</v>
      </c>
      <c r="Q355" s="54">
        <v>1059900</v>
      </c>
      <c r="R355" s="107">
        <f t="shared" si="32"/>
        <v>-4.4039483675018976E-2</v>
      </c>
      <c r="W355" s="90">
        <v>41787</v>
      </c>
      <c r="X355" s="54">
        <v>45.141838</v>
      </c>
      <c r="Y355" s="54">
        <v>659180</v>
      </c>
      <c r="Z355" s="107">
        <f t="shared" si="33"/>
        <v>-3.8834927368265326E-3</v>
      </c>
      <c r="AE355" s="90">
        <v>41787</v>
      </c>
      <c r="AF355" s="54">
        <v>19.534839999999999</v>
      </c>
      <c r="AG355" s="54">
        <v>44714182</v>
      </c>
      <c r="AH355" s="107">
        <f t="shared" si="34"/>
        <v>-4.9614944376303871E-3</v>
      </c>
      <c r="AL355" s="10">
        <v>42151</v>
      </c>
      <c r="AM355">
        <v>2123.4799800000001</v>
      </c>
      <c r="AN355">
        <v>3127960000</v>
      </c>
      <c r="AO355" s="107">
        <f t="shared" si="35"/>
        <v>-1.2667607066396691E-3</v>
      </c>
    </row>
    <row r="356" spans="1:41" x14ac:dyDescent="0.15">
      <c r="A356" s="10">
        <v>42152</v>
      </c>
      <c r="B356" s="9">
        <v>21.328500999999999</v>
      </c>
      <c r="C356">
        <v>38248000</v>
      </c>
      <c r="D356" s="107">
        <f t="shared" si="31"/>
        <v>6.235740617683394E-3</v>
      </c>
      <c r="H356" s="90">
        <v>42429</v>
      </c>
      <c r="I356" s="54">
        <v>38.970001000000003</v>
      </c>
      <c r="J356" s="54">
        <v>1022700</v>
      </c>
      <c r="K356" s="107">
        <f t="shared" si="36"/>
        <v>3.2332537019950092E-2</v>
      </c>
      <c r="O356" s="90">
        <v>43572</v>
      </c>
      <c r="P356" s="54">
        <v>25.18</v>
      </c>
      <c r="Q356" s="54">
        <v>1735800</v>
      </c>
      <c r="R356" s="107">
        <f t="shared" si="32"/>
        <v>-3.0976965845909477E-2</v>
      </c>
      <c r="W356" s="90">
        <v>41788</v>
      </c>
      <c r="X356" s="54">
        <v>44.966529999999999</v>
      </c>
      <c r="Y356" s="54">
        <v>471790</v>
      </c>
      <c r="Z356" s="107">
        <f t="shared" si="33"/>
        <v>-1.9492275699279915E-3</v>
      </c>
      <c r="AE356" s="90">
        <v>41788</v>
      </c>
      <c r="AF356" s="54">
        <v>19.437918</v>
      </c>
      <c r="AG356" s="54">
        <v>39823661</v>
      </c>
      <c r="AH356" s="107">
        <f t="shared" si="34"/>
        <v>1.1767258201212716E-2</v>
      </c>
      <c r="AL356" s="10">
        <v>42152</v>
      </c>
      <c r="AM356">
        <v>2120.790039</v>
      </c>
      <c r="AN356">
        <v>2980350000</v>
      </c>
      <c r="AO356" s="107">
        <f t="shared" si="35"/>
        <v>-6.3184689448647635E-3</v>
      </c>
    </row>
    <row r="357" spans="1:41" x14ac:dyDescent="0.15">
      <c r="A357" s="10">
        <v>42153</v>
      </c>
      <c r="B357" s="9">
        <v>21.461500000000001</v>
      </c>
      <c r="C357">
        <v>60322000</v>
      </c>
      <c r="D357" s="107">
        <f t="shared" si="31"/>
        <v>3.9372830417259141E-3</v>
      </c>
      <c r="H357" s="90">
        <v>42430</v>
      </c>
      <c r="I357" s="54">
        <v>40.229999999999997</v>
      </c>
      <c r="J357" s="54">
        <v>1172500</v>
      </c>
      <c r="K357" s="107">
        <f t="shared" si="36"/>
        <v>9.2468332090479777E-2</v>
      </c>
      <c r="O357" s="90">
        <v>43573</v>
      </c>
      <c r="P357" s="54">
        <v>24.4</v>
      </c>
      <c r="Q357" s="54">
        <v>1803900</v>
      </c>
      <c r="R357" s="107">
        <f t="shared" si="32"/>
        <v>1.8852500000000161E-2</v>
      </c>
      <c r="W357" s="90">
        <v>41789</v>
      </c>
      <c r="X357" s="54">
        <v>44.878880000000002</v>
      </c>
      <c r="Y357" s="54">
        <v>654990</v>
      </c>
      <c r="Z357" s="107">
        <f t="shared" si="33"/>
        <v>1.9530344785787523E-3</v>
      </c>
      <c r="AE357" s="90">
        <v>41789</v>
      </c>
      <c r="AF357" s="54">
        <v>19.666649</v>
      </c>
      <c r="AG357" s="54">
        <v>36648137</v>
      </c>
      <c r="AH357" s="107">
        <f t="shared" si="34"/>
        <v>-4.7310042498850402E-3</v>
      </c>
      <c r="AL357" s="10">
        <v>42153</v>
      </c>
      <c r="AM357">
        <v>2107.389893</v>
      </c>
      <c r="AN357">
        <v>3927390000</v>
      </c>
      <c r="AO357" s="107">
        <f t="shared" si="35"/>
        <v>2.0594608593389463E-3</v>
      </c>
    </row>
    <row r="358" spans="1:41" x14ac:dyDescent="0.15">
      <c r="A358" s="10">
        <v>42156</v>
      </c>
      <c r="B358" s="9">
        <v>21.545999999999999</v>
      </c>
      <c r="C358">
        <v>45066000</v>
      </c>
      <c r="D358" s="107">
        <f t="shared" si="31"/>
        <v>1.6244314489921585E-4</v>
      </c>
      <c r="H358" s="90">
        <v>42431</v>
      </c>
      <c r="I358" s="54">
        <v>43.950001</v>
      </c>
      <c r="J358" s="54">
        <v>1796500</v>
      </c>
      <c r="K358" s="107">
        <f t="shared" si="36"/>
        <v>3.3674606742329694E-2</v>
      </c>
      <c r="O358" s="90">
        <v>43577</v>
      </c>
      <c r="P358" s="54">
        <v>24.860001</v>
      </c>
      <c r="Q358" s="54">
        <v>1449500</v>
      </c>
      <c r="R358" s="107">
        <f t="shared" si="32"/>
        <v>3.2582420250103716E-2</v>
      </c>
      <c r="W358" s="90">
        <v>41792</v>
      </c>
      <c r="X358" s="54">
        <v>44.966529999999999</v>
      </c>
      <c r="Y358" s="54">
        <v>547750</v>
      </c>
      <c r="Z358" s="107">
        <f t="shared" si="33"/>
        <v>-3.8986330499596322E-3</v>
      </c>
      <c r="AE358" s="90">
        <v>41792</v>
      </c>
      <c r="AF358" s="54">
        <v>19.573606000000002</v>
      </c>
      <c r="AG358" s="54">
        <v>18226058</v>
      </c>
      <c r="AH358" s="107">
        <f t="shared" si="34"/>
        <v>-1.3863056199251433E-3</v>
      </c>
      <c r="AL358" s="10">
        <v>42156</v>
      </c>
      <c r="AM358">
        <v>2111.7299800000001</v>
      </c>
      <c r="AN358">
        <v>3011710000</v>
      </c>
      <c r="AO358" s="107">
        <f t="shared" si="35"/>
        <v>-1.0085958054164568E-3</v>
      </c>
    </row>
    <row r="359" spans="1:41" x14ac:dyDescent="0.15">
      <c r="A359" s="10">
        <v>42157</v>
      </c>
      <c r="B359" s="9">
        <v>21.549499999999998</v>
      </c>
      <c r="C359">
        <v>33378000</v>
      </c>
      <c r="D359" s="107">
        <f t="shared" si="31"/>
        <v>1.2993340912782259E-2</v>
      </c>
      <c r="H359" s="90">
        <v>42432</v>
      </c>
      <c r="I359" s="54">
        <v>45.43</v>
      </c>
      <c r="J359" s="54">
        <v>1573900</v>
      </c>
      <c r="K359" s="107">
        <f t="shared" si="36"/>
        <v>-1.5408320493066285E-2</v>
      </c>
      <c r="O359" s="90">
        <v>43578</v>
      </c>
      <c r="P359" s="54">
        <v>25.67</v>
      </c>
      <c r="Q359" s="54">
        <v>1117700</v>
      </c>
      <c r="R359" s="107">
        <f t="shared" si="32"/>
        <v>5.4537982080249403E-3</v>
      </c>
      <c r="W359" s="90">
        <v>41793</v>
      </c>
      <c r="X359" s="54">
        <v>44.791221999999998</v>
      </c>
      <c r="Y359" s="54">
        <v>489990</v>
      </c>
      <c r="Z359" s="107">
        <f t="shared" si="33"/>
        <v>9.7847296954747254E-3</v>
      </c>
      <c r="AE359" s="90">
        <v>41793</v>
      </c>
      <c r="AF359" s="54">
        <v>19.546471</v>
      </c>
      <c r="AG359" s="54">
        <v>20477081</v>
      </c>
      <c r="AH359" s="107">
        <f t="shared" si="34"/>
        <v>5.947365127956239E-4</v>
      </c>
      <c r="AL359" s="10">
        <v>42157</v>
      </c>
      <c r="AM359">
        <v>2109.6000979999999</v>
      </c>
      <c r="AN359">
        <v>3049350000</v>
      </c>
      <c r="AO359" s="107">
        <f t="shared" si="35"/>
        <v>2.1188707775647853E-3</v>
      </c>
    </row>
    <row r="360" spans="1:41" x14ac:dyDescent="0.15">
      <c r="A360" s="10">
        <v>42158</v>
      </c>
      <c r="B360" s="9">
        <v>21.829499999999999</v>
      </c>
      <c r="C360">
        <v>54558000</v>
      </c>
      <c r="D360" s="107">
        <f t="shared" si="31"/>
        <v>-1.3307679974346565E-2</v>
      </c>
      <c r="H360" s="90">
        <v>42433</v>
      </c>
      <c r="I360" s="54">
        <v>44.73</v>
      </c>
      <c r="J360" s="54">
        <v>982000</v>
      </c>
      <c r="K360" s="107">
        <f t="shared" si="36"/>
        <v>-1.4308070646098625E-2</v>
      </c>
      <c r="O360" s="90">
        <v>43579</v>
      </c>
      <c r="P360" s="54">
        <v>25.809999000000001</v>
      </c>
      <c r="Q360" s="54">
        <v>1084100</v>
      </c>
      <c r="R360" s="107">
        <f t="shared" si="32"/>
        <v>-1.782251134531232E-2</v>
      </c>
      <c r="W360" s="90">
        <v>41794</v>
      </c>
      <c r="X360" s="54">
        <v>45.229492</v>
      </c>
      <c r="Y360" s="54">
        <v>412360</v>
      </c>
      <c r="Z360" s="107">
        <f t="shared" si="33"/>
        <v>3.8760550306422559E-3</v>
      </c>
      <c r="AE360" s="90">
        <v>41794</v>
      </c>
      <c r="AF360" s="54">
        <v>19.558095999999999</v>
      </c>
      <c r="AG360" s="54">
        <v>15731258</v>
      </c>
      <c r="AH360" s="107">
        <f t="shared" si="34"/>
        <v>2.5771424784908348E-3</v>
      </c>
      <c r="AL360" s="10">
        <v>42158</v>
      </c>
      <c r="AM360">
        <v>2114.070068</v>
      </c>
      <c r="AN360">
        <v>3099980000</v>
      </c>
      <c r="AO360" s="107">
        <f t="shared" si="35"/>
        <v>-8.6231673566271594E-3</v>
      </c>
    </row>
    <row r="361" spans="1:41" x14ac:dyDescent="0.15">
      <c r="A361" s="10">
        <v>42159</v>
      </c>
      <c r="B361" s="9">
        <v>21.539000000000001</v>
      </c>
      <c r="C361">
        <v>50216000</v>
      </c>
      <c r="D361" s="107">
        <f t="shared" si="31"/>
        <v>-8.8908491573425064E-3</v>
      </c>
      <c r="H361" s="90">
        <v>42436</v>
      </c>
      <c r="I361" s="54">
        <v>44.09</v>
      </c>
      <c r="J361" s="54">
        <v>916100</v>
      </c>
      <c r="K361" s="107">
        <f t="shared" si="36"/>
        <v>-7.7114992061693144E-3</v>
      </c>
      <c r="O361" s="90">
        <v>43580</v>
      </c>
      <c r="P361" s="54">
        <v>25.35</v>
      </c>
      <c r="Q361" s="54">
        <v>1232600</v>
      </c>
      <c r="R361" s="107">
        <f t="shared" si="32"/>
        <v>5.9171597633136175E-2</v>
      </c>
      <c r="W361" s="90">
        <v>41795</v>
      </c>
      <c r="X361" s="54">
        <v>45.404803999999999</v>
      </c>
      <c r="Y361" s="54">
        <v>796530</v>
      </c>
      <c r="Z361" s="107">
        <f t="shared" si="33"/>
        <v>3.8610011398794164E-3</v>
      </c>
      <c r="AE361" s="90">
        <v>41795</v>
      </c>
      <c r="AF361" s="54">
        <v>19.608499999999999</v>
      </c>
      <c r="AG361" s="54">
        <v>28573301</v>
      </c>
      <c r="AH361" s="107">
        <f t="shared" si="34"/>
        <v>-1.7398373154499214E-2</v>
      </c>
      <c r="AL361" s="10">
        <v>42159</v>
      </c>
      <c r="AM361">
        <v>2095.8400879999999</v>
      </c>
      <c r="AN361">
        <v>3200050000</v>
      </c>
      <c r="AO361" s="107">
        <f t="shared" si="35"/>
        <v>-1.4361830452781499E-3</v>
      </c>
    </row>
    <row r="362" spans="1:41" x14ac:dyDescent="0.15">
      <c r="A362" s="10">
        <v>42160</v>
      </c>
      <c r="B362" s="9">
        <v>21.3475</v>
      </c>
      <c r="C362">
        <v>38158000</v>
      </c>
      <c r="D362" s="107">
        <f t="shared" si="31"/>
        <v>-8.0806183393840048E-3</v>
      </c>
      <c r="H362" s="90">
        <v>42437</v>
      </c>
      <c r="I362" s="54">
        <v>43.75</v>
      </c>
      <c r="J362" s="54">
        <v>679900</v>
      </c>
      <c r="K362" s="107">
        <f t="shared" si="36"/>
        <v>-2.7428342857143129E-3</v>
      </c>
      <c r="O362" s="90">
        <v>43581</v>
      </c>
      <c r="P362" s="54">
        <v>26.85</v>
      </c>
      <c r="Q362" s="54">
        <v>1401500</v>
      </c>
      <c r="R362" s="107">
        <f t="shared" si="32"/>
        <v>1.1172811918063186E-3</v>
      </c>
      <c r="W362" s="90">
        <v>41796</v>
      </c>
      <c r="X362" s="54">
        <v>45.580112</v>
      </c>
      <c r="Y362" s="54">
        <v>343070</v>
      </c>
      <c r="Z362" s="107">
        <f t="shared" si="33"/>
        <v>3.6538413946854753E-2</v>
      </c>
      <c r="AE362" s="90">
        <v>41796</v>
      </c>
      <c r="AF362" s="54">
        <v>19.267344000000001</v>
      </c>
      <c r="AG362" s="54">
        <v>50884891</v>
      </c>
      <c r="AH362" s="107">
        <f t="shared" si="34"/>
        <v>-2.4146036942092053E-3</v>
      </c>
      <c r="AL362" s="10">
        <v>42160</v>
      </c>
      <c r="AM362">
        <v>2092.830078</v>
      </c>
      <c r="AN362">
        <v>3243690000</v>
      </c>
      <c r="AO362" s="107">
        <f t="shared" si="35"/>
        <v>-6.4745098717947647E-3</v>
      </c>
    </row>
    <row r="363" spans="1:41" x14ac:dyDescent="0.15">
      <c r="A363" s="10">
        <v>42163</v>
      </c>
      <c r="B363" s="9">
        <v>21.174999</v>
      </c>
      <c r="C363">
        <v>43450000</v>
      </c>
      <c r="D363" s="107">
        <f t="shared" si="31"/>
        <v>4.675372121623278E-3</v>
      </c>
      <c r="H363" s="90">
        <v>42438</v>
      </c>
      <c r="I363" s="54">
        <v>43.630001</v>
      </c>
      <c r="J363" s="54">
        <v>801000</v>
      </c>
      <c r="K363" s="107">
        <f t="shared" si="36"/>
        <v>3.8963556292377355E-3</v>
      </c>
      <c r="O363" s="90">
        <v>43584</v>
      </c>
      <c r="P363" s="54">
        <v>26.879999000000002</v>
      </c>
      <c r="Q363" s="54">
        <v>1091300</v>
      </c>
      <c r="R363" s="107">
        <f t="shared" si="32"/>
        <v>-8.5565107349893088E-3</v>
      </c>
      <c r="W363" s="90">
        <v>41799</v>
      </c>
      <c r="X363" s="54">
        <v>47.245536999999999</v>
      </c>
      <c r="Y363" s="54">
        <v>1237560</v>
      </c>
      <c r="Z363" s="107">
        <f t="shared" si="33"/>
        <v>3.1539910319994924E-2</v>
      </c>
      <c r="AE363" s="90">
        <v>41799</v>
      </c>
      <c r="AF363" s="54">
        <v>19.220821000000001</v>
      </c>
      <c r="AG363" s="54">
        <v>52664278</v>
      </c>
      <c r="AH363" s="107">
        <f t="shared" si="34"/>
        <v>-2.682538898832687E-2</v>
      </c>
      <c r="AL363" s="10">
        <v>42163</v>
      </c>
      <c r="AM363">
        <v>2079.280029</v>
      </c>
      <c r="AN363">
        <v>2917150000</v>
      </c>
      <c r="AO363" s="107">
        <f t="shared" si="35"/>
        <v>4.1835298173786839E-4</v>
      </c>
    </row>
    <row r="364" spans="1:41" x14ac:dyDescent="0.15">
      <c r="A364" s="10">
        <v>42164</v>
      </c>
      <c r="B364" s="9">
        <v>21.274000000000001</v>
      </c>
      <c r="C364">
        <v>45774000</v>
      </c>
      <c r="D364" s="107">
        <f t="shared" si="31"/>
        <v>1.2433016828052867E-2</v>
      </c>
      <c r="H364" s="90">
        <v>42439</v>
      </c>
      <c r="I364" s="54">
        <v>43.799999</v>
      </c>
      <c r="J364" s="54">
        <v>691100</v>
      </c>
      <c r="K364" s="107">
        <f t="shared" si="36"/>
        <v>3.0821987005068108E-2</v>
      </c>
      <c r="O364" s="90">
        <v>43585</v>
      </c>
      <c r="P364" s="54">
        <v>26.65</v>
      </c>
      <c r="Q364" s="54">
        <v>796500</v>
      </c>
      <c r="R364" s="107">
        <f t="shared" si="32"/>
        <v>6.0037148217637615E-3</v>
      </c>
      <c r="W364" s="90">
        <v>41800</v>
      </c>
      <c r="X364" s="54">
        <v>48.735657000000003</v>
      </c>
      <c r="Y364" s="54">
        <v>1241370</v>
      </c>
      <c r="Z364" s="107">
        <f t="shared" si="33"/>
        <v>5.3958439505594757E-3</v>
      </c>
      <c r="AE364" s="90">
        <v>41800</v>
      </c>
      <c r="AF364" s="54">
        <v>18.705214999999999</v>
      </c>
      <c r="AG364" s="54">
        <v>85512953</v>
      </c>
      <c r="AH364" s="107">
        <f t="shared" si="34"/>
        <v>1.2020925715101383E-2</v>
      </c>
      <c r="AL364" s="10">
        <v>42164</v>
      </c>
      <c r="AM364">
        <v>2080.1499020000001</v>
      </c>
      <c r="AN364">
        <v>3034580000</v>
      </c>
      <c r="AO364" s="107">
        <f t="shared" si="35"/>
        <v>1.204242491174079E-2</v>
      </c>
    </row>
    <row r="365" spans="1:41" x14ac:dyDescent="0.15">
      <c r="A365" s="10">
        <v>42165</v>
      </c>
      <c r="B365" s="9">
        <v>21.538499999999999</v>
      </c>
      <c r="C365">
        <v>43446000</v>
      </c>
      <c r="D365" s="107">
        <f t="shared" si="31"/>
        <v>5.107133737261238E-3</v>
      </c>
      <c r="H365" s="90">
        <v>42440</v>
      </c>
      <c r="I365" s="54">
        <v>45.150002000000001</v>
      </c>
      <c r="J365" s="54">
        <v>574900</v>
      </c>
      <c r="K365" s="107">
        <f t="shared" si="36"/>
        <v>-5.0498403078697573E-2</v>
      </c>
      <c r="O365" s="90">
        <v>43586</v>
      </c>
      <c r="P365" s="54">
        <v>26.809999000000001</v>
      </c>
      <c r="Q365" s="54">
        <v>805400</v>
      </c>
      <c r="R365" s="107">
        <f t="shared" si="32"/>
        <v>1.2308840444194002E-2</v>
      </c>
      <c r="W365" s="90">
        <v>41801</v>
      </c>
      <c r="X365" s="54">
        <v>48.998626999999999</v>
      </c>
      <c r="Y365" s="54">
        <v>779730</v>
      </c>
      <c r="Z365" s="107">
        <f t="shared" si="33"/>
        <v>-2.3255835311467021E-2</v>
      </c>
      <c r="AE365" s="90">
        <v>41801</v>
      </c>
      <c r="AF365" s="54">
        <v>18.930069</v>
      </c>
      <c r="AG365" s="54">
        <v>36385351</v>
      </c>
      <c r="AH365" s="107">
        <f t="shared" si="34"/>
        <v>-5.5295625177066432E-3</v>
      </c>
      <c r="AL365" s="10">
        <v>42165</v>
      </c>
      <c r="AM365">
        <v>2105.1999510000001</v>
      </c>
      <c r="AN365">
        <v>3414320000</v>
      </c>
      <c r="AO365" s="107">
        <f t="shared" si="35"/>
        <v>1.7386262992553636E-3</v>
      </c>
    </row>
    <row r="366" spans="1:41" x14ac:dyDescent="0.15">
      <c r="A366" s="10">
        <v>42166</v>
      </c>
      <c r="B366" s="9">
        <v>21.648499999999999</v>
      </c>
      <c r="C366">
        <v>58450000</v>
      </c>
      <c r="D366" s="107">
        <f t="shared" si="31"/>
        <v>-7.0443679700672446E-3</v>
      </c>
      <c r="H366" s="90">
        <v>42443</v>
      </c>
      <c r="I366" s="54">
        <v>42.869999</v>
      </c>
      <c r="J366" s="54">
        <v>965400</v>
      </c>
      <c r="K366" s="107">
        <f t="shared" si="36"/>
        <v>-1.1896384695507023E-2</v>
      </c>
      <c r="O366" s="90">
        <v>43587</v>
      </c>
      <c r="P366" s="54">
        <v>27.139999</v>
      </c>
      <c r="Q366" s="54">
        <v>892500</v>
      </c>
      <c r="R366" s="107">
        <f t="shared" si="32"/>
        <v>2.0265365521936696E-2</v>
      </c>
      <c r="W366" s="90">
        <v>41802</v>
      </c>
      <c r="X366" s="54">
        <v>47.859122999999997</v>
      </c>
      <c r="Y366" s="54">
        <v>520760</v>
      </c>
      <c r="Z366" s="107">
        <f t="shared" si="33"/>
        <v>-1.8316674962889357E-3</v>
      </c>
      <c r="AE366" s="90">
        <v>41802</v>
      </c>
      <c r="AF366" s="54">
        <v>18.825393999999999</v>
      </c>
      <c r="AG366" s="54">
        <v>32305284</v>
      </c>
      <c r="AH366" s="107">
        <f t="shared" si="34"/>
        <v>9.8845739961672674E-3</v>
      </c>
      <c r="AL366" s="10">
        <v>42166</v>
      </c>
      <c r="AM366">
        <v>2108.860107</v>
      </c>
      <c r="AN366">
        <v>3128600000</v>
      </c>
      <c r="AO366" s="107">
        <f t="shared" si="35"/>
        <v>-6.9942998831643566E-3</v>
      </c>
    </row>
    <row r="367" spans="1:41" x14ac:dyDescent="0.15">
      <c r="A367" s="10">
        <v>42167</v>
      </c>
      <c r="B367" s="9">
        <v>21.495999999999999</v>
      </c>
      <c r="C367">
        <v>41088000</v>
      </c>
      <c r="D367" s="107">
        <f t="shared" si="31"/>
        <v>-1.4537588388537359E-2</v>
      </c>
      <c r="H367" s="90">
        <v>42444</v>
      </c>
      <c r="I367" s="54">
        <v>42.360000999999997</v>
      </c>
      <c r="J367" s="54">
        <v>741100</v>
      </c>
      <c r="K367" s="107">
        <f t="shared" si="36"/>
        <v>4.1076415460896687E-2</v>
      </c>
      <c r="O367" s="90">
        <v>43588</v>
      </c>
      <c r="P367" s="54">
        <v>27.690000999999999</v>
      </c>
      <c r="Q367" s="54">
        <v>1290200</v>
      </c>
      <c r="R367" s="107">
        <f t="shared" si="32"/>
        <v>-1.1556518181418673E-2</v>
      </c>
      <c r="W367" s="90">
        <v>41803</v>
      </c>
      <c r="X367" s="54">
        <v>47.771461000000002</v>
      </c>
      <c r="Y367" s="54">
        <v>631570</v>
      </c>
      <c r="Z367" s="107">
        <f t="shared" si="33"/>
        <v>1.4678994222094177E-2</v>
      </c>
      <c r="AE367" s="90">
        <v>41803</v>
      </c>
      <c r="AF367" s="54">
        <v>19.011475000000001</v>
      </c>
      <c r="AG367" s="54">
        <v>21555072</v>
      </c>
      <c r="AH367" s="107">
        <f t="shared" si="34"/>
        <v>-8.1529707715999322E-4</v>
      </c>
      <c r="AL367" s="10">
        <v>42167</v>
      </c>
      <c r="AM367">
        <v>2094.110107</v>
      </c>
      <c r="AN367">
        <v>2719400000</v>
      </c>
      <c r="AO367" s="107">
        <f t="shared" si="35"/>
        <v>-4.6225721215145121E-3</v>
      </c>
    </row>
    <row r="368" spans="1:41" x14ac:dyDescent="0.15">
      <c r="A368" s="10">
        <v>42170</v>
      </c>
      <c r="B368" s="9">
        <v>21.183499999999999</v>
      </c>
      <c r="C368">
        <v>41020000</v>
      </c>
      <c r="D368" s="107">
        <f t="shared" si="31"/>
        <v>8.4736233389195448E-3</v>
      </c>
      <c r="H368" s="90">
        <v>42445</v>
      </c>
      <c r="I368" s="54">
        <v>44.099997999999999</v>
      </c>
      <c r="J368" s="54">
        <v>1136800</v>
      </c>
      <c r="K368" s="107">
        <f t="shared" si="36"/>
        <v>1.8367393123237763E-2</v>
      </c>
      <c r="O368" s="90">
        <v>43591</v>
      </c>
      <c r="P368" s="54">
        <v>27.370000999999998</v>
      </c>
      <c r="Q368" s="54">
        <v>1294500</v>
      </c>
      <c r="R368" s="107">
        <f t="shared" si="32"/>
        <v>-3.032517243970867E-2</v>
      </c>
      <c r="W368" s="90">
        <v>41806</v>
      </c>
      <c r="X368" s="54">
        <v>48.472698000000001</v>
      </c>
      <c r="Y368" s="54">
        <v>590410</v>
      </c>
      <c r="Z368" s="107">
        <f t="shared" si="33"/>
        <v>2.5316313113002309E-2</v>
      </c>
      <c r="AE368" s="90">
        <v>41806</v>
      </c>
      <c r="AF368" s="54">
        <v>18.995975000000001</v>
      </c>
      <c r="AG368" s="54">
        <v>18313733</v>
      </c>
      <c r="AH368" s="107">
        <f t="shared" si="34"/>
        <v>1.2243119924086887E-3</v>
      </c>
      <c r="AL368" s="10">
        <v>42170</v>
      </c>
      <c r="AM368">
        <v>2084.429932</v>
      </c>
      <c r="AN368">
        <v>3061570000</v>
      </c>
      <c r="AO368" s="107">
        <f t="shared" si="35"/>
        <v>5.6898564053051714E-3</v>
      </c>
    </row>
    <row r="369" spans="1:41" x14ac:dyDescent="0.15">
      <c r="A369" s="10">
        <v>42171</v>
      </c>
      <c r="B369" s="9">
        <v>21.363001000000001</v>
      </c>
      <c r="C369">
        <v>45928000</v>
      </c>
      <c r="D369" s="107">
        <f t="shared" si="31"/>
        <v>1.2871787067743057E-3</v>
      </c>
      <c r="H369" s="90">
        <v>42446</v>
      </c>
      <c r="I369" s="54">
        <v>44.91</v>
      </c>
      <c r="J369" s="54">
        <v>534900</v>
      </c>
      <c r="K369" s="107">
        <f t="shared" si="36"/>
        <v>-7.1253640614562297E-2</v>
      </c>
      <c r="O369" s="90">
        <v>43592</v>
      </c>
      <c r="P369" s="54">
        <v>26.540001</v>
      </c>
      <c r="Q369" s="54">
        <v>905300</v>
      </c>
      <c r="R369" s="107">
        <f t="shared" si="32"/>
        <v>4.8982289036085813E-3</v>
      </c>
      <c r="W369" s="90">
        <v>41807</v>
      </c>
      <c r="X369" s="54">
        <v>49.699848000000003</v>
      </c>
      <c r="Y369" s="54">
        <v>1026090</v>
      </c>
      <c r="Z369" s="107">
        <f t="shared" si="33"/>
        <v>2.4691383361977293E-2</v>
      </c>
      <c r="AE369" s="90">
        <v>41807</v>
      </c>
      <c r="AF369" s="54">
        <v>19.019231999999999</v>
      </c>
      <c r="AG369" s="54">
        <v>20513671</v>
      </c>
      <c r="AH369" s="107">
        <f t="shared" si="34"/>
        <v>1.2230199410785847E-2</v>
      </c>
      <c r="AL369" s="10">
        <v>42171</v>
      </c>
      <c r="AM369">
        <v>2096.290039</v>
      </c>
      <c r="AN369">
        <v>2919900000</v>
      </c>
      <c r="AO369" s="107">
        <f t="shared" si="35"/>
        <v>1.9796411387709156E-3</v>
      </c>
    </row>
    <row r="370" spans="1:41" x14ac:dyDescent="0.15">
      <c r="A370" s="10">
        <v>42172</v>
      </c>
      <c r="B370" s="9">
        <v>21.390498999999998</v>
      </c>
      <c r="C370">
        <v>43718000</v>
      </c>
      <c r="D370" s="107">
        <f t="shared" si="31"/>
        <v>2.7068138990119062E-2</v>
      </c>
      <c r="H370" s="90">
        <v>42447</v>
      </c>
      <c r="I370" s="54">
        <v>41.709999000000003</v>
      </c>
      <c r="J370" s="54">
        <v>1578100</v>
      </c>
      <c r="K370" s="107">
        <f t="shared" si="36"/>
        <v>-8.7508944797625277E-2</v>
      </c>
      <c r="O370" s="90">
        <v>43593</v>
      </c>
      <c r="P370" s="54">
        <v>26.67</v>
      </c>
      <c r="Q370" s="54">
        <v>762300</v>
      </c>
      <c r="R370" s="107">
        <f t="shared" si="32"/>
        <v>-1.4248181477315436E-2</v>
      </c>
      <c r="W370" s="90">
        <v>41808</v>
      </c>
      <c r="X370" s="54">
        <v>50.927005999999999</v>
      </c>
      <c r="Y370" s="54">
        <v>789620</v>
      </c>
      <c r="Z370" s="107">
        <f t="shared" si="33"/>
        <v>-2.4096409673091679E-2</v>
      </c>
      <c r="AE370" s="90">
        <v>41808</v>
      </c>
      <c r="AF370" s="54">
        <v>19.251840999999999</v>
      </c>
      <c r="AG370" s="54">
        <v>21913135</v>
      </c>
      <c r="AH370" s="107">
        <f t="shared" si="34"/>
        <v>-1.208144197741845E-3</v>
      </c>
      <c r="AL370" s="10">
        <v>42172</v>
      </c>
      <c r="AM370">
        <v>2100.4399410000001</v>
      </c>
      <c r="AN370">
        <v>3222240000</v>
      </c>
      <c r="AO370" s="107">
        <f t="shared" si="35"/>
        <v>9.9027106626514705E-3</v>
      </c>
    </row>
    <row r="371" spans="1:41" x14ac:dyDescent="0.15">
      <c r="A371" s="10">
        <v>42173</v>
      </c>
      <c r="B371" s="9">
        <v>21.9695</v>
      </c>
      <c r="C371">
        <v>67568000</v>
      </c>
      <c r="D371" s="107">
        <f t="shared" si="31"/>
        <v>-1.0173194656228013E-2</v>
      </c>
      <c r="H371" s="90">
        <v>42450</v>
      </c>
      <c r="I371" s="54">
        <v>38.060001</v>
      </c>
      <c r="J371" s="54">
        <v>3321900</v>
      </c>
      <c r="K371" s="107">
        <f t="shared" si="36"/>
        <v>4.9395637167744644E-2</v>
      </c>
      <c r="O371" s="90">
        <v>43594</v>
      </c>
      <c r="P371" s="54">
        <v>26.290001</v>
      </c>
      <c r="Q371" s="54">
        <v>984800</v>
      </c>
      <c r="R371" s="107">
        <f t="shared" si="32"/>
        <v>-3.7276605657032835E-2</v>
      </c>
      <c r="W371" s="90">
        <v>41809</v>
      </c>
      <c r="X371" s="54">
        <v>49.699848000000003</v>
      </c>
      <c r="Y371" s="54">
        <v>590330</v>
      </c>
      <c r="Z371" s="107">
        <f t="shared" si="33"/>
        <v>-5.2907807685850239E-3</v>
      </c>
      <c r="AE371" s="90">
        <v>41809</v>
      </c>
      <c r="AF371" s="54">
        <v>19.228581999999999</v>
      </c>
      <c r="AG371" s="54">
        <v>28325959</v>
      </c>
      <c r="AH371" s="107">
        <f t="shared" si="34"/>
        <v>-5.2424562560048349E-3</v>
      </c>
      <c r="AL371" s="10">
        <v>42173</v>
      </c>
      <c r="AM371">
        <v>2121.23999</v>
      </c>
      <c r="AN371">
        <v>3520360000</v>
      </c>
      <c r="AO371" s="107">
        <f t="shared" si="35"/>
        <v>-5.3035017504078352E-3</v>
      </c>
    </row>
    <row r="372" spans="1:41" x14ac:dyDescent="0.15">
      <c r="A372" s="10">
        <v>42174</v>
      </c>
      <c r="B372" s="9">
        <v>21.745999999999999</v>
      </c>
      <c r="C372">
        <v>89902000</v>
      </c>
      <c r="D372" s="107">
        <f t="shared" si="31"/>
        <v>3.1500505840154069E-3</v>
      </c>
      <c r="H372" s="90">
        <v>42451</v>
      </c>
      <c r="I372" s="54">
        <v>39.939999</v>
      </c>
      <c r="J372" s="54">
        <v>2088700</v>
      </c>
      <c r="K372" s="107">
        <f t="shared" si="36"/>
        <v>-1.5272834633771493E-2</v>
      </c>
      <c r="O372" s="90">
        <v>43595</v>
      </c>
      <c r="P372" s="54">
        <v>25.309999000000001</v>
      </c>
      <c r="Q372" s="54">
        <v>1379500</v>
      </c>
      <c r="R372" s="107">
        <f t="shared" si="32"/>
        <v>-3.358356513566052E-2</v>
      </c>
      <c r="W372" s="90">
        <v>41810</v>
      </c>
      <c r="X372" s="54">
        <v>49.436897000000002</v>
      </c>
      <c r="Y372" s="54">
        <v>850940</v>
      </c>
      <c r="Z372" s="107">
        <f t="shared" si="33"/>
        <v>3.5459547552103565E-3</v>
      </c>
      <c r="AE372" s="90">
        <v>41810</v>
      </c>
      <c r="AF372" s="54">
        <v>19.127776999999998</v>
      </c>
      <c r="AG372" s="54">
        <v>44126122</v>
      </c>
      <c r="AH372" s="107">
        <f t="shared" si="34"/>
        <v>1.0136044559700963E-3</v>
      </c>
      <c r="AL372" s="10">
        <v>42174</v>
      </c>
      <c r="AM372">
        <v>2109.98999</v>
      </c>
      <c r="AN372">
        <v>4449810000</v>
      </c>
      <c r="AO372" s="107">
        <f t="shared" si="35"/>
        <v>6.094866829202239E-3</v>
      </c>
    </row>
    <row r="373" spans="1:41" x14ac:dyDescent="0.15">
      <c r="A373" s="10">
        <v>42177</v>
      </c>
      <c r="B373" s="9">
        <v>21.814501</v>
      </c>
      <c r="C373">
        <v>36472000</v>
      </c>
      <c r="D373" s="107">
        <f t="shared" si="31"/>
        <v>2.2232871611411076E-2</v>
      </c>
      <c r="H373" s="90">
        <v>42452</v>
      </c>
      <c r="I373" s="54">
        <v>39.330002</v>
      </c>
      <c r="J373" s="54">
        <v>870500</v>
      </c>
      <c r="K373" s="107">
        <f t="shared" si="36"/>
        <v>2.4408821540359948E-2</v>
      </c>
      <c r="O373" s="90">
        <v>43598</v>
      </c>
      <c r="P373" s="54">
        <v>24.459999</v>
      </c>
      <c r="Q373" s="54">
        <v>1022900</v>
      </c>
      <c r="R373" s="107">
        <f t="shared" si="32"/>
        <v>5.273920902449758E-2</v>
      </c>
      <c r="W373" s="90">
        <v>41813</v>
      </c>
      <c r="X373" s="54">
        <v>49.612197999999999</v>
      </c>
      <c r="Y373" s="54">
        <v>540040</v>
      </c>
      <c r="Z373" s="107">
        <f t="shared" si="33"/>
        <v>-2.4735005693559575E-2</v>
      </c>
      <c r="AE373" s="90">
        <v>41813</v>
      </c>
      <c r="AF373" s="54">
        <v>19.147165000000001</v>
      </c>
      <c r="AG373" s="54">
        <v>22389523</v>
      </c>
      <c r="AH373" s="107">
        <f t="shared" si="34"/>
        <v>-1.093347239656639E-2</v>
      </c>
      <c r="AL373" s="10">
        <v>42177</v>
      </c>
      <c r="AM373">
        <v>2122.8500979999999</v>
      </c>
      <c r="AN373">
        <v>3030020000</v>
      </c>
      <c r="AO373" s="107">
        <f t="shared" si="35"/>
        <v>6.3586826091577286E-4</v>
      </c>
    </row>
    <row r="374" spans="1:41" x14ac:dyDescent="0.15">
      <c r="A374" s="10">
        <v>42178</v>
      </c>
      <c r="B374" s="9">
        <v>22.299499999999998</v>
      </c>
      <c r="C374">
        <v>64900000</v>
      </c>
      <c r="D374" s="107">
        <f t="shared" si="31"/>
        <v>-1.1547344110854341E-2</v>
      </c>
      <c r="H374" s="90">
        <v>42453</v>
      </c>
      <c r="I374" s="54">
        <v>40.290000999999997</v>
      </c>
      <c r="J374" s="54">
        <v>754100</v>
      </c>
      <c r="K374" s="107">
        <f t="shared" si="36"/>
        <v>1.2658177893815514E-2</v>
      </c>
      <c r="O374" s="90">
        <v>43599</v>
      </c>
      <c r="P374" s="54">
        <v>25.75</v>
      </c>
      <c r="Q374" s="54">
        <v>1004900</v>
      </c>
      <c r="R374" s="107">
        <f t="shared" si="32"/>
        <v>-4.9708776699029067E-2</v>
      </c>
      <c r="W374" s="90">
        <v>41814</v>
      </c>
      <c r="X374" s="54">
        <v>48.385039999999996</v>
      </c>
      <c r="Y374" s="54">
        <v>571380</v>
      </c>
      <c r="Z374" s="107">
        <f t="shared" si="33"/>
        <v>0</v>
      </c>
      <c r="AE374" s="90">
        <v>41814</v>
      </c>
      <c r="AF374" s="54">
        <v>18.937819999999999</v>
      </c>
      <c r="AG374" s="54">
        <v>27576806</v>
      </c>
      <c r="AH374" s="107">
        <f t="shared" si="34"/>
        <v>9.6214347797158872E-3</v>
      </c>
      <c r="AL374" s="10">
        <v>42178</v>
      </c>
      <c r="AM374">
        <v>2124.1999510000001</v>
      </c>
      <c r="AN374">
        <v>3091190000</v>
      </c>
      <c r="AO374" s="107">
        <f t="shared" si="35"/>
        <v>-7.3532969401711723E-3</v>
      </c>
    </row>
    <row r="375" spans="1:41" x14ac:dyDescent="0.15">
      <c r="A375" s="10">
        <v>42179</v>
      </c>
      <c r="B375" s="9">
        <v>22.042000000000002</v>
      </c>
      <c r="C375">
        <v>52416000</v>
      </c>
      <c r="D375" s="107">
        <f t="shared" si="31"/>
        <v>-1.6786589238726446E-3</v>
      </c>
      <c r="H375" s="90">
        <v>42457</v>
      </c>
      <c r="I375" s="54">
        <v>40.799999</v>
      </c>
      <c r="J375" s="54">
        <v>591500</v>
      </c>
      <c r="K375" s="107">
        <f t="shared" si="36"/>
        <v>6.2009878970830323E-2</v>
      </c>
      <c r="O375" s="90">
        <v>43600</v>
      </c>
      <c r="P375" s="54">
        <v>24.469999000000001</v>
      </c>
      <c r="Q375" s="54">
        <v>1704800</v>
      </c>
      <c r="R375" s="107">
        <f t="shared" si="32"/>
        <v>-4.8222233274304638E-2</v>
      </c>
      <c r="W375" s="90">
        <v>41815</v>
      </c>
      <c r="X375" s="54">
        <v>48.385039999999996</v>
      </c>
      <c r="Y375" s="54">
        <v>600080</v>
      </c>
      <c r="Z375" s="107">
        <f t="shared" si="33"/>
        <v>1.6304523050926667E-2</v>
      </c>
      <c r="AE375" s="90">
        <v>41815</v>
      </c>
      <c r="AF375" s="54">
        <v>19.120028999999999</v>
      </c>
      <c r="AG375" s="54">
        <v>21245479</v>
      </c>
      <c r="AH375" s="107">
        <f t="shared" si="34"/>
        <v>3.0412087764093432E-3</v>
      </c>
      <c r="AL375" s="10">
        <v>42179</v>
      </c>
      <c r="AM375">
        <v>2108.580078</v>
      </c>
      <c r="AN375">
        <v>3102480000</v>
      </c>
      <c r="AO375" s="107">
        <f t="shared" si="35"/>
        <v>-2.973574048915073E-3</v>
      </c>
    </row>
    <row r="376" spans="1:41" x14ac:dyDescent="0.15">
      <c r="A376" s="10">
        <v>42180</v>
      </c>
      <c r="B376" s="9">
        <v>22.004999000000002</v>
      </c>
      <c r="C376">
        <v>44750000</v>
      </c>
      <c r="D376" s="107">
        <f t="shared" si="31"/>
        <v>-4.5443310404150727E-3</v>
      </c>
      <c r="H376" s="90">
        <v>42458</v>
      </c>
      <c r="I376" s="54">
        <v>43.330002</v>
      </c>
      <c r="J376" s="54">
        <v>876800</v>
      </c>
      <c r="K376" s="107">
        <f t="shared" si="36"/>
        <v>-5.8850747341299581E-2</v>
      </c>
      <c r="O376" s="90">
        <v>43601</v>
      </c>
      <c r="P376" s="54">
        <v>23.290001</v>
      </c>
      <c r="Q376" s="54">
        <v>2835900</v>
      </c>
      <c r="R376" s="107">
        <f t="shared" si="32"/>
        <v>-4.9806867762693496E-2</v>
      </c>
      <c r="W376" s="90">
        <v>41816</v>
      </c>
      <c r="X376" s="54">
        <v>49.173935</v>
      </c>
      <c r="Y376" s="54">
        <v>492630</v>
      </c>
      <c r="Z376" s="107">
        <f t="shared" si="33"/>
        <v>1.7823670202516961E-3</v>
      </c>
      <c r="AE376" s="90">
        <v>41816</v>
      </c>
      <c r="AF376" s="54">
        <v>19.178177000000002</v>
      </c>
      <c r="AG376" s="54">
        <v>19189051</v>
      </c>
      <c r="AH376" s="107">
        <f t="shared" si="34"/>
        <v>1.2330734042135472E-2</v>
      </c>
      <c r="AL376" s="10">
        <v>42180</v>
      </c>
      <c r="AM376">
        <v>2102.3100589999999</v>
      </c>
      <c r="AN376">
        <v>3214610000</v>
      </c>
      <c r="AO376" s="107">
        <f t="shared" si="35"/>
        <v>-3.9007994871598228E-4</v>
      </c>
    </row>
    <row r="377" spans="1:41" x14ac:dyDescent="0.15">
      <c r="A377" s="10">
        <v>42181</v>
      </c>
      <c r="B377" s="9">
        <v>21.905000999999999</v>
      </c>
      <c r="C377">
        <v>52490000</v>
      </c>
      <c r="D377" s="107">
        <f t="shared" si="31"/>
        <v>-1.8808536005088472E-2</v>
      </c>
      <c r="H377" s="90">
        <v>42459</v>
      </c>
      <c r="I377" s="54">
        <v>40.779998999999997</v>
      </c>
      <c r="J377" s="54">
        <v>944700</v>
      </c>
      <c r="K377" s="107">
        <f t="shared" si="36"/>
        <v>5.9833302104789432E-2</v>
      </c>
      <c r="O377" s="90">
        <v>43602</v>
      </c>
      <c r="P377" s="54">
        <v>22.129999000000002</v>
      </c>
      <c r="Q377" s="54">
        <v>2519100</v>
      </c>
      <c r="R377" s="107">
        <f t="shared" si="32"/>
        <v>5.4676956831313017E-2</v>
      </c>
      <c r="W377" s="90">
        <v>41817</v>
      </c>
      <c r="X377" s="54">
        <v>49.261581</v>
      </c>
      <c r="Y377" s="54">
        <v>945500</v>
      </c>
      <c r="Z377" s="107">
        <f t="shared" si="33"/>
        <v>1.2455446770983647E-2</v>
      </c>
      <c r="AE377" s="90">
        <v>41817</v>
      </c>
      <c r="AF377" s="54">
        <v>19.414657999999999</v>
      </c>
      <c r="AG377" s="54">
        <v>26240782</v>
      </c>
      <c r="AH377" s="107">
        <f t="shared" si="34"/>
        <v>-3.9928594158078479E-4</v>
      </c>
      <c r="AL377" s="10">
        <v>42181</v>
      </c>
      <c r="AM377">
        <v>2101.48999</v>
      </c>
      <c r="AN377">
        <v>5025470000</v>
      </c>
      <c r="AO377" s="107">
        <f t="shared" si="35"/>
        <v>-2.0866193609611283E-2</v>
      </c>
    </row>
    <row r="378" spans="1:41" x14ac:dyDescent="0.15">
      <c r="A378" s="10">
        <v>42184</v>
      </c>
      <c r="B378" s="9">
        <v>21.492999999999999</v>
      </c>
      <c r="C378">
        <v>55064000</v>
      </c>
      <c r="D378" s="107">
        <f t="shared" si="31"/>
        <v>9.8404131577722875E-3</v>
      </c>
      <c r="H378" s="90">
        <v>42460</v>
      </c>
      <c r="I378" s="54">
        <v>43.220001000000003</v>
      </c>
      <c r="J378" s="54">
        <v>1533500</v>
      </c>
      <c r="K378" s="107">
        <f t="shared" si="36"/>
        <v>1.7121656244293071E-2</v>
      </c>
      <c r="O378" s="90">
        <v>43605</v>
      </c>
      <c r="P378" s="54">
        <v>23.34</v>
      </c>
      <c r="Q378" s="54">
        <v>2759400</v>
      </c>
      <c r="R378" s="107">
        <f t="shared" si="32"/>
        <v>5.26992287917738E-2</v>
      </c>
      <c r="W378" s="90">
        <v>41820</v>
      </c>
      <c r="X378" s="54">
        <v>49.875155999999997</v>
      </c>
      <c r="Y378" s="54">
        <v>532130</v>
      </c>
      <c r="Z378" s="107">
        <f t="shared" si="33"/>
        <v>1.7574882372299871E-3</v>
      </c>
      <c r="AE378" s="90">
        <v>41820</v>
      </c>
      <c r="AF378" s="54">
        <v>19.406905999999999</v>
      </c>
      <c r="AG378" s="54">
        <v>25195342</v>
      </c>
      <c r="AH378" s="107">
        <f t="shared" si="34"/>
        <v>8.7894484571626741E-3</v>
      </c>
      <c r="AL378" s="10">
        <v>42184</v>
      </c>
      <c r="AM378">
        <v>2057.639893</v>
      </c>
      <c r="AN378">
        <v>3678960000</v>
      </c>
      <c r="AO378" s="107">
        <f t="shared" si="35"/>
        <v>2.6584894755439237E-3</v>
      </c>
    </row>
    <row r="379" spans="1:41" x14ac:dyDescent="0.15">
      <c r="A379" s="10">
        <v>42185</v>
      </c>
      <c r="B379" s="9">
        <v>21.704499999999999</v>
      </c>
      <c r="C379">
        <v>51938000</v>
      </c>
      <c r="D379" s="107">
        <f t="shared" si="31"/>
        <v>7.6020640880924972E-3</v>
      </c>
      <c r="H379" s="90">
        <v>42461</v>
      </c>
      <c r="I379" s="54">
        <v>43.959999000000003</v>
      </c>
      <c r="J379" s="54">
        <v>1299000</v>
      </c>
      <c r="K379" s="107">
        <f t="shared" si="36"/>
        <v>-3.5031870678614019E-2</v>
      </c>
      <c r="O379" s="90">
        <v>43606</v>
      </c>
      <c r="P379" s="54">
        <v>24.57</v>
      </c>
      <c r="Q379" s="54">
        <v>1434300</v>
      </c>
      <c r="R379" s="107">
        <f t="shared" si="32"/>
        <v>-1.9943019943020057E-2</v>
      </c>
      <c r="W379" s="90">
        <v>41821</v>
      </c>
      <c r="X379" s="54">
        <v>49.962811000000002</v>
      </c>
      <c r="Y379" s="54">
        <v>627370</v>
      </c>
      <c r="Z379" s="107">
        <f t="shared" si="33"/>
        <v>-3.5087897676533419E-3</v>
      </c>
      <c r="AE379" s="90">
        <v>41821</v>
      </c>
      <c r="AF379" s="54">
        <v>19.577482</v>
      </c>
      <c r="AG379" s="54">
        <v>20921155</v>
      </c>
      <c r="AH379" s="107">
        <f t="shared" si="34"/>
        <v>9.9027035243870465E-4</v>
      </c>
      <c r="AL379" s="10">
        <v>42185</v>
      </c>
      <c r="AM379">
        <v>2063.110107</v>
      </c>
      <c r="AN379">
        <v>4078540000</v>
      </c>
      <c r="AO379" s="107">
        <f t="shared" si="35"/>
        <v>6.9360403748921495E-3</v>
      </c>
    </row>
    <row r="380" spans="1:41" x14ac:dyDescent="0.15">
      <c r="A380" s="10">
        <v>42186</v>
      </c>
      <c r="B380" s="9">
        <v>21.869499000000001</v>
      </c>
      <c r="C380">
        <v>39742000</v>
      </c>
      <c r="D380" s="107">
        <f t="shared" si="31"/>
        <v>7.3165827895738111E-4</v>
      </c>
      <c r="H380" s="90">
        <v>42464</v>
      </c>
      <c r="I380" s="54">
        <v>42.419998</v>
      </c>
      <c r="J380" s="54">
        <v>729600</v>
      </c>
      <c r="K380" s="107">
        <f t="shared" si="36"/>
        <v>-1.5558699460570424E-2</v>
      </c>
      <c r="O380" s="90">
        <v>43607</v>
      </c>
      <c r="P380" s="54">
        <v>24.08</v>
      </c>
      <c r="Q380" s="54">
        <v>1571500</v>
      </c>
      <c r="R380" s="107">
        <f t="shared" si="32"/>
        <v>2.2425290697674516E-2</v>
      </c>
      <c r="W380" s="90">
        <v>41822</v>
      </c>
      <c r="X380" s="54">
        <v>49.787502000000003</v>
      </c>
      <c r="Y380" s="54">
        <v>304380</v>
      </c>
      <c r="Z380" s="107">
        <f t="shared" si="33"/>
        <v>1.0563695282402419E-2</v>
      </c>
      <c r="AE380" s="90">
        <v>41822</v>
      </c>
      <c r="AF380" s="54">
        <v>19.596869000000002</v>
      </c>
      <c r="AG380" s="54">
        <v>22204433</v>
      </c>
      <c r="AH380" s="107">
        <f t="shared" si="34"/>
        <v>7.7149569148009522E-3</v>
      </c>
      <c r="AL380" s="10">
        <v>42186</v>
      </c>
      <c r="AM380">
        <v>2077.419922</v>
      </c>
      <c r="AN380">
        <v>3727260000</v>
      </c>
      <c r="AO380" s="107">
        <f t="shared" si="35"/>
        <v>-3.080229438562343E-4</v>
      </c>
    </row>
    <row r="381" spans="1:41" x14ac:dyDescent="0.15">
      <c r="A381" s="10">
        <v>42187</v>
      </c>
      <c r="B381" s="9">
        <v>21.8855</v>
      </c>
      <c r="C381">
        <v>26868000</v>
      </c>
      <c r="D381" s="107">
        <f t="shared" si="31"/>
        <v>-3.8153115076192679E-3</v>
      </c>
      <c r="H381" s="90">
        <v>42465</v>
      </c>
      <c r="I381" s="54">
        <v>41.759998000000003</v>
      </c>
      <c r="J381" s="54">
        <v>717100</v>
      </c>
      <c r="K381" s="107">
        <f t="shared" si="36"/>
        <v>9.8180081330463409E-3</v>
      </c>
      <c r="O381" s="90">
        <v>43608</v>
      </c>
      <c r="P381" s="54">
        <v>24.620000999999998</v>
      </c>
      <c r="Q381" s="54">
        <v>1309500</v>
      </c>
      <c r="R381" s="107">
        <f t="shared" si="32"/>
        <v>-2.7619820161664532E-2</v>
      </c>
      <c r="W381" s="90">
        <v>41823</v>
      </c>
      <c r="X381" s="54">
        <v>50.313442000000002</v>
      </c>
      <c r="Y381" s="54">
        <v>204350</v>
      </c>
      <c r="Z381" s="107">
        <f t="shared" si="33"/>
        <v>-2.0906162611574075E-2</v>
      </c>
      <c r="AE381" s="90">
        <v>41823</v>
      </c>
      <c r="AF381" s="54">
        <v>19.748058</v>
      </c>
      <c r="AG381" s="54">
        <v>10958112</v>
      </c>
      <c r="AH381" s="107">
        <f t="shared" si="34"/>
        <v>-3.9262088454470323E-3</v>
      </c>
      <c r="AL381" s="10">
        <v>42187</v>
      </c>
      <c r="AM381">
        <v>2076.780029</v>
      </c>
      <c r="AN381">
        <v>2996540000</v>
      </c>
      <c r="AO381" s="107">
        <f t="shared" si="35"/>
        <v>-3.861756607829947E-3</v>
      </c>
    </row>
    <row r="382" spans="1:41" x14ac:dyDescent="0.15">
      <c r="A382" s="10">
        <v>42191</v>
      </c>
      <c r="B382" s="9">
        <v>21.802</v>
      </c>
      <c r="C382">
        <v>38064000</v>
      </c>
      <c r="D382" s="107">
        <f t="shared" si="31"/>
        <v>1.559489955049953E-3</v>
      </c>
      <c r="H382" s="90">
        <v>42466</v>
      </c>
      <c r="I382" s="54">
        <v>42.169998</v>
      </c>
      <c r="J382" s="54">
        <v>810700</v>
      </c>
      <c r="K382" s="107">
        <f t="shared" si="36"/>
        <v>4.7429454466652032E-4</v>
      </c>
      <c r="O382" s="90">
        <v>43609</v>
      </c>
      <c r="P382" s="54">
        <v>23.940000999999999</v>
      </c>
      <c r="Q382" s="54">
        <v>1803900</v>
      </c>
      <c r="R382" s="107">
        <f t="shared" si="32"/>
        <v>1.837919722726844E-2</v>
      </c>
      <c r="W382" s="90">
        <v>41827</v>
      </c>
      <c r="X382" s="54">
        <v>49.261581</v>
      </c>
      <c r="Y382" s="54">
        <v>351880</v>
      </c>
      <c r="Z382" s="107">
        <f t="shared" si="33"/>
        <v>-2.3131596202728422E-2</v>
      </c>
      <c r="AE382" s="90">
        <v>41827</v>
      </c>
      <c r="AF382" s="54">
        <v>19.670522999999999</v>
      </c>
      <c r="AG382" s="54">
        <v>17153057</v>
      </c>
      <c r="AH382" s="107">
        <f t="shared" si="34"/>
        <v>-1.103636136161712E-2</v>
      </c>
      <c r="AL382" s="10">
        <v>42191</v>
      </c>
      <c r="AM382">
        <v>2068.76001</v>
      </c>
      <c r="AN382">
        <v>3486360000</v>
      </c>
      <c r="AO382" s="107">
        <f t="shared" si="35"/>
        <v>6.0809750474632995E-3</v>
      </c>
    </row>
    <row r="383" spans="1:41" x14ac:dyDescent="0.15">
      <c r="A383" s="10">
        <v>42192</v>
      </c>
      <c r="B383" s="9">
        <v>21.835999999999999</v>
      </c>
      <c r="C383">
        <v>69084000</v>
      </c>
      <c r="D383" s="107">
        <f t="shared" si="31"/>
        <v>-1.6074326799780048E-2</v>
      </c>
      <c r="H383" s="90">
        <v>42467</v>
      </c>
      <c r="I383" s="54">
        <v>42.189999</v>
      </c>
      <c r="J383" s="54">
        <v>843300</v>
      </c>
      <c r="K383" s="107">
        <f t="shared" si="36"/>
        <v>-4.2190069736669167E-2</v>
      </c>
      <c r="O383" s="90">
        <v>43613</v>
      </c>
      <c r="P383" s="54">
        <v>24.379999000000002</v>
      </c>
      <c r="Q383" s="54">
        <v>1802000</v>
      </c>
      <c r="R383" s="107">
        <f t="shared" si="32"/>
        <v>-1.1484783079769634E-2</v>
      </c>
      <c r="W383" s="90">
        <v>41828</v>
      </c>
      <c r="X383" s="54">
        <v>48.122081999999999</v>
      </c>
      <c r="Y383" s="54">
        <v>804550</v>
      </c>
      <c r="Z383" s="107">
        <f t="shared" si="33"/>
        <v>2.1858011047817927E-2</v>
      </c>
      <c r="AE383" s="90">
        <v>41828</v>
      </c>
      <c r="AF383" s="54">
        <v>19.453431999999999</v>
      </c>
      <c r="AG383" s="54">
        <v>31059072</v>
      </c>
      <c r="AH383" s="107">
        <f t="shared" si="34"/>
        <v>1.4946000273884819E-2</v>
      </c>
      <c r="AL383" s="10">
        <v>42192</v>
      </c>
      <c r="AM383">
        <v>2081.3400879999999</v>
      </c>
      <c r="AN383">
        <v>4458660000</v>
      </c>
      <c r="AO383" s="107">
        <f t="shared" si="35"/>
        <v>-1.6652748966799358E-2</v>
      </c>
    </row>
    <row r="384" spans="1:41" x14ac:dyDescent="0.15">
      <c r="A384" s="10">
        <v>42193</v>
      </c>
      <c r="B384" s="9">
        <v>21.485001</v>
      </c>
      <c r="C384">
        <v>47662000</v>
      </c>
      <c r="D384" s="107">
        <f t="shared" si="31"/>
        <v>1.0914544523409564E-2</v>
      </c>
      <c r="H384" s="90">
        <v>42468</v>
      </c>
      <c r="I384" s="54">
        <v>40.409999999999997</v>
      </c>
      <c r="J384" s="54">
        <v>1396600</v>
      </c>
      <c r="K384" s="107">
        <f t="shared" si="36"/>
        <v>-1.3115540707745565E-2</v>
      </c>
      <c r="O384" s="90">
        <v>43614</v>
      </c>
      <c r="P384" s="54">
        <v>24.1</v>
      </c>
      <c r="Q384" s="54">
        <v>1293500</v>
      </c>
      <c r="R384" s="107">
        <f t="shared" si="32"/>
        <v>-2.44813278008299E-2</v>
      </c>
      <c r="W384" s="90">
        <v>41829</v>
      </c>
      <c r="X384" s="54">
        <v>49.173935</v>
      </c>
      <c r="Y384" s="54">
        <v>543440</v>
      </c>
      <c r="Z384" s="107">
        <f t="shared" si="33"/>
        <v>-6.0606172762053712E-2</v>
      </c>
      <c r="AE384" s="90">
        <v>41829</v>
      </c>
      <c r="AF384" s="54">
        <v>19.744183</v>
      </c>
      <c r="AG384" s="54">
        <v>20019226</v>
      </c>
      <c r="AH384" s="107">
        <f t="shared" si="34"/>
        <v>-1.1584475285708162E-2</v>
      </c>
      <c r="AL384" s="10">
        <v>42193</v>
      </c>
      <c r="AM384">
        <v>2046.6800539999999</v>
      </c>
      <c r="AN384">
        <v>3608780000</v>
      </c>
      <c r="AO384" s="107">
        <f t="shared" si="35"/>
        <v>2.2622026295469055E-3</v>
      </c>
    </row>
    <row r="385" spans="1:41" x14ac:dyDescent="0.15">
      <c r="A385" s="10">
        <v>42194</v>
      </c>
      <c r="B385" s="9">
        <v>21.7195</v>
      </c>
      <c r="C385">
        <v>45428000</v>
      </c>
      <c r="D385" s="107">
        <f t="shared" si="31"/>
        <v>2.099500448905367E-2</v>
      </c>
      <c r="H385" s="90">
        <v>42471</v>
      </c>
      <c r="I385" s="54">
        <v>39.880001</v>
      </c>
      <c r="J385" s="54">
        <v>1060600</v>
      </c>
      <c r="K385" s="107">
        <f t="shared" si="36"/>
        <v>2.7833524878798199E-2</v>
      </c>
      <c r="O385" s="90">
        <v>43615</v>
      </c>
      <c r="P385" s="54">
        <v>23.51</v>
      </c>
      <c r="Q385" s="54">
        <v>1005100</v>
      </c>
      <c r="R385" s="107">
        <f t="shared" si="32"/>
        <v>-1.4887282007656322E-2</v>
      </c>
      <c r="W385" s="90">
        <v>41830</v>
      </c>
      <c r="X385" s="54">
        <v>46.193691000000001</v>
      </c>
      <c r="Y385" s="54">
        <v>1146770</v>
      </c>
      <c r="Z385" s="107">
        <f t="shared" si="33"/>
        <v>-1.5180276458099051E-2</v>
      </c>
      <c r="AE385" s="90">
        <v>41830</v>
      </c>
      <c r="AF385" s="54">
        <v>19.515457000000001</v>
      </c>
      <c r="AG385" s="54">
        <v>19784952</v>
      </c>
      <c r="AH385" s="107">
        <f t="shared" si="34"/>
        <v>2.3042965378673896E-2</v>
      </c>
      <c r="AL385" s="10">
        <v>42194</v>
      </c>
      <c r="AM385">
        <v>2051.3100589999999</v>
      </c>
      <c r="AN385">
        <v>3446810000</v>
      </c>
      <c r="AO385" s="107">
        <f t="shared" si="35"/>
        <v>1.2338484808258832E-2</v>
      </c>
    </row>
    <row r="386" spans="1:41" x14ac:dyDescent="0.15">
      <c r="A386" s="10">
        <v>42195</v>
      </c>
      <c r="B386" s="9">
        <v>22.175501000000001</v>
      </c>
      <c r="C386">
        <v>48020000</v>
      </c>
      <c r="D386" s="107">
        <f t="shared" si="31"/>
        <v>2.7192125219628549E-2</v>
      </c>
      <c r="H386" s="90">
        <v>42472</v>
      </c>
      <c r="I386" s="54">
        <v>40.990001999999997</v>
      </c>
      <c r="J386" s="54">
        <v>494200</v>
      </c>
      <c r="K386" s="107">
        <f t="shared" si="36"/>
        <v>2.4640106141004869E-2</v>
      </c>
      <c r="O386" s="90">
        <v>43616</v>
      </c>
      <c r="P386" s="54">
        <v>23.16</v>
      </c>
      <c r="Q386" s="54">
        <v>1643900</v>
      </c>
      <c r="R386" s="107">
        <f t="shared" si="32"/>
        <v>-2.5906778929188246E-2</v>
      </c>
      <c r="W386" s="90">
        <v>41831</v>
      </c>
      <c r="X386" s="54">
        <v>45.492457999999999</v>
      </c>
      <c r="Y386" s="54">
        <v>694800</v>
      </c>
      <c r="Z386" s="107">
        <f t="shared" si="33"/>
        <v>-1.3487466427951622E-2</v>
      </c>
      <c r="AE386" s="90">
        <v>41831</v>
      </c>
      <c r="AF386" s="54">
        <v>19.965150999999999</v>
      </c>
      <c r="AG386" s="54">
        <v>33009530</v>
      </c>
      <c r="AH386" s="107">
        <f t="shared" si="34"/>
        <v>-6.601803312181187E-3</v>
      </c>
      <c r="AL386" s="10">
        <v>42195</v>
      </c>
      <c r="AM386">
        <v>2076.6201169999999</v>
      </c>
      <c r="AN386">
        <v>3065070000</v>
      </c>
      <c r="AO386" s="107">
        <f t="shared" si="35"/>
        <v>1.1066049496427866E-2</v>
      </c>
    </row>
    <row r="387" spans="1:41" x14ac:dyDescent="0.15">
      <c r="A387" s="10">
        <v>42198</v>
      </c>
      <c r="B387" s="9">
        <v>22.778500000000001</v>
      </c>
      <c r="C387">
        <v>79136000</v>
      </c>
      <c r="D387" s="107">
        <f t="shared" ref="D387:D450" si="37">B388/B387-1</f>
        <v>2.1950523519985943E-2</v>
      </c>
      <c r="H387" s="90">
        <v>42473</v>
      </c>
      <c r="I387" s="54">
        <v>42</v>
      </c>
      <c r="J387" s="54">
        <v>518100</v>
      </c>
      <c r="K387" s="107">
        <f t="shared" si="36"/>
        <v>-1.5714285714285681E-2</v>
      </c>
      <c r="O387" s="90">
        <v>43619</v>
      </c>
      <c r="P387" s="54">
        <v>22.559999000000001</v>
      </c>
      <c r="Q387" s="54">
        <v>1660500</v>
      </c>
      <c r="R387" s="107">
        <f t="shared" ref="R387:R450" si="38">P388/P387-1</f>
        <v>6.9149027887811298E-2</v>
      </c>
      <c r="W387" s="90">
        <v>41834</v>
      </c>
      <c r="X387" s="54">
        <v>44.878880000000002</v>
      </c>
      <c r="Y387" s="54">
        <v>753570</v>
      </c>
      <c r="Z387" s="107">
        <f t="shared" si="33"/>
        <v>-1.9532127361467921E-3</v>
      </c>
      <c r="AE387" s="90">
        <v>41834</v>
      </c>
      <c r="AF387" s="54">
        <v>19.833345000000001</v>
      </c>
      <c r="AG387" s="54">
        <v>22340340</v>
      </c>
      <c r="AH387" s="107">
        <f t="shared" si="34"/>
        <v>-6.64572718318579E-3</v>
      </c>
      <c r="AL387" s="10">
        <v>42198</v>
      </c>
      <c r="AM387">
        <v>2099.6000979999999</v>
      </c>
      <c r="AN387">
        <v>3096730000</v>
      </c>
      <c r="AO387" s="107">
        <f t="shared" si="35"/>
        <v>4.4531589653222792E-3</v>
      </c>
    </row>
    <row r="388" spans="1:41" x14ac:dyDescent="0.15">
      <c r="A388" s="10">
        <v>42199</v>
      </c>
      <c r="B388" s="9">
        <v>23.278500000000001</v>
      </c>
      <c r="C388">
        <v>94724000</v>
      </c>
      <c r="D388" s="107">
        <f t="shared" si="37"/>
        <v>-9.4078226689864319E-3</v>
      </c>
      <c r="H388" s="90">
        <v>42474</v>
      </c>
      <c r="I388" s="54">
        <v>41.34</v>
      </c>
      <c r="J388" s="54">
        <v>775200</v>
      </c>
      <c r="K388" s="107">
        <f t="shared" si="36"/>
        <v>2.5641074020319232E-2</v>
      </c>
      <c r="O388" s="90">
        <v>43620</v>
      </c>
      <c r="P388" s="54">
        <v>24.120000999999998</v>
      </c>
      <c r="Q388" s="54">
        <v>1526100</v>
      </c>
      <c r="R388" s="107">
        <f t="shared" si="38"/>
        <v>-2.280269391365275E-2</v>
      </c>
      <c r="W388" s="90">
        <v>41835</v>
      </c>
      <c r="X388" s="54">
        <v>44.791221999999998</v>
      </c>
      <c r="Y388" s="54">
        <v>615060</v>
      </c>
      <c r="Z388" s="107">
        <f t="shared" ref="Z388:Z451" si="39">X389/X388-1</f>
        <v>3.9138918781898013E-3</v>
      </c>
      <c r="AE388" s="90">
        <v>41835</v>
      </c>
      <c r="AF388" s="54">
        <v>19.701537999999999</v>
      </c>
      <c r="AG388" s="54">
        <v>22408294</v>
      </c>
      <c r="AH388" s="107">
        <f t="shared" ref="AH388:AH451" si="40">AF389/AF388-1</f>
        <v>-2.3611354605919121E-3</v>
      </c>
      <c r="AL388" s="10">
        <v>42199</v>
      </c>
      <c r="AM388">
        <v>2108.9499510000001</v>
      </c>
      <c r="AN388">
        <v>3002120000</v>
      </c>
      <c r="AO388" s="107">
        <f t="shared" ref="AO388:AO451" si="41">AM389/AM388-1</f>
        <v>-7.349861476158015E-4</v>
      </c>
    </row>
    <row r="389" spans="1:41" x14ac:dyDescent="0.15">
      <c r="A389" s="10">
        <v>42200</v>
      </c>
      <c r="B389" s="9">
        <v>23.0595</v>
      </c>
      <c r="C389">
        <v>59748000</v>
      </c>
      <c r="D389" s="107">
        <f t="shared" si="37"/>
        <v>3.0985060387259011E-2</v>
      </c>
      <c r="H389" s="90">
        <v>42475</v>
      </c>
      <c r="I389" s="54">
        <v>42.400002000000001</v>
      </c>
      <c r="J389" s="54">
        <v>410100</v>
      </c>
      <c r="K389" s="107">
        <f t="shared" ref="K389:K452" si="42">I390/I389-1</f>
        <v>-3.7971719906994439E-2</v>
      </c>
      <c r="O389" s="90">
        <v>43621</v>
      </c>
      <c r="P389" s="54">
        <v>23.57</v>
      </c>
      <c r="Q389" s="54">
        <v>6577500</v>
      </c>
      <c r="R389" s="107">
        <f t="shared" si="38"/>
        <v>0.14722108612643181</v>
      </c>
      <c r="W389" s="90">
        <v>41836</v>
      </c>
      <c r="X389" s="54">
        <v>44.966529999999999</v>
      </c>
      <c r="Y389" s="54">
        <v>555950</v>
      </c>
      <c r="Z389" s="107">
        <f t="shared" si="39"/>
        <v>-2.3391753822231687E-2</v>
      </c>
      <c r="AE389" s="90">
        <v>41836</v>
      </c>
      <c r="AF389" s="54">
        <v>19.65502</v>
      </c>
      <c r="AG389" s="54">
        <v>32719183</v>
      </c>
      <c r="AH389" s="107">
        <f t="shared" si="40"/>
        <v>6.5088206473460364E-3</v>
      </c>
      <c r="AL389" s="10">
        <v>42200</v>
      </c>
      <c r="AM389">
        <v>2107.3999020000001</v>
      </c>
      <c r="AN389">
        <v>3261810000</v>
      </c>
      <c r="AO389" s="107">
        <f t="shared" si="41"/>
        <v>8.0146805473277904E-3</v>
      </c>
    </row>
    <row r="390" spans="1:41" x14ac:dyDescent="0.15">
      <c r="A390" s="10">
        <v>42201</v>
      </c>
      <c r="B390" s="9">
        <v>23.774000000000001</v>
      </c>
      <c r="C390">
        <v>81912000</v>
      </c>
      <c r="D390" s="107">
        <f t="shared" si="37"/>
        <v>1.583658618659034E-2</v>
      </c>
      <c r="H390" s="90">
        <v>42478</v>
      </c>
      <c r="I390" s="54">
        <v>40.790000999999997</v>
      </c>
      <c r="J390" s="54">
        <v>914500</v>
      </c>
      <c r="K390" s="107">
        <f t="shared" si="42"/>
        <v>1.0051482960248048E-2</v>
      </c>
      <c r="O390" s="90">
        <v>43622</v>
      </c>
      <c r="P390" s="54">
        <v>27.040001</v>
      </c>
      <c r="Q390" s="54">
        <v>21763100</v>
      </c>
      <c r="R390" s="107">
        <f t="shared" si="38"/>
        <v>3.4393415887817413E-2</v>
      </c>
      <c r="W390" s="90">
        <v>41837</v>
      </c>
      <c r="X390" s="54">
        <v>43.914684000000001</v>
      </c>
      <c r="Y390" s="54">
        <v>620240</v>
      </c>
      <c r="Z390" s="107">
        <f t="shared" si="39"/>
        <v>1.9960020661881517E-2</v>
      </c>
      <c r="AE390" s="90">
        <v>41837</v>
      </c>
      <c r="AF390" s="54">
        <v>19.782951000000001</v>
      </c>
      <c r="AG390" s="54">
        <v>51575119</v>
      </c>
      <c r="AH390" s="107">
        <f t="shared" si="40"/>
        <v>8.8181990644369268E-3</v>
      </c>
      <c r="AL390" s="10">
        <v>42201</v>
      </c>
      <c r="AM390">
        <v>2124.290039</v>
      </c>
      <c r="AN390">
        <v>3227080000</v>
      </c>
      <c r="AO390" s="107">
        <f t="shared" si="41"/>
        <v>1.1061832220924384E-3</v>
      </c>
    </row>
    <row r="391" spans="1:41" x14ac:dyDescent="0.15">
      <c r="A391" s="10">
        <v>42202</v>
      </c>
      <c r="B391" s="9">
        <v>24.150499</v>
      </c>
      <c r="C391">
        <v>98644000</v>
      </c>
      <c r="D391" s="107">
        <f t="shared" si="37"/>
        <v>1.0538167348012051E-2</v>
      </c>
      <c r="H391" s="90">
        <v>42479</v>
      </c>
      <c r="I391" s="54">
        <v>41.200001</v>
      </c>
      <c r="J391" s="54">
        <v>809300</v>
      </c>
      <c r="K391" s="107">
        <f t="shared" si="42"/>
        <v>2.2572814986096645E-2</v>
      </c>
      <c r="O391" s="90">
        <v>43623</v>
      </c>
      <c r="P391" s="54">
        <v>27.969999000000001</v>
      </c>
      <c r="Q391" s="54">
        <v>6395800</v>
      </c>
      <c r="R391" s="107">
        <f t="shared" si="38"/>
        <v>5.0054345729508842E-3</v>
      </c>
      <c r="W391" s="90">
        <v>41838</v>
      </c>
      <c r="X391" s="54">
        <v>44.791221999999998</v>
      </c>
      <c r="Y391" s="54">
        <v>371290</v>
      </c>
      <c r="Z391" s="107">
        <f t="shared" si="39"/>
        <v>-7.8278060821828088E-3</v>
      </c>
      <c r="AE391" s="90">
        <v>41838</v>
      </c>
      <c r="AF391" s="54">
        <v>19.957401000000001</v>
      </c>
      <c r="AG391" s="54">
        <v>30766111</v>
      </c>
      <c r="AH391" s="107">
        <f t="shared" si="40"/>
        <v>4.2733520261479807E-3</v>
      </c>
      <c r="AL391" s="10">
        <v>42202</v>
      </c>
      <c r="AM391">
        <v>2126.639893</v>
      </c>
      <c r="AN391">
        <v>3362750000</v>
      </c>
      <c r="AO391" s="107">
        <f t="shared" si="41"/>
        <v>7.7123353389474403E-4</v>
      </c>
    </row>
    <row r="392" spans="1:41" x14ac:dyDescent="0.15">
      <c r="A392" s="10">
        <v>42205</v>
      </c>
      <c r="B392" s="9">
        <v>24.405000999999999</v>
      </c>
      <c r="C392">
        <v>95050000</v>
      </c>
      <c r="D392" s="107">
        <f t="shared" si="37"/>
        <v>-2.0491701680325214E-4</v>
      </c>
      <c r="H392" s="90">
        <v>42480</v>
      </c>
      <c r="I392" s="54">
        <v>42.130001</v>
      </c>
      <c r="J392" s="54">
        <v>695600</v>
      </c>
      <c r="K392" s="107">
        <f t="shared" si="42"/>
        <v>-3.8689792577977888E-2</v>
      </c>
      <c r="O392" s="90">
        <v>43626</v>
      </c>
      <c r="P392" s="54">
        <v>28.110001</v>
      </c>
      <c r="Q392" s="54">
        <v>3564900</v>
      </c>
      <c r="R392" s="107">
        <f t="shared" si="38"/>
        <v>5.229451966223686E-2</v>
      </c>
      <c r="W392" s="90">
        <v>41841</v>
      </c>
      <c r="X392" s="54">
        <v>44.440604999999998</v>
      </c>
      <c r="Y392" s="54">
        <v>500930</v>
      </c>
      <c r="Z392" s="107">
        <f t="shared" si="39"/>
        <v>-1.9722053738917555E-3</v>
      </c>
      <c r="AE392" s="90">
        <v>41841</v>
      </c>
      <c r="AF392" s="54">
        <v>20.042686</v>
      </c>
      <c r="AG392" s="54">
        <v>23575860</v>
      </c>
      <c r="AH392" s="107">
        <f t="shared" si="40"/>
        <v>6.7702003613687722E-3</v>
      </c>
      <c r="AL392" s="10">
        <v>42205</v>
      </c>
      <c r="AM392">
        <v>2128.280029</v>
      </c>
      <c r="AN392">
        <v>3245870000</v>
      </c>
      <c r="AO392" s="107">
        <f t="shared" si="41"/>
        <v>-4.2616891933443535E-3</v>
      </c>
    </row>
    <row r="393" spans="1:41" x14ac:dyDescent="0.15">
      <c r="A393" s="10">
        <v>42206</v>
      </c>
      <c r="B393" s="9">
        <v>24.4</v>
      </c>
      <c r="C393">
        <v>63636000</v>
      </c>
      <c r="D393" s="107">
        <f t="shared" si="37"/>
        <v>5.5327868852450557E-4</v>
      </c>
      <c r="H393" s="90">
        <v>42481</v>
      </c>
      <c r="I393" s="54">
        <v>40.5</v>
      </c>
      <c r="J393" s="54">
        <v>390800</v>
      </c>
      <c r="K393" s="107">
        <f t="shared" si="42"/>
        <v>1.4815061728394863E-3</v>
      </c>
      <c r="O393" s="90">
        <v>43627</v>
      </c>
      <c r="P393" s="54">
        <v>29.58</v>
      </c>
      <c r="Q393" s="54">
        <v>5475000</v>
      </c>
      <c r="R393" s="107">
        <f t="shared" si="38"/>
        <v>-1.08181203515888E-2</v>
      </c>
      <c r="W393" s="90">
        <v>41842</v>
      </c>
      <c r="X393" s="54">
        <v>44.352958999999998</v>
      </c>
      <c r="Y393" s="54">
        <v>294220</v>
      </c>
      <c r="Z393" s="107">
        <f t="shared" si="39"/>
        <v>5.3359528954990409E-2</v>
      </c>
      <c r="AE393" s="90">
        <v>41842</v>
      </c>
      <c r="AF393" s="54">
        <v>20.178379</v>
      </c>
      <c r="AG393" s="54">
        <v>24766236</v>
      </c>
      <c r="AH393" s="107">
        <f t="shared" si="40"/>
        <v>1.1719425034092179E-2</v>
      </c>
      <c r="AL393" s="10">
        <v>42206</v>
      </c>
      <c r="AM393">
        <v>2119.209961</v>
      </c>
      <c r="AN393">
        <v>3343690000</v>
      </c>
      <c r="AO393" s="107">
        <f t="shared" si="41"/>
        <v>-2.3877100868345824E-3</v>
      </c>
    </row>
    <row r="394" spans="1:41" x14ac:dyDescent="0.15">
      <c r="A394" s="10">
        <v>42207</v>
      </c>
      <c r="B394" s="9">
        <v>24.413499999999999</v>
      </c>
      <c r="C394">
        <v>62298000</v>
      </c>
      <c r="D394" s="107">
        <f t="shared" si="37"/>
        <v>-1.2472648329817426E-2</v>
      </c>
      <c r="H394" s="90">
        <v>42482</v>
      </c>
      <c r="I394" s="54">
        <v>40.560001</v>
      </c>
      <c r="J394" s="54">
        <v>566000</v>
      </c>
      <c r="K394" s="107">
        <f t="shared" si="42"/>
        <v>-3.4023692455037224E-2</v>
      </c>
      <c r="O394" s="90">
        <v>43628</v>
      </c>
      <c r="P394" s="54">
        <v>29.26</v>
      </c>
      <c r="Q394" s="54">
        <v>4964500</v>
      </c>
      <c r="R394" s="107">
        <f t="shared" si="38"/>
        <v>-1.0594634313055407E-2</v>
      </c>
      <c r="W394" s="90">
        <v>41843</v>
      </c>
      <c r="X394" s="54">
        <v>46.719611999999998</v>
      </c>
      <c r="Y394" s="54">
        <v>953410</v>
      </c>
      <c r="Z394" s="107">
        <f t="shared" si="39"/>
        <v>-2.0637906838781084E-2</v>
      </c>
      <c r="AE394" s="90">
        <v>41843</v>
      </c>
      <c r="AF394" s="54">
        <v>20.414857999999999</v>
      </c>
      <c r="AG394" s="54">
        <v>32981256</v>
      </c>
      <c r="AH394" s="107">
        <f t="shared" si="40"/>
        <v>1.0824077248051456E-2</v>
      </c>
      <c r="AL394" s="10">
        <v>42207</v>
      </c>
      <c r="AM394">
        <v>2114.1499020000001</v>
      </c>
      <c r="AN394">
        <v>3694070000</v>
      </c>
      <c r="AO394" s="107">
        <f t="shared" si="41"/>
        <v>-5.676040279191108E-3</v>
      </c>
    </row>
    <row r="395" spans="1:41" x14ac:dyDescent="0.15">
      <c r="A395" s="10">
        <v>42208</v>
      </c>
      <c r="B395" s="9">
        <v>24.108999000000001</v>
      </c>
      <c r="C395">
        <v>187488000</v>
      </c>
      <c r="D395" s="107">
        <f t="shared" si="37"/>
        <v>9.7971798829142642E-2</v>
      </c>
      <c r="H395" s="90">
        <v>42485</v>
      </c>
      <c r="I395" s="54">
        <v>39.18</v>
      </c>
      <c r="J395" s="54">
        <v>999800</v>
      </c>
      <c r="K395" s="107">
        <f t="shared" si="42"/>
        <v>-1.63348392036754E-2</v>
      </c>
      <c r="O395" s="90">
        <v>43629</v>
      </c>
      <c r="P395" s="54">
        <v>28.950001</v>
      </c>
      <c r="Q395" s="54">
        <v>3240800</v>
      </c>
      <c r="R395" s="107">
        <f t="shared" si="38"/>
        <v>3.3851432336738041E-2</v>
      </c>
      <c r="W395" s="90">
        <v>41844</v>
      </c>
      <c r="X395" s="54">
        <v>45.755417000000001</v>
      </c>
      <c r="Y395" s="54">
        <v>551080</v>
      </c>
      <c r="Z395" s="107">
        <f t="shared" si="39"/>
        <v>-2.6819862662381566E-2</v>
      </c>
      <c r="AE395" s="90">
        <v>41844</v>
      </c>
      <c r="AF395" s="54">
        <v>20.635829999999999</v>
      </c>
      <c r="AG395" s="54">
        <v>38628058</v>
      </c>
      <c r="AH395" s="107">
        <f t="shared" si="40"/>
        <v>-9.0176649061364245E-3</v>
      </c>
      <c r="AL395" s="10">
        <v>42208</v>
      </c>
      <c r="AM395">
        <v>2102.1499020000001</v>
      </c>
      <c r="AN395">
        <v>3772810000</v>
      </c>
      <c r="AO395" s="107">
        <f t="shared" si="41"/>
        <v>-1.0703328044585847E-2</v>
      </c>
    </row>
    <row r="396" spans="1:41" x14ac:dyDescent="0.15">
      <c r="A396" s="10">
        <v>42209</v>
      </c>
      <c r="B396" s="9">
        <v>26.471001000000001</v>
      </c>
      <c r="C396">
        <v>438188000</v>
      </c>
      <c r="D396" s="107">
        <f t="shared" si="37"/>
        <v>3.7587547218180806E-3</v>
      </c>
      <c r="H396" s="90">
        <v>42486</v>
      </c>
      <c r="I396" s="54">
        <v>38.540000999999997</v>
      </c>
      <c r="J396" s="54">
        <v>982700</v>
      </c>
      <c r="K396" s="107">
        <f t="shared" si="42"/>
        <v>1.0897716375253941E-2</v>
      </c>
      <c r="O396" s="90">
        <v>43630</v>
      </c>
      <c r="P396" s="54">
        <v>29.93</v>
      </c>
      <c r="Q396" s="54">
        <v>2935900</v>
      </c>
      <c r="R396" s="107">
        <f t="shared" si="38"/>
        <v>6.3481790845305586E-3</v>
      </c>
      <c r="W396" s="90">
        <v>41845</v>
      </c>
      <c r="X396" s="54">
        <v>44.528263000000003</v>
      </c>
      <c r="Y396" s="54">
        <v>371580</v>
      </c>
      <c r="Z396" s="107">
        <f t="shared" si="39"/>
        <v>-7.8737632321297379E-3</v>
      </c>
      <c r="AE396" s="90">
        <v>41845</v>
      </c>
      <c r="AF396" s="54">
        <v>20.449743000000002</v>
      </c>
      <c r="AG396" s="54">
        <v>26731901</v>
      </c>
      <c r="AH396" s="107">
        <f t="shared" si="40"/>
        <v>3.4125612238744552E-3</v>
      </c>
      <c r="AL396" s="10">
        <v>42209</v>
      </c>
      <c r="AM396">
        <v>2079.6499020000001</v>
      </c>
      <c r="AN396">
        <v>3870040000</v>
      </c>
      <c r="AO396" s="107">
        <f t="shared" si="41"/>
        <v>-5.7750148178546956E-3</v>
      </c>
    </row>
    <row r="397" spans="1:41" x14ac:dyDescent="0.15">
      <c r="A397" s="10">
        <v>42212</v>
      </c>
      <c r="B397" s="9">
        <v>26.570499000000002</v>
      </c>
      <c r="C397">
        <v>149820000</v>
      </c>
      <c r="D397" s="107">
        <f t="shared" si="37"/>
        <v>-1.0123972455315933E-2</v>
      </c>
      <c r="H397" s="90">
        <v>42487</v>
      </c>
      <c r="I397" s="54">
        <v>38.959999000000003</v>
      </c>
      <c r="J397" s="54">
        <v>724300</v>
      </c>
      <c r="K397" s="107">
        <f t="shared" si="42"/>
        <v>-2.4640632049297673E-2</v>
      </c>
      <c r="O397" s="90">
        <v>43633</v>
      </c>
      <c r="P397" s="54">
        <v>30.120000999999998</v>
      </c>
      <c r="Q397" s="54">
        <v>2778100</v>
      </c>
      <c r="R397" s="107">
        <f t="shared" si="38"/>
        <v>2.9216433292947208E-2</v>
      </c>
      <c r="W397" s="90">
        <v>41848</v>
      </c>
      <c r="X397" s="54">
        <v>44.177658000000001</v>
      </c>
      <c r="Y397" s="54">
        <v>445010</v>
      </c>
      <c r="Z397" s="107">
        <f t="shared" si="39"/>
        <v>-3.9686802772569418E-3</v>
      </c>
      <c r="AE397" s="90">
        <v>41848</v>
      </c>
      <c r="AF397" s="54">
        <v>20.519528999999999</v>
      </c>
      <c r="AG397" s="54">
        <v>22340815</v>
      </c>
      <c r="AH397" s="107">
        <f t="shared" si="40"/>
        <v>5.2900337039900602E-3</v>
      </c>
      <c r="AL397" s="10">
        <v>42212</v>
      </c>
      <c r="AM397">
        <v>2067.639893</v>
      </c>
      <c r="AN397">
        <v>3836750000</v>
      </c>
      <c r="AO397" s="107">
        <f t="shared" si="41"/>
        <v>1.2386154420169104E-2</v>
      </c>
    </row>
    <row r="398" spans="1:41" x14ac:dyDescent="0.15">
      <c r="A398" s="10">
        <v>42213</v>
      </c>
      <c r="B398" s="9">
        <v>26.301500000000001</v>
      </c>
      <c r="C398">
        <v>105462000</v>
      </c>
      <c r="D398" s="107">
        <f t="shared" si="37"/>
        <v>5.6461038343820213E-3</v>
      </c>
      <c r="H398" s="90">
        <v>42488</v>
      </c>
      <c r="I398" s="54">
        <v>38</v>
      </c>
      <c r="J398" s="54">
        <v>588900</v>
      </c>
      <c r="K398" s="107">
        <f t="shared" si="42"/>
        <v>-6.5789473684210176E-3</v>
      </c>
      <c r="O398" s="90">
        <v>43634</v>
      </c>
      <c r="P398" s="54">
        <v>31</v>
      </c>
      <c r="Q398" s="54">
        <v>2728200</v>
      </c>
      <c r="R398" s="107">
        <f t="shared" si="38"/>
        <v>1.3548387096774306E-2</v>
      </c>
      <c r="W398" s="90">
        <v>41849</v>
      </c>
      <c r="X398" s="54">
        <v>44.002330999999998</v>
      </c>
      <c r="Y398" s="54">
        <v>520260</v>
      </c>
      <c r="Z398" s="107">
        <f t="shared" si="39"/>
        <v>0</v>
      </c>
      <c r="AE398" s="90">
        <v>41849</v>
      </c>
      <c r="AF398" s="54">
        <v>20.628077999999999</v>
      </c>
      <c r="AG398" s="54">
        <v>28548353</v>
      </c>
      <c r="AH398" s="107">
        <f t="shared" si="40"/>
        <v>3.7579846265844985E-4</v>
      </c>
      <c r="AL398" s="10">
        <v>42213</v>
      </c>
      <c r="AM398">
        <v>2093.25</v>
      </c>
      <c r="AN398">
        <v>4117740000</v>
      </c>
      <c r="AO398" s="107">
        <f t="shared" si="41"/>
        <v>7.3187951749671409E-3</v>
      </c>
    </row>
    <row r="399" spans="1:41" x14ac:dyDescent="0.15">
      <c r="A399" s="10">
        <v>42214</v>
      </c>
      <c r="B399" s="9">
        <v>26.450001</v>
      </c>
      <c r="C399">
        <v>75052000</v>
      </c>
      <c r="D399" s="107">
        <f t="shared" si="37"/>
        <v>1.4669110976593069E-2</v>
      </c>
      <c r="H399" s="90">
        <v>42489</v>
      </c>
      <c r="I399" s="54">
        <v>37.75</v>
      </c>
      <c r="J399" s="54">
        <v>716900</v>
      </c>
      <c r="K399" s="107">
        <f t="shared" si="42"/>
        <v>-5.66887152317882E-2</v>
      </c>
      <c r="O399" s="90">
        <v>43635</v>
      </c>
      <c r="P399" s="54">
        <v>31.42</v>
      </c>
      <c r="Q399" s="54">
        <v>2246200</v>
      </c>
      <c r="R399" s="107">
        <f t="shared" si="38"/>
        <v>-1.2731063017186184E-3</v>
      </c>
      <c r="W399" s="90">
        <v>41850</v>
      </c>
      <c r="X399" s="54">
        <v>44.002330999999998</v>
      </c>
      <c r="Y399" s="54">
        <v>923730</v>
      </c>
      <c r="Z399" s="107">
        <f t="shared" si="39"/>
        <v>-1.9918717487943383E-3</v>
      </c>
      <c r="AE399" s="90">
        <v>41850</v>
      </c>
      <c r="AF399" s="54">
        <v>20.635829999999999</v>
      </c>
      <c r="AG399" s="54">
        <v>21626114</v>
      </c>
      <c r="AH399" s="107">
        <f t="shared" si="40"/>
        <v>-7.5143088501892219E-3</v>
      </c>
      <c r="AL399" s="10">
        <v>42214</v>
      </c>
      <c r="AM399">
        <v>2108.570068</v>
      </c>
      <c r="AN399">
        <v>4038900000</v>
      </c>
      <c r="AO399" s="107">
        <f t="shared" si="41"/>
        <v>2.8367565729991995E-5</v>
      </c>
    </row>
    <row r="400" spans="1:41" x14ac:dyDescent="0.15">
      <c r="A400" s="10">
        <v>42215</v>
      </c>
      <c r="B400" s="9">
        <v>26.837999</v>
      </c>
      <c r="C400">
        <v>74862000</v>
      </c>
      <c r="D400" s="107">
        <f t="shared" si="37"/>
        <v>-1.1363738406876545E-3</v>
      </c>
      <c r="H400" s="90">
        <v>42492</v>
      </c>
      <c r="I400" s="54">
        <v>35.610000999999997</v>
      </c>
      <c r="J400" s="54">
        <v>2105000</v>
      </c>
      <c r="K400" s="107">
        <f t="shared" si="42"/>
        <v>1.2075259419397355E-2</v>
      </c>
      <c r="O400" s="90">
        <v>43636</v>
      </c>
      <c r="P400" s="54">
        <v>31.379999000000002</v>
      </c>
      <c r="Q400" s="54">
        <v>3001300</v>
      </c>
      <c r="R400" s="107">
        <f t="shared" si="38"/>
        <v>4.7801786099481713E-3</v>
      </c>
      <c r="W400" s="90">
        <v>41851</v>
      </c>
      <c r="X400" s="54">
        <v>43.914684000000001</v>
      </c>
      <c r="Y400" s="54">
        <v>626860</v>
      </c>
      <c r="Z400" s="107">
        <f t="shared" si="39"/>
        <v>1.9958472204877342E-3</v>
      </c>
      <c r="AE400" s="90">
        <v>41851</v>
      </c>
      <c r="AF400" s="54">
        <v>20.480765999999999</v>
      </c>
      <c r="AG400" s="54">
        <v>27357739</v>
      </c>
      <c r="AH400" s="107">
        <f t="shared" si="40"/>
        <v>-5.6789868113330533E-3</v>
      </c>
      <c r="AL400" s="10">
        <v>42215</v>
      </c>
      <c r="AM400">
        <v>2108.6298830000001</v>
      </c>
      <c r="AN400">
        <v>3579410000</v>
      </c>
      <c r="AO400" s="107">
        <f t="shared" si="41"/>
        <v>-2.2715200228432542E-3</v>
      </c>
    </row>
    <row r="401" spans="1:41" x14ac:dyDescent="0.15">
      <c r="A401" s="10">
        <v>42216</v>
      </c>
      <c r="B401" s="9">
        <v>26.807500999999998</v>
      </c>
      <c r="C401">
        <v>60512000</v>
      </c>
      <c r="D401" s="107">
        <f t="shared" si="37"/>
        <v>-2.0890421677126625E-3</v>
      </c>
      <c r="H401" s="90">
        <v>42493</v>
      </c>
      <c r="I401" s="54">
        <v>36.040000999999997</v>
      </c>
      <c r="J401" s="54">
        <v>1208800</v>
      </c>
      <c r="K401" s="107">
        <f t="shared" si="42"/>
        <v>-6.659322789696831E-3</v>
      </c>
      <c r="O401" s="90">
        <v>43637</v>
      </c>
      <c r="P401" s="54">
        <v>31.530000999999999</v>
      </c>
      <c r="Q401" s="54">
        <v>2010000</v>
      </c>
      <c r="R401" s="107">
        <f t="shared" si="38"/>
        <v>-6.977544973753691E-3</v>
      </c>
      <c r="W401" s="90">
        <v>41852</v>
      </c>
      <c r="X401" s="54">
        <v>44.002330999999998</v>
      </c>
      <c r="Y401" s="54">
        <v>598050</v>
      </c>
      <c r="Z401" s="107">
        <f t="shared" si="39"/>
        <v>1.7928391111825315E-2</v>
      </c>
      <c r="AE401" s="90">
        <v>41852</v>
      </c>
      <c r="AF401" s="54">
        <v>20.364456000000001</v>
      </c>
      <c r="AG401" s="54">
        <v>30517819</v>
      </c>
      <c r="AH401" s="107">
        <f t="shared" si="40"/>
        <v>1.0089491219406943E-2</v>
      </c>
      <c r="AL401" s="10">
        <v>42216</v>
      </c>
      <c r="AM401">
        <v>2103.8400879999999</v>
      </c>
      <c r="AN401">
        <v>3681340000</v>
      </c>
      <c r="AO401" s="107">
        <f t="shared" si="41"/>
        <v>-2.7568868152492154E-3</v>
      </c>
    </row>
    <row r="402" spans="1:41" x14ac:dyDescent="0.15">
      <c r="A402" s="10">
        <v>42219</v>
      </c>
      <c r="B402" s="9">
        <v>26.751498999999999</v>
      </c>
      <c r="C402">
        <v>60284000</v>
      </c>
      <c r="D402" s="107">
        <f t="shared" si="37"/>
        <v>-5.8501394632127779E-3</v>
      </c>
      <c r="H402" s="90">
        <v>42494</v>
      </c>
      <c r="I402" s="54">
        <v>35.799999</v>
      </c>
      <c r="J402" s="54">
        <v>1010900</v>
      </c>
      <c r="K402" s="107">
        <f t="shared" si="42"/>
        <v>7.2626259011907557E-3</v>
      </c>
      <c r="O402" s="90">
        <v>43640</v>
      </c>
      <c r="P402" s="54">
        <v>31.309999000000001</v>
      </c>
      <c r="Q402" s="54">
        <v>1675700</v>
      </c>
      <c r="R402" s="107">
        <f t="shared" si="38"/>
        <v>-1.7885628166260936E-2</v>
      </c>
      <c r="W402" s="90">
        <v>41855</v>
      </c>
      <c r="X402" s="54">
        <v>44.791221999999998</v>
      </c>
      <c r="Y402" s="54">
        <v>1577180</v>
      </c>
      <c r="Z402" s="107">
        <f t="shared" si="39"/>
        <v>-3.3268058638810882E-2</v>
      </c>
      <c r="AE402" s="90">
        <v>41855</v>
      </c>
      <c r="AF402" s="54">
        <v>20.569922999999999</v>
      </c>
      <c r="AG402" s="54">
        <v>28510337</v>
      </c>
      <c r="AH402" s="107">
        <f t="shared" si="40"/>
        <v>3.7693869831210147E-3</v>
      </c>
      <c r="AL402" s="10">
        <v>42219</v>
      </c>
      <c r="AM402">
        <v>2098.040039</v>
      </c>
      <c r="AN402">
        <v>3476770000</v>
      </c>
      <c r="AO402" s="107">
        <f t="shared" si="41"/>
        <v>-2.2497049209078135E-3</v>
      </c>
    </row>
    <row r="403" spans="1:41" x14ac:dyDescent="0.15">
      <c r="A403" s="10">
        <v>42220</v>
      </c>
      <c r="B403" s="9">
        <v>26.594999000000001</v>
      </c>
      <c r="C403">
        <v>58692000</v>
      </c>
      <c r="D403" s="107">
        <f t="shared" si="37"/>
        <v>9.6071069602221559E-3</v>
      </c>
      <c r="H403" s="90">
        <v>42495</v>
      </c>
      <c r="I403" s="54">
        <v>36.060001</v>
      </c>
      <c r="J403" s="54">
        <v>1123600</v>
      </c>
      <c r="K403" s="107">
        <f t="shared" si="42"/>
        <v>-1.9411813105607578E-3</v>
      </c>
      <c r="O403" s="90">
        <v>43641</v>
      </c>
      <c r="P403" s="54">
        <v>30.75</v>
      </c>
      <c r="Q403" s="54">
        <v>1336000</v>
      </c>
      <c r="R403" s="107">
        <f t="shared" si="38"/>
        <v>-7.8048780487803837E-3</v>
      </c>
      <c r="W403" s="90">
        <v>41856</v>
      </c>
      <c r="X403" s="54">
        <v>43.301105</v>
      </c>
      <c r="Y403" s="54">
        <v>1793040</v>
      </c>
      <c r="Z403" s="107">
        <f t="shared" si="39"/>
        <v>0</v>
      </c>
      <c r="AE403" s="90">
        <v>41856</v>
      </c>
      <c r="AF403" s="54">
        <v>20.647459000000001</v>
      </c>
      <c r="AG403" s="54">
        <v>26129110</v>
      </c>
      <c r="AH403" s="107">
        <f t="shared" si="40"/>
        <v>3.7550383318352143E-3</v>
      </c>
      <c r="AL403" s="10">
        <v>42220</v>
      </c>
      <c r="AM403">
        <v>2093.320068</v>
      </c>
      <c r="AN403">
        <v>3546710000</v>
      </c>
      <c r="AO403" s="107">
        <f t="shared" si="41"/>
        <v>3.1146789732108271E-3</v>
      </c>
    </row>
    <row r="404" spans="1:41" x14ac:dyDescent="0.15">
      <c r="A404" s="10">
        <v>42221</v>
      </c>
      <c r="B404" s="9">
        <v>26.8505</v>
      </c>
      <c r="C404">
        <v>57788000</v>
      </c>
      <c r="D404" s="107">
        <f t="shared" si="37"/>
        <v>-1.4059328504124724E-2</v>
      </c>
      <c r="H404" s="90">
        <v>42496</v>
      </c>
      <c r="I404" s="54">
        <v>35.990001999999997</v>
      </c>
      <c r="J404" s="54">
        <v>2024400</v>
      </c>
      <c r="K404" s="107">
        <f t="shared" si="42"/>
        <v>0.10169490960295047</v>
      </c>
      <c r="O404" s="90">
        <v>43642</v>
      </c>
      <c r="P404" s="54">
        <v>30.51</v>
      </c>
      <c r="Q404" s="54">
        <v>3009400</v>
      </c>
      <c r="R404" s="107">
        <f t="shared" si="38"/>
        <v>-2.9498525073746729E-3</v>
      </c>
      <c r="W404" s="90">
        <v>41857</v>
      </c>
      <c r="X404" s="54">
        <v>43.301105</v>
      </c>
      <c r="Y404" s="54">
        <v>1110150</v>
      </c>
      <c r="Z404" s="107">
        <f t="shared" si="39"/>
        <v>2.024382518644785E-3</v>
      </c>
      <c r="AE404" s="90">
        <v>41857</v>
      </c>
      <c r="AF404" s="54">
        <v>20.724990999999999</v>
      </c>
      <c r="AG404" s="54">
        <v>24258485</v>
      </c>
      <c r="AH404" s="107">
        <f t="shared" si="40"/>
        <v>1.870784889605126E-3</v>
      </c>
      <c r="AL404" s="10">
        <v>42221</v>
      </c>
      <c r="AM404">
        <v>2099.8400879999999</v>
      </c>
      <c r="AN404">
        <v>3968680000</v>
      </c>
      <c r="AO404" s="107">
        <f t="shared" si="41"/>
        <v>-7.7529851406474837E-3</v>
      </c>
    </row>
    <row r="405" spans="1:41" x14ac:dyDescent="0.15">
      <c r="A405" s="10">
        <v>42222</v>
      </c>
      <c r="B405" s="9">
        <v>26.472999999999999</v>
      </c>
      <c r="C405">
        <v>76410000</v>
      </c>
      <c r="D405" s="107">
        <f t="shared" si="37"/>
        <v>-1.2918785177350456E-2</v>
      </c>
      <c r="H405" s="90">
        <v>42499</v>
      </c>
      <c r="I405" s="54">
        <v>39.650002000000001</v>
      </c>
      <c r="J405" s="54">
        <v>5079400</v>
      </c>
      <c r="K405" s="107">
        <f t="shared" si="42"/>
        <v>-2.3959670922589105E-2</v>
      </c>
      <c r="O405" s="90">
        <v>43643</v>
      </c>
      <c r="P405" s="54">
        <v>30.42</v>
      </c>
      <c r="Q405" s="54">
        <v>1527500</v>
      </c>
      <c r="R405" s="107">
        <f t="shared" si="38"/>
        <v>5.1610782380012932E-2</v>
      </c>
      <c r="W405" s="90">
        <v>41858</v>
      </c>
      <c r="X405" s="54">
        <v>43.388762999999997</v>
      </c>
      <c r="Y405" s="54">
        <v>522390</v>
      </c>
      <c r="Z405" s="107">
        <f t="shared" si="39"/>
        <v>2.0201313413799049E-3</v>
      </c>
      <c r="AE405" s="90">
        <v>41858</v>
      </c>
      <c r="AF405" s="54">
        <v>20.763763000000001</v>
      </c>
      <c r="AG405" s="54">
        <v>23877850</v>
      </c>
      <c r="AH405" s="107">
        <f t="shared" si="40"/>
        <v>9.8953161813684076E-3</v>
      </c>
      <c r="AL405" s="10">
        <v>42222</v>
      </c>
      <c r="AM405">
        <v>2083.5600589999999</v>
      </c>
      <c r="AN405">
        <v>4246570000</v>
      </c>
      <c r="AO405" s="107">
        <f t="shared" si="41"/>
        <v>-2.8748828113334124E-3</v>
      </c>
    </row>
    <row r="406" spans="1:41" x14ac:dyDescent="0.15">
      <c r="A406" s="10">
        <v>42223</v>
      </c>
      <c r="B406" s="9">
        <v>26.131001000000001</v>
      </c>
      <c r="C406">
        <v>79384000</v>
      </c>
      <c r="D406" s="107">
        <f t="shared" si="37"/>
        <v>2.6405417840671408E-3</v>
      </c>
      <c r="H406" s="90">
        <v>42500</v>
      </c>
      <c r="I406" s="54">
        <v>38.700001</v>
      </c>
      <c r="J406" s="54">
        <v>2563600</v>
      </c>
      <c r="K406" s="107">
        <f t="shared" si="42"/>
        <v>-1.0852764577447993E-2</v>
      </c>
      <c r="O406" s="90">
        <v>43644</v>
      </c>
      <c r="P406" s="54">
        <v>31.99</v>
      </c>
      <c r="Q406" s="54">
        <v>8599800</v>
      </c>
      <c r="R406" s="107">
        <f t="shared" si="38"/>
        <v>-2.2819631134729512E-2</v>
      </c>
      <c r="W406" s="90">
        <v>41859</v>
      </c>
      <c r="X406" s="54">
        <v>43.476413999999998</v>
      </c>
      <c r="Y406" s="54">
        <v>545040</v>
      </c>
      <c r="Z406" s="107">
        <f t="shared" si="39"/>
        <v>6.0484749271179084E-3</v>
      </c>
      <c r="AE406" s="90">
        <v>41859</v>
      </c>
      <c r="AF406" s="54">
        <v>20.969227</v>
      </c>
      <c r="AG406" s="54">
        <v>24536477</v>
      </c>
      <c r="AH406" s="107">
        <f t="shared" si="40"/>
        <v>-3.8823557969018818E-3</v>
      </c>
      <c r="AL406" s="10">
        <v>42223</v>
      </c>
      <c r="AM406">
        <v>2077.570068</v>
      </c>
      <c r="AN406">
        <v>3602320000</v>
      </c>
      <c r="AO406" s="107">
        <f t="shared" si="41"/>
        <v>1.2808166814617383E-2</v>
      </c>
    </row>
    <row r="407" spans="1:41" x14ac:dyDescent="0.15">
      <c r="A407" s="10">
        <v>42226</v>
      </c>
      <c r="B407" s="9">
        <v>26.200001</v>
      </c>
      <c r="C407">
        <v>52318000</v>
      </c>
      <c r="D407" s="107">
        <f t="shared" si="37"/>
        <v>6.6029768472146699E-3</v>
      </c>
      <c r="H407" s="90">
        <v>42501</v>
      </c>
      <c r="I407" s="54">
        <v>38.279998999999997</v>
      </c>
      <c r="J407" s="54">
        <v>812300</v>
      </c>
      <c r="K407" s="107">
        <f t="shared" si="42"/>
        <v>-1.1494227050528272E-2</v>
      </c>
      <c r="O407" s="90">
        <v>43647</v>
      </c>
      <c r="P407" s="54">
        <v>31.26</v>
      </c>
      <c r="Q407" s="54">
        <v>2373200</v>
      </c>
      <c r="R407" s="107">
        <f t="shared" si="38"/>
        <v>4.4785668586051486E-3</v>
      </c>
      <c r="W407" s="90">
        <v>41862</v>
      </c>
      <c r="X407" s="54">
        <v>43.739379999999997</v>
      </c>
      <c r="Y407" s="54">
        <v>551730</v>
      </c>
      <c r="Z407" s="107">
        <f t="shared" si="39"/>
        <v>-2.0039995994456272E-2</v>
      </c>
      <c r="AE407" s="90">
        <v>41862</v>
      </c>
      <c r="AF407" s="54">
        <v>20.887816999999998</v>
      </c>
      <c r="AG407" s="54">
        <v>18840254</v>
      </c>
      <c r="AH407" s="107">
        <f t="shared" si="40"/>
        <v>-8.3518062227372347E-3</v>
      </c>
      <c r="AL407" s="10">
        <v>42226</v>
      </c>
      <c r="AM407">
        <v>2104.179932</v>
      </c>
      <c r="AN407">
        <v>3514460000</v>
      </c>
      <c r="AO407" s="107">
        <f t="shared" si="41"/>
        <v>-9.5571028381046252E-3</v>
      </c>
    </row>
    <row r="408" spans="1:41" x14ac:dyDescent="0.15">
      <c r="A408" s="10">
        <v>42227</v>
      </c>
      <c r="B408" s="9">
        <v>26.372999</v>
      </c>
      <c r="C408">
        <v>53532000</v>
      </c>
      <c r="D408" s="107">
        <f t="shared" si="37"/>
        <v>-2.9385736525451289E-3</v>
      </c>
      <c r="H408" s="90">
        <v>42502</v>
      </c>
      <c r="I408" s="54">
        <v>37.840000000000003</v>
      </c>
      <c r="J408" s="54">
        <v>891700</v>
      </c>
      <c r="K408" s="107">
        <f t="shared" si="42"/>
        <v>2.0613081395348676E-2</v>
      </c>
      <c r="O408" s="90">
        <v>43648</v>
      </c>
      <c r="P408" s="54">
        <v>31.4</v>
      </c>
      <c r="Q408" s="54">
        <v>3271500</v>
      </c>
      <c r="R408" s="107">
        <f t="shared" si="38"/>
        <v>-1.5923566878980888E-2</v>
      </c>
      <c r="W408" s="90">
        <v>41863</v>
      </c>
      <c r="X408" s="54">
        <v>42.862842999999998</v>
      </c>
      <c r="Y408" s="54">
        <v>893160</v>
      </c>
      <c r="Z408" s="107">
        <f t="shared" si="39"/>
        <v>2.0449810107089794E-2</v>
      </c>
      <c r="AE408" s="90">
        <v>41863</v>
      </c>
      <c r="AF408" s="54">
        <v>20.713366000000001</v>
      </c>
      <c r="AG408" s="54">
        <v>18340344</v>
      </c>
      <c r="AH408" s="107">
        <f t="shared" si="40"/>
        <v>-9.1707451121174621E-3</v>
      </c>
      <c r="AL408" s="10">
        <v>42227</v>
      </c>
      <c r="AM408">
        <v>2084.070068</v>
      </c>
      <c r="AN408">
        <v>3708880000</v>
      </c>
      <c r="AO408" s="107">
        <f t="shared" si="41"/>
        <v>9.5005490957422722E-4</v>
      </c>
    </row>
    <row r="409" spans="1:41" x14ac:dyDescent="0.15">
      <c r="A409" s="10">
        <v>42228</v>
      </c>
      <c r="B409" s="9">
        <v>26.295500000000001</v>
      </c>
      <c r="C409">
        <v>79246000</v>
      </c>
      <c r="D409" s="107">
        <f t="shared" si="37"/>
        <v>7.1304976136601361E-3</v>
      </c>
      <c r="H409" s="90">
        <v>42503</v>
      </c>
      <c r="I409" s="54">
        <v>38.619999</v>
      </c>
      <c r="J409" s="54">
        <v>621900</v>
      </c>
      <c r="K409" s="107">
        <f t="shared" si="42"/>
        <v>5.1786899321255575E-3</v>
      </c>
      <c r="O409" s="90">
        <v>43649</v>
      </c>
      <c r="P409" s="54">
        <v>30.9</v>
      </c>
      <c r="Q409" s="54">
        <v>1014900</v>
      </c>
      <c r="R409" s="107">
        <f t="shared" si="38"/>
        <v>3.5598705501618255E-3</v>
      </c>
      <c r="W409" s="90">
        <v>41864</v>
      </c>
      <c r="X409" s="54">
        <v>43.739379999999997</v>
      </c>
      <c r="Y409" s="54">
        <v>501760</v>
      </c>
      <c r="Z409" s="107">
        <f t="shared" si="39"/>
        <v>2.6052038231909158E-2</v>
      </c>
      <c r="AE409" s="90">
        <v>41864</v>
      </c>
      <c r="AF409" s="54">
        <v>20.523409000000001</v>
      </c>
      <c r="AG409" s="54">
        <v>29403475</v>
      </c>
      <c r="AH409" s="107">
        <f t="shared" si="40"/>
        <v>-1.8905241327127342E-4</v>
      </c>
      <c r="AL409" s="10">
        <v>42228</v>
      </c>
      <c r="AM409">
        <v>2086.0500489999999</v>
      </c>
      <c r="AN409">
        <v>4269130000</v>
      </c>
      <c r="AO409" s="107">
        <f t="shared" si="41"/>
        <v>-1.2752119735933709E-3</v>
      </c>
    </row>
    <row r="410" spans="1:41" x14ac:dyDescent="0.15">
      <c r="A410" s="10">
        <v>42229</v>
      </c>
      <c r="B410" s="9">
        <v>26.483000000000001</v>
      </c>
      <c r="C410">
        <v>57904000</v>
      </c>
      <c r="D410" s="107">
        <f t="shared" si="37"/>
        <v>3.5116867424385134E-3</v>
      </c>
      <c r="H410" s="90">
        <v>42506</v>
      </c>
      <c r="I410" s="54">
        <v>38.82</v>
      </c>
      <c r="J410" s="54">
        <v>646800</v>
      </c>
      <c r="K410" s="107">
        <f t="shared" si="42"/>
        <v>2.6017568263781543E-2</v>
      </c>
      <c r="O410" s="90">
        <v>43651</v>
      </c>
      <c r="P410" s="54">
        <v>31.01</v>
      </c>
      <c r="Q410" s="54">
        <v>968900</v>
      </c>
      <c r="R410" s="107">
        <f t="shared" si="38"/>
        <v>-1.3866494679135921E-2</v>
      </c>
      <c r="W410" s="90">
        <v>41865</v>
      </c>
      <c r="X410" s="54">
        <v>44.878880000000002</v>
      </c>
      <c r="Y410" s="54">
        <v>897450</v>
      </c>
      <c r="Z410" s="107">
        <f t="shared" si="39"/>
        <v>-1.9532127361467921E-3</v>
      </c>
      <c r="AE410" s="90">
        <v>41865</v>
      </c>
      <c r="AF410" s="54">
        <v>20.519528999999999</v>
      </c>
      <c r="AG410" s="54">
        <v>23595818</v>
      </c>
      <c r="AH410" s="107">
        <f t="shared" si="40"/>
        <v>-5.4788294604617427E-3</v>
      </c>
      <c r="AL410" s="10">
        <v>42229</v>
      </c>
      <c r="AM410">
        <v>2083.389893</v>
      </c>
      <c r="AN410">
        <v>3221300000</v>
      </c>
      <c r="AO410" s="107">
        <f t="shared" si="41"/>
        <v>3.9119638755009678E-3</v>
      </c>
    </row>
    <row r="411" spans="1:41" x14ac:dyDescent="0.15">
      <c r="A411" s="10">
        <v>42230</v>
      </c>
      <c r="B411" s="9">
        <v>26.576000000000001</v>
      </c>
      <c r="C411">
        <v>39896000</v>
      </c>
      <c r="D411" s="107">
        <f t="shared" si="37"/>
        <v>6.9611679711016894E-3</v>
      </c>
      <c r="H411" s="90">
        <v>42507</v>
      </c>
      <c r="I411" s="54">
        <v>39.830002</v>
      </c>
      <c r="J411" s="54">
        <v>1238100</v>
      </c>
      <c r="K411" s="107">
        <f t="shared" si="42"/>
        <v>7.5319855620394893E-3</v>
      </c>
      <c r="O411" s="90">
        <v>43654</v>
      </c>
      <c r="P411" s="54">
        <v>30.58</v>
      </c>
      <c r="Q411" s="54">
        <v>1128200</v>
      </c>
      <c r="R411" s="107">
        <f t="shared" si="38"/>
        <v>-4.0222367560496908E-2</v>
      </c>
      <c r="W411" s="90">
        <v>41866</v>
      </c>
      <c r="X411" s="54">
        <v>44.791221999999998</v>
      </c>
      <c r="Y411" s="54">
        <v>1022660</v>
      </c>
      <c r="Z411" s="107">
        <f t="shared" si="39"/>
        <v>1.7612602755066709E-2</v>
      </c>
      <c r="AE411" s="90">
        <v>41866</v>
      </c>
      <c r="AF411" s="54">
        <v>20.407105999999999</v>
      </c>
      <c r="AG411" s="54">
        <v>32287226</v>
      </c>
      <c r="AH411" s="107">
        <f t="shared" si="40"/>
        <v>8.9285565528007815E-3</v>
      </c>
      <c r="AL411" s="10">
        <v>42230</v>
      </c>
      <c r="AM411">
        <v>2091.540039</v>
      </c>
      <c r="AN411">
        <v>2795590000</v>
      </c>
      <c r="AO411" s="107">
        <f t="shared" si="41"/>
        <v>5.2114240209388818E-3</v>
      </c>
    </row>
    <row r="412" spans="1:41" x14ac:dyDescent="0.15">
      <c r="A412" s="10">
        <v>42233</v>
      </c>
      <c r="B412" s="9">
        <v>26.760999999999999</v>
      </c>
      <c r="C412">
        <v>51634000</v>
      </c>
      <c r="D412" s="107">
        <f t="shared" si="37"/>
        <v>-3.7371548148423805E-4</v>
      </c>
      <c r="H412" s="90">
        <v>42508</v>
      </c>
      <c r="I412" s="54">
        <v>40.130001</v>
      </c>
      <c r="J412" s="54">
        <v>787300</v>
      </c>
      <c r="K412" s="107">
        <f t="shared" si="42"/>
        <v>-3.2394965552081656E-3</v>
      </c>
      <c r="O412" s="90">
        <v>43655</v>
      </c>
      <c r="P412" s="54">
        <v>29.35</v>
      </c>
      <c r="Q412" s="54">
        <v>2476400</v>
      </c>
      <c r="R412" s="107">
        <f t="shared" si="38"/>
        <v>-1.2947223168654154E-2</v>
      </c>
      <c r="W412" s="90">
        <v>41869</v>
      </c>
      <c r="X412" s="54">
        <v>45.580112</v>
      </c>
      <c r="Y412" s="54">
        <v>774780</v>
      </c>
      <c r="Z412" s="107">
        <f t="shared" si="39"/>
        <v>5.7691609007015643E-3</v>
      </c>
      <c r="AE412" s="90">
        <v>41869</v>
      </c>
      <c r="AF412" s="54">
        <v>20.589312</v>
      </c>
      <c r="AG412" s="54">
        <v>21068942</v>
      </c>
      <c r="AH412" s="107">
        <f t="shared" si="40"/>
        <v>1.2050135526626704E-2</v>
      </c>
      <c r="AL412" s="10">
        <v>42233</v>
      </c>
      <c r="AM412">
        <v>2102.4399410000001</v>
      </c>
      <c r="AN412">
        <v>2867690000</v>
      </c>
      <c r="AO412" s="107">
        <f t="shared" si="41"/>
        <v>-2.6255299342222704E-3</v>
      </c>
    </row>
    <row r="413" spans="1:41" x14ac:dyDescent="0.15">
      <c r="A413" s="10">
        <v>42234</v>
      </c>
      <c r="B413" s="9">
        <v>26.750999</v>
      </c>
      <c r="C413">
        <v>41426000</v>
      </c>
      <c r="D413" s="107">
        <f t="shared" si="37"/>
        <v>-3.9250496775840027E-3</v>
      </c>
      <c r="H413" s="90">
        <v>42509</v>
      </c>
      <c r="I413" s="54">
        <v>40</v>
      </c>
      <c r="J413" s="54">
        <v>684900</v>
      </c>
      <c r="K413" s="107">
        <f t="shared" si="42"/>
        <v>1.2000000000000011E-2</v>
      </c>
      <c r="O413" s="90">
        <v>43656</v>
      </c>
      <c r="P413" s="54">
        <v>28.969999000000001</v>
      </c>
      <c r="Q413" s="54">
        <v>3880000</v>
      </c>
      <c r="R413" s="107">
        <f t="shared" si="38"/>
        <v>-2.9340629248900019E-2</v>
      </c>
      <c r="W413" s="90">
        <v>41870</v>
      </c>
      <c r="X413" s="54">
        <v>45.843071000000002</v>
      </c>
      <c r="Y413" s="54">
        <v>481260</v>
      </c>
      <c r="Z413" s="107">
        <f t="shared" si="39"/>
        <v>-9.5601579571317208E-3</v>
      </c>
      <c r="AE413" s="90">
        <v>41870</v>
      </c>
      <c r="AF413" s="54">
        <v>20.837416000000001</v>
      </c>
      <c r="AG413" s="54">
        <v>19277438</v>
      </c>
      <c r="AH413" s="107">
        <f t="shared" si="40"/>
        <v>-6.5114119716188634E-3</v>
      </c>
      <c r="AL413" s="10">
        <v>42234</v>
      </c>
      <c r="AM413">
        <v>2096.919922</v>
      </c>
      <c r="AN413">
        <v>2949990000</v>
      </c>
      <c r="AO413" s="107">
        <f t="shared" si="41"/>
        <v>-8.2548765064381913E-3</v>
      </c>
    </row>
    <row r="414" spans="1:41" x14ac:dyDescent="0.15">
      <c r="A414" s="10">
        <v>42235</v>
      </c>
      <c r="B414" s="9">
        <v>26.646000000000001</v>
      </c>
      <c r="C414">
        <v>46480000</v>
      </c>
      <c r="D414" s="107">
        <f t="shared" si="37"/>
        <v>-3.2162425880057022E-2</v>
      </c>
      <c r="H414" s="90">
        <v>42510</v>
      </c>
      <c r="I414" s="54">
        <v>40.479999999999997</v>
      </c>
      <c r="J414" s="54">
        <v>884300</v>
      </c>
      <c r="K414" s="107">
        <f t="shared" si="42"/>
        <v>1.0128433794466485E-2</v>
      </c>
      <c r="O414" s="90">
        <v>43657</v>
      </c>
      <c r="P414" s="54">
        <v>28.120000999999998</v>
      </c>
      <c r="Q414" s="54">
        <v>2653100</v>
      </c>
      <c r="R414" s="107">
        <f t="shared" si="38"/>
        <v>-1.6714117471048451E-2</v>
      </c>
      <c r="W414" s="90">
        <v>41871</v>
      </c>
      <c r="X414" s="54">
        <v>45.404803999999999</v>
      </c>
      <c r="Y414" s="54">
        <v>379670</v>
      </c>
      <c r="Z414" s="107">
        <f t="shared" si="39"/>
        <v>-4.4401491084511746E-2</v>
      </c>
      <c r="AE414" s="90">
        <v>41871</v>
      </c>
      <c r="AF414" s="54">
        <v>20.701734999999999</v>
      </c>
      <c r="AG414" s="54">
        <v>17847562</v>
      </c>
      <c r="AH414" s="107">
        <f t="shared" si="40"/>
        <v>4.662918349597267E-2</v>
      </c>
      <c r="AL414" s="10">
        <v>42235</v>
      </c>
      <c r="AM414">
        <v>2079.610107</v>
      </c>
      <c r="AN414">
        <v>3512920000</v>
      </c>
      <c r="AO414" s="107">
        <f t="shared" si="41"/>
        <v>-2.1100170100298521E-2</v>
      </c>
    </row>
    <row r="415" spans="1:41" x14ac:dyDescent="0.15">
      <c r="A415" s="10">
        <v>42236</v>
      </c>
      <c r="B415" s="9">
        <v>25.789000000000001</v>
      </c>
      <c r="C415">
        <v>88160000</v>
      </c>
      <c r="D415" s="107">
        <f t="shared" si="37"/>
        <v>-4.1316103765171253E-2</v>
      </c>
      <c r="H415" s="90">
        <v>42513</v>
      </c>
      <c r="I415" s="54">
        <v>40.889999000000003</v>
      </c>
      <c r="J415" s="54">
        <v>824400</v>
      </c>
      <c r="K415" s="107">
        <f t="shared" si="42"/>
        <v>-2.7879653408648952E-2</v>
      </c>
      <c r="O415" s="90">
        <v>43658</v>
      </c>
      <c r="P415" s="54">
        <v>27.65</v>
      </c>
      <c r="Q415" s="54">
        <v>10863100</v>
      </c>
      <c r="R415" s="107">
        <f t="shared" si="38"/>
        <v>3.3273056057866235E-2</v>
      </c>
      <c r="W415" s="90">
        <v>41872</v>
      </c>
      <c r="X415" s="54">
        <v>43.388762999999997</v>
      </c>
      <c r="Y415" s="54">
        <v>1293890</v>
      </c>
      <c r="Z415" s="107">
        <f t="shared" si="39"/>
        <v>1.2121133759909419E-2</v>
      </c>
      <c r="AE415" s="90">
        <v>41872</v>
      </c>
      <c r="AF415" s="54">
        <v>21.66704</v>
      </c>
      <c r="AG415" s="54">
        <v>119831422</v>
      </c>
      <c r="AH415" s="107">
        <f t="shared" si="40"/>
        <v>-6.9779720718659011E-3</v>
      </c>
      <c r="AL415" s="10">
        <v>42236</v>
      </c>
      <c r="AM415">
        <v>2035.7299800000001</v>
      </c>
      <c r="AN415">
        <v>3922470000</v>
      </c>
      <c r="AO415" s="107">
        <f t="shared" si="41"/>
        <v>-3.1850965323014013E-2</v>
      </c>
    </row>
    <row r="416" spans="1:41" x14ac:dyDescent="0.15">
      <c r="A416" s="10">
        <v>42237</v>
      </c>
      <c r="B416" s="9">
        <v>24.723499</v>
      </c>
      <c r="C416">
        <v>134130000</v>
      </c>
      <c r="D416" s="107">
        <f t="shared" si="37"/>
        <v>-6.2895547268612795E-2</v>
      </c>
      <c r="H416" s="90">
        <v>42514</v>
      </c>
      <c r="I416" s="54">
        <v>39.75</v>
      </c>
      <c r="J416" s="54">
        <v>2600400</v>
      </c>
      <c r="K416" s="107">
        <f t="shared" si="42"/>
        <v>1.5345937106918228E-2</v>
      </c>
      <c r="O416" s="90">
        <v>43661</v>
      </c>
      <c r="P416" s="54">
        <v>28.57</v>
      </c>
      <c r="Q416" s="54">
        <v>4509300</v>
      </c>
      <c r="R416" s="107">
        <f t="shared" si="38"/>
        <v>1.5750787539376976E-2</v>
      </c>
      <c r="W416" s="90">
        <v>41873</v>
      </c>
      <c r="X416" s="54">
        <v>43.914684000000001</v>
      </c>
      <c r="Y416" s="54">
        <v>404590</v>
      </c>
      <c r="Z416" s="107">
        <f t="shared" si="39"/>
        <v>7.984140339026391E-3</v>
      </c>
      <c r="AE416" s="90">
        <v>41873</v>
      </c>
      <c r="AF416" s="54">
        <v>21.515847999999998</v>
      </c>
      <c r="AG416" s="54">
        <v>27889963</v>
      </c>
      <c r="AH416" s="107">
        <f t="shared" si="40"/>
        <v>-1.8028571311701214E-4</v>
      </c>
      <c r="AL416" s="10">
        <v>42237</v>
      </c>
      <c r="AM416">
        <v>1970.8900149999999</v>
      </c>
      <c r="AN416">
        <v>5018240000</v>
      </c>
      <c r="AO416" s="107">
        <f t="shared" si="41"/>
        <v>-3.9413693006101091E-2</v>
      </c>
    </row>
    <row r="417" spans="1:41" x14ac:dyDescent="0.15">
      <c r="A417" s="10">
        <v>42240</v>
      </c>
      <c r="B417" s="9">
        <v>23.168500999999999</v>
      </c>
      <c r="C417">
        <v>201952000</v>
      </c>
      <c r="D417" s="107">
        <f t="shared" si="37"/>
        <v>6.474307509148014E-3</v>
      </c>
      <c r="H417" s="90">
        <v>42515</v>
      </c>
      <c r="I417" s="54">
        <v>40.360000999999997</v>
      </c>
      <c r="J417" s="54">
        <v>1311700</v>
      </c>
      <c r="K417" s="107">
        <f t="shared" si="42"/>
        <v>-5.698711454442118E-3</v>
      </c>
      <c r="O417" s="90">
        <v>43662</v>
      </c>
      <c r="P417" s="54">
        <v>29.02</v>
      </c>
      <c r="Q417" s="54">
        <v>3570100</v>
      </c>
      <c r="R417" s="107">
        <f t="shared" si="38"/>
        <v>-1.3094452101998666E-2</v>
      </c>
      <c r="W417" s="90">
        <v>41876</v>
      </c>
      <c r="X417" s="54">
        <v>44.265304999999998</v>
      </c>
      <c r="Y417" s="54">
        <v>345360</v>
      </c>
      <c r="Z417" s="107">
        <f t="shared" si="39"/>
        <v>-7.9208987716224977E-3</v>
      </c>
      <c r="AE417" s="90">
        <v>41876</v>
      </c>
      <c r="AF417" s="54">
        <v>21.511969000000001</v>
      </c>
      <c r="AG417" s="54">
        <v>15999271</v>
      </c>
      <c r="AH417" s="107">
        <f t="shared" si="40"/>
        <v>1.369618931674732E-2</v>
      </c>
      <c r="AL417" s="10">
        <v>42240</v>
      </c>
      <c r="AM417">
        <v>1893.209961</v>
      </c>
      <c r="AN417">
        <v>6612690000</v>
      </c>
      <c r="AO417" s="107">
        <f t="shared" si="41"/>
        <v>-1.3521995197235293E-2</v>
      </c>
    </row>
    <row r="418" spans="1:41" x14ac:dyDescent="0.15">
      <c r="A418" s="10">
        <v>42241</v>
      </c>
      <c r="B418" s="9">
        <v>23.318501000000001</v>
      </c>
      <c r="C418">
        <v>113586000</v>
      </c>
      <c r="D418" s="107">
        <f t="shared" si="37"/>
        <v>7.3761130700468192E-2</v>
      </c>
      <c r="H418" s="90">
        <v>42516</v>
      </c>
      <c r="I418" s="54">
        <v>40.130001</v>
      </c>
      <c r="J418" s="54">
        <v>740800</v>
      </c>
      <c r="K418" s="107">
        <f t="shared" si="42"/>
        <v>1.6695688594675184E-2</v>
      </c>
      <c r="O418" s="90">
        <v>43663</v>
      </c>
      <c r="P418" s="54">
        <v>28.639999</v>
      </c>
      <c r="Q418" s="54">
        <v>1822000</v>
      </c>
      <c r="R418" s="107">
        <f t="shared" si="38"/>
        <v>-4.9231810378205676E-2</v>
      </c>
      <c r="W418" s="90">
        <v>41877</v>
      </c>
      <c r="X418" s="54">
        <v>43.914684000000001</v>
      </c>
      <c r="Y418" s="54">
        <v>560330</v>
      </c>
      <c r="Z418" s="107">
        <f t="shared" si="39"/>
        <v>1.7964082355687472E-2</v>
      </c>
      <c r="AE418" s="90">
        <v>41877</v>
      </c>
      <c r="AF418" s="54">
        <v>21.806601000000001</v>
      </c>
      <c r="AG418" s="54">
        <v>21370932</v>
      </c>
      <c r="AH418" s="107">
        <f t="shared" si="40"/>
        <v>-5.8666639518923924E-3</v>
      </c>
      <c r="AL418" s="10">
        <v>42241</v>
      </c>
      <c r="AM418">
        <v>1867.6099850000001</v>
      </c>
      <c r="AN418">
        <v>5183560000</v>
      </c>
      <c r="AO418" s="107">
        <f t="shared" si="41"/>
        <v>3.9033859095586321E-2</v>
      </c>
    </row>
    <row r="419" spans="1:41" x14ac:dyDescent="0.15">
      <c r="A419" s="10">
        <v>42242</v>
      </c>
      <c r="B419" s="9">
        <v>25.038499999999999</v>
      </c>
      <c r="C419">
        <v>127172000</v>
      </c>
      <c r="D419" s="107">
        <f t="shared" si="37"/>
        <v>3.5145915290452745E-2</v>
      </c>
      <c r="H419" s="90">
        <v>42517</v>
      </c>
      <c r="I419" s="54">
        <v>40.799999</v>
      </c>
      <c r="J419" s="54">
        <v>584100</v>
      </c>
      <c r="K419" s="107">
        <f t="shared" si="42"/>
        <v>9.3137502282782947E-3</v>
      </c>
      <c r="O419" s="90">
        <v>43664</v>
      </c>
      <c r="P419" s="54">
        <v>27.23</v>
      </c>
      <c r="Q419" s="54">
        <v>3441700</v>
      </c>
      <c r="R419" s="107">
        <f t="shared" si="38"/>
        <v>-1.2118986412045563E-2</v>
      </c>
      <c r="W419" s="90">
        <v>41878</v>
      </c>
      <c r="X419" s="54">
        <v>44.703570999999997</v>
      </c>
      <c r="Y419" s="54">
        <v>406850</v>
      </c>
      <c r="Z419" s="107">
        <f t="shared" si="39"/>
        <v>1.176463061530364E-2</v>
      </c>
      <c r="AE419" s="90">
        <v>41878</v>
      </c>
      <c r="AF419" s="54">
        <v>21.678668999999999</v>
      </c>
      <c r="AG419" s="54">
        <v>18002714</v>
      </c>
      <c r="AH419" s="107">
        <f t="shared" si="40"/>
        <v>-8.7626228344552803E-3</v>
      </c>
      <c r="AL419" s="10">
        <v>42242</v>
      </c>
      <c r="AM419">
        <v>1940.51001</v>
      </c>
      <c r="AN419">
        <v>5338250000</v>
      </c>
      <c r="AO419" s="107">
        <f t="shared" si="41"/>
        <v>2.4297748404812358E-2</v>
      </c>
    </row>
    <row r="420" spans="1:41" x14ac:dyDescent="0.15">
      <c r="A420" s="10">
        <v>42243</v>
      </c>
      <c r="B420" s="9">
        <v>25.918500999999999</v>
      </c>
      <c r="C420">
        <v>122290000</v>
      </c>
      <c r="D420" s="107">
        <f t="shared" si="37"/>
        <v>-6.945617726888953E-4</v>
      </c>
      <c r="H420" s="90">
        <v>42521</v>
      </c>
      <c r="I420" s="54">
        <v>41.18</v>
      </c>
      <c r="J420" s="54">
        <v>1191000</v>
      </c>
      <c r="K420" s="107">
        <f t="shared" si="42"/>
        <v>-1.3113186012627454E-2</v>
      </c>
      <c r="O420" s="90">
        <v>43665</v>
      </c>
      <c r="P420" s="54">
        <v>26.9</v>
      </c>
      <c r="Q420" s="54">
        <v>1636600</v>
      </c>
      <c r="R420" s="107">
        <f t="shared" si="38"/>
        <v>1.0408921933085624E-2</v>
      </c>
      <c r="W420" s="90">
        <v>41879</v>
      </c>
      <c r="X420" s="54">
        <v>45.229492</v>
      </c>
      <c r="Y420" s="54">
        <v>453370</v>
      </c>
      <c r="Z420" s="107">
        <f t="shared" si="39"/>
        <v>-7.7518447476703223E-3</v>
      </c>
      <c r="AE420" s="90">
        <v>41879</v>
      </c>
      <c r="AF420" s="54">
        <v>21.488707000000002</v>
      </c>
      <c r="AG420" s="54">
        <v>22816490</v>
      </c>
      <c r="AH420" s="107">
        <f t="shared" si="40"/>
        <v>1.263035509767807E-3</v>
      </c>
      <c r="AL420" s="10">
        <v>42243</v>
      </c>
      <c r="AM420">
        <v>1987.660034</v>
      </c>
      <c r="AN420">
        <v>5006390000</v>
      </c>
      <c r="AO420" s="107">
        <f t="shared" si="41"/>
        <v>6.0873639319747319E-4</v>
      </c>
    </row>
    <row r="421" spans="1:41" x14ac:dyDescent="0.15">
      <c r="A421" s="10">
        <v>42244</v>
      </c>
      <c r="B421" s="9">
        <v>25.900499</v>
      </c>
      <c r="C421">
        <v>54934000</v>
      </c>
      <c r="D421" s="107">
        <f t="shared" si="37"/>
        <v>-9.8839022367869234E-3</v>
      </c>
      <c r="H421" s="90">
        <v>42522</v>
      </c>
      <c r="I421" s="54">
        <v>40.639999000000003</v>
      </c>
      <c r="J421" s="54">
        <v>825300</v>
      </c>
      <c r="K421" s="107">
        <f t="shared" si="42"/>
        <v>2.0915428664257441E-2</v>
      </c>
      <c r="O421" s="90">
        <v>43668</v>
      </c>
      <c r="P421" s="54">
        <v>27.18</v>
      </c>
      <c r="Q421" s="54">
        <v>4413700</v>
      </c>
      <c r="R421" s="107">
        <f t="shared" si="38"/>
        <v>-2.02355040470934E-2</v>
      </c>
      <c r="W421" s="90">
        <v>41880</v>
      </c>
      <c r="X421" s="54">
        <v>44.878880000000002</v>
      </c>
      <c r="Y421" s="54">
        <v>400540</v>
      </c>
      <c r="Z421" s="107">
        <f t="shared" si="39"/>
        <v>6.2500022282195866E-2</v>
      </c>
      <c r="AE421" s="90">
        <v>41880</v>
      </c>
      <c r="AF421" s="54">
        <v>21.515847999999998</v>
      </c>
      <c r="AG421" s="54">
        <v>20572596</v>
      </c>
      <c r="AH421" s="107">
        <f t="shared" si="40"/>
        <v>-1.1171114426909767E-2</v>
      </c>
      <c r="AL421" s="10">
        <v>42244</v>
      </c>
      <c r="AM421">
        <v>1988.869995</v>
      </c>
      <c r="AN421">
        <v>3949080000</v>
      </c>
      <c r="AO421" s="107">
        <f t="shared" si="41"/>
        <v>-8.3916701654499493E-3</v>
      </c>
    </row>
    <row r="422" spans="1:41" x14ac:dyDescent="0.15">
      <c r="A422" s="10">
        <v>42247</v>
      </c>
      <c r="B422" s="9">
        <v>25.644501000000002</v>
      </c>
      <c r="C422">
        <v>60046000</v>
      </c>
      <c r="D422" s="107">
        <f t="shared" si="37"/>
        <v>-3.1878218258175495E-2</v>
      </c>
      <c r="H422" s="90">
        <v>42523</v>
      </c>
      <c r="I422" s="54">
        <v>41.490001999999997</v>
      </c>
      <c r="J422" s="54">
        <v>762500</v>
      </c>
      <c r="K422" s="107">
        <f t="shared" si="42"/>
        <v>1.3256181573575221E-2</v>
      </c>
      <c r="O422" s="90">
        <v>43669</v>
      </c>
      <c r="P422" s="54">
        <v>26.629999000000002</v>
      </c>
      <c r="Q422" s="54">
        <v>3128000</v>
      </c>
      <c r="R422" s="107">
        <f t="shared" si="38"/>
        <v>2.853924252869855E-2</v>
      </c>
      <c r="W422" s="90">
        <v>41884</v>
      </c>
      <c r="X422" s="54">
        <v>47.683810999999999</v>
      </c>
      <c r="Y422" s="54">
        <v>1584540</v>
      </c>
      <c r="Z422" s="107">
        <f t="shared" si="39"/>
        <v>2.9411617288727321E-2</v>
      </c>
      <c r="AE422" s="90">
        <v>41884</v>
      </c>
      <c r="AF422" s="54">
        <v>21.275492</v>
      </c>
      <c r="AG422" s="54">
        <v>26560116</v>
      </c>
      <c r="AH422" s="107">
        <f t="shared" si="40"/>
        <v>-6.0133039461554016E-3</v>
      </c>
      <c r="AL422" s="10">
        <v>42247</v>
      </c>
      <c r="AM422">
        <v>1972.1800539999999</v>
      </c>
      <c r="AN422">
        <v>3915100000</v>
      </c>
      <c r="AO422" s="107">
        <f t="shared" si="41"/>
        <v>-2.9576446573270077E-2</v>
      </c>
    </row>
    <row r="423" spans="1:41" x14ac:dyDescent="0.15">
      <c r="A423" s="10">
        <v>42248</v>
      </c>
      <c r="B423" s="9">
        <v>24.827000000000002</v>
      </c>
      <c r="C423">
        <v>77290000</v>
      </c>
      <c r="D423" s="107">
        <f t="shared" si="37"/>
        <v>2.8215249526724939E-2</v>
      </c>
      <c r="H423" s="90">
        <v>42524</v>
      </c>
      <c r="I423" s="54">
        <v>42.040000999999997</v>
      </c>
      <c r="J423" s="54">
        <v>671100</v>
      </c>
      <c r="K423" s="107">
        <f t="shared" si="42"/>
        <v>-2.4976188749377015E-2</v>
      </c>
      <c r="O423" s="90">
        <v>43670</v>
      </c>
      <c r="P423" s="54">
        <v>27.389999</v>
      </c>
      <c r="Q423" s="54">
        <v>2841700</v>
      </c>
      <c r="R423" s="107">
        <f t="shared" si="38"/>
        <v>-1.1683059937314999E-2</v>
      </c>
      <c r="W423" s="90">
        <v>41885</v>
      </c>
      <c r="X423" s="54">
        <v>49.086269000000001</v>
      </c>
      <c r="Y423" s="54">
        <v>1477360</v>
      </c>
      <c r="Z423" s="107">
        <f t="shared" si="39"/>
        <v>3.5715079506246639E-3</v>
      </c>
      <c r="AE423" s="90">
        <v>41885</v>
      </c>
      <c r="AF423" s="54">
        <v>21.147556000000002</v>
      </c>
      <c r="AG423" s="54">
        <v>19286705</v>
      </c>
      <c r="AH423" s="107">
        <f t="shared" si="40"/>
        <v>-2.0164032193602521E-3</v>
      </c>
      <c r="AL423" s="10">
        <v>42248</v>
      </c>
      <c r="AM423">
        <v>1913.849976</v>
      </c>
      <c r="AN423">
        <v>4371850000</v>
      </c>
      <c r="AO423" s="107">
        <f t="shared" si="41"/>
        <v>1.8292974600429224E-2</v>
      </c>
    </row>
    <row r="424" spans="1:41" x14ac:dyDescent="0.15">
      <c r="A424" s="10">
        <v>42249</v>
      </c>
      <c r="B424" s="9">
        <v>25.5275</v>
      </c>
      <c r="C424">
        <v>74142000</v>
      </c>
      <c r="D424" s="107">
        <f t="shared" si="37"/>
        <v>-1.1419057878758188E-2</v>
      </c>
      <c r="H424" s="90">
        <v>42527</v>
      </c>
      <c r="I424" s="54">
        <v>40.990001999999997</v>
      </c>
      <c r="J424" s="54">
        <v>740300</v>
      </c>
      <c r="K424" s="107">
        <f t="shared" si="42"/>
        <v>2.3908244747097296E-2</v>
      </c>
      <c r="O424" s="90">
        <v>43671</v>
      </c>
      <c r="P424" s="54">
        <v>27.07</v>
      </c>
      <c r="Q424" s="54">
        <v>1473400</v>
      </c>
      <c r="R424" s="107">
        <f t="shared" si="38"/>
        <v>1.6623568526043631E-2</v>
      </c>
      <c r="W424" s="90">
        <v>41886</v>
      </c>
      <c r="X424" s="54">
        <v>49.261581</v>
      </c>
      <c r="Y424" s="54">
        <v>832000</v>
      </c>
      <c r="Z424" s="107">
        <f t="shared" si="39"/>
        <v>1.6014244447412285E-2</v>
      </c>
      <c r="AE424" s="90">
        <v>41886</v>
      </c>
      <c r="AF424" s="54">
        <v>21.104914000000001</v>
      </c>
      <c r="AG424" s="54">
        <v>31086396</v>
      </c>
      <c r="AH424" s="107">
        <f t="shared" si="40"/>
        <v>-9.9192538761353477E-3</v>
      </c>
      <c r="AL424" s="10">
        <v>42249</v>
      </c>
      <c r="AM424">
        <v>1948.8599850000001</v>
      </c>
      <c r="AN424">
        <v>3742620000</v>
      </c>
      <c r="AO424" s="107">
        <f t="shared" si="41"/>
        <v>1.1647937858398905E-3</v>
      </c>
    </row>
    <row r="425" spans="1:41" x14ac:dyDescent="0.15">
      <c r="A425" s="10">
        <v>42250</v>
      </c>
      <c r="B425" s="9">
        <v>25.236000000000001</v>
      </c>
      <c r="C425">
        <v>62994000</v>
      </c>
      <c r="D425" s="107">
        <f t="shared" si="37"/>
        <v>-1.1332976699952479E-2</v>
      </c>
      <c r="H425" s="90">
        <v>42528</v>
      </c>
      <c r="I425" s="54">
        <v>41.970001000000003</v>
      </c>
      <c r="J425" s="54">
        <v>662800</v>
      </c>
      <c r="K425" s="107">
        <f t="shared" si="42"/>
        <v>2.3111698281827353E-2</v>
      </c>
      <c r="O425" s="90">
        <v>43672</v>
      </c>
      <c r="P425" s="54">
        <v>27.52</v>
      </c>
      <c r="Q425" s="54">
        <v>2403600</v>
      </c>
      <c r="R425" s="107">
        <f t="shared" si="38"/>
        <v>3.9970566860465517E-3</v>
      </c>
      <c r="W425" s="90">
        <v>41887</v>
      </c>
      <c r="X425" s="54">
        <v>50.050468000000002</v>
      </c>
      <c r="Y425" s="54">
        <v>574050</v>
      </c>
      <c r="Z425" s="107">
        <f t="shared" si="39"/>
        <v>-2.1015607686225901E-2</v>
      </c>
      <c r="AE425" s="90">
        <v>41887</v>
      </c>
      <c r="AF425" s="54">
        <v>20.895568999999998</v>
      </c>
      <c r="AG425" s="54">
        <v>38499991</v>
      </c>
      <c r="AH425" s="107">
        <f t="shared" si="40"/>
        <v>6.1226856277520891E-3</v>
      </c>
      <c r="AL425" s="10">
        <v>42250</v>
      </c>
      <c r="AM425">
        <v>1951.130005</v>
      </c>
      <c r="AN425">
        <v>3520700000</v>
      </c>
      <c r="AO425" s="107">
        <f t="shared" si="41"/>
        <v>-1.5329595630917514E-2</v>
      </c>
    </row>
    <row r="426" spans="1:41" x14ac:dyDescent="0.15">
      <c r="A426" s="10">
        <v>42251</v>
      </c>
      <c r="B426" s="9">
        <v>24.950001</v>
      </c>
      <c r="C426">
        <v>53850000</v>
      </c>
      <c r="D426" s="107">
        <f t="shared" si="37"/>
        <v>3.7154307128083763E-2</v>
      </c>
      <c r="H426" s="90">
        <v>42529</v>
      </c>
      <c r="I426" s="54">
        <v>42.939999</v>
      </c>
      <c r="J426" s="54">
        <v>792000</v>
      </c>
      <c r="K426" s="107">
        <f t="shared" si="42"/>
        <v>-6.4275711790305334E-2</v>
      </c>
      <c r="O426" s="90">
        <v>43675</v>
      </c>
      <c r="P426" s="54">
        <v>27.629999000000002</v>
      </c>
      <c r="Q426" s="54">
        <v>2289600</v>
      </c>
      <c r="R426" s="107">
        <f t="shared" si="38"/>
        <v>-1.9543938456168641E-2</v>
      </c>
      <c r="W426" s="90">
        <v>41890</v>
      </c>
      <c r="X426" s="54">
        <v>48.998626999999999</v>
      </c>
      <c r="Y426" s="54">
        <v>629540</v>
      </c>
      <c r="Z426" s="107">
        <f t="shared" si="39"/>
        <v>-1.7889889037094875E-3</v>
      </c>
      <c r="AE426" s="90">
        <v>41890</v>
      </c>
      <c r="AF426" s="54">
        <v>21.023506000000001</v>
      </c>
      <c r="AG426" s="54">
        <v>21543667</v>
      </c>
      <c r="AH426" s="107">
        <f t="shared" si="40"/>
        <v>-2.7659991630320957E-2</v>
      </c>
      <c r="AL426" s="10">
        <v>42251</v>
      </c>
      <c r="AM426">
        <v>1921.219971</v>
      </c>
      <c r="AN426">
        <v>3167090000</v>
      </c>
      <c r="AO426" s="107">
        <f t="shared" si="41"/>
        <v>2.5083053334552297E-2</v>
      </c>
    </row>
    <row r="427" spans="1:41" x14ac:dyDescent="0.15">
      <c r="A427" s="10">
        <v>42255</v>
      </c>
      <c r="B427" s="9">
        <v>25.877001</v>
      </c>
      <c r="C427">
        <v>76214000</v>
      </c>
      <c r="D427" s="107">
        <f t="shared" si="37"/>
        <v>-1.2559801655531722E-3</v>
      </c>
      <c r="H427" s="90">
        <v>42530</v>
      </c>
      <c r="I427" s="54">
        <v>40.18</v>
      </c>
      <c r="J427" s="54">
        <v>1998100</v>
      </c>
      <c r="K427" s="107">
        <f t="shared" si="42"/>
        <v>-5.4007018417122854E-2</v>
      </c>
      <c r="O427" s="90">
        <v>43676</v>
      </c>
      <c r="P427" s="54">
        <v>27.09</v>
      </c>
      <c r="Q427" s="54">
        <v>4862500</v>
      </c>
      <c r="R427" s="107">
        <f t="shared" si="38"/>
        <v>-3.7283130306386192E-2</v>
      </c>
      <c r="W427" s="90">
        <v>41891</v>
      </c>
      <c r="X427" s="54">
        <v>48.910969000000001</v>
      </c>
      <c r="Y427" s="54">
        <v>660380</v>
      </c>
      <c r="Z427" s="107">
        <f t="shared" si="39"/>
        <v>-1.792113339647794E-3</v>
      </c>
      <c r="AE427" s="90">
        <v>41891</v>
      </c>
      <c r="AF427" s="54">
        <v>20.441996</v>
      </c>
      <c r="AG427" s="54">
        <v>48061015</v>
      </c>
      <c r="AH427" s="107">
        <f t="shared" si="40"/>
        <v>-3.0912196636766698E-2</v>
      </c>
      <c r="AL427" s="10">
        <v>42255</v>
      </c>
      <c r="AM427">
        <v>1969.410034</v>
      </c>
      <c r="AN427">
        <v>3548650000</v>
      </c>
      <c r="AO427" s="107">
        <f t="shared" si="41"/>
        <v>-1.389756045083701E-2</v>
      </c>
    </row>
    <row r="428" spans="1:41" x14ac:dyDescent="0.15">
      <c r="A428" s="10">
        <v>42256</v>
      </c>
      <c r="B428" s="9">
        <v>25.8445</v>
      </c>
      <c r="C428">
        <v>87414000</v>
      </c>
      <c r="D428" s="107">
        <f t="shared" si="37"/>
        <v>1.0350364681073199E-2</v>
      </c>
      <c r="H428" s="90">
        <v>42531</v>
      </c>
      <c r="I428" s="54">
        <v>38.009998000000003</v>
      </c>
      <c r="J428" s="54">
        <v>1411200</v>
      </c>
      <c r="K428" s="107">
        <f t="shared" si="42"/>
        <v>-2.6303605698696497E-4</v>
      </c>
      <c r="O428" s="90">
        <v>43677</v>
      </c>
      <c r="P428" s="54">
        <v>26.08</v>
      </c>
      <c r="Q428" s="54">
        <v>2671100</v>
      </c>
      <c r="R428" s="107">
        <f t="shared" si="38"/>
        <v>-3.1058282208588861E-2</v>
      </c>
      <c r="W428" s="90">
        <v>41892</v>
      </c>
      <c r="X428" s="54">
        <v>48.823315000000001</v>
      </c>
      <c r="Y428" s="54">
        <v>340580</v>
      </c>
      <c r="Z428" s="107">
        <f t="shared" si="39"/>
        <v>1.0771984655281841E-2</v>
      </c>
      <c r="AE428" s="90">
        <v>41892</v>
      </c>
      <c r="AF428" s="54">
        <v>19.810089000000001</v>
      </c>
      <c r="AG428" s="54">
        <v>73656950</v>
      </c>
      <c r="AH428" s="107">
        <f t="shared" si="40"/>
        <v>-8.2193472225189357E-3</v>
      </c>
      <c r="AL428" s="10">
        <v>42256</v>
      </c>
      <c r="AM428">
        <v>1942.040039</v>
      </c>
      <c r="AN428">
        <v>3652120000</v>
      </c>
      <c r="AO428" s="107">
        <f t="shared" si="41"/>
        <v>5.2779550339641101E-3</v>
      </c>
    </row>
    <row r="429" spans="1:41" x14ac:dyDescent="0.15">
      <c r="A429" s="10">
        <v>42257</v>
      </c>
      <c r="B429" s="9">
        <v>26.111999999999998</v>
      </c>
      <c r="C429">
        <v>51520000</v>
      </c>
      <c r="D429" s="107">
        <f t="shared" si="37"/>
        <v>1.378676470588247E-2</v>
      </c>
      <c r="H429" s="90">
        <v>42534</v>
      </c>
      <c r="I429" s="54">
        <v>38</v>
      </c>
      <c r="J429" s="54">
        <v>1512700</v>
      </c>
      <c r="K429" s="107">
        <f t="shared" si="42"/>
        <v>-2.3947368421052495E-2</v>
      </c>
      <c r="O429" s="90">
        <v>43678</v>
      </c>
      <c r="P429" s="54">
        <v>25.27</v>
      </c>
      <c r="Q429" s="54">
        <v>2638500</v>
      </c>
      <c r="R429" s="107">
        <f t="shared" si="38"/>
        <v>-1.741195092995651E-2</v>
      </c>
      <c r="W429" s="90">
        <v>41893</v>
      </c>
      <c r="X429" s="54">
        <v>49.349238999999997</v>
      </c>
      <c r="Y429" s="54">
        <v>549530</v>
      </c>
      <c r="Z429" s="107">
        <f t="shared" si="39"/>
        <v>4.7957396060352542E-2</v>
      </c>
      <c r="AE429" s="90">
        <v>41893</v>
      </c>
      <c r="AF429" s="54">
        <v>19.647262999999999</v>
      </c>
      <c r="AG429" s="54">
        <v>40316443</v>
      </c>
      <c r="AH429" s="107">
        <f t="shared" si="40"/>
        <v>2.9794887969891937E-2</v>
      </c>
      <c r="AL429" s="10">
        <v>42257</v>
      </c>
      <c r="AM429">
        <v>1952.290039</v>
      </c>
      <c r="AN429">
        <v>3626320000</v>
      </c>
      <c r="AO429" s="107">
        <f t="shared" si="41"/>
        <v>4.4870433311676727E-3</v>
      </c>
    </row>
    <row r="430" spans="1:41" x14ac:dyDescent="0.15">
      <c r="A430" s="10">
        <v>42258</v>
      </c>
      <c r="B430" s="9">
        <v>26.472000000000001</v>
      </c>
      <c r="C430">
        <v>64558000</v>
      </c>
      <c r="D430" s="107">
        <f t="shared" si="37"/>
        <v>-1.5223632517376906E-2</v>
      </c>
      <c r="H430" s="90">
        <v>42535</v>
      </c>
      <c r="I430" s="54">
        <v>37.090000000000003</v>
      </c>
      <c r="J430" s="54">
        <v>1101600</v>
      </c>
      <c r="K430" s="107">
        <f t="shared" si="42"/>
        <v>3.1544836883256933E-2</v>
      </c>
      <c r="O430" s="90">
        <v>43679</v>
      </c>
      <c r="P430" s="54">
        <v>24.83</v>
      </c>
      <c r="Q430" s="54">
        <v>2338500</v>
      </c>
      <c r="R430" s="107">
        <f t="shared" si="38"/>
        <v>-6.3632702376157813E-2</v>
      </c>
      <c r="W430" s="90">
        <v>41894</v>
      </c>
      <c r="X430" s="54">
        <v>51.715899999999998</v>
      </c>
      <c r="Y430" s="54">
        <v>1572780</v>
      </c>
      <c r="Z430" s="107">
        <f t="shared" si="39"/>
        <v>-2.372889188818128E-2</v>
      </c>
      <c r="AE430" s="90">
        <v>41894</v>
      </c>
      <c r="AF430" s="54">
        <v>20.232651000000001</v>
      </c>
      <c r="AG430" s="54">
        <v>100640232</v>
      </c>
      <c r="AH430" s="107">
        <f t="shared" si="40"/>
        <v>-2.3567796429642462E-2</v>
      </c>
      <c r="AL430" s="10">
        <v>42258</v>
      </c>
      <c r="AM430">
        <v>1961.0500489999999</v>
      </c>
      <c r="AN430">
        <v>3218590000</v>
      </c>
      <c r="AO430" s="107">
        <f t="shared" si="41"/>
        <v>-4.0896559494183471E-3</v>
      </c>
    </row>
    <row r="431" spans="1:41" x14ac:dyDescent="0.15">
      <c r="A431" s="10">
        <v>42261</v>
      </c>
      <c r="B431" s="9">
        <v>26.068999999999999</v>
      </c>
      <c r="C431">
        <v>62604000</v>
      </c>
      <c r="D431" s="107">
        <f t="shared" si="37"/>
        <v>1.8988070121601641E-3</v>
      </c>
      <c r="H431" s="90">
        <v>42536</v>
      </c>
      <c r="I431" s="54">
        <v>38.259998000000003</v>
      </c>
      <c r="J431" s="54">
        <v>1370600</v>
      </c>
      <c r="K431" s="107">
        <f t="shared" si="42"/>
        <v>5.7501832592881108E-3</v>
      </c>
      <c r="O431" s="90">
        <v>43682</v>
      </c>
      <c r="P431" s="54">
        <v>23.25</v>
      </c>
      <c r="Q431" s="54">
        <v>2918600</v>
      </c>
      <c r="R431" s="107">
        <f t="shared" si="38"/>
        <v>6.8817204301074852E-3</v>
      </c>
      <c r="W431" s="90">
        <v>41897</v>
      </c>
      <c r="X431" s="54">
        <v>50.488739000000002</v>
      </c>
      <c r="Y431" s="54">
        <v>737220</v>
      </c>
      <c r="Z431" s="107">
        <f t="shared" si="39"/>
        <v>1.2152709933991312E-2</v>
      </c>
      <c r="AE431" s="90">
        <v>41897</v>
      </c>
      <c r="AF431" s="54">
        <v>19.755811999999999</v>
      </c>
      <c r="AG431" s="54">
        <v>30329165</v>
      </c>
      <c r="AH431" s="107">
        <f t="shared" si="40"/>
        <v>1.2754980660881099E-2</v>
      </c>
      <c r="AL431" s="10">
        <v>42261</v>
      </c>
      <c r="AM431">
        <v>1953.030029</v>
      </c>
      <c r="AN431">
        <v>3000200000</v>
      </c>
      <c r="AO431" s="107">
        <f t="shared" si="41"/>
        <v>1.2831311668480172E-2</v>
      </c>
    </row>
    <row r="432" spans="1:41" x14ac:dyDescent="0.15">
      <c r="A432" s="10">
        <v>42262</v>
      </c>
      <c r="B432" s="9">
        <v>26.118500000000001</v>
      </c>
      <c r="C432">
        <v>57318000</v>
      </c>
      <c r="D432" s="107">
        <f t="shared" si="37"/>
        <v>9.6100082317132074E-3</v>
      </c>
      <c r="H432" s="90">
        <v>42537</v>
      </c>
      <c r="I432" s="54">
        <v>38.479999999999997</v>
      </c>
      <c r="J432" s="54">
        <v>1170500</v>
      </c>
      <c r="K432" s="107">
        <f t="shared" si="42"/>
        <v>1.7411694386694432E-2</v>
      </c>
      <c r="O432" s="90">
        <v>43683</v>
      </c>
      <c r="P432" s="54">
        <v>23.41</v>
      </c>
      <c r="Q432" s="54">
        <v>2385400</v>
      </c>
      <c r="R432" s="107">
        <f t="shared" si="38"/>
        <v>-1.452370781717216E-2</v>
      </c>
      <c r="W432" s="90">
        <v>41898</v>
      </c>
      <c r="X432" s="54">
        <v>51.102314</v>
      </c>
      <c r="Y432" s="54">
        <v>731010</v>
      </c>
      <c r="Z432" s="107">
        <f t="shared" si="39"/>
        <v>-1.2006794839075186E-2</v>
      </c>
      <c r="AE432" s="90">
        <v>41898</v>
      </c>
      <c r="AF432" s="54">
        <v>20.007797</v>
      </c>
      <c r="AG432" s="54">
        <v>32418382</v>
      </c>
      <c r="AH432" s="107">
        <f t="shared" si="40"/>
        <v>6.5877317727685014E-3</v>
      </c>
      <c r="AL432" s="10">
        <v>42262</v>
      </c>
      <c r="AM432">
        <v>1978.089966</v>
      </c>
      <c r="AN432">
        <v>3239860000</v>
      </c>
      <c r="AO432" s="107">
        <f t="shared" si="41"/>
        <v>8.7054144634388653E-3</v>
      </c>
    </row>
    <row r="433" spans="1:41" x14ac:dyDescent="0.15">
      <c r="A433" s="10">
        <v>42263</v>
      </c>
      <c r="B433" s="9">
        <v>26.369499000000001</v>
      </c>
      <c r="C433">
        <v>45056000</v>
      </c>
      <c r="D433" s="107">
        <f t="shared" si="37"/>
        <v>2.176764905544859E-2</v>
      </c>
      <c r="H433" s="90">
        <v>42538</v>
      </c>
      <c r="I433" s="54">
        <v>39.150002000000001</v>
      </c>
      <c r="J433" s="54">
        <v>1046100</v>
      </c>
      <c r="K433" s="107">
        <f t="shared" si="42"/>
        <v>2.7586154401728846E-2</v>
      </c>
      <c r="O433" s="90">
        <v>43684</v>
      </c>
      <c r="P433" s="54">
        <v>23.07</v>
      </c>
      <c r="Q433" s="54">
        <v>1403700</v>
      </c>
      <c r="R433" s="107">
        <f t="shared" si="38"/>
        <v>1.9939358474208912E-2</v>
      </c>
      <c r="W433" s="90">
        <v>41899</v>
      </c>
      <c r="X433" s="54">
        <v>50.488739000000002</v>
      </c>
      <c r="Y433" s="54">
        <v>754040</v>
      </c>
      <c r="Z433" s="107">
        <f t="shared" si="39"/>
        <v>-1.0416738671171766E-2</v>
      </c>
      <c r="AE433" s="90">
        <v>41899</v>
      </c>
      <c r="AF433" s="54">
        <v>20.139603000000001</v>
      </c>
      <c r="AG433" s="54">
        <v>27247968</v>
      </c>
      <c r="AH433" s="107">
        <f t="shared" si="40"/>
        <v>1.4437225996957181E-2</v>
      </c>
      <c r="AL433" s="10">
        <v>42263</v>
      </c>
      <c r="AM433">
        <v>1995.3100589999999</v>
      </c>
      <c r="AN433">
        <v>3630680000</v>
      </c>
      <c r="AO433" s="107">
        <f t="shared" si="41"/>
        <v>-2.5610596092323634E-3</v>
      </c>
    </row>
    <row r="434" spans="1:41" x14ac:dyDescent="0.15">
      <c r="A434" s="10">
        <v>42264</v>
      </c>
      <c r="B434" s="9">
        <v>26.943501000000001</v>
      </c>
      <c r="C434">
        <v>83390000</v>
      </c>
      <c r="D434" s="107">
        <f t="shared" si="37"/>
        <v>2.5794346473384522E-3</v>
      </c>
      <c r="H434" s="90">
        <v>42541</v>
      </c>
      <c r="I434" s="54">
        <v>40.229999999999997</v>
      </c>
      <c r="J434" s="54">
        <v>914700</v>
      </c>
      <c r="K434" s="107">
        <f t="shared" si="42"/>
        <v>2.5602734277902162E-2</v>
      </c>
      <c r="O434" s="90">
        <v>43685</v>
      </c>
      <c r="P434" s="54">
        <v>23.530000999999999</v>
      </c>
      <c r="Q434" s="54">
        <v>1651000</v>
      </c>
      <c r="R434" s="107">
        <f t="shared" si="38"/>
        <v>-5.4398680221050544E-2</v>
      </c>
      <c r="W434" s="90">
        <v>41900</v>
      </c>
      <c r="X434" s="54">
        <v>49.962811000000002</v>
      </c>
      <c r="Y434" s="54">
        <v>495640</v>
      </c>
      <c r="Z434" s="107">
        <f t="shared" si="39"/>
        <v>-1.578926373858347E-2</v>
      </c>
      <c r="AE434" s="90">
        <v>41900</v>
      </c>
      <c r="AF434" s="54">
        <v>20.430363</v>
      </c>
      <c r="AG434" s="54">
        <v>29439115</v>
      </c>
      <c r="AH434" s="107">
        <f t="shared" si="40"/>
        <v>-5.6927524978386268E-3</v>
      </c>
      <c r="AL434" s="10">
        <v>42264</v>
      </c>
      <c r="AM434">
        <v>1990.1999510000001</v>
      </c>
      <c r="AN434">
        <v>4183790000</v>
      </c>
      <c r="AO434" s="107">
        <f t="shared" si="41"/>
        <v>-1.6164165808483677E-2</v>
      </c>
    </row>
    <row r="435" spans="1:41" x14ac:dyDescent="0.15">
      <c r="A435" s="10">
        <v>42265</v>
      </c>
      <c r="B435" s="9">
        <v>27.013000000000002</v>
      </c>
      <c r="C435">
        <v>123202000</v>
      </c>
      <c r="D435" s="107">
        <f t="shared" si="37"/>
        <v>1.5048310072927729E-2</v>
      </c>
      <c r="H435" s="90">
        <v>42542</v>
      </c>
      <c r="I435" s="54">
        <v>41.259998000000003</v>
      </c>
      <c r="J435" s="54">
        <v>1171500</v>
      </c>
      <c r="K435" s="107">
        <f t="shared" si="42"/>
        <v>9.9369854550162007E-3</v>
      </c>
      <c r="O435" s="90">
        <v>43686</v>
      </c>
      <c r="P435" s="54">
        <v>22.25</v>
      </c>
      <c r="Q435" s="54">
        <v>2966500</v>
      </c>
      <c r="R435" s="107">
        <f t="shared" si="38"/>
        <v>-1.0786516853932504E-2</v>
      </c>
      <c r="W435" s="90">
        <v>41901</v>
      </c>
      <c r="X435" s="54">
        <v>49.173935</v>
      </c>
      <c r="Y435" s="54">
        <v>761540</v>
      </c>
      <c r="Z435" s="107">
        <f t="shared" si="39"/>
        <v>-1.4260339344410844E-2</v>
      </c>
      <c r="AE435" s="90">
        <v>41901</v>
      </c>
      <c r="AF435" s="54">
        <v>20.314057999999999</v>
      </c>
      <c r="AG435" s="54">
        <v>48506990</v>
      </c>
      <c r="AH435" s="107">
        <f t="shared" si="40"/>
        <v>1.3359221481006323E-3</v>
      </c>
      <c r="AL435" s="10">
        <v>42265</v>
      </c>
      <c r="AM435">
        <v>1958.030029</v>
      </c>
      <c r="AN435">
        <v>6021240000</v>
      </c>
      <c r="AO435" s="107">
        <f t="shared" si="41"/>
        <v>4.5657839091290953E-3</v>
      </c>
    </row>
    <row r="436" spans="1:41" x14ac:dyDescent="0.15">
      <c r="A436" s="10">
        <v>42268</v>
      </c>
      <c r="B436" s="9">
        <v>27.419499999999999</v>
      </c>
      <c r="C436">
        <v>65666000</v>
      </c>
      <c r="D436" s="107">
        <f t="shared" si="37"/>
        <v>-1.8216962380787294E-2</v>
      </c>
      <c r="H436" s="90">
        <v>42543</v>
      </c>
      <c r="I436" s="54">
        <v>41.669998</v>
      </c>
      <c r="J436" s="54">
        <v>1360100</v>
      </c>
      <c r="K436" s="107">
        <f t="shared" si="42"/>
        <v>2.5678042989106808E-2</v>
      </c>
      <c r="O436" s="90">
        <v>43689</v>
      </c>
      <c r="P436" s="54">
        <v>22.01</v>
      </c>
      <c r="Q436" s="54">
        <v>1422800</v>
      </c>
      <c r="R436" s="107">
        <f t="shared" si="38"/>
        <v>2.3625670149931777E-2</v>
      </c>
      <c r="W436" s="90">
        <v>41904</v>
      </c>
      <c r="X436" s="54">
        <v>48.472698000000001</v>
      </c>
      <c r="Y436" s="54">
        <v>783330</v>
      </c>
      <c r="Z436" s="107">
        <f t="shared" si="39"/>
        <v>-3.0741655849236937E-2</v>
      </c>
      <c r="AE436" s="90">
        <v>41904</v>
      </c>
      <c r="AF436" s="54">
        <v>20.341196</v>
      </c>
      <c r="AG436" s="54">
        <v>22575326</v>
      </c>
      <c r="AH436" s="107">
        <f t="shared" si="40"/>
        <v>5.1457151290414949E-3</v>
      </c>
      <c r="AL436" s="10">
        <v>42268</v>
      </c>
      <c r="AM436">
        <v>1966.969971</v>
      </c>
      <c r="AN436">
        <v>3269350000</v>
      </c>
      <c r="AO436" s="107">
        <f t="shared" si="41"/>
        <v>-1.2318429542511833E-2</v>
      </c>
    </row>
    <row r="437" spans="1:41" x14ac:dyDescent="0.15">
      <c r="A437" s="10">
        <v>42269</v>
      </c>
      <c r="B437" s="9">
        <v>26.92</v>
      </c>
      <c r="C437">
        <v>76834000</v>
      </c>
      <c r="D437" s="107">
        <f t="shared" si="37"/>
        <v>-4.327674591381947E-3</v>
      </c>
      <c r="H437" s="90">
        <v>42544</v>
      </c>
      <c r="I437" s="54">
        <v>42.740001999999997</v>
      </c>
      <c r="J437" s="54">
        <v>1533600</v>
      </c>
      <c r="K437" s="107">
        <f t="shared" si="42"/>
        <v>-5.8259285996289822E-2</v>
      </c>
      <c r="O437" s="90">
        <v>43690</v>
      </c>
      <c r="P437" s="54">
        <v>22.530000999999999</v>
      </c>
      <c r="Q437" s="54">
        <v>2413300</v>
      </c>
      <c r="R437" s="107">
        <f t="shared" si="38"/>
        <v>-7.7230356092749308E-2</v>
      </c>
      <c r="W437" s="90">
        <v>41905</v>
      </c>
      <c r="X437" s="54">
        <v>46.982567000000003</v>
      </c>
      <c r="Y437" s="54">
        <v>588970</v>
      </c>
      <c r="Z437" s="107">
        <f t="shared" si="39"/>
        <v>1.6791206832100114E-2</v>
      </c>
      <c r="AE437" s="90">
        <v>41905</v>
      </c>
      <c r="AF437" s="54">
        <v>20.445865999999999</v>
      </c>
      <c r="AG437" s="54">
        <v>26688420</v>
      </c>
      <c r="AH437" s="107">
        <f t="shared" si="40"/>
        <v>3.6028310075004732E-3</v>
      </c>
      <c r="AL437" s="10">
        <v>42269</v>
      </c>
      <c r="AM437">
        <v>1942.73999</v>
      </c>
      <c r="AN437">
        <v>3808260000</v>
      </c>
      <c r="AO437" s="107">
        <f t="shared" si="41"/>
        <v>-2.0486426492924981E-3</v>
      </c>
    </row>
    <row r="438" spans="1:41" x14ac:dyDescent="0.15">
      <c r="A438" s="10">
        <v>42270</v>
      </c>
      <c r="B438" s="9">
        <v>26.803498999999999</v>
      </c>
      <c r="C438">
        <v>44752000</v>
      </c>
      <c r="D438" s="107">
        <f t="shared" si="37"/>
        <v>-4.3277558650084424E-3</v>
      </c>
      <c r="H438" s="90">
        <v>42545</v>
      </c>
      <c r="I438" s="54">
        <v>40.25</v>
      </c>
      <c r="J438" s="54">
        <v>2767100</v>
      </c>
      <c r="K438" s="107">
        <f t="shared" si="42"/>
        <v>-3.5031055900621055E-2</v>
      </c>
      <c r="O438" s="90">
        <v>43691</v>
      </c>
      <c r="P438" s="54">
        <v>20.790001</v>
      </c>
      <c r="Q438" s="54">
        <v>3628700</v>
      </c>
      <c r="R438" s="107">
        <f t="shared" si="38"/>
        <v>-2.5974072824719974E-2</v>
      </c>
      <c r="W438" s="90">
        <v>41906</v>
      </c>
      <c r="X438" s="54">
        <v>47.771461000000002</v>
      </c>
      <c r="Y438" s="54">
        <v>511590</v>
      </c>
      <c r="Z438" s="107">
        <f t="shared" si="39"/>
        <v>-2.56879101939127E-2</v>
      </c>
      <c r="AE438" s="90">
        <v>41906</v>
      </c>
      <c r="AF438" s="54">
        <v>20.519528999999999</v>
      </c>
      <c r="AG438" s="54">
        <v>20828254</v>
      </c>
      <c r="AH438" s="107">
        <f t="shared" si="40"/>
        <v>-1.4736546828145958E-2</v>
      </c>
      <c r="AL438" s="10">
        <v>42270</v>
      </c>
      <c r="AM438">
        <v>1938.76001</v>
      </c>
      <c r="AN438">
        <v>3190530000</v>
      </c>
      <c r="AO438" s="107">
        <f t="shared" si="41"/>
        <v>-3.3629845707411343E-3</v>
      </c>
    </row>
    <row r="439" spans="1:41" x14ac:dyDescent="0.15">
      <c r="A439" s="10">
        <v>42271</v>
      </c>
      <c r="B439" s="9">
        <v>26.6875</v>
      </c>
      <c r="C439">
        <v>70020000</v>
      </c>
      <c r="D439" s="107">
        <f t="shared" si="37"/>
        <v>-1.779859484777524E-2</v>
      </c>
      <c r="H439" s="90">
        <v>42548</v>
      </c>
      <c r="I439" s="54">
        <v>38.840000000000003</v>
      </c>
      <c r="J439" s="54">
        <v>1835300</v>
      </c>
      <c r="K439" s="107">
        <f t="shared" si="42"/>
        <v>-8.7538619979403709E-3</v>
      </c>
      <c r="O439" s="90">
        <v>43692</v>
      </c>
      <c r="P439" s="54">
        <v>20.25</v>
      </c>
      <c r="Q439" s="54">
        <v>2894000</v>
      </c>
      <c r="R439" s="107">
        <f t="shared" si="38"/>
        <v>2.1234567901234458E-2</v>
      </c>
      <c r="W439" s="90">
        <v>41907</v>
      </c>
      <c r="X439" s="54">
        <v>46.544311999999998</v>
      </c>
      <c r="Y439" s="54">
        <v>756400</v>
      </c>
      <c r="Z439" s="107">
        <f t="shared" si="39"/>
        <v>0</v>
      </c>
      <c r="AE439" s="90">
        <v>41907</v>
      </c>
      <c r="AF439" s="54">
        <v>20.217141999999999</v>
      </c>
      <c r="AG439" s="54">
        <v>17862530</v>
      </c>
      <c r="AH439" s="107">
        <f t="shared" si="40"/>
        <v>1.4956960781103534E-2</v>
      </c>
      <c r="AL439" s="10">
        <v>42271</v>
      </c>
      <c r="AM439">
        <v>1932.23999</v>
      </c>
      <c r="AN439">
        <v>4091530000</v>
      </c>
      <c r="AO439" s="107">
        <f t="shared" si="41"/>
        <v>-4.6579307159455574E-4</v>
      </c>
    </row>
    <row r="440" spans="1:41" x14ac:dyDescent="0.15">
      <c r="A440" s="10">
        <v>42272</v>
      </c>
      <c r="B440" s="9">
        <v>26.212499999999999</v>
      </c>
      <c r="C440">
        <v>80620000</v>
      </c>
      <c r="D440" s="107">
        <f t="shared" si="37"/>
        <v>-3.8512198378636175E-2</v>
      </c>
      <c r="H440" s="90">
        <v>42549</v>
      </c>
      <c r="I440" s="54">
        <v>38.5</v>
      </c>
      <c r="J440" s="54">
        <v>910900</v>
      </c>
      <c r="K440" s="107">
        <f t="shared" si="42"/>
        <v>1.6883168831168804E-2</v>
      </c>
      <c r="O440" s="90">
        <v>43693</v>
      </c>
      <c r="P440" s="54">
        <v>20.68</v>
      </c>
      <c r="Q440" s="54">
        <v>1892500</v>
      </c>
      <c r="R440" s="107">
        <f t="shared" si="38"/>
        <v>-5.3191489361701372E-3</v>
      </c>
      <c r="W440" s="90">
        <v>41908</v>
      </c>
      <c r="X440" s="54">
        <v>46.544311999999998</v>
      </c>
      <c r="Y440" s="54">
        <v>586430</v>
      </c>
      <c r="Z440" s="107">
        <f t="shared" si="39"/>
        <v>0</v>
      </c>
      <c r="AE440" s="90">
        <v>41908</v>
      </c>
      <c r="AF440" s="54">
        <v>20.519528999999999</v>
      </c>
      <c r="AG440" s="54">
        <v>17984419</v>
      </c>
      <c r="AH440" s="107">
        <f t="shared" si="40"/>
        <v>-5.1010430112699012E-3</v>
      </c>
      <c r="AL440" s="10">
        <v>42272</v>
      </c>
      <c r="AM440">
        <v>1931.339966</v>
      </c>
      <c r="AN440">
        <v>3721870000</v>
      </c>
      <c r="AO440" s="107">
        <f t="shared" si="41"/>
        <v>-2.5666090316902812E-2</v>
      </c>
    </row>
    <row r="441" spans="1:41" x14ac:dyDescent="0.15">
      <c r="A441" s="10">
        <v>42275</v>
      </c>
      <c r="B441" s="9">
        <v>25.202998999999998</v>
      </c>
      <c r="C441">
        <v>108690000</v>
      </c>
      <c r="D441" s="107">
        <f t="shared" si="37"/>
        <v>-1.5851288174077993E-2</v>
      </c>
      <c r="H441" s="90">
        <v>42550</v>
      </c>
      <c r="I441" s="54">
        <v>39.150002000000001</v>
      </c>
      <c r="J441" s="54">
        <v>1079400</v>
      </c>
      <c r="K441" s="107">
        <f t="shared" si="42"/>
        <v>-3.8314685143566729E-3</v>
      </c>
      <c r="O441" s="90">
        <v>43696</v>
      </c>
      <c r="P441" s="54">
        <v>20.57</v>
      </c>
      <c r="Q441" s="54">
        <v>1540900</v>
      </c>
      <c r="R441" s="107">
        <f t="shared" si="38"/>
        <v>-4.8619348565870357E-4</v>
      </c>
      <c r="W441" s="90">
        <v>41911</v>
      </c>
      <c r="X441" s="54">
        <v>46.544311999999998</v>
      </c>
      <c r="Y441" s="54">
        <v>508940</v>
      </c>
      <c r="Z441" s="107">
        <f t="shared" si="39"/>
        <v>-3.2015168684843665E-2</v>
      </c>
      <c r="AE441" s="90">
        <v>41911</v>
      </c>
      <c r="AF441" s="54">
        <v>20.414857999999999</v>
      </c>
      <c r="AG441" s="54">
        <v>16623209</v>
      </c>
      <c r="AH441" s="107">
        <f t="shared" si="40"/>
        <v>7.5389209173044591E-2</v>
      </c>
      <c r="AL441" s="10">
        <v>42275</v>
      </c>
      <c r="AM441">
        <v>1881.7700199999999</v>
      </c>
      <c r="AN441">
        <v>4326660000</v>
      </c>
      <c r="AO441" s="107">
        <f t="shared" si="41"/>
        <v>1.2328530985949993E-3</v>
      </c>
    </row>
    <row r="442" spans="1:41" x14ac:dyDescent="0.15">
      <c r="A442" s="10">
        <v>42276</v>
      </c>
      <c r="B442" s="9">
        <v>24.803498999999999</v>
      </c>
      <c r="C442">
        <v>89150000</v>
      </c>
      <c r="D442" s="107">
        <f t="shared" si="37"/>
        <v>3.1890702194879994E-2</v>
      </c>
      <c r="H442" s="90">
        <v>42551</v>
      </c>
      <c r="I442" s="54">
        <v>39</v>
      </c>
      <c r="J442" s="54">
        <v>696100</v>
      </c>
      <c r="K442" s="107">
        <f t="shared" si="42"/>
        <v>-2.4102538461538425E-2</v>
      </c>
      <c r="O442" s="90">
        <v>43697</v>
      </c>
      <c r="P442" s="54">
        <v>20.559999000000001</v>
      </c>
      <c r="Q442" s="54">
        <v>2309000</v>
      </c>
      <c r="R442" s="107">
        <f t="shared" si="38"/>
        <v>-2.0914397904396753E-2</v>
      </c>
      <c r="W442" s="90">
        <v>41912</v>
      </c>
      <c r="X442" s="54">
        <v>45.054188000000003</v>
      </c>
      <c r="Y442" s="54">
        <v>1059140</v>
      </c>
      <c r="Z442" s="107">
        <f t="shared" si="39"/>
        <v>-2.5291855221095116E-2</v>
      </c>
      <c r="AE442" s="90">
        <v>41912</v>
      </c>
      <c r="AF442" s="54">
        <v>21.953918000000002</v>
      </c>
      <c r="AG442" s="54">
        <v>183556692</v>
      </c>
      <c r="AH442" s="107">
        <f t="shared" si="40"/>
        <v>-2.0660457964724155E-2</v>
      </c>
      <c r="AL442" s="10">
        <v>42276</v>
      </c>
      <c r="AM442">
        <v>1884.089966</v>
      </c>
      <c r="AN442">
        <v>4132390000</v>
      </c>
      <c r="AO442" s="107">
        <f t="shared" si="41"/>
        <v>1.9075555652102061E-2</v>
      </c>
    </row>
    <row r="443" spans="1:41" x14ac:dyDescent="0.15">
      <c r="A443" s="10">
        <v>42277</v>
      </c>
      <c r="B443" s="9">
        <v>25.5945</v>
      </c>
      <c r="C443">
        <v>80094000</v>
      </c>
      <c r="D443" s="107">
        <f t="shared" si="37"/>
        <v>1.724976069077333E-2</v>
      </c>
      <c r="H443" s="90">
        <v>42552</v>
      </c>
      <c r="I443" s="54">
        <v>38.060001</v>
      </c>
      <c r="J443" s="54">
        <v>927800</v>
      </c>
      <c r="K443" s="107">
        <f t="shared" si="42"/>
        <v>2.4435128102072268E-2</v>
      </c>
      <c r="O443" s="90">
        <v>43698</v>
      </c>
      <c r="P443" s="54">
        <v>20.129999000000002</v>
      </c>
      <c r="Q443" s="54">
        <v>2480200</v>
      </c>
      <c r="R443" s="107">
        <f t="shared" si="38"/>
        <v>-3.2786886874659027E-2</v>
      </c>
      <c r="W443" s="90">
        <v>41913</v>
      </c>
      <c r="X443" s="54">
        <v>43.914684000000001</v>
      </c>
      <c r="Y443" s="54">
        <v>2151760</v>
      </c>
      <c r="Z443" s="107">
        <f t="shared" si="39"/>
        <v>9.9801469594997805E-3</v>
      </c>
      <c r="AE443" s="90">
        <v>41913</v>
      </c>
      <c r="AF443" s="54">
        <v>21.500340000000001</v>
      </c>
      <c r="AG443" s="54">
        <v>57718505</v>
      </c>
      <c r="AH443" s="107">
        <f t="shared" si="40"/>
        <v>-1.0818759145204249E-2</v>
      </c>
      <c r="AL443" s="10">
        <v>42277</v>
      </c>
      <c r="AM443">
        <v>1920.030029</v>
      </c>
      <c r="AN443">
        <v>4525070000</v>
      </c>
      <c r="AO443" s="107">
        <f t="shared" si="41"/>
        <v>1.9738842324117378E-3</v>
      </c>
    </row>
    <row r="444" spans="1:41" x14ac:dyDescent="0.15">
      <c r="A444" s="10">
        <v>42278</v>
      </c>
      <c r="B444" s="9">
        <v>26.035999</v>
      </c>
      <c r="C444">
        <v>75370000</v>
      </c>
      <c r="D444" s="107">
        <f t="shared" si="37"/>
        <v>2.2699417064810934E-2</v>
      </c>
      <c r="H444" s="90">
        <v>42556</v>
      </c>
      <c r="I444" s="54">
        <v>38.990001999999997</v>
      </c>
      <c r="J444" s="54">
        <v>1223500</v>
      </c>
      <c r="K444" s="107">
        <f t="shared" si="42"/>
        <v>2.4108693300400441E-2</v>
      </c>
      <c r="O444" s="90">
        <v>43699</v>
      </c>
      <c r="P444" s="54">
        <v>19.469999000000001</v>
      </c>
      <c r="Q444" s="54">
        <v>2977400</v>
      </c>
      <c r="R444" s="107">
        <f t="shared" si="38"/>
        <v>-2.5680535474090216E-2</v>
      </c>
      <c r="W444" s="90">
        <v>41914</v>
      </c>
      <c r="X444" s="54">
        <v>44.352958999999998</v>
      </c>
      <c r="Y444" s="54">
        <v>885130</v>
      </c>
      <c r="Z444" s="107">
        <f t="shared" si="39"/>
        <v>2.5691611691567307E-2</v>
      </c>
      <c r="AE444" s="90">
        <v>41914</v>
      </c>
      <c r="AF444" s="54">
        <v>21.267733</v>
      </c>
      <c r="AG444" s="54">
        <v>29751322</v>
      </c>
      <c r="AH444" s="107">
        <f t="shared" si="40"/>
        <v>-7.6556819666674381E-3</v>
      </c>
      <c r="AL444" s="10">
        <v>42278</v>
      </c>
      <c r="AM444">
        <v>1923.8199460000001</v>
      </c>
      <c r="AN444">
        <v>3983600000</v>
      </c>
      <c r="AO444" s="107">
        <f t="shared" si="41"/>
        <v>1.4315289254205554E-2</v>
      </c>
    </row>
    <row r="445" spans="1:41" x14ac:dyDescent="0.15">
      <c r="A445" s="10">
        <v>42279</v>
      </c>
      <c r="B445" s="9">
        <v>26.627001</v>
      </c>
      <c r="C445">
        <v>91956000</v>
      </c>
      <c r="D445" s="107">
        <f t="shared" si="37"/>
        <v>2.0918578100477925E-2</v>
      </c>
      <c r="H445" s="90">
        <v>42557</v>
      </c>
      <c r="I445" s="54">
        <v>39.93</v>
      </c>
      <c r="J445" s="54">
        <v>918600</v>
      </c>
      <c r="K445" s="107">
        <f t="shared" si="42"/>
        <v>7.0122464312547539E-3</v>
      </c>
      <c r="O445" s="90">
        <v>43700</v>
      </c>
      <c r="P445" s="54">
        <v>18.969999000000001</v>
      </c>
      <c r="Q445" s="54">
        <v>2647900</v>
      </c>
      <c r="R445" s="107">
        <f t="shared" si="38"/>
        <v>6.3258305917675006E-3</v>
      </c>
      <c r="W445" s="90">
        <v>41915</v>
      </c>
      <c r="X445" s="54">
        <v>45.492457999999999</v>
      </c>
      <c r="Y445" s="54">
        <v>858310</v>
      </c>
      <c r="Z445" s="107">
        <f t="shared" si="39"/>
        <v>-1.1560773436335325E-2</v>
      </c>
      <c r="AE445" s="90">
        <v>41915</v>
      </c>
      <c r="AF445" s="54">
        <v>21.104914000000001</v>
      </c>
      <c r="AG445" s="54">
        <v>22737132</v>
      </c>
      <c r="AH445" s="107">
        <f t="shared" si="40"/>
        <v>-1.6348135794346352E-2</v>
      </c>
      <c r="AL445" s="10">
        <v>42279</v>
      </c>
      <c r="AM445">
        <v>1951.3599850000001</v>
      </c>
      <c r="AN445">
        <v>4378570000</v>
      </c>
      <c r="AO445" s="107">
        <f t="shared" si="41"/>
        <v>1.8289841072046009E-2</v>
      </c>
    </row>
    <row r="446" spans="1:41" x14ac:dyDescent="0.15">
      <c r="A446" s="10">
        <v>42282</v>
      </c>
      <c r="B446" s="9">
        <v>27.184000000000001</v>
      </c>
      <c r="C446">
        <v>67828000</v>
      </c>
      <c r="D446" s="107">
        <f t="shared" si="37"/>
        <v>-1.1403730135373769E-2</v>
      </c>
      <c r="H446" s="90">
        <v>42558</v>
      </c>
      <c r="I446" s="54">
        <v>40.209999000000003</v>
      </c>
      <c r="J446" s="54">
        <v>1058400</v>
      </c>
      <c r="K446" s="107">
        <f t="shared" si="42"/>
        <v>6.4661031202710717E-3</v>
      </c>
      <c r="O446" s="90">
        <v>43703</v>
      </c>
      <c r="P446" s="54">
        <v>19.09</v>
      </c>
      <c r="Q446" s="54">
        <v>1398600</v>
      </c>
      <c r="R446" s="107">
        <f t="shared" si="38"/>
        <v>-2.5667888947092599E-2</v>
      </c>
      <c r="W446" s="90">
        <v>41918</v>
      </c>
      <c r="X446" s="54">
        <v>44.966529999999999</v>
      </c>
      <c r="Y446" s="54">
        <v>625770</v>
      </c>
      <c r="Z446" s="107">
        <f t="shared" si="39"/>
        <v>-4.4834168880720782E-2</v>
      </c>
      <c r="AE446" s="90">
        <v>41918</v>
      </c>
      <c r="AF446" s="54">
        <v>20.759888</v>
      </c>
      <c r="AG446" s="54">
        <v>22155962</v>
      </c>
      <c r="AH446" s="107">
        <f t="shared" si="40"/>
        <v>-1.0831368647075568E-2</v>
      </c>
      <c r="AL446" s="10">
        <v>42282</v>
      </c>
      <c r="AM446">
        <v>1987.0500489999999</v>
      </c>
      <c r="AN446">
        <v>4334490000</v>
      </c>
      <c r="AO446" s="107">
        <f t="shared" si="41"/>
        <v>-3.5882362417535285E-3</v>
      </c>
    </row>
    <row r="447" spans="1:41" x14ac:dyDescent="0.15">
      <c r="A447" s="10">
        <v>42283</v>
      </c>
      <c r="B447" s="9">
        <v>26.874001</v>
      </c>
      <c r="C447">
        <v>90056000</v>
      </c>
      <c r="D447" s="107">
        <f t="shared" si="37"/>
        <v>8.2979456613103686E-3</v>
      </c>
      <c r="H447" s="90">
        <v>42559</v>
      </c>
      <c r="I447" s="54">
        <v>40.470001000000003</v>
      </c>
      <c r="J447" s="54">
        <v>829400</v>
      </c>
      <c r="K447" s="107">
        <f t="shared" si="42"/>
        <v>-4.9419321734145427E-4</v>
      </c>
      <c r="O447" s="90">
        <v>43704</v>
      </c>
      <c r="P447" s="54">
        <v>18.600000000000001</v>
      </c>
      <c r="Q447" s="54">
        <v>1387100</v>
      </c>
      <c r="R447" s="107">
        <f t="shared" si="38"/>
        <v>3.6021505376343965E-2</v>
      </c>
      <c r="W447" s="90">
        <v>41919</v>
      </c>
      <c r="X447" s="54">
        <v>42.950493000000002</v>
      </c>
      <c r="Y447" s="54">
        <v>985350</v>
      </c>
      <c r="Z447" s="107">
        <f t="shared" si="39"/>
        <v>1.0204073792587032E-2</v>
      </c>
      <c r="AE447" s="90">
        <v>41919</v>
      </c>
      <c r="AF447" s="54">
        <v>20.535029999999999</v>
      </c>
      <c r="AG447" s="54">
        <v>22865674</v>
      </c>
      <c r="AH447" s="107">
        <f t="shared" si="40"/>
        <v>2.907339312384738E-2</v>
      </c>
      <c r="AL447" s="10">
        <v>42283</v>
      </c>
      <c r="AM447">
        <v>1979.920044</v>
      </c>
      <c r="AN447">
        <v>4202400000</v>
      </c>
      <c r="AO447" s="107">
        <f t="shared" si="41"/>
        <v>8.035633584403401E-3</v>
      </c>
    </row>
    <row r="448" spans="1:41" x14ac:dyDescent="0.15">
      <c r="A448" s="10">
        <v>42284</v>
      </c>
      <c r="B448" s="9">
        <v>27.097000000000001</v>
      </c>
      <c r="C448">
        <v>76242000</v>
      </c>
      <c r="D448" s="107">
        <f t="shared" si="37"/>
        <v>-1.620101856294065E-2</v>
      </c>
      <c r="H448" s="90">
        <v>42562</v>
      </c>
      <c r="I448" s="54">
        <v>40.450001</v>
      </c>
      <c r="J448" s="54">
        <v>763300</v>
      </c>
      <c r="K448" s="107">
        <f t="shared" si="42"/>
        <v>2.3980147738438928E-2</v>
      </c>
      <c r="O448" s="90">
        <v>43705</v>
      </c>
      <c r="P448" s="54">
        <v>19.27</v>
      </c>
      <c r="Q448" s="54">
        <v>2008800</v>
      </c>
      <c r="R448" s="107">
        <f t="shared" si="38"/>
        <v>-1.2973533990659036E-2</v>
      </c>
      <c r="W448" s="90">
        <v>41920</v>
      </c>
      <c r="X448" s="54">
        <v>43.388762999999997</v>
      </c>
      <c r="Y448" s="54">
        <v>1149140</v>
      </c>
      <c r="Z448" s="107">
        <f t="shared" si="39"/>
        <v>-5.4545551344711063E-2</v>
      </c>
      <c r="AE448" s="90">
        <v>41920</v>
      </c>
      <c r="AF448" s="54">
        <v>21.132052999999999</v>
      </c>
      <c r="AG448" s="54">
        <v>36490846</v>
      </c>
      <c r="AH448" s="107">
        <f t="shared" si="40"/>
        <v>-3.0269657188537247E-2</v>
      </c>
      <c r="AL448" s="10">
        <v>42284</v>
      </c>
      <c r="AM448">
        <v>1995.829956</v>
      </c>
      <c r="AN448">
        <v>4666470000</v>
      </c>
      <c r="AO448" s="107">
        <f t="shared" si="41"/>
        <v>8.8184356322988933E-3</v>
      </c>
    </row>
    <row r="449" spans="1:41" x14ac:dyDescent="0.15">
      <c r="A449" s="10">
        <v>42285</v>
      </c>
      <c r="B449" s="9">
        <v>26.658000999999999</v>
      </c>
      <c r="C449">
        <v>93528000</v>
      </c>
      <c r="D449" s="107">
        <f t="shared" si="37"/>
        <v>1.2454009586090109E-2</v>
      </c>
      <c r="H449" s="90">
        <v>42563</v>
      </c>
      <c r="I449" s="54">
        <v>41.419998</v>
      </c>
      <c r="J449" s="54">
        <v>760300</v>
      </c>
      <c r="K449" s="107">
        <f t="shared" si="42"/>
        <v>-2.1970063832451148E-2</v>
      </c>
      <c r="O449" s="90">
        <v>43706</v>
      </c>
      <c r="P449" s="54">
        <v>19.02</v>
      </c>
      <c r="Q449" s="54">
        <v>2797400</v>
      </c>
      <c r="R449" s="107">
        <f t="shared" si="38"/>
        <v>2.1029968454260306E-3</v>
      </c>
      <c r="W449" s="90">
        <v>41921</v>
      </c>
      <c r="X449" s="54">
        <v>41.022098999999997</v>
      </c>
      <c r="Y449" s="54">
        <v>885660</v>
      </c>
      <c r="Z449" s="107">
        <f t="shared" si="39"/>
        <v>-1.923078095053099E-2</v>
      </c>
      <c r="AE449" s="90">
        <v>41921</v>
      </c>
      <c r="AF449" s="54">
        <v>20.492393</v>
      </c>
      <c r="AG449" s="54">
        <v>21267576</v>
      </c>
      <c r="AH449" s="107">
        <f t="shared" si="40"/>
        <v>-1.8918044368951836E-2</v>
      </c>
      <c r="AL449" s="10">
        <v>42285</v>
      </c>
      <c r="AM449">
        <v>2013.4300539999999</v>
      </c>
      <c r="AN449">
        <v>3939140000</v>
      </c>
      <c r="AO449" s="107">
        <f t="shared" si="41"/>
        <v>7.251113576554058E-4</v>
      </c>
    </row>
    <row r="450" spans="1:41" x14ac:dyDescent="0.15">
      <c r="A450" s="10">
        <v>42286</v>
      </c>
      <c r="B450" s="9">
        <v>26.99</v>
      </c>
      <c r="C450">
        <v>70748000</v>
      </c>
      <c r="D450" s="107">
        <f t="shared" si="37"/>
        <v>1.9247906632086087E-2</v>
      </c>
      <c r="H450" s="90">
        <v>42564</v>
      </c>
      <c r="I450" s="54">
        <v>40.509998000000003</v>
      </c>
      <c r="J450" s="54">
        <v>474900</v>
      </c>
      <c r="K450" s="107">
        <f t="shared" si="42"/>
        <v>-3.5053025675291338E-2</v>
      </c>
      <c r="O450" s="90">
        <v>43707</v>
      </c>
      <c r="P450" s="54">
        <v>19.059999000000001</v>
      </c>
      <c r="Q450" s="54">
        <v>1688000</v>
      </c>
      <c r="R450" s="107">
        <f t="shared" si="38"/>
        <v>-4.8793286925146173E-2</v>
      </c>
      <c r="W450" s="90">
        <v>41922</v>
      </c>
      <c r="X450" s="54">
        <v>40.233212000000002</v>
      </c>
      <c r="Y450" s="54">
        <v>738850</v>
      </c>
      <c r="Z450" s="107">
        <f t="shared" si="39"/>
        <v>-3.4858414983124031E-2</v>
      </c>
      <c r="AE450" s="90">
        <v>41922</v>
      </c>
      <c r="AF450" s="54">
        <v>20.104717000000001</v>
      </c>
      <c r="AG450" s="54">
        <v>21689791</v>
      </c>
      <c r="AH450" s="107">
        <f t="shared" si="40"/>
        <v>-2.6995804019524394E-2</v>
      </c>
      <c r="AL450" s="10">
        <v>42286</v>
      </c>
      <c r="AM450">
        <v>2014.8900149999999</v>
      </c>
      <c r="AN450">
        <v>3706900000</v>
      </c>
      <c r="AO450" s="107">
        <f t="shared" si="41"/>
        <v>1.2754770636946855E-3</v>
      </c>
    </row>
    <row r="451" spans="1:41" x14ac:dyDescent="0.15">
      <c r="A451" s="10">
        <v>42289</v>
      </c>
      <c r="B451" s="9">
        <v>27.509501</v>
      </c>
      <c r="C451">
        <v>55522000</v>
      </c>
      <c r="D451" s="107">
        <f t="shared" ref="D451:D514" si="43">B452/B451-1</f>
        <v>-2.3446808431748511E-3</v>
      </c>
      <c r="H451" s="90">
        <v>42565</v>
      </c>
      <c r="I451" s="54">
        <v>39.090000000000003</v>
      </c>
      <c r="J451" s="54">
        <v>682700</v>
      </c>
      <c r="K451" s="107">
        <f t="shared" si="42"/>
        <v>-7.6745715016629523E-3</v>
      </c>
      <c r="O451" s="90">
        <v>43711</v>
      </c>
      <c r="P451" s="54">
        <v>18.129999000000002</v>
      </c>
      <c r="Q451" s="54">
        <v>2927100</v>
      </c>
      <c r="R451" s="107">
        <f t="shared" ref="R451:R514" si="44">P452/P451-1</f>
        <v>2.4269223622130243E-2</v>
      </c>
      <c r="W451" s="90">
        <v>41925</v>
      </c>
      <c r="X451" s="54">
        <v>38.830745999999998</v>
      </c>
      <c r="Y451" s="54">
        <v>838010</v>
      </c>
      <c r="Z451" s="107">
        <f t="shared" si="39"/>
        <v>6.7721078549456415E-3</v>
      </c>
      <c r="AE451" s="90">
        <v>41925</v>
      </c>
      <c r="AF451" s="54">
        <v>19.561973999999999</v>
      </c>
      <c r="AG451" s="54">
        <v>22937666</v>
      </c>
      <c r="AH451" s="107">
        <f t="shared" si="40"/>
        <v>2.5763759833237199E-3</v>
      </c>
      <c r="AL451" s="10">
        <v>42289</v>
      </c>
      <c r="AM451">
        <v>2017.459961</v>
      </c>
      <c r="AN451">
        <v>2893250000</v>
      </c>
      <c r="AO451" s="107">
        <f t="shared" si="41"/>
        <v>-6.8254241800043136E-3</v>
      </c>
    </row>
    <row r="452" spans="1:41" x14ac:dyDescent="0.15">
      <c r="A452" s="10">
        <v>42290</v>
      </c>
      <c r="B452" s="9">
        <v>27.445</v>
      </c>
      <c r="C452">
        <v>58760000</v>
      </c>
      <c r="D452" s="107">
        <f t="shared" si="43"/>
        <v>-7.4147932228092461E-3</v>
      </c>
      <c r="H452" s="90">
        <v>42566</v>
      </c>
      <c r="I452" s="54">
        <v>38.790000999999997</v>
      </c>
      <c r="J452" s="54">
        <v>457700</v>
      </c>
      <c r="K452" s="107">
        <f t="shared" si="42"/>
        <v>3.6865170485559151E-2</v>
      </c>
      <c r="O452" s="90">
        <v>43712</v>
      </c>
      <c r="P452" s="54">
        <v>18.57</v>
      </c>
      <c r="Q452" s="54">
        <v>2060400</v>
      </c>
      <c r="R452" s="107">
        <f t="shared" si="44"/>
        <v>2.3155627355950337E-2</v>
      </c>
      <c r="W452" s="90">
        <v>41926</v>
      </c>
      <c r="X452" s="54">
        <v>39.093711999999996</v>
      </c>
      <c r="Y452" s="54">
        <v>1148350</v>
      </c>
      <c r="Z452" s="107">
        <f t="shared" ref="Z452:Z515" si="45">X453/X452-1</f>
        <v>4.9327293350910351E-2</v>
      </c>
      <c r="AE452" s="90">
        <v>41926</v>
      </c>
      <c r="AF452" s="54">
        <v>19.612373000000002</v>
      </c>
      <c r="AG452" s="54">
        <v>29493763</v>
      </c>
      <c r="AH452" s="107">
        <f t="shared" ref="AH452:AH515" si="46">AF453/AF452-1</f>
        <v>-6.9182347286582679E-3</v>
      </c>
      <c r="AL452" s="10">
        <v>42290</v>
      </c>
      <c r="AM452">
        <v>2003.6899410000001</v>
      </c>
      <c r="AN452">
        <v>3401920000</v>
      </c>
      <c r="AO452" s="107">
        <f t="shared" ref="AO452:AO515" si="47">AM453/AM452-1</f>
        <v>-4.7162741133909281E-3</v>
      </c>
    </row>
    <row r="453" spans="1:41" x14ac:dyDescent="0.15">
      <c r="A453" s="10">
        <v>42291</v>
      </c>
      <c r="B453" s="9">
        <v>27.241501</v>
      </c>
      <c r="C453">
        <v>71642000</v>
      </c>
      <c r="D453" s="107">
        <f t="shared" si="43"/>
        <v>3.2321970804765954E-2</v>
      </c>
      <c r="H453" s="90">
        <v>42569</v>
      </c>
      <c r="I453" s="54">
        <v>40.220001000000003</v>
      </c>
      <c r="J453" s="54">
        <v>1308500</v>
      </c>
      <c r="K453" s="107">
        <f t="shared" ref="K453:K516" si="48">I454/I453-1</f>
        <v>-1.9641993544455727E-2</v>
      </c>
      <c r="O453" s="90">
        <v>43713</v>
      </c>
      <c r="P453" s="54">
        <v>19</v>
      </c>
      <c r="Q453" s="54">
        <v>2475100</v>
      </c>
      <c r="R453" s="107">
        <f t="shared" si="44"/>
        <v>-4.4736842105263186E-2</v>
      </c>
      <c r="W453" s="90">
        <v>41927</v>
      </c>
      <c r="X453" s="54">
        <v>41.022098999999997</v>
      </c>
      <c r="Y453" s="54">
        <v>1935440</v>
      </c>
      <c r="Z453" s="107">
        <f t="shared" si="45"/>
        <v>4.9145510569802875E-2</v>
      </c>
      <c r="AE453" s="90">
        <v>41927</v>
      </c>
      <c r="AF453" s="54">
        <v>19.476690000000001</v>
      </c>
      <c r="AG453" s="54">
        <v>39921314</v>
      </c>
      <c r="AH453" s="107">
        <f t="shared" si="46"/>
        <v>-4.6974973673658216E-2</v>
      </c>
      <c r="AL453" s="10">
        <v>42291</v>
      </c>
      <c r="AM453">
        <v>1994.23999</v>
      </c>
      <c r="AN453">
        <v>3644590000</v>
      </c>
      <c r="AO453" s="107">
        <f t="shared" si="47"/>
        <v>1.485277356212289E-2</v>
      </c>
    </row>
    <row r="454" spans="1:41" x14ac:dyDescent="0.15">
      <c r="A454" s="10">
        <v>42292</v>
      </c>
      <c r="B454" s="9">
        <v>28.122</v>
      </c>
      <c r="C454">
        <v>98740000</v>
      </c>
      <c r="D454" s="107">
        <f t="shared" si="43"/>
        <v>1.4792688997937509E-2</v>
      </c>
      <c r="H454" s="90">
        <v>42570</v>
      </c>
      <c r="I454" s="54">
        <v>39.43</v>
      </c>
      <c r="J454" s="54">
        <v>571400</v>
      </c>
      <c r="K454" s="107">
        <f t="shared" si="48"/>
        <v>1.9528303322343454E-2</v>
      </c>
      <c r="O454" s="90">
        <v>43714</v>
      </c>
      <c r="P454" s="54">
        <v>18.149999999999999</v>
      </c>
      <c r="Q454" s="54">
        <v>2413200</v>
      </c>
      <c r="R454" s="107">
        <f t="shared" si="44"/>
        <v>6.9972451790633716E-2</v>
      </c>
      <c r="W454" s="90">
        <v>41928</v>
      </c>
      <c r="X454" s="54">
        <v>43.038150999999999</v>
      </c>
      <c r="Y454" s="54">
        <v>1116240</v>
      </c>
      <c r="Z454" s="107">
        <f t="shared" si="45"/>
        <v>-1.8330039317906555E-2</v>
      </c>
      <c r="AE454" s="90">
        <v>41928</v>
      </c>
      <c r="AF454" s="54">
        <v>18.561772999999999</v>
      </c>
      <c r="AG454" s="54">
        <v>90622541</v>
      </c>
      <c r="AH454" s="107">
        <f t="shared" si="46"/>
        <v>1.4626835486029055E-3</v>
      </c>
      <c r="AL454" s="10">
        <v>42292</v>
      </c>
      <c r="AM454">
        <v>2023.8599850000001</v>
      </c>
      <c r="AN454">
        <v>3746290000</v>
      </c>
      <c r="AO454" s="107">
        <f t="shared" si="47"/>
        <v>4.5704742761638606E-3</v>
      </c>
    </row>
    <row r="455" spans="1:41" x14ac:dyDescent="0.15">
      <c r="A455" s="10">
        <v>42293</v>
      </c>
      <c r="B455" s="9">
        <v>28.538</v>
      </c>
      <c r="C455">
        <v>86316000</v>
      </c>
      <c r="D455" s="107">
        <f t="shared" si="43"/>
        <v>4.1873642161329716E-3</v>
      </c>
      <c r="H455" s="90">
        <v>42571</v>
      </c>
      <c r="I455" s="54">
        <v>40.200001</v>
      </c>
      <c r="J455" s="54">
        <v>839100</v>
      </c>
      <c r="K455" s="107">
        <f t="shared" si="48"/>
        <v>-2.0398009442835541E-2</v>
      </c>
      <c r="O455" s="90">
        <v>43717</v>
      </c>
      <c r="P455" s="54">
        <v>19.420000000000002</v>
      </c>
      <c r="Q455" s="54">
        <v>3516900</v>
      </c>
      <c r="R455" s="107">
        <f t="shared" si="44"/>
        <v>9.0628218331616717E-2</v>
      </c>
      <c r="W455" s="90">
        <v>41929</v>
      </c>
      <c r="X455" s="54">
        <v>42.24926</v>
      </c>
      <c r="Y455" s="54">
        <v>951380</v>
      </c>
      <c r="Z455" s="107">
        <f t="shared" si="45"/>
        <v>4.149353148433832E-2</v>
      </c>
      <c r="AE455" s="90">
        <v>41929</v>
      </c>
      <c r="AF455" s="54">
        <v>18.588923000000001</v>
      </c>
      <c r="AG455" s="54">
        <v>33126905</v>
      </c>
      <c r="AH455" s="107">
        <f t="shared" si="46"/>
        <v>2.6068535546680094E-2</v>
      </c>
      <c r="AL455" s="10">
        <v>42293</v>
      </c>
      <c r="AM455">
        <v>2033.1099850000001</v>
      </c>
      <c r="AN455">
        <v>3595430000</v>
      </c>
      <c r="AO455" s="107">
        <f t="shared" si="47"/>
        <v>2.7054561930150989E-4</v>
      </c>
    </row>
    <row r="456" spans="1:41" x14ac:dyDescent="0.15">
      <c r="A456" s="10">
        <v>42296</v>
      </c>
      <c r="B456" s="9">
        <v>28.657499000000001</v>
      </c>
      <c r="C456">
        <v>87508000</v>
      </c>
      <c r="D456" s="107">
        <f t="shared" si="43"/>
        <v>-2.1407939332040105E-2</v>
      </c>
      <c r="H456" s="90">
        <v>42572</v>
      </c>
      <c r="I456" s="54">
        <v>39.380001</v>
      </c>
      <c r="J456" s="54">
        <v>766900</v>
      </c>
      <c r="K456" s="107">
        <f t="shared" si="48"/>
        <v>1.3458582695312638E-2</v>
      </c>
      <c r="O456" s="90">
        <v>43718</v>
      </c>
      <c r="P456" s="54">
        <v>21.18</v>
      </c>
      <c r="Q456" s="54">
        <v>4236400</v>
      </c>
      <c r="R456" s="107">
        <f t="shared" si="44"/>
        <v>2.9272851746931172E-2</v>
      </c>
      <c r="W456" s="90">
        <v>41932</v>
      </c>
      <c r="X456" s="54">
        <v>44.002330999999998</v>
      </c>
      <c r="Y456" s="54">
        <v>1357420</v>
      </c>
      <c r="Z456" s="107">
        <f t="shared" si="45"/>
        <v>2.988075790803002E-2</v>
      </c>
      <c r="AE456" s="90">
        <v>41932</v>
      </c>
      <c r="AF456" s="54">
        <v>19.073509000000001</v>
      </c>
      <c r="AG456" s="54">
        <v>29693822</v>
      </c>
      <c r="AH456" s="107">
        <f t="shared" si="46"/>
        <v>3.373978013169987E-2</v>
      </c>
      <c r="AL456" s="10">
        <v>42296</v>
      </c>
      <c r="AM456">
        <v>2033.660034</v>
      </c>
      <c r="AN456">
        <v>3287320000</v>
      </c>
      <c r="AO456" s="107">
        <f t="shared" si="47"/>
        <v>-1.421090030626071E-3</v>
      </c>
    </row>
    <row r="457" spans="1:41" x14ac:dyDescent="0.15">
      <c r="A457" s="10">
        <v>42297</v>
      </c>
      <c r="B457" s="9">
        <v>28.044001000000002</v>
      </c>
      <c r="C457">
        <v>86924000</v>
      </c>
      <c r="D457" s="107">
        <f t="shared" si="43"/>
        <v>-9.1107185454744055E-3</v>
      </c>
      <c r="H457" s="90">
        <v>42573</v>
      </c>
      <c r="I457" s="54">
        <v>39.909999999999997</v>
      </c>
      <c r="J457" s="54">
        <v>654700</v>
      </c>
      <c r="K457" s="107">
        <f t="shared" si="48"/>
        <v>-1.0774242044600313E-2</v>
      </c>
      <c r="O457" s="90">
        <v>43719</v>
      </c>
      <c r="P457" s="54">
        <v>21.799999</v>
      </c>
      <c r="Q457" s="54">
        <v>4032300</v>
      </c>
      <c r="R457" s="107">
        <f t="shared" si="44"/>
        <v>-3.6238487900847938E-2</v>
      </c>
      <c r="W457" s="90">
        <v>41933</v>
      </c>
      <c r="X457" s="54">
        <v>45.317154000000002</v>
      </c>
      <c r="Y457" s="54">
        <v>574260</v>
      </c>
      <c r="Z457" s="107">
        <f t="shared" si="45"/>
        <v>-2.9013803470535726E-2</v>
      </c>
      <c r="AE457" s="90">
        <v>41933</v>
      </c>
      <c r="AF457" s="54">
        <v>19.717044999999999</v>
      </c>
      <c r="AG457" s="54">
        <v>33168247</v>
      </c>
      <c r="AH457" s="107">
        <f t="shared" si="46"/>
        <v>-1.4353114272448009E-2</v>
      </c>
      <c r="AL457" s="10">
        <v>42297</v>
      </c>
      <c r="AM457">
        <v>2030.7700199999999</v>
      </c>
      <c r="AN457">
        <v>3331500000</v>
      </c>
      <c r="AO457" s="107">
        <f t="shared" si="47"/>
        <v>-5.8254154254255841E-3</v>
      </c>
    </row>
    <row r="458" spans="1:41" x14ac:dyDescent="0.15">
      <c r="A458" s="10">
        <v>42298</v>
      </c>
      <c r="B458" s="9">
        <v>27.788499999999999</v>
      </c>
      <c r="C458">
        <v>66872000</v>
      </c>
      <c r="D458" s="107">
        <f t="shared" si="43"/>
        <v>1.4646310524137673E-2</v>
      </c>
      <c r="H458" s="90">
        <v>42576</v>
      </c>
      <c r="I458" s="54">
        <v>39.479999999999997</v>
      </c>
      <c r="J458" s="54">
        <v>549500</v>
      </c>
      <c r="K458" s="107">
        <f t="shared" si="48"/>
        <v>2.076998480243164E-2</v>
      </c>
      <c r="O458" s="90">
        <v>43720</v>
      </c>
      <c r="P458" s="54">
        <v>21.01</v>
      </c>
      <c r="Q458" s="54">
        <v>2618100</v>
      </c>
      <c r="R458" s="107">
        <f t="shared" si="44"/>
        <v>-1.6182770109471667E-2</v>
      </c>
      <c r="W458" s="90">
        <v>41934</v>
      </c>
      <c r="X458" s="54">
        <v>44.002330999999998</v>
      </c>
      <c r="Y458" s="54">
        <v>850510</v>
      </c>
      <c r="Z458" s="107">
        <f t="shared" si="45"/>
        <v>1.7928391111825315E-2</v>
      </c>
      <c r="AE458" s="90">
        <v>41934</v>
      </c>
      <c r="AF458" s="54">
        <v>19.434044</v>
      </c>
      <c r="AG458" s="54">
        <v>32218560</v>
      </c>
      <c r="AH458" s="107">
        <f t="shared" si="46"/>
        <v>1.3165813558927875E-2</v>
      </c>
      <c r="AL458" s="10">
        <v>42298</v>
      </c>
      <c r="AM458">
        <v>2018.9399410000001</v>
      </c>
      <c r="AN458">
        <v>3627790000</v>
      </c>
      <c r="AO458" s="107">
        <f t="shared" si="47"/>
        <v>1.6627571884764603E-2</v>
      </c>
    </row>
    <row r="459" spans="1:41" x14ac:dyDescent="0.15">
      <c r="A459" s="10">
        <v>42299</v>
      </c>
      <c r="B459" s="9">
        <v>28.195499000000002</v>
      </c>
      <c r="C459">
        <v>155588000</v>
      </c>
      <c r="D459" s="107">
        <f t="shared" si="43"/>
        <v>6.2279479430386919E-2</v>
      </c>
      <c r="H459" s="90">
        <v>42577</v>
      </c>
      <c r="I459" s="54">
        <v>40.299999</v>
      </c>
      <c r="J459" s="54">
        <v>813500</v>
      </c>
      <c r="K459" s="107">
        <f t="shared" si="48"/>
        <v>-1.2406700059719444E-3</v>
      </c>
      <c r="O459" s="90">
        <v>43721</v>
      </c>
      <c r="P459" s="54">
        <v>20.67</v>
      </c>
      <c r="Q459" s="54">
        <v>2196400</v>
      </c>
      <c r="R459" s="107">
        <f t="shared" si="44"/>
        <v>4.4508950169327433E-2</v>
      </c>
      <c r="W459" s="90">
        <v>41935</v>
      </c>
      <c r="X459" s="54">
        <v>44.791221999999998</v>
      </c>
      <c r="Y459" s="54">
        <v>594420</v>
      </c>
      <c r="Z459" s="107">
        <f t="shared" si="45"/>
        <v>-1.1741519353948404E-2</v>
      </c>
      <c r="AE459" s="90">
        <v>41935</v>
      </c>
      <c r="AF459" s="54">
        <v>19.689909</v>
      </c>
      <c r="AG459" s="54">
        <v>25652959</v>
      </c>
      <c r="AH459" s="107">
        <f t="shared" si="46"/>
        <v>6.4973890940784873E-3</v>
      </c>
      <c r="AL459" s="10">
        <v>42299</v>
      </c>
      <c r="AM459">
        <v>2052.51001</v>
      </c>
      <c r="AN459">
        <v>4430850000</v>
      </c>
      <c r="AO459" s="107">
        <f t="shared" si="47"/>
        <v>1.1030344256396596E-2</v>
      </c>
    </row>
    <row r="460" spans="1:41" x14ac:dyDescent="0.15">
      <c r="A460" s="10">
        <v>42300</v>
      </c>
      <c r="B460" s="9">
        <v>29.951499999999999</v>
      </c>
      <c r="C460">
        <v>213854000</v>
      </c>
      <c r="D460" s="107">
        <f t="shared" si="43"/>
        <v>1.5992521242675695E-2</v>
      </c>
      <c r="H460" s="90">
        <v>42578</v>
      </c>
      <c r="I460" s="54">
        <v>40.25</v>
      </c>
      <c r="J460" s="54">
        <v>384500</v>
      </c>
      <c r="K460" s="107">
        <f t="shared" si="48"/>
        <v>6.2608695652174085E-2</v>
      </c>
      <c r="O460" s="90">
        <v>43724</v>
      </c>
      <c r="P460" s="54">
        <v>21.59</v>
      </c>
      <c r="Q460" s="54">
        <v>1741200</v>
      </c>
      <c r="R460" s="107">
        <f t="shared" si="44"/>
        <v>-4.631773969430375E-3</v>
      </c>
      <c r="W460" s="90">
        <v>41936</v>
      </c>
      <c r="X460" s="54">
        <v>44.265304999999998</v>
      </c>
      <c r="Y460" s="54">
        <v>340880</v>
      </c>
      <c r="Z460" s="107">
        <f t="shared" si="45"/>
        <v>1.9801964540853145E-3</v>
      </c>
      <c r="AE460" s="90">
        <v>41936</v>
      </c>
      <c r="AF460" s="54">
        <v>19.817841999999999</v>
      </c>
      <c r="AG460" s="54">
        <v>15176225</v>
      </c>
      <c r="AH460" s="107">
        <f t="shared" si="46"/>
        <v>1.3693721041878604E-3</v>
      </c>
      <c r="AL460" s="10">
        <v>42300</v>
      </c>
      <c r="AM460">
        <v>2075.1499020000001</v>
      </c>
      <c r="AN460">
        <v>4108460000</v>
      </c>
      <c r="AO460" s="107">
        <f t="shared" si="47"/>
        <v>-1.9131003481598352E-3</v>
      </c>
    </row>
    <row r="461" spans="1:41" x14ac:dyDescent="0.15">
      <c r="A461" s="10">
        <v>42303</v>
      </c>
      <c r="B461" s="9">
        <v>30.430499999999999</v>
      </c>
      <c r="C461">
        <v>85394000</v>
      </c>
      <c r="D461" s="107">
        <f t="shared" si="43"/>
        <v>3.9434448990323112E-3</v>
      </c>
      <c r="H461" s="90">
        <v>42579</v>
      </c>
      <c r="I461" s="54">
        <v>42.77</v>
      </c>
      <c r="J461" s="54">
        <v>1542100</v>
      </c>
      <c r="K461" s="107">
        <f t="shared" si="48"/>
        <v>1.7068038344633996E-2</v>
      </c>
      <c r="O461" s="90">
        <v>43725</v>
      </c>
      <c r="P461" s="54">
        <v>21.49</v>
      </c>
      <c r="Q461" s="54">
        <v>1408500</v>
      </c>
      <c r="R461" s="107">
        <f t="shared" si="44"/>
        <v>-5.1186644951140003E-2</v>
      </c>
      <c r="W461" s="90">
        <v>41939</v>
      </c>
      <c r="X461" s="54">
        <v>44.352958999999998</v>
      </c>
      <c r="Y461" s="54">
        <v>477470</v>
      </c>
      <c r="Z461" s="107">
        <f t="shared" si="45"/>
        <v>3.9525615416099003E-2</v>
      </c>
      <c r="AE461" s="90">
        <v>41939</v>
      </c>
      <c r="AF461" s="54">
        <v>19.84498</v>
      </c>
      <c r="AG461" s="54">
        <v>16534584</v>
      </c>
      <c r="AH461" s="107">
        <f t="shared" si="46"/>
        <v>1.9541465902217503E-4</v>
      </c>
      <c r="AL461" s="10">
        <v>42303</v>
      </c>
      <c r="AM461">
        <v>2071.179932</v>
      </c>
      <c r="AN461">
        <v>3385800000</v>
      </c>
      <c r="AO461" s="107">
        <f t="shared" si="47"/>
        <v>-2.5541185091011442E-3</v>
      </c>
    </row>
    <row r="462" spans="1:41" x14ac:dyDescent="0.15">
      <c r="A462" s="10">
        <v>42304</v>
      </c>
      <c r="B462" s="9">
        <v>30.550501000000001</v>
      </c>
      <c r="C462">
        <v>75742000</v>
      </c>
      <c r="D462" s="107">
        <f t="shared" si="43"/>
        <v>9.9670705891206079E-3</v>
      </c>
      <c r="H462" s="90">
        <v>42580</v>
      </c>
      <c r="I462" s="54">
        <v>43.5</v>
      </c>
      <c r="J462" s="54">
        <v>825200</v>
      </c>
      <c r="K462" s="107">
        <f t="shared" si="48"/>
        <v>1.9310344827586201E-2</v>
      </c>
      <c r="O462" s="90">
        <v>43726</v>
      </c>
      <c r="P462" s="54">
        <v>20.389999</v>
      </c>
      <c r="Q462" s="54">
        <v>2532300</v>
      </c>
      <c r="R462" s="107">
        <f t="shared" si="44"/>
        <v>-4.6100934090286039E-2</v>
      </c>
      <c r="W462" s="90">
        <v>41940</v>
      </c>
      <c r="X462" s="54">
        <v>46.106037000000001</v>
      </c>
      <c r="Y462" s="54">
        <v>643280</v>
      </c>
      <c r="Z462" s="107">
        <f t="shared" si="45"/>
        <v>-2.4714919653580303E-2</v>
      </c>
      <c r="AE462" s="90">
        <v>41940</v>
      </c>
      <c r="AF462" s="54">
        <v>19.848858</v>
      </c>
      <c r="AG462" s="54">
        <v>19258668</v>
      </c>
      <c r="AH462" s="107">
        <f t="shared" si="46"/>
        <v>2.5386850971476083E-3</v>
      </c>
      <c r="AL462" s="10">
        <v>42304</v>
      </c>
      <c r="AM462">
        <v>2065.889893</v>
      </c>
      <c r="AN462">
        <v>4216880000</v>
      </c>
      <c r="AO462" s="107">
        <f t="shared" si="47"/>
        <v>1.1840033238402548E-2</v>
      </c>
    </row>
    <row r="463" spans="1:41" x14ac:dyDescent="0.15">
      <c r="A463" s="10">
        <v>42305</v>
      </c>
      <c r="B463" s="9">
        <v>30.855</v>
      </c>
      <c r="C463">
        <v>78524000</v>
      </c>
      <c r="D463" s="107">
        <f t="shared" si="43"/>
        <v>1.531353103224764E-2</v>
      </c>
      <c r="H463" s="90">
        <v>42583</v>
      </c>
      <c r="I463" s="54">
        <v>44.34</v>
      </c>
      <c r="J463" s="54">
        <v>1177200</v>
      </c>
      <c r="K463" s="107">
        <f t="shared" si="48"/>
        <v>4.7586851601262969E-2</v>
      </c>
      <c r="O463" s="90">
        <v>43727</v>
      </c>
      <c r="P463" s="54">
        <v>19.450001</v>
      </c>
      <c r="Q463" s="54">
        <v>3127700</v>
      </c>
      <c r="R463" s="107">
        <f t="shared" si="44"/>
        <v>9.7685342021318622E-3</v>
      </c>
      <c r="W463" s="90">
        <v>41941</v>
      </c>
      <c r="X463" s="54">
        <v>44.966529999999999</v>
      </c>
      <c r="Y463" s="54">
        <v>698860</v>
      </c>
      <c r="Z463" s="107">
        <f t="shared" si="45"/>
        <v>-7.7971104285787796E-3</v>
      </c>
      <c r="AE463" s="90">
        <v>41941</v>
      </c>
      <c r="AF463" s="54">
        <v>19.899248</v>
      </c>
      <c r="AG463" s="54">
        <v>17399210</v>
      </c>
      <c r="AH463" s="107">
        <f t="shared" si="46"/>
        <v>4.2861418682758057E-3</v>
      </c>
      <c r="AL463" s="10">
        <v>42305</v>
      </c>
      <c r="AM463">
        <v>2090.3500979999999</v>
      </c>
      <c r="AN463">
        <v>4698110000</v>
      </c>
      <c r="AO463" s="107">
        <f t="shared" si="47"/>
        <v>-4.4977441860072354E-4</v>
      </c>
    </row>
    <row r="464" spans="1:41" x14ac:dyDescent="0.15">
      <c r="A464" s="10">
        <v>42306</v>
      </c>
      <c r="B464" s="9">
        <v>31.327499</v>
      </c>
      <c r="C464">
        <v>77920000</v>
      </c>
      <c r="D464" s="107">
        <f t="shared" si="43"/>
        <v>-1.0373952928702801E-3</v>
      </c>
      <c r="H464" s="90">
        <v>42584</v>
      </c>
      <c r="I464" s="54">
        <v>46.450001</v>
      </c>
      <c r="J464" s="54">
        <v>2449100</v>
      </c>
      <c r="K464" s="107">
        <f t="shared" si="48"/>
        <v>2.6695327735299701E-2</v>
      </c>
      <c r="O464" s="90">
        <v>43728</v>
      </c>
      <c r="P464" s="54">
        <v>19.639999</v>
      </c>
      <c r="Q464" s="54">
        <v>2539800</v>
      </c>
      <c r="R464" s="107">
        <f t="shared" si="44"/>
        <v>7.1284117682490766E-3</v>
      </c>
      <c r="W464" s="90">
        <v>41942</v>
      </c>
      <c r="X464" s="54">
        <v>44.615921</v>
      </c>
      <c r="Y464" s="54">
        <v>607830</v>
      </c>
      <c r="Z464" s="107">
        <f t="shared" si="45"/>
        <v>2.5540120532309585E-2</v>
      </c>
      <c r="AE464" s="90">
        <v>41942</v>
      </c>
      <c r="AF464" s="54">
        <v>19.984539000000002</v>
      </c>
      <c r="AG464" s="54">
        <v>16449523</v>
      </c>
      <c r="AH464" s="107">
        <f t="shared" si="46"/>
        <v>1.8428746342359803E-2</v>
      </c>
      <c r="AL464" s="10">
        <v>42306</v>
      </c>
      <c r="AM464">
        <v>2089.4099120000001</v>
      </c>
      <c r="AN464">
        <v>4008940000</v>
      </c>
      <c r="AO464" s="107">
        <f t="shared" si="47"/>
        <v>-4.809877153488018E-3</v>
      </c>
    </row>
    <row r="465" spans="1:41" x14ac:dyDescent="0.15">
      <c r="A465" s="10">
        <v>42307</v>
      </c>
      <c r="B465" s="9">
        <v>31.295000000000002</v>
      </c>
      <c r="C465">
        <v>77488000</v>
      </c>
      <c r="D465" s="107">
        <f t="shared" si="43"/>
        <v>3.9143633168237102E-3</v>
      </c>
      <c r="H465" s="90">
        <v>42585</v>
      </c>
      <c r="I465" s="54">
        <v>47.689999</v>
      </c>
      <c r="J465" s="54">
        <v>2338000</v>
      </c>
      <c r="K465" s="107">
        <f t="shared" si="48"/>
        <v>-2.9356259789394823E-3</v>
      </c>
      <c r="O465" s="90">
        <v>43731</v>
      </c>
      <c r="P465" s="54">
        <v>19.780000999999999</v>
      </c>
      <c r="Q465" s="54">
        <v>1768300</v>
      </c>
      <c r="R465" s="107">
        <f t="shared" si="44"/>
        <v>-7.9878661280148533E-2</v>
      </c>
      <c r="W465" s="90">
        <v>41943</v>
      </c>
      <c r="X465" s="54">
        <v>45.755417000000001</v>
      </c>
      <c r="Y465" s="54">
        <v>718430</v>
      </c>
      <c r="Z465" s="107">
        <f t="shared" si="45"/>
        <v>-2.8735657681799753E-2</v>
      </c>
      <c r="AE465" s="90">
        <v>41943</v>
      </c>
      <c r="AF465" s="54">
        <v>20.352829</v>
      </c>
      <c r="AG465" s="54">
        <v>19716761</v>
      </c>
      <c r="AH465" s="107">
        <f t="shared" si="46"/>
        <v>3.8094949847020665E-3</v>
      </c>
      <c r="AL465" s="10">
        <v>42307</v>
      </c>
      <c r="AM465">
        <v>2079.360107</v>
      </c>
      <c r="AN465">
        <v>4256200000</v>
      </c>
      <c r="AO465" s="107">
        <f t="shared" si="47"/>
        <v>1.1873817294504763E-2</v>
      </c>
    </row>
    <row r="466" spans="1:41" x14ac:dyDescent="0.15">
      <c r="A466" s="10">
        <v>42310</v>
      </c>
      <c r="B466" s="9">
        <v>31.4175</v>
      </c>
      <c r="C466">
        <v>56330000</v>
      </c>
      <c r="D466" s="107">
        <f t="shared" si="43"/>
        <v>-4.838099785151706E-3</v>
      </c>
      <c r="H466" s="90">
        <v>42586</v>
      </c>
      <c r="I466" s="54">
        <v>47.549999</v>
      </c>
      <c r="J466" s="54">
        <v>1105000</v>
      </c>
      <c r="K466" s="107">
        <f t="shared" si="48"/>
        <v>1.0094637436269815E-2</v>
      </c>
      <c r="O466" s="90">
        <v>43732</v>
      </c>
      <c r="P466" s="54">
        <v>18.200001</v>
      </c>
      <c r="Q466" s="54">
        <v>4941600</v>
      </c>
      <c r="R466" s="107">
        <f t="shared" si="44"/>
        <v>2.9120822575779082E-2</v>
      </c>
      <c r="W466" s="90">
        <v>41946</v>
      </c>
      <c r="X466" s="54">
        <v>44.440604999999998</v>
      </c>
      <c r="Y466" s="54">
        <v>931470</v>
      </c>
      <c r="Z466" s="107">
        <f t="shared" si="45"/>
        <v>0.24852087409701107</v>
      </c>
      <c r="AE466" s="90">
        <v>41946</v>
      </c>
      <c r="AF466" s="54">
        <v>20.430363</v>
      </c>
      <c r="AG466" s="54">
        <v>16598498</v>
      </c>
      <c r="AH466" s="107">
        <f t="shared" si="46"/>
        <v>1.0815862645220831E-2</v>
      </c>
      <c r="AL466" s="10">
        <v>42310</v>
      </c>
      <c r="AM466">
        <v>2104.0500489999999</v>
      </c>
      <c r="AN466">
        <v>3760020000</v>
      </c>
      <c r="AO466" s="107">
        <f t="shared" si="47"/>
        <v>2.7280672352485436E-3</v>
      </c>
    </row>
    <row r="467" spans="1:41" x14ac:dyDescent="0.15">
      <c r="A467" s="10">
        <v>42311</v>
      </c>
      <c r="B467" s="9">
        <v>31.265498999999998</v>
      </c>
      <c r="C467">
        <v>64938000</v>
      </c>
      <c r="D467" s="107">
        <f t="shared" si="43"/>
        <v>2.5011659017500465E-2</v>
      </c>
      <c r="H467" s="90">
        <v>42587</v>
      </c>
      <c r="I467" s="54">
        <v>48.029998999999997</v>
      </c>
      <c r="J467" s="54">
        <v>1103100</v>
      </c>
      <c r="K467" s="107">
        <f t="shared" si="48"/>
        <v>4.5804914549343323E-3</v>
      </c>
      <c r="O467" s="90">
        <v>43733</v>
      </c>
      <c r="P467" s="54">
        <v>18.73</v>
      </c>
      <c r="Q467" s="54">
        <v>2485700</v>
      </c>
      <c r="R467" s="107">
        <f t="shared" si="44"/>
        <v>-3.2034169781098853E-3</v>
      </c>
      <c r="W467" s="90">
        <v>41947</v>
      </c>
      <c r="X467" s="54">
        <v>55.485022999999998</v>
      </c>
      <c r="Y467" s="54">
        <v>5416940</v>
      </c>
      <c r="Z467" s="107">
        <f t="shared" si="45"/>
        <v>2.3696628908309147E-2</v>
      </c>
      <c r="AE467" s="90">
        <v>41947</v>
      </c>
      <c r="AF467" s="54">
        <v>20.651335</v>
      </c>
      <c r="AG467" s="54">
        <v>18361490</v>
      </c>
      <c r="AH467" s="107">
        <f t="shared" si="46"/>
        <v>6.0073113917331611E-3</v>
      </c>
      <c r="AL467" s="10">
        <v>42311</v>
      </c>
      <c r="AM467">
        <v>2109.790039</v>
      </c>
      <c r="AN467">
        <v>4272060000</v>
      </c>
      <c r="AO467" s="107">
        <f t="shared" si="47"/>
        <v>-3.5453670089111711E-3</v>
      </c>
    </row>
    <row r="468" spans="1:41" x14ac:dyDescent="0.15">
      <c r="A468" s="10">
        <v>42312</v>
      </c>
      <c r="B468" s="9">
        <v>32.047500999999997</v>
      </c>
      <c r="C468">
        <v>96810000</v>
      </c>
      <c r="D468" s="107">
        <f t="shared" si="43"/>
        <v>2.2934705579695791E-2</v>
      </c>
      <c r="H468" s="90">
        <v>42590</v>
      </c>
      <c r="I468" s="54">
        <v>48.25</v>
      </c>
      <c r="J468" s="54">
        <v>2068600</v>
      </c>
      <c r="K468" s="107">
        <f t="shared" si="48"/>
        <v>-0.19585494300518136</v>
      </c>
      <c r="O468" s="90">
        <v>43734</v>
      </c>
      <c r="P468" s="54">
        <v>18.670000000000002</v>
      </c>
      <c r="Q468" s="54">
        <v>1889500</v>
      </c>
      <c r="R468" s="107">
        <f t="shared" si="44"/>
        <v>-1.7675415104445702E-2</v>
      </c>
      <c r="W468" s="90">
        <v>41948</v>
      </c>
      <c r="X468" s="54">
        <v>56.799830999999998</v>
      </c>
      <c r="Y468" s="54">
        <v>2494640</v>
      </c>
      <c r="Z468" s="107">
        <f t="shared" si="45"/>
        <v>-1.6975314592045154E-2</v>
      </c>
      <c r="AE468" s="90">
        <v>41948</v>
      </c>
      <c r="AF468" s="54">
        <v>20.775393999999999</v>
      </c>
      <c r="AG468" s="54">
        <v>25570037</v>
      </c>
      <c r="AH468" s="107">
        <f t="shared" si="46"/>
        <v>-6.1580059564693146E-3</v>
      </c>
      <c r="AL468" s="10">
        <v>42312</v>
      </c>
      <c r="AM468">
        <v>2102.3100589999999</v>
      </c>
      <c r="AN468">
        <v>4078870000</v>
      </c>
      <c r="AO468" s="107">
        <f t="shared" si="47"/>
        <v>-1.1321484144598548E-3</v>
      </c>
    </row>
    <row r="469" spans="1:41" x14ac:dyDescent="0.15">
      <c r="A469" s="10">
        <v>42313</v>
      </c>
      <c r="B469" s="9">
        <v>32.782501000000003</v>
      </c>
      <c r="C469">
        <v>94476000</v>
      </c>
      <c r="D469" s="107">
        <f t="shared" si="43"/>
        <v>5.6736671799382243E-3</v>
      </c>
      <c r="H469" s="90">
        <v>42591</v>
      </c>
      <c r="I469" s="54">
        <v>38.799999</v>
      </c>
      <c r="J469" s="54">
        <v>13282400</v>
      </c>
      <c r="K469" s="107">
        <f t="shared" si="48"/>
        <v>-2.7835000717396863E-2</v>
      </c>
      <c r="O469" s="90">
        <v>43735</v>
      </c>
      <c r="P469" s="54">
        <v>18.34</v>
      </c>
      <c r="Q469" s="54">
        <v>2138900</v>
      </c>
      <c r="R469" s="107">
        <f t="shared" si="44"/>
        <v>4.961832061068705E-2</v>
      </c>
      <c r="W469" s="90">
        <v>41949</v>
      </c>
      <c r="X469" s="54">
        <v>55.835636000000001</v>
      </c>
      <c r="Y469" s="54">
        <v>1878710</v>
      </c>
      <c r="Z469" s="107">
        <f t="shared" si="45"/>
        <v>2.040811355672556E-2</v>
      </c>
      <c r="AE469" s="90">
        <v>41949</v>
      </c>
      <c r="AF469" s="54">
        <v>20.647459000000001</v>
      </c>
      <c r="AG469" s="54">
        <v>14002718</v>
      </c>
      <c r="AH469" s="107">
        <f t="shared" si="46"/>
        <v>4.8819566611078002E-3</v>
      </c>
      <c r="AL469" s="10">
        <v>42313</v>
      </c>
      <c r="AM469">
        <v>2099.929932</v>
      </c>
      <c r="AN469">
        <v>4051890000</v>
      </c>
      <c r="AO469" s="107">
        <f t="shared" si="47"/>
        <v>-3.4762159864287767E-4</v>
      </c>
    </row>
    <row r="470" spans="1:41" x14ac:dyDescent="0.15">
      <c r="A470" s="10">
        <v>42314</v>
      </c>
      <c r="B470" s="9">
        <v>32.968497999999997</v>
      </c>
      <c r="C470">
        <v>81844000</v>
      </c>
      <c r="D470" s="107">
        <f t="shared" si="43"/>
        <v>-5.8842838396823138E-3</v>
      </c>
      <c r="H470" s="90">
        <v>42592</v>
      </c>
      <c r="I470" s="54">
        <v>37.720001000000003</v>
      </c>
      <c r="J470" s="54">
        <v>7979900</v>
      </c>
      <c r="K470" s="107">
        <f t="shared" si="48"/>
        <v>1.2195095116778853E-2</v>
      </c>
      <c r="O470" s="90">
        <v>43738</v>
      </c>
      <c r="P470" s="54">
        <v>19.25</v>
      </c>
      <c r="Q470" s="54">
        <v>4183500</v>
      </c>
      <c r="R470" s="107">
        <f t="shared" si="44"/>
        <v>4.2077870129870298E-2</v>
      </c>
      <c r="W470" s="90">
        <v>41950</v>
      </c>
      <c r="X470" s="54">
        <v>56.975135999999999</v>
      </c>
      <c r="Y470" s="54">
        <v>1998540</v>
      </c>
      <c r="Z470" s="107">
        <f t="shared" si="45"/>
        <v>-1.5384605663776307E-3</v>
      </c>
      <c r="AE470" s="90">
        <v>41950</v>
      </c>
      <c r="AF470" s="54">
        <v>20.748259000000001</v>
      </c>
      <c r="AG470" s="54">
        <v>12866278</v>
      </c>
      <c r="AH470" s="107">
        <f t="shared" si="46"/>
        <v>6.9133511394858793E-3</v>
      </c>
      <c r="AL470" s="10">
        <v>42314</v>
      </c>
      <c r="AM470">
        <v>2099.1999510000001</v>
      </c>
      <c r="AN470">
        <v>4369020000</v>
      </c>
      <c r="AO470" s="107">
        <f t="shared" si="47"/>
        <v>-9.8227293641929281E-3</v>
      </c>
    </row>
    <row r="471" spans="1:41" x14ac:dyDescent="0.15">
      <c r="A471" s="10">
        <v>42317</v>
      </c>
      <c r="B471" s="9">
        <v>32.774501999999998</v>
      </c>
      <c r="C471">
        <v>80976000</v>
      </c>
      <c r="D471" s="107">
        <f t="shared" si="43"/>
        <v>6.3921337385997035E-3</v>
      </c>
      <c r="H471" s="90">
        <v>42593</v>
      </c>
      <c r="I471" s="54">
        <v>38.18</v>
      </c>
      <c r="J471" s="54">
        <v>2525500</v>
      </c>
      <c r="K471" s="107">
        <f t="shared" si="48"/>
        <v>2.1215348349921337E-2</v>
      </c>
      <c r="O471" s="90">
        <v>43739</v>
      </c>
      <c r="P471" s="54">
        <v>20.059999000000001</v>
      </c>
      <c r="Q471" s="54">
        <v>10120500</v>
      </c>
      <c r="R471" s="107">
        <f t="shared" si="44"/>
        <v>-0.10842468137710271</v>
      </c>
      <c r="W471" s="90">
        <v>41953</v>
      </c>
      <c r="X471" s="54">
        <v>56.887481999999999</v>
      </c>
      <c r="Y471" s="54">
        <v>813160</v>
      </c>
      <c r="Z471" s="107">
        <f t="shared" si="45"/>
        <v>2.6194022790462013E-2</v>
      </c>
      <c r="AE471" s="90">
        <v>41953</v>
      </c>
      <c r="AF471" s="54">
        <v>20.891698999999999</v>
      </c>
      <c r="AG471" s="54">
        <v>12553358</v>
      </c>
      <c r="AH471" s="107">
        <f t="shared" si="46"/>
        <v>5.5667564423553806E-3</v>
      </c>
      <c r="AL471" s="10">
        <v>42317</v>
      </c>
      <c r="AM471">
        <v>2078.580078</v>
      </c>
      <c r="AN471">
        <v>3882350000</v>
      </c>
      <c r="AO471" s="107">
        <f t="shared" si="47"/>
        <v>1.5105951573544107E-3</v>
      </c>
    </row>
    <row r="472" spans="1:41" x14ac:dyDescent="0.15">
      <c r="A472" s="10">
        <v>42318</v>
      </c>
      <c r="B472" s="9">
        <v>32.984000999999999</v>
      </c>
      <c r="C472">
        <v>69790000</v>
      </c>
      <c r="D472" s="107">
        <f t="shared" si="43"/>
        <v>2.0570488098154094E-2</v>
      </c>
      <c r="H472" s="90">
        <v>42594</v>
      </c>
      <c r="I472" s="54">
        <v>38.990001999999997</v>
      </c>
      <c r="J472" s="54">
        <v>1596200</v>
      </c>
      <c r="K472" s="107">
        <f t="shared" si="48"/>
        <v>2.5642471113496157E-4</v>
      </c>
      <c r="O472" s="90">
        <v>43740</v>
      </c>
      <c r="P472" s="54">
        <v>17.885000000000002</v>
      </c>
      <c r="Q472" s="54">
        <v>12960300</v>
      </c>
      <c r="R472" s="107">
        <f t="shared" si="44"/>
        <v>4.3332401453732183E-2</v>
      </c>
      <c r="W472" s="90">
        <v>41954</v>
      </c>
      <c r="X472" s="54">
        <v>58.377594000000002</v>
      </c>
      <c r="Y472" s="54">
        <v>1396620</v>
      </c>
      <c r="Z472" s="107">
        <f t="shared" si="45"/>
        <v>2.7027304345567771E-2</v>
      </c>
      <c r="AE472" s="90">
        <v>41954</v>
      </c>
      <c r="AF472" s="54">
        <v>21.007998000000001</v>
      </c>
      <c r="AG472" s="54">
        <v>16906666</v>
      </c>
      <c r="AH472" s="107">
        <f t="shared" si="46"/>
        <v>-2.3990862908498389E-3</v>
      </c>
      <c r="AL472" s="10">
        <v>42318</v>
      </c>
      <c r="AM472">
        <v>2081.719971</v>
      </c>
      <c r="AN472">
        <v>3821440000</v>
      </c>
      <c r="AO472" s="107">
        <f t="shared" si="47"/>
        <v>-3.2280859546982565E-3</v>
      </c>
    </row>
    <row r="473" spans="1:41" x14ac:dyDescent="0.15">
      <c r="A473" s="10">
        <v>42319</v>
      </c>
      <c r="B473" s="9">
        <v>33.662497999999999</v>
      </c>
      <c r="C473">
        <v>107746000</v>
      </c>
      <c r="D473" s="107">
        <f t="shared" si="43"/>
        <v>-1.136276339325748E-2</v>
      </c>
      <c r="H473" s="90">
        <v>42597</v>
      </c>
      <c r="I473" s="54">
        <v>39</v>
      </c>
      <c r="J473" s="54">
        <v>1563400</v>
      </c>
      <c r="K473" s="107">
        <f t="shared" si="48"/>
        <v>-2.435900000000002E-2</v>
      </c>
      <c r="O473" s="90">
        <v>43741</v>
      </c>
      <c r="P473" s="54">
        <v>18.66</v>
      </c>
      <c r="Q473" s="54">
        <v>3517900</v>
      </c>
      <c r="R473" s="107">
        <f t="shared" si="44"/>
        <v>5.0911093247588468E-2</v>
      </c>
      <c r="W473" s="90">
        <v>41955</v>
      </c>
      <c r="X473" s="54">
        <v>59.955382999999998</v>
      </c>
      <c r="Y473" s="54">
        <v>1602920</v>
      </c>
      <c r="Z473" s="107">
        <f t="shared" si="45"/>
        <v>-1.7544112761317732E-2</v>
      </c>
      <c r="AE473" s="90">
        <v>41955</v>
      </c>
      <c r="AF473" s="54">
        <v>20.957598000000001</v>
      </c>
      <c r="AG473" s="54">
        <v>14395946</v>
      </c>
      <c r="AH473" s="107">
        <f t="shared" si="46"/>
        <v>5.7344357879178798E-3</v>
      </c>
      <c r="AL473" s="10">
        <v>42319</v>
      </c>
      <c r="AM473">
        <v>2075</v>
      </c>
      <c r="AN473">
        <v>3692410000</v>
      </c>
      <c r="AO473" s="107">
        <f t="shared" si="47"/>
        <v>-1.3990375421686796E-2</v>
      </c>
    </row>
    <row r="474" spans="1:41" x14ac:dyDescent="0.15">
      <c r="A474" s="10">
        <v>42320</v>
      </c>
      <c r="B474" s="9">
        <v>33.279998999999997</v>
      </c>
      <c r="C474">
        <v>85694000</v>
      </c>
      <c r="D474" s="107">
        <f t="shared" si="43"/>
        <v>-3.4930860424605137E-2</v>
      </c>
      <c r="H474" s="90">
        <v>42598</v>
      </c>
      <c r="I474" s="54">
        <v>38.049999</v>
      </c>
      <c r="J474" s="54">
        <v>941300</v>
      </c>
      <c r="K474" s="107">
        <f t="shared" si="48"/>
        <v>-1.7345598353366465E-2</v>
      </c>
      <c r="O474" s="90">
        <v>43742</v>
      </c>
      <c r="P474" s="54">
        <v>19.610001</v>
      </c>
      <c r="Q474" s="54">
        <v>6555100</v>
      </c>
      <c r="R474" s="107">
        <f t="shared" si="44"/>
        <v>2.7026923660024238E-2</v>
      </c>
      <c r="W474" s="90">
        <v>41956</v>
      </c>
      <c r="X474" s="54">
        <v>58.903519000000003</v>
      </c>
      <c r="Y474" s="54">
        <v>1236970</v>
      </c>
      <c r="Z474" s="107">
        <f t="shared" si="45"/>
        <v>1.041666118453799E-2</v>
      </c>
      <c r="AE474" s="90">
        <v>41956</v>
      </c>
      <c r="AF474" s="54">
        <v>21.077777999999999</v>
      </c>
      <c r="AG474" s="54">
        <v>18563450</v>
      </c>
      <c r="AH474" s="107">
        <f t="shared" si="46"/>
        <v>-1.8398523791263166E-4</v>
      </c>
      <c r="AL474" s="10">
        <v>42320</v>
      </c>
      <c r="AM474">
        <v>2045.969971</v>
      </c>
      <c r="AN474">
        <v>4016370000</v>
      </c>
      <c r="AO474" s="107">
        <f t="shared" si="47"/>
        <v>-1.1207364880723381E-2</v>
      </c>
    </row>
    <row r="475" spans="1:41" x14ac:dyDescent="0.15">
      <c r="A475" s="10">
        <v>42321</v>
      </c>
      <c r="B475" s="9">
        <v>32.1175</v>
      </c>
      <c r="C475">
        <v>125222000</v>
      </c>
      <c r="D475" s="107">
        <f t="shared" si="43"/>
        <v>8.5000077839183508E-3</v>
      </c>
      <c r="H475" s="90">
        <v>42599</v>
      </c>
      <c r="I475" s="54">
        <v>37.389999000000003</v>
      </c>
      <c r="J475" s="54">
        <v>927800</v>
      </c>
      <c r="K475" s="107">
        <f t="shared" si="48"/>
        <v>1.3105162158469019E-2</v>
      </c>
      <c r="O475" s="90">
        <v>43745</v>
      </c>
      <c r="P475" s="54">
        <v>20.139999</v>
      </c>
      <c r="Q475" s="54">
        <v>4414200</v>
      </c>
      <c r="R475" s="107">
        <f t="shared" si="44"/>
        <v>9.9305367393514032E-3</v>
      </c>
      <c r="W475" s="90">
        <v>41957</v>
      </c>
      <c r="X475" s="54">
        <v>59.517097</v>
      </c>
      <c r="Y475" s="54">
        <v>924970</v>
      </c>
      <c r="Z475" s="107">
        <f t="shared" si="45"/>
        <v>-1.4727230395662594E-2</v>
      </c>
      <c r="AE475" s="90">
        <v>41957</v>
      </c>
      <c r="AF475" s="54">
        <v>21.073899999999998</v>
      </c>
      <c r="AG475" s="54">
        <v>11814898</v>
      </c>
      <c r="AH475" s="107">
        <f t="shared" si="46"/>
        <v>8.6460977797180316E-3</v>
      </c>
      <c r="AL475" s="10">
        <v>42321</v>
      </c>
      <c r="AM475">
        <v>2023.040039</v>
      </c>
      <c r="AN475">
        <v>4278750000</v>
      </c>
      <c r="AO475" s="107">
        <f t="shared" si="47"/>
        <v>1.490326509548634E-2</v>
      </c>
    </row>
    <row r="476" spans="1:41" x14ac:dyDescent="0.15">
      <c r="A476" s="10">
        <v>42324</v>
      </c>
      <c r="B476" s="9">
        <v>32.390498999999998</v>
      </c>
      <c r="C476">
        <v>148718000</v>
      </c>
      <c r="D476" s="107">
        <f t="shared" si="43"/>
        <v>-6.9618563147175738E-3</v>
      </c>
      <c r="H476" s="90">
        <v>42600</v>
      </c>
      <c r="I476" s="54">
        <v>37.880001</v>
      </c>
      <c r="J476" s="54">
        <v>742500</v>
      </c>
      <c r="K476" s="107">
        <f t="shared" si="48"/>
        <v>9.2396776863865604E-3</v>
      </c>
      <c r="O476" s="90">
        <v>43746</v>
      </c>
      <c r="P476" s="54">
        <v>20.34</v>
      </c>
      <c r="Q476" s="54">
        <v>2966900</v>
      </c>
      <c r="R476" s="107">
        <f t="shared" si="44"/>
        <v>2.5565437561455351E-2</v>
      </c>
      <c r="W476" s="90">
        <v>41960</v>
      </c>
      <c r="X476" s="54">
        <v>58.640574999999998</v>
      </c>
      <c r="Y476" s="54">
        <v>713070</v>
      </c>
      <c r="Z476" s="107">
        <f t="shared" si="45"/>
        <v>0</v>
      </c>
      <c r="AE476" s="90">
        <v>41960</v>
      </c>
      <c r="AF476" s="54">
        <v>21.256107</v>
      </c>
      <c r="AG476" s="54">
        <v>18473400</v>
      </c>
      <c r="AH476" s="107">
        <f t="shared" si="46"/>
        <v>1.0031140697588592E-2</v>
      </c>
      <c r="AL476" s="10">
        <v>42324</v>
      </c>
      <c r="AM476">
        <v>2053.1899410000001</v>
      </c>
      <c r="AN476">
        <v>3741240000</v>
      </c>
      <c r="AO476" s="107">
        <f t="shared" si="47"/>
        <v>-1.3393792484004408E-3</v>
      </c>
    </row>
    <row r="477" spans="1:41" x14ac:dyDescent="0.15">
      <c r="A477" s="10">
        <v>42325</v>
      </c>
      <c r="B477" s="9">
        <v>32.165000999999997</v>
      </c>
      <c r="C477">
        <v>86404000</v>
      </c>
      <c r="D477" s="107">
        <f t="shared" si="43"/>
        <v>3.1462675844468269E-2</v>
      </c>
      <c r="H477" s="90">
        <v>42601</v>
      </c>
      <c r="I477" s="54">
        <v>38.229999999999997</v>
      </c>
      <c r="J477" s="54">
        <v>1008800</v>
      </c>
      <c r="K477" s="107">
        <f t="shared" si="48"/>
        <v>-8.8935652628824302E-3</v>
      </c>
      <c r="O477" s="90">
        <v>43747</v>
      </c>
      <c r="P477" s="54">
        <v>20.860001</v>
      </c>
      <c r="Q477" s="54">
        <v>2342900</v>
      </c>
      <c r="R477" s="107">
        <f t="shared" si="44"/>
        <v>-3.8350908995642419E-3</v>
      </c>
      <c r="W477" s="90">
        <v>41961</v>
      </c>
      <c r="X477" s="54">
        <v>58.640574999999998</v>
      </c>
      <c r="Y477" s="54">
        <v>547670</v>
      </c>
      <c r="Z477" s="107">
        <f t="shared" si="45"/>
        <v>2.989551176808769E-3</v>
      </c>
      <c r="AE477" s="90">
        <v>41961</v>
      </c>
      <c r="AF477" s="54">
        <v>21.469329999999999</v>
      </c>
      <c r="AG477" s="54">
        <v>16551691</v>
      </c>
      <c r="AH477" s="107">
        <f t="shared" si="46"/>
        <v>-7.9452875334256046E-3</v>
      </c>
      <c r="AL477" s="10">
        <v>42325</v>
      </c>
      <c r="AM477">
        <v>2050.4399410000001</v>
      </c>
      <c r="AN477">
        <v>4427350000</v>
      </c>
      <c r="AO477" s="107">
        <f t="shared" si="47"/>
        <v>1.616245193889343E-2</v>
      </c>
    </row>
    <row r="478" spans="1:41" x14ac:dyDescent="0.15">
      <c r="A478" s="10">
        <v>42326</v>
      </c>
      <c r="B478" s="9">
        <v>33.176997999999998</v>
      </c>
      <c r="C478">
        <v>89396000</v>
      </c>
      <c r="D478" s="107">
        <f t="shared" si="43"/>
        <v>-3.4210147645062916E-3</v>
      </c>
      <c r="H478" s="90">
        <v>42604</v>
      </c>
      <c r="I478" s="54">
        <v>37.889999000000003</v>
      </c>
      <c r="J478" s="54">
        <v>950900</v>
      </c>
      <c r="K478" s="107">
        <f t="shared" si="48"/>
        <v>5.8063342783407634E-3</v>
      </c>
      <c r="O478" s="90">
        <v>43748</v>
      </c>
      <c r="P478" s="54">
        <v>20.780000999999999</v>
      </c>
      <c r="Q478" s="54">
        <v>2156800</v>
      </c>
      <c r="R478" s="107">
        <f t="shared" si="44"/>
        <v>4.860442499497486E-2</v>
      </c>
      <c r="W478" s="90">
        <v>41962</v>
      </c>
      <c r="X478" s="54">
        <v>58.815883999999997</v>
      </c>
      <c r="Y478" s="54">
        <v>725030</v>
      </c>
      <c r="Z478" s="107">
        <f t="shared" si="45"/>
        <v>2.384488516741512E-2</v>
      </c>
      <c r="AE478" s="90">
        <v>41962</v>
      </c>
      <c r="AF478" s="54">
        <v>21.298749999999998</v>
      </c>
      <c r="AG478" s="54">
        <v>15970284</v>
      </c>
      <c r="AH478" s="107">
        <f t="shared" si="46"/>
        <v>-7.280662010681227E-3</v>
      </c>
      <c r="AL478" s="10">
        <v>42326</v>
      </c>
      <c r="AM478">
        <v>2083.580078</v>
      </c>
      <c r="AN478">
        <v>3926390000</v>
      </c>
      <c r="AO478" s="107">
        <f t="shared" si="47"/>
        <v>-1.1231092218189076E-3</v>
      </c>
    </row>
    <row r="479" spans="1:41" x14ac:dyDescent="0.15">
      <c r="A479" s="10">
        <v>42327</v>
      </c>
      <c r="B479" s="9">
        <v>33.063499</v>
      </c>
      <c r="C479">
        <v>94104000</v>
      </c>
      <c r="D479" s="107">
        <f t="shared" si="43"/>
        <v>1.085795547531121E-2</v>
      </c>
      <c r="H479" s="90">
        <v>42605</v>
      </c>
      <c r="I479" s="54">
        <v>38.110000999999997</v>
      </c>
      <c r="J479" s="54">
        <v>884600</v>
      </c>
      <c r="K479" s="107">
        <f t="shared" si="48"/>
        <v>2.6234583410289503E-4</v>
      </c>
      <c r="O479" s="90">
        <v>43749</v>
      </c>
      <c r="P479" s="54">
        <v>21.790001</v>
      </c>
      <c r="Q479" s="54">
        <v>3459900</v>
      </c>
      <c r="R479" s="107">
        <f t="shared" si="44"/>
        <v>-2.8453463586348593E-2</v>
      </c>
      <c r="W479" s="90">
        <v>41963</v>
      </c>
      <c r="X479" s="54">
        <v>60.218342</v>
      </c>
      <c r="Y479" s="54">
        <v>544440</v>
      </c>
      <c r="Z479" s="107">
        <f t="shared" si="45"/>
        <v>-4.3667592176483971E-3</v>
      </c>
      <c r="AE479" s="90">
        <v>41963</v>
      </c>
      <c r="AF479" s="54">
        <v>21.143681000000001</v>
      </c>
      <c r="AG479" s="54">
        <v>13196779</v>
      </c>
      <c r="AH479" s="107">
        <f t="shared" si="46"/>
        <v>-2.2001372419494514E-3</v>
      </c>
      <c r="AL479" s="10">
        <v>42327</v>
      </c>
      <c r="AM479">
        <v>2081.23999</v>
      </c>
      <c r="AN479">
        <v>3628110000</v>
      </c>
      <c r="AO479" s="107">
        <f t="shared" si="47"/>
        <v>3.8101958630922805E-3</v>
      </c>
    </row>
    <row r="480" spans="1:41" x14ac:dyDescent="0.15">
      <c r="A480" s="10">
        <v>42328</v>
      </c>
      <c r="B480" s="9">
        <v>33.422500999999997</v>
      </c>
      <c r="C480">
        <v>77922000</v>
      </c>
      <c r="D480" s="107">
        <f t="shared" si="43"/>
        <v>1.576782060684212E-2</v>
      </c>
      <c r="H480" s="90">
        <v>42606</v>
      </c>
      <c r="I480" s="54">
        <v>38.119999</v>
      </c>
      <c r="J480" s="54">
        <v>1050300</v>
      </c>
      <c r="K480" s="107">
        <f t="shared" si="48"/>
        <v>5.2465898543174738E-4</v>
      </c>
      <c r="O480" s="90">
        <v>43752</v>
      </c>
      <c r="P480" s="54">
        <v>21.17</v>
      </c>
      <c r="Q480" s="54">
        <v>2152600</v>
      </c>
      <c r="R480" s="107">
        <f t="shared" si="44"/>
        <v>-1.5115729806329692E-2</v>
      </c>
      <c r="W480" s="90">
        <v>41964</v>
      </c>
      <c r="X480" s="54">
        <v>59.955382999999998</v>
      </c>
      <c r="Y480" s="54">
        <v>772930</v>
      </c>
      <c r="Z480" s="107">
        <f t="shared" si="45"/>
        <v>-1.608187541725814E-2</v>
      </c>
      <c r="AE480" s="90">
        <v>41964</v>
      </c>
      <c r="AF480" s="54">
        <v>21.097162000000001</v>
      </c>
      <c r="AG480" s="54">
        <v>20053678</v>
      </c>
      <c r="AH480" s="107">
        <f t="shared" si="46"/>
        <v>-5.5140117898322405E-4</v>
      </c>
      <c r="AL480" s="10">
        <v>42328</v>
      </c>
      <c r="AM480">
        <v>2089.169922</v>
      </c>
      <c r="AN480">
        <v>3929600000</v>
      </c>
      <c r="AO480" s="107">
        <f t="shared" si="47"/>
        <v>-1.2348607802712408E-3</v>
      </c>
    </row>
    <row r="481" spans="1:41" x14ac:dyDescent="0.15">
      <c r="A481" s="10">
        <v>42331</v>
      </c>
      <c r="B481" s="9">
        <v>33.949500999999998</v>
      </c>
      <c r="C481">
        <v>87702000</v>
      </c>
      <c r="D481" s="107">
        <f t="shared" si="43"/>
        <v>-1.1546620375951888E-2</v>
      </c>
      <c r="H481" s="90">
        <v>42607</v>
      </c>
      <c r="I481" s="54">
        <v>38.139999000000003</v>
      </c>
      <c r="J481" s="54">
        <v>598500</v>
      </c>
      <c r="K481" s="107">
        <f t="shared" si="48"/>
        <v>2.2286392823450019E-2</v>
      </c>
      <c r="O481" s="90">
        <v>43753</v>
      </c>
      <c r="P481" s="54">
        <v>20.85</v>
      </c>
      <c r="Q481" s="54">
        <v>2306200</v>
      </c>
      <c r="R481" s="107">
        <f t="shared" si="44"/>
        <v>4.6522781774580357E-2</v>
      </c>
      <c r="W481" s="90">
        <v>41967</v>
      </c>
      <c r="X481" s="54">
        <v>58.991188000000001</v>
      </c>
      <c r="Y481" s="54">
        <v>1056370</v>
      </c>
      <c r="Z481" s="107">
        <f t="shared" si="45"/>
        <v>-1.4858914182233507E-2</v>
      </c>
      <c r="AE481" s="90">
        <v>41967</v>
      </c>
      <c r="AF481" s="54">
        <v>21.085529000000001</v>
      </c>
      <c r="AG481" s="54">
        <v>14415430</v>
      </c>
      <c r="AH481" s="107">
        <f t="shared" si="46"/>
        <v>1.8391760529223866E-4</v>
      </c>
      <c r="AL481" s="10">
        <v>42331</v>
      </c>
      <c r="AM481">
        <v>2086.5900879999999</v>
      </c>
      <c r="AN481">
        <v>3587980000</v>
      </c>
      <c r="AO481" s="107">
        <f t="shared" si="47"/>
        <v>1.2219961240418353E-3</v>
      </c>
    </row>
    <row r="482" spans="1:41" x14ac:dyDescent="0.15">
      <c r="A482" s="10">
        <v>42332</v>
      </c>
      <c r="B482" s="9">
        <v>33.557499</v>
      </c>
      <c r="C482">
        <v>90868000</v>
      </c>
      <c r="D482" s="107">
        <f t="shared" si="43"/>
        <v>6.2429861057284874E-3</v>
      </c>
      <c r="H482" s="90">
        <v>42608</v>
      </c>
      <c r="I482" s="54">
        <v>38.990001999999997</v>
      </c>
      <c r="J482" s="54">
        <v>1037000</v>
      </c>
      <c r="K482" s="107">
        <f t="shared" si="48"/>
        <v>-1.6158014046780522E-2</v>
      </c>
      <c r="O482" s="90">
        <v>43754</v>
      </c>
      <c r="P482" s="54">
        <v>21.82</v>
      </c>
      <c r="Q482" s="54">
        <v>4699100</v>
      </c>
      <c r="R482" s="107">
        <f t="shared" si="44"/>
        <v>7.2868927589367471E-2</v>
      </c>
      <c r="W482" s="90">
        <v>41968</v>
      </c>
      <c r="X482" s="54">
        <v>58.114643000000001</v>
      </c>
      <c r="Y482" s="54">
        <v>625860</v>
      </c>
      <c r="Z482" s="107">
        <f t="shared" si="45"/>
        <v>0</v>
      </c>
      <c r="AE482" s="90">
        <v>41968</v>
      </c>
      <c r="AF482" s="54">
        <v>21.089407000000001</v>
      </c>
      <c r="AG482" s="54">
        <v>15779966</v>
      </c>
      <c r="AH482" s="107">
        <f t="shared" si="46"/>
        <v>3.125170849991088E-3</v>
      </c>
      <c r="AL482" s="10">
        <v>42332</v>
      </c>
      <c r="AM482">
        <v>2089.139893</v>
      </c>
      <c r="AN482">
        <v>3884930000</v>
      </c>
      <c r="AO482" s="107">
        <f t="shared" si="47"/>
        <v>-1.2913256833779752E-4</v>
      </c>
    </row>
    <row r="483" spans="1:41" x14ac:dyDescent="0.15">
      <c r="A483" s="10">
        <v>42333</v>
      </c>
      <c r="B483" s="9">
        <v>33.766998000000001</v>
      </c>
      <c r="C483">
        <v>53958000</v>
      </c>
      <c r="D483" s="107">
        <f t="shared" si="43"/>
        <v>-3.0799302917007276E-3</v>
      </c>
      <c r="H483" s="90">
        <v>42611</v>
      </c>
      <c r="I483" s="54">
        <v>38.360000999999997</v>
      </c>
      <c r="J483" s="54">
        <v>1325900</v>
      </c>
      <c r="K483" s="107">
        <f t="shared" si="48"/>
        <v>2.6068299633257297E-3</v>
      </c>
      <c r="O483" s="90">
        <v>43755</v>
      </c>
      <c r="P483" s="54">
        <v>23.41</v>
      </c>
      <c r="Q483" s="54">
        <v>3563200</v>
      </c>
      <c r="R483" s="107">
        <f t="shared" si="44"/>
        <v>-8.1162323793250168E-3</v>
      </c>
      <c r="W483" s="90">
        <v>41969</v>
      </c>
      <c r="X483" s="54">
        <v>58.114643000000001</v>
      </c>
      <c r="Y483" s="54">
        <v>439980</v>
      </c>
      <c r="Z483" s="107">
        <f t="shared" si="45"/>
        <v>0</v>
      </c>
      <c r="AE483" s="90">
        <v>41969</v>
      </c>
      <c r="AF483" s="54">
        <v>21.155315000000002</v>
      </c>
      <c r="AG483" s="54">
        <v>9479052</v>
      </c>
      <c r="AH483" s="107">
        <f t="shared" si="46"/>
        <v>5.6807000982967981E-3</v>
      </c>
      <c r="AL483" s="10">
        <v>42333</v>
      </c>
      <c r="AM483">
        <v>2088.8701169999999</v>
      </c>
      <c r="AN483">
        <v>2852940000</v>
      </c>
      <c r="AO483" s="107">
        <f t="shared" si="47"/>
        <v>5.9361756861209258E-4</v>
      </c>
    </row>
    <row r="484" spans="1:41" x14ac:dyDescent="0.15">
      <c r="A484" s="10">
        <v>42335</v>
      </c>
      <c r="B484" s="9">
        <v>33.662998000000002</v>
      </c>
      <c r="C484">
        <v>39336000</v>
      </c>
      <c r="D484" s="107">
        <f t="shared" si="43"/>
        <v>-1.2565606901678961E-2</v>
      </c>
      <c r="H484" s="90">
        <v>42612</v>
      </c>
      <c r="I484" s="54">
        <v>38.459999000000003</v>
      </c>
      <c r="J484" s="54">
        <v>1169100</v>
      </c>
      <c r="K484" s="107">
        <f t="shared" si="48"/>
        <v>1.3000260348421389E-3</v>
      </c>
      <c r="O484" s="90">
        <v>43756</v>
      </c>
      <c r="P484" s="54">
        <v>23.219999000000001</v>
      </c>
      <c r="Q484" s="54">
        <v>3389400</v>
      </c>
      <c r="R484" s="107">
        <f t="shared" si="44"/>
        <v>-9.9052114515596479E-3</v>
      </c>
      <c r="W484" s="90">
        <v>41971</v>
      </c>
      <c r="X484" s="54">
        <v>58.114643000000001</v>
      </c>
      <c r="Y484" s="54">
        <v>246510</v>
      </c>
      <c r="Z484" s="107">
        <f t="shared" si="45"/>
        <v>-4.2232299353538116E-2</v>
      </c>
      <c r="AE484" s="90">
        <v>41971</v>
      </c>
      <c r="AF484" s="54">
        <v>21.275492</v>
      </c>
      <c r="AG484" s="54">
        <v>7055770</v>
      </c>
      <c r="AH484" s="107">
        <f t="shared" si="46"/>
        <v>-1.8218145084480941E-4</v>
      </c>
      <c r="AL484" s="10">
        <v>42335</v>
      </c>
      <c r="AM484">
        <v>2090.110107</v>
      </c>
      <c r="AN484">
        <v>1466840000</v>
      </c>
      <c r="AO484" s="107">
        <f t="shared" si="47"/>
        <v>-4.6409971261862637E-3</v>
      </c>
    </row>
    <row r="485" spans="1:41" x14ac:dyDescent="0.15">
      <c r="A485" s="10">
        <v>42338</v>
      </c>
      <c r="B485" s="9">
        <v>33.240001999999997</v>
      </c>
      <c r="C485">
        <v>113864000</v>
      </c>
      <c r="D485" s="107">
        <f t="shared" si="43"/>
        <v>2.144996862515236E-2</v>
      </c>
      <c r="H485" s="90">
        <v>42613</v>
      </c>
      <c r="I485" s="54">
        <v>38.509998000000003</v>
      </c>
      <c r="J485" s="54">
        <v>533500</v>
      </c>
      <c r="K485" s="107">
        <f t="shared" si="48"/>
        <v>2.0254558309766635E-2</v>
      </c>
      <c r="O485" s="90">
        <v>43759</v>
      </c>
      <c r="P485" s="54">
        <v>22.99</v>
      </c>
      <c r="Q485" s="54">
        <v>1665600</v>
      </c>
      <c r="R485" s="107">
        <f t="shared" si="44"/>
        <v>1.4789038712483604E-2</v>
      </c>
      <c r="W485" s="90">
        <v>41974</v>
      </c>
      <c r="X485" s="54">
        <v>55.660328</v>
      </c>
      <c r="Y485" s="54">
        <v>597390</v>
      </c>
      <c r="Z485" s="107">
        <f t="shared" si="45"/>
        <v>1.5747302099982097E-3</v>
      </c>
      <c r="AE485" s="90">
        <v>41974</v>
      </c>
      <c r="AF485" s="54">
        <v>21.271616000000002</v>
      </c>
      <c r="AG485" s="54">
        <v>16256592</v>
      </c>
      <c r="AH485" s="107">
        <f t="shared" si="46"/>
        <v>2.7337368256366013E-3</v>
      </c>
      <c r="AL485" s="10">
        <v>42338</v>
      </c>
      <c r="AM485">
        <v>2080.4099120000001</v>
      </c>
      <c r="AN485">
        <v>4275030000</v>
      </c>
      <c r="AO485" s="107">
        <f t="shared" si="47"/>
        <v>1.0680573511899327E-2</v>
      </c>
    </row>
    <row r="486" spans="1:41" x14ac:dyDescent="0.15">
      <c r="A486" s="10">
        <v>42339</v>
      </c>
      <c r="B486" s="9">
        <v>33.952998999999998</v>
      </c>
      <c r="C486">
        <v>95024000</v>
      </c>
      <c r="D486" s="107">
        <f t="shared" si="43"/>
        <v>-4.4915030922598742E-3</v>
      </c>
      <c r="H486" s="90">
        <v>42614</v>
      </c>
      <c r="I486" s="54">
        <v>39.290000999999997</v>
      </c>
      <c r="J486" s="54">
        <v>769600</v>
      </c>
      <c r="K486" s="107">
        <f t="shared" si="48"/>
        <v>-1.2725884125072917E-2</v>
      </c>
      <c r="O486" s="90">
        <v>43760</v>
      </c>
      <c r="P486" s="54">
        <v>23.33</v>
      </c>
      <c r="Q486" s="54">
        <v>1265500</v>
      </c>
      <c r="R486" s="107">
        <f t="shared" si="44"/>
        <v>-1.2858936990998715E-2</v>
      </c>
      <c r="W486" s="90">
        <v>41975</v>
      </c>
      <c r="X486" s="54">
        <v>55.747978000000003</v>
      </c>
      <c r="Y486" s="54">
        <v>1097800</v>
      </c>
      <c r="Z486" s="107">
        <f t="shared" si="45"/>
        <v>3.3018829848860065E-2</v>
      </c>
      <c r="AE486" s="90">
        <v>41975</v>
      </c>
      <c r="AF486" s="54">
        <v>21.329767</v>
      </c>
      <c r="AG486" s="54">
        <v>14228201</v>
      </c>
      <c r="AH486" s="107">
        <f t="shared" si="46"/>
        <v>-3.8167786830488604E-3</v>
      </c>
      <c r="AL486" s="10">
        <v>42339</v>
      </c>
      <c r="AM486">
        <v>2102.6298830000001</v>
      </c>
      <c r="AN486">
        <v>3712120000</v>
      </c>
      <c r="AO486" s="107">
        <f t="shared" si="47"/>
        <v>-1.0995693149292163E-2</v>
      </c>
    </row>
    <row r="487" spans="1:41" x14ac:dyDescent="0.15">
      <c r="A487" s="10">
        <v>42340</v>
      </c>
      <c r="B487" s="9">
        <v>33.800499000000002</v>
      </c>
      <c r="C487">
        <v>85470000</v>
      </c>
      <c r="D487" s="107">
        <f t="shared" si="43"/>
        <v>-1.443762708946994E-2</v>
      </c>
      <c r="H487" s="90">
        <v>42615</v>
      </c>
      <c r="I487" s="54">
        <v>38.790000999999997</v>
      </c>
      <c r="J487" s="54">
        <v>593700</v>
      </c>
      <c r="K487" s="107">
        <f t="shared" si="48"/>
        <v>4.3825752930503947E-2</v>
      </c>
      <c r="O487" s="90">
        <v>43761</v>
      </c>
      <c r="P487" s="54">
        <v>23.030000999999999</v>
      </c>
      <c r="Q487" s="54">
        <v>1441900</v>
      </c>
      <c r="R487" s="107">
        <f t="shared" si="44"/>
        <v>-3.0396003890750256E-3</v>
      </c>
      <c r="W487" s="90">
        <v>41976</v>
      </c>
      <c r="X487" s="54">
        <v>57.588711000000004</v>
      </c>
      <c r="Y487" s="54">
        <v>615940</v>
      </c>
      <c r="Z487" s="107">
        <f t="shared" si="45"/>
        <v>-4.4139935689826548E-2</v>
      </c>
      <c r="AE487" s="90">
        <v>41976</v>
      </c>
      <c r="AF487" s="54">
        <v>21.248356000000001</v>
      </c>
      <c r="AG487" s="54">
        <v>12798324</v>
      </c>
      <c r="AH487" s="107">
        <f t="shared" si="46"/>
        <v>-2.5543623233722501E-3</v>
      </c>
      <c r="AL487" s="10">
        <v>42340</v>
      </c>
      <c r="AM487">
        <v>2079.51001</v>
      </c>
      <c r="AN487">
        <v>3950640000</v>
      </c>
      <c r="AO487" s="107">
        <f t="shared" si="47"/>
        <v>-1.4373526867514363E-2</v>
      </c>
    </row>
    <row r="488" spans="1:41" x14ac:dyDescent="0.15">
      <c r="A488" s="10">
        <v>42341</v>
      </c>
      <c r="B488" s="9">
        <v>33.3125</v>
      </c>
      <c r="C488">
        <v>101294000</v>
      </c>
      <c r="D488" s="107">
        <f t="shared" si="43"/>
        <v>9.5909943714820312E-3</v>
      </c>
      <c r="H488" s="90">
        <v>42619</v>
      </c>
      <c r="I488" s="54">
        <v>40.490001999999997</v>
      </c>
      <c r="J488" s="54">
        <v>1311400</v>
      </c>
      <c r="K488" s="107">
        <f t="shared" si="48"/>
        <v>2.7166212538098922E-3</v>
      </c>
      <c r="O488" s="90">
        <v>43762</v>
      </c>
      <c r="P488" s="54">
        <v>22.959999</v>
      </c>
      <c r="Q488" s="54">
        <v>1545100</v>
      </c>
      <c r="R488" s="107">
        <f t="shared" si="44"/>
        <v>3.7020907535753933E-2</v>
      </c>
      <c r="W488" s="90">
        <v>41977</v>
      </c>
      <c r="X488" s="54">
        <v>55.046748999999998</v>
      </c>
      <c r="Y488" s="54">
        <v>923580</v>
      </c>
      <c r="Z488" s="107">
        <f t="shared" si="45"/>
        <v>6.3694951358526097E-3</v>
      </c>
      <c r="AE488" s="90">
        <v>41977</v>
      </c>
      <c r="AF488" s="54">
        <v>21.19408</v>
      </c>
      <c r="AG488" s="54">
        <v>13416322</v>
      </c>
      <c r="AH488" s="107">
        <f t="shared" si="46"/>
        <v>2.5609037995515394E-3</v>
      </c>
      <c r="AL488" s="10">
        <v>42341</v>
      </c>
      <c r="AM488">
        <v>2049.6201169999999</v>
      </c>
      <c r="AN488">
        <v>4306490000</v>
      </c>
      <c r="AO488" s="107">
        <f t="shared" si="47"/>
        <v>2.0525668952535936E-2</v>
      </c>
    </row>
    <row r="489" spans="1:41" x14ac:dyDescent="0.15">
      <c r="A489" s="10">
        <v>42342</v>
      </c>
      <c r="B489" s="9">
        <v>33.631999999999998</v>
      </c>
      <c r="C489">
        <v>90696000</v>
      </c>
      <c r="D489" s="107">
        <f t="shared" si="43"/>
        <v>-4.1775392483348606E-3</v>
      </c>
      <c r="H489" s="90">
        <v>42620</v>
      </c>
      <c r="I489" s="54">
        <v>40.599997999999999</v>
      </c>
      <c r="J489" s="54">
        <v>1286700</v>
      </c>
      <c r="K489" s="107">
        <f t="shared" si="48"/>
        <v>1.94581536678895E-2</v>
      </c>
      <c r="O489" s="90">
        <v>43763</v>
      </c>
      <c r="P489" s="54">
        <v>23.809999000000001</v>
      </c>
      <c r="Q489" s="54">
        <v>2291500</v>
      </c>
      <c r="R489" s="107">
        <f t="shared" si="44"/>
        <v>-1.67992447206744E-3</v>
      </c>
      <c r="W489" s="90">
        <v>41978</v>
      </c>
      <c r="X489" s="54">
        <v>55.397368999999998</v>
      </c>
      <c r="Y489" s="54">
        <v>679010</v>
      </c>
      <c r="Z489" s="107">
        <f t="shared" si="45"/>
        <v>4.7467777756737828E-3</v>
      </c>
      <c r="AE489" s="90">
        <v>41978</v>
      </c>
      <c r="AF489" s="54">
        <v>21.248356000000001</v>
      </c>
      <c r="AG489" s="54">
        <v>13280890</v>
      </c>
      <c r="AH489" s="107">
        <f t="shared" si="46"/>
        <v>6.2031622587648272E-3</v>
      </c>
      <c r="AL489" s="10">
        <v>42342</v>
      </c>
      <c r="AM489">
        <v>2091.6899410000001</v>
      </c>
      <c r="AN489">
        <v>4214910000</v>
      </c>
      <c r="AO489" s="107">
        <f t="shared" si="47"/>
        <v>-6.9895029437349043E-3</v>
      </c>
    </row>
    <row r="490" spans="1:41" x14ac:dyDescent="0.15">
      <c r="A490" s="10">
        <v>42345</v>
      </c>
      <c r="B490" s="9">
        <v>33.491501</v>
      </c>
      <c r="C490">
        <v>74656000</v>
      </c>
      <c r="D490" s="107">
        <f t="shared" si="43"/>
        <v>1.1196870513507262E-2</v>
      </c>
      <c r="H490" s="90">
        <v>42621</v>
      </c>
      <c r="I490" s="54">
        <v>41.389999000000003</v>
      </c>
      <c r="J490" s="54">
        <v>1312700</v>
      </c>
      <c r="K490" s="107">
        <f t="shared" si="48"/>
        <v>-7.7554942680718719E-2</v>
      </c>
      <c r="O490" s="90">
        <v>43766</v>
      </c>
      <c r="P490" s="54">
        <v>23.77</v>
      </c>
      <c r="Q490" s="54">
        <v>2464700</v>
      </c>
      <c r="R490" s="107">
        <f t="shared" si="44"/>
        <v>-1.2200252419015567E-2</v>
      </c>
      <c r="W490" s="90">
        <v>41981</v>
      </c>
      <c r="X490" s="54">
        <v>55.660328</v>
      </c>
      <c r="Y490" s="54">
        <v>500480</v>
      </c>
      <c r="Z490" s="107">
        <f t="shared" si="45"/>
        <v>3.1495951658782939E-2</v>
      </c>
      <c r="AE490" s="90">
        <v>41981</v>
      </c>
      <c r="AF490" s="54">
        <v>21.380163</v>
      </c>
      <c r="AG490" s="54">
        <v>31430916</v>
      </c>
      <c r="AH490" s="107">
        <f t="shared" si="46"/>
        <v>4.5328934115236308E-3</v>
      </c>
      <c r="AL490" s="10">
        <v>42345</v>
      </c>
      <c r="AM490">
        <v>2077.070068</v>
      </c>
      <c r="AN490">
        <v>4043820000</v>
      </c>
      <c r="AO490" s="107">
        <f t="shared" si="47"/>
        <v>-6.4899014278222422E-3</v>
      </c>
    </row>
    <row r="491" spans="1:41" x14ac:dyDescent="0.15">
      <c r="A491" s="10">
        <v>42346</v>
      </c>
      <c r="B491" s="9">
        <v>33.866501</v>
      </c>
      <c r="C491">
        <v>73038000</v>
      </c>
      <c r="D491" s="107">
        <f t="shared" si="43"/>
        <v>-1.85139586755656E-2</v>
      </c>
      <c r="H491" s="90">
        <v>42622</v>
      </c>
      <c r="I491" s="54">
        <v>38.18</v>
      </c>
      <c r="J491" s="54">
        <v>2041900</v>
      </c>
      <c r="K491" s="107">
        <f t="shared" si="48"/>
        <v>1.1524332111052971E-2</v>
      </c>
      <c r="O491" s="90">
        <v>43767</v>
      </c>
      <c r="P491" s="54">
        <v>23.48</v>
      </c>
      <c r="Q491" s="54">
        <v>1128600</v>
      </c>
      <c r="R491" s="107">
        <f t="shared" si="44"/>
        <v>1.0221422487223242E-2</v>
      </c>
      <c r="W491" s="90">
        <v>41982</v>
      </c>
      <c r="X491" s="54">
        <v>57.413403000000002</v>
      </c>
      <c r="Y491" s="54">
        <v>585620</v>
      </c>
      <c r="Z491" s="107">
        <f t="shared" si="45"/>
        <v>2.7481126663054578E-2</v>
      </c>
      <c r="AE491" s="90">
        <v>41982</v>
      </c>
      <c r="AF491" s="54">
        <v>21.477077000000001</v>
      </c>
      <c r="AG491" s="54">
        <v>26249810</v>
      </c>
      <c r="AH491" s="107">
        <f t="shared" si="46"/>
        <v>-2.3464552462144628E-3</v>
      </c>
      <c r="AL491" s="10">
        <v>42346</v>
      </c>
      <c r="AM491">
        <v>2063.5900879999999</v>
      </c>
      <c r="AN491">
        <v>4173570000</v>
      </c>
      <c r="AO491" s="107">
        <f t="shared" si="47"/>
        <v>-7.738985127360154E-3</v>
      </c>
    </row>
    <row r="492" spans="1:41" x14ac:dyDescent="0.15">
      <c r="A492" s="10">
        <v>42347</v>
      </c>
      <c r="B492" s="9">
        <v>33.239497999999998</v>
      </c>
      <c r="C492">
        <v>103164000</v>
      </c>
      <c r="D492" s="107">
        <f t="shared" si="43"/>
        <v>-3.715368986619505E-3</v>
      </c>
      <c r="H492" s="90">
        <v>42625</v>
      </c>
      <c r="I492" s="54">
        <v>38.619999</v>
      </c>
      <c r="J492" s="54">
        <v>900400</v>
      </c>
      <c r="K492" s="107">
        <f t="shared" si="48"/>
        <v>-2.7705852607608827E-2</v>
      </c>
      <c r="O492" s="90">
        <v>43768</v>
      </c>
      <c r="P492" s="54">
        <v>23.719999000000001</v>
      </c>
      <c r="Q492" s="54">
        <v>941200</v>
      </c>
      <c r="R492" s="107">
        <f t="shared" si="44"/>
        <v>-3.6256240988880362E-2</v>
      </c>
      <c r="W492" s="90">
        <v>41983</v>
      </c>
      <c r="X492" s="54">
        <v>58.991188000000001</v>
      </c>
      <c r="Y492" s="54">
        <v>2289030</v>
      </c>
      <c r="Z492" s="107">
        <f t="shared" si="45"/>
        <v>0.12035655223624264</v>
      </c>
      <c r="AE492" s="90">
        <v>41983</v>
      </c>
      <c r="AF492" s="54">
        <v>21.426682</v>
      </c>
      <c r="AG492" s="54">
        <v>39024850</v>
      </c>
      <c r="AH492" s="107">
        <f t="shared" si="46"/>
        <v>2.7501458228576858E-2</v>
      </c>
      <c r="AL492" s="10">
        <v>42347</v>
      </c>
      <c r="AM492">
        <v>2047.619995</v>
      </c>
      <c r="AN492">
        <v>4385250000</v>
      </c>
      <c r="AO492" s="107">
        <f t="shared" si="47"/>
        <v>2.2513869815967702E-3</v>
      </c>
    </row>
    <row r="493" spans="1:41" x14ac:dyDescent="0.15">
      <c r="A493" s="10">
        <v>42348</v>
      </c>
      <c r="B493" s="9">
        <v>33.116000999999997</v>
      </c>
      <c r="C493">
        <v>69110000</v>
      </c>
      <c r="D493" s="107">
        <f t="shared" si="43"/>
        <v>-3.3473274747153114E-2</v>
      </c>
      <c r="H493" s="90">
        <v>42626</v>
      </c>
      <c r="I493" s="54">
        <v>37.549999</v>
      </c>
      <c r="J493" s="54">
        <v>1177300</v>
      </c>
      <c r="K493" s="107">
        <f t="shared" si="48"/>
        <v>5.3262318329222902E-2</v>
      </c>
      <c r="O493" s="90">
        <v>43769</v>
      </c>
      <c r="P493" s="54">
        <v>22.860001</v>
      </c>
      <c r="Q493" s="54">
        <v>1563800</v>
      </c>
      <c r="R493" s="107">
        <f t="shared" si="44"/>
        <v>2.7996455468221493E-2</v>
      </c>
      <c r="W493" s="90">
        <v>41984</v>
      </c>
      <c r="X493" s="54">
        <v>66.091164000000006</v>
      </c>
      <c r="Y493" s="54">
        <v>3949890</v>
      </c>
      <c r="Z493" s="107">
        <f t="shared" si="45"/>
        <v>3.3156398940106468E-2</v>
      </c>
      <c r="AE493" s="90">
        <v>41984</v>
      </c>
      <c r="AF493" s="54">
        <v>22.015947000000001</v>
      </c>
      <c r="AG493" s="54">
        <v>56376302</v>
      </c>
      <c r="AH493" s="107">
        <f t="shared" si="46"/>
        <v>-1.7960844473326465E-2</v>
      </c>
      <c r="AL493" s="10">
        <v>42348</v>
      </c>
      <c r="AM493">
        <v>2052.2299800000001</v>
      </c>
      <c r="AN493">
        <v>3715150000</v>
      </c>
      <c r="AO493" s="107">
        <f t="shared" si="47"/>
        <v>-1.9422767130611751E-2</v>
      </c>
    </row>
    <row r="494" spans="1:41" x14ac:dyDescent="0.15">
      <c r="A494" s="10">
        <v>42349</v>
      </c>
      <c r="B494" s="9">
        <v>32.0075</v>
      </c>
      <c r="C494">
        <v>109488000</v>
      </c>
      <c r="D494" s="107">
        <f t="shared" si="43"/>
        <v>2.7743497617745749E-2</v>
      </c>
      <c r="H494" s="90">
        <v>42627</v>
      </c>
      <c r="I494" s="54">
        <v>39.549999</v>
      </c>
      <c r="J494" s="54">
        <v>1138100</v>
      </c>
      <c r="K494" s="107">
        <f t="shared" si="48"/>
        <v>1.97219474013135E-2</v>
      </c>
      <c r="O494" s="90">
        <v>43770</v>
      </c>
      <c r="P494" s="54">
        <v>23.5</v>
      </c>
      <c r="Q494" s="54">
        <v>1189100</v>
      </c>
      <c r="R494" s="107">
        <f t="shared" si="44"/>
        <v>-1.234046808510636E-2</v>
      </c>
      <c r="W494" s="90">
        <v>41985</v>
      </c>
      <c r="X494" s="54">
        <v>68.282509000000005</v>
      </c>
      <c r="Y494" s="54">
        <v>1634010</v>
      </c>
      <c r="Z494" s="107">
        <f t="shared" si="45"/>
        <v>6.4185983558395776E-3</v>
      </c>
      <c r="AE494" s="90">
        <v>41985</v>
      </c>
      <c r="AF494" s="54">
        <v>21.620522000000001</v>
      </c>
      <c r="AG494" s="54">
        <v>22610016</v>
      </c>
      <c r="AH494" s="107">
        <f t="shared" si="46"/>
        <v>-5.9175259505761524E-3</v>
      </c>
      <c r="AL494" s="10">
        <v>42349</v>
      </c>
      <c r="AM494">
        <v>2012.369995</v>
      </c>
      <c r="AN494">
        <v>4301060000</v>
      </c>
      <c r="AO494" s="107">
        <f t="shared" si="47"/>
        <v>4.7555598740678384E-3</v>
      </c>
    </row>
    <row r="495" spans="1:41" x14ac:dyDescent="0.15">
      <c r="A495" s="10">
        <v>42352</v>
      </c>
      <c r="B495" s="9">
        <v>32.895499999999998</v>
      </c>
      <c r="C495">
        <v>86594000</v>
      </c>
      <c r="D495" s="107">
        <f t="shared" si="43"/>
        <v>1.109543858582418E-3</v>
      </c>
      <c r="H495" s="90">
        <v>42628</v>
      </c>
      <c r="I495" s="54">
        <v>40.330002</v>
      </c>
      <c r="J495" s="54">
        <v>1463600</v>
      </c>
      <c r="K495" s="107">
        <f t="shared" si="48"/>
        <v>4.3887823263683456E-2</v>
      </c>
      <c r="O495" s="90">
        <v>43773</v>
      </c>
      <c r="P495" s="54">
        <v>23.209999</v>
      </c>
      <c r="Q495" s="54">
        <v>1445300</v>
      </c>
      <c r="R495" s="107">
        <f t="shared" si="44"/>
        <v>-3.0159415345084595E-3</v>
      </c>
      <c r="W495" s="90">
        <v>41988</v>
      </c>
      <c r="X495" s="54">
        <v>68.720787000000001</v>
      </c>
      <c r="Y495" s="54">
        <v>1135260</v>
      </c>
      <c r="Z495" s="107">
        <f t="shared" si="45"/>
        <v>1.0203870336933152E-2</v>
      </c>
      <c r="AE495" s="90">
        <v>41988</v>
      </c>
      <c r="AF495" s="54">
        <v>21.492581999999999</v>
      </c>
      <c r="AG495" s="54">
        <v>17738028</v>
      </c>
      <c r="AH495" s="107">
        <f t="shared" si="46"/>
        <v>9.0189256925947703E-3</v>
      </c>
      <c r="AL495" s="10">
        <v>42352</v>
      </c>
      <c r="AM495">
        <v>2021.9399410000001</v>
      </c>
      <c r="AN495">
        <v>4612440000</v>
      </c>
      <c r="AO495" s="107">
        <f t="shared" si="47"/>
        <v>1.0618561196917398E-2</v>
      </c>
    </row>
    <row r="496" spans="1:41" x14ac:dyDescent="0.15">
      <c r="A496" s="10">
        <v>42353</v>
      </c>
      <c r="B496" s="9">
        <v>32.931998999999998</v>
      </c>
      <c r="C496">
        <v>95068000</v>
      </c>
      <c r="D496" s="107">
        <f t="shared" si="43"/>
        <v>2.6008229867855892E-2</v>
      </c>
      <c r="H496" s="90">
        <v>42629</v>
      </c>
      <c r="I496" s="54">
        <v>42.099997999999999</v>
      </c>
      <c r="J496" s="54">
        <v>2647400</v>
      </c>
      <c r="K496" s="107">
        <f t="shared" si="48"/>
        <v>-1.2826532675844771E-2</v>
      </c>
      <c r="O496" s="90">
        <v>43774</v>
      </c>
      <c r="P496" s="54">
        <v>23.139999</v>
      </c>
      <c r="Q496" s="54">
        <v>1024100</v>
      </c>
      <c r="R496" s="107">
        <f t="shared" si="44"/>
        <v>-1.6853890097402346E-2</v>
      </c>
      <c r="W496" s="90">
        <v>41989</v>
      </c>
      <c r="X496" s="54">
        <v>69.422004999999999</v>
      </c>
      <c r="Y496" s="54">
        <v>1309380</v>
      </c>
      <c r="Z496" s="107">
        <f t="shared" si="45"/>
        <v>1.5151737550651134E-2</v>
      </c>
      <c r="AE496" s="90">
        <v>41989</v>
      </c>
      <c r="AF496" s="54">
        <v>21.686422</v>
      </c>
      <c r="AG496" s="54">
        <v>36090727</v>
      </c>
      <c r="AH496" s="107">
        <f t="shared" si="46"/>
        <v>8.4018931292584309E-3</v>
      </c>
      <c r="AL496" s="10">
        <v>42353</v>
      </c>
      <c r="AM496">
        <v>2043.410034</v>
      </c>
      <c r="AN496">
        <v>4353540000</v>
      </c>
      <c r="AO496" s="107">
        <f t="shared" si="47"/>
        <v>1.4514969343641715E-2</v>
      </c>
    </row>
    <row r="497" spans="1:41" x14ac:dyDescent="0.15">
      <c r="A497" s="10">
        <v>42354</v>
      </c>
      <c r="B497" s="9">
        <v>33.788502000000001</v>
      </c>
      <c r="C497">
        <v>79290000</v>
      </c>
      <c r="D497" s="107">
        <f t="shared" si="43"/>
        <v>-7.5765714620907865E-3</v>
      </c>
      <c r="H497" s="90">
        <v>42632</v>
      </c>
      <c r="I497" s="54">
        <v>41.560001</v>
      </c>
      <c r="J497" s="54">
        <v>991500</v>
      </c>
      <c r="K497" s="107">
        <f t="shared" si="48"/>
        <v>1.2030798555562994E-2</v>
      </c>
      <c r="O497" s="90">
        <v>43775</v>
      </c>
      <c r="P497" s="54">
        <v>22.75</v>
      </c>
      <c r="Q497" s="54">
        <v>813400</v>
      </c>
      <c r="R497" s="107">
        <f t="shared" si="44"/>
        <v>1.8461538461538529E-2</v>
      </c>
      <c r="W497" s="90">
        <v>41990</v>
      </c>
      <c r="X497" s="54">
        <v>70.473868999999993</v>
      </c>
      <c r="Y497" s="54">
        <v>1245260</v>
      </c>
      <c r="Z497" s="107">
        <f t="shared" si="45"/>
        <v>4.3532263000914728E-2</v>
      </c>
      <c r="AE497" s="90">
        <v>41990</v>
      </c>
      <c r="AF497" s="54">
        <v>21.868628999999999</v>
      </c>
      <c r="AG497" s="54">
        <v>25013815</v>
      </c>
      <c r="AH497" s="107">
        <f t="shared" si="46"/>
        <v>1.985469688108954E-2</v>
      </c>
      <c r="AL497" s="10">
        <v>42354</v>
      </c>
      <c r="AM497">
        <v>2073.070068</v>
      </c>
      <c r="AN497">
        <v>4635450000</v>
      </c>
      <c r="AO497" s="107">
        <f t="shared" si="47"/>
        <v>-1.5040520569611582E-2</v>
      </c>
    </row>
    <row r="498" spans="1:41" x14ac:dyDescent="0.15">
      <c r="A498" s="10">
        <v>42355</v>
      </c>
      <c r="B498" s="9">
        <v>33.532501000000003</v>
      </c>
      <c r="C498">
        <v>73632000</v>
      </c>
      <c r="D498" s="107">
        <f t="shared" si="43"/>
        <v>-9.7070003815106221E-3</v>
      </c>
      <c r="H498" s="90">
        <v>42633</v>
      </c>
      <c r="I498" s="54">
        <v>42.060001</v>
      </c>
      <c r="J498" s="54">
        <v>593300</v>
      </c>
      <c r="K498" s="107">
        <f t="shared" si="48"/>
        <v>1.6642819385572549E-2</v>
      </c>
      <c r="O498" s="90">
        <v>43776</v>
      </c>
      <c r="P498" s="54">
        <v>23.17</v>
      </c>
      <c r="Q498" s="54">
        <v>1372800</v>
      </c>
      <c r="R498" s="107">
        <f t="shared" si="44"/>
        <v>-5.6970220112214087E-2</v>
      </c>
      <c r="W498" s="90">
        <v>41991</v>
      </c>
      <c r="X498" s="54">
        <v>73.541756000000007</v>
      </c>
      <c r="Y498" s="54">
        <v>2084620</v>
      </c>
      <c r="Z498" s="107">
        <f t="shared" si="45"/>
        <v>3.0989075104488784E-2</v>
      </c>
      <c r="AE498" s="90">
        <v>41991</v>
      </c>
      <c r="AF498" s="54">
        <v>22.302824000000001</v>
      </c>
      <c r="AG498" s="54">
        <v>21470962</v>
      </c>
      <c r="AH498" s="107">
        <f t="shared" si="46"/>
        <v>-6.7790518366643848E-3</v>
      </c>
      <c r="AL498" s="10">
        <v>42355</v>
      </c>
      <c r="AM498">
        <v>2041.8900149999999</v>
      </c>
      <c r="AN498">
        <v>4327390000</v>
      </c>
      <c r="AO498" s="107">
        <f t="shared" si="47"/>
        <v>-1.779722009170015E-2</v>
      </c>
    </row>
    <row r="499" spans="1:41" x14ac:dyDescent="0.15">
      <c r="A499" s="10">
        <v>42356</v>
      </c>
      <c r="B499" s="9">
        <v>33.207000999999998</v>
      </c>
      <c r="C499">
        <v>136826000</v>
      </c>
      <c r="D499" s="107">
        <f t="shared" si="43"/>
        <v>5.5702109323285676E-4</v>
      </c>
      <c r="H499" s="90">
        <v>42634</v>
      </c>
      <c r="I499" s="54">
        <v>42.759998000000003</v>
      </c>
      <c r="J499" s="54">
        <v>1157900</v>
      </c>
      <c r="K499" s="107">
        <f t="shared" si="48"/>
        <v>1.1693873325251403E-3</v>
      </c>
      <c r="O499" s="90">
        <v>43777</v>
      </c>
      <c r="P499" s="54">
        <v>21.85</v>
      </c>
      <c r="Q499" s="54">
        <v>1854500</v>
      </c>
      <c r="R499" s="107">
        <f t="shared" si="44"/>
        <v>-4.3478260869565299E-2</v>
      </c>
      <c r="W499" s="90">
        <v>41992</v>
      </c>
      <c r="X499" s="54">
        <v>75.820746999999997</v>
      </c>
      <c r="Y499" s="54">
        <v>1977230</v>
      </c>
      <c r="Z499" s="107">
        <f t="shared" si="45"/>
        <v>-1.2716572154056971E-2</v>
      </c>
      <c r="AE499" s="90">
        <v>41992</v>
      </c>
      <c r="AF499" s="54">
        <v>22.151631999999999</v>
      </c>
      <c r="AG499" s="54">
        <v>37502784</v>
      </c>
      <c r="AH499" s="107">
        <f t="shared" si="46"/>
        <v>3.3253531839099182E-3</v>
      </c>
      <c r="AL499" s="10">
        <v>42356</v>
      </c>
      <c r="AM499">
        <v>2005.5500489999999</v>
      </c>
      <c r="AN499">
        <v>6683070000</v>
      </c>
      <c r="AO499" s="107">
        <f t="shared" si="47"/>
        <v>7.7784022432043631E-3</v>
      </c>
    </row>
    <row r="500" spans="1:41" x14ac:dyDescent="0.15">
      <c r="A500" s="10">
        <v>42359</v>
      </c>
      <c r="B500" s="9">
        <v>33.225498000000002</v>
      </c>
      <c r="C500">
        <v>65018000</v>
      </c>
      <c r="D500" s="107">
        <f t="shared" si="43"/>
        <v>-2.0465306494427127E-3</v>
      </c>
      <c r="H500" s="90">
        <v>42635</v>
      </c>
      <c r="I500" s="54">
        <v>42.810001</v>
      </c>
      <c r="J500" s="54">
        <v>869600</v>
      </c>
      <c r="K500" s="107">
        <f t="shared" si="48"/>
        <v>-1.9388016365615157E-2</v>
      </c>
      <c r="O500" s="90">
        <v>43780</v>
      </c>
      <c r="P500" s="54">
        <v>20.9</v>
      </c>
      <c r="Q500" s="54">
        <v>2751100</v>
      </c>
      <c r="R500" s="107">
        <f t="shared" si="44"/>
        <v>2.1531100478469067E-2</v>
      </c>
      <c r="W500" s="90">
        <v>41995</v>
      </c>
      <c r="X500" s="54">
        <v>74.856566999999998</v>
      </c>
      <c r="Y500" s="54">
        <v>821300</v>
      </c>
      <c r="Z500" s="107">
        <f t="shared" si="45"/>
        <v>1.7564417561387824E-2</v>
      </c>
      <c r="AE500" s="90">
        <v>41995</v>
      </c>
      <c r="AF500" s="54">
        <v>22.225294000000002</v>
      </c>
      <c r="AG500" s="54">
        <v>31965041</v>
      </c>
      <c r="AH500" s="107">
        <f t="shared" si="46"/>
        <v>-1.7445888454838965E-3</v>
      </c>
      <c r="AL500" s="10">
        <v>42359</v>
      </c>
      <c r="AM500">
        <v>2021.150024</v>
      </c>
      <c r="AN500">
        <v>3760280000</v>
      </c>
      <c r="AO500" s="107">
        <f t="shared" si="47"/>
        <v>8.8167364066982223E-3</v>
      </c>
    </row>
    <row r="501" spans="1:41" x14ac:dyDescent="0.15">
      <c r="A501" s="10">
        <v>42360</v>
      </c>
      <c r="B501" s="9">
        <v>33.157501000000003</v>
      </c>
      <c r="C501">
        <v>53356000</v>
      </c>
      <c r="D501" s="107">
        <f t="shared" si="43"/>
        <v>8.2937492786316902E-4</v>
      </c>
      <c r="H501" s="90">
        <v>42636</v>
      </c>
      <c r="I501" s="54">
        <v>41.98</v>
      </c>
      <c r="J501" s="54">
        <v>1027500</v>
      </c>
      <c r="K501" s="107">
        <f t="shared" si="48"/>
        <v>-1.7627393997141527E-2</v>
      </c>
      <c r="O501" s="90">
        <v>43781</v>
      </c>
      <c r="P501" s="54">
        <v>21.35</v>
      </c>
      <c r="Q501" s="54">
        <v>1954700</v>
      </c>
      <c r="R501" s="107">
        <f t="shared" si="44"/>
        <v>3.185016393442619E-2</v>
      </c>
      <c r="W501" s="90">
        <v>41996</v>
      </c>
      <c r="X501" s="54">
        <v>76.171379000000002</v>
      </c>
      <c r="Y501" s="54">
        <v>985520</v>
      </c>
      <c r="Z501" s="107">
        <f t="shared" si="45"/>
        <v>6.9042993169390332E-3</v>
      </c>
      <c r="AE501" s="90">
        <v>41996</v>
      </c>
      <c r="AF501" s="54">
        <v>22.186520000000002</v>
      </c>
      <c r="AG501" s="54">
        <v>13514926</v>
      </c>
      <c r="AH501" s="107">
        <f t="shared" si="46"/>
        <v>-2.2713341254060326E-3</v>
      </c>
      <c r="AL501" s="10">
        <v>42360</v>
      </c>
      <c r="AM501">
        <v>2038.969971</v>
      </c>
      <c r="AN501">
        <v>3520860000</v>
      </c>
      <c r="AO501" s="107">
        <f t="shared" si="47"/>
        <v>1.2418068122691306E-2</v>
      </c>
    </row>
    <row r="502" spans="1:41" x14ac:dyDescent="0.15">
      <c r="A502" s="10">
        <v>42361</v>
      </c>
      <c r="B502" s="9">
        <v>33.185001</v>
      </c>
      <c r="C502">
        <v>54458000</v>
      </c>
      <c r="D502" s="107">
        <f t="shared" si="43"/>
        <v>-1.3711314940144659E-3</v>
      </c>
      <c r="H502" s="90">
        <v>42639</v>
      </c>
      <c r="I502" s="54">
        <v>41.240001999999997</v>
      </c>
      <c r="J502" s="54">
        <v>1360500</v>
      </c>
      <c r="K502" s="107">
        <f t="shared" si="48"/>
        <v>0</v>
      </c>
      <c r="O502" s="90">
        <v>43782</v>
      </c>
      <c r="P502" s="54">
        <v>22.030000999999999</v>
      </c>
      <c r="Q502" s="54">
        <v>1586200</v>
      </c>
      <c r="R502" s="107">
        <f t="shared" si="44"/>
        <v>2.9051246979062917E-2</v>
      </c>
      <c r="W502" s="90">
        <v>41997</v>
      </c>
      <c r="X502" s="54">
        <v>76.697288999999998</v>
      </c>
      <c r="Y502" s="54">
        <v>252060</v>
      </c>
      <c r="Z502" s="107">
        <f t="shared" si="45"/>
        <v>1.028600893572662E-2</v>
      </c>
      <c r="AE502" s="90">
        <v>41997</v>
      </c>
      <c r="AF502" s="54">
        <v>22.136126999999998</v>
      </c>
      <c r="AG502" s="54">
        <v>4185086</v>
      </c>
      <c r="AH502" s="107">
        <f t="shared" si="46"/>
        <v>-1.0508613363122699E-3</v>
      </c>
      <c r="AL502" s="10">
        <v>42361</v>
      </c>
      <c r="AM502">
        <v>2064.290039</v>
      </c>
      <c r="AN502">
        <v>3484090000</v>
      </c>
      <c r="AO502" s="107">
        <f t="shared" si="47"/>
        <v>-1.5986363048084984E-3</v>
      </c>
    </row>
    <row r="503" spans="1:41" x14ac:dyDescent="0.15">
      <c r="A503" s="10">
        <v>42362</v>
      </c>
      <c r="B503" s="9">
        <v>33.139499999999998</v>
      </c>
      <c r="C503">
        <v>21824000</v>
      </c>
      <c r="D503" s="107">
        <f t="shared" si="43"/>
        <v>1.8723819007528952E-2</v>
      </c>
      <c r="H503" s="90">
        <v>42640</v>
      </c>
      <c r="I503" s="54">
        <v>41.240001999999997</v>
      </c>
      <c r="J503" s="54">
        <v>792000</v>
      </c>
      <c r="K503" s="107">
        <f t="shared" si="48"/>
        <v>-1.7458825535459299E-2</v>
      </c>
      <c r="O503" s="90">
        <v>43783</v>
      </c>
      <c r="P503" s="54">
        <v>22.67</v>
      </c>
      <c r="Q503" s="54">
        <v>1414600</v>
      </c>
      <c r="R503" s="107">
        <f t="shared" si="44"/>
        <v>-1.9850066166740232E-2</v>
      </c>
      <c r="W503" s="90">
        <v>41999</v>
      </c>
      <c r="X503" s="54">
        <v>77.486198000000002</v>
      </c>
      <c r="Y503" s="54">
        <v>279260</v>
      </c>
      <c r="Z503" s="107">
        <f t="shared" si="45"/>
        <v>-1.0181284155921566E-2</v>
      </c>
      <c r="AE503" s="90">
        <v>41999</v>
      </c>
      <c r="AF503" s="54">
        <v>22.112864999999999</v>
      </c>
      <c r="AG503" s="54">
        <v>6807002</v>
      </c>
      <c r="AH503" s="107">
        <f t="shared" si="46"/>
        <v>-1.7550869143367898E-4</v>
      </c>
      <c r="AL503" s="10">
        <v>42362</v>
      </c>
      <c r="AM503">
        <v>2060.98999</v>
      </c>
      <c r="AN503">
        <v>1411860000</v>
      </c>
      <c r="AO503" s="107">
        <f t="shared" si="47"/>
        <v>-2.1785598289102426E-3</v>
      </c>
    </row>
    <row r="504" spans="1:41" x14ac:dyDescent="0.15">
      <c r="A504" s="10">
        <v>42366</v>
      </c>
      <c r="B504" s="9">
        <v>33.759998000000003</v>
      </c>
      <c r="C504">
        <v>75672000</v>
      </c>
      <c r="D504" s="107">
        <f t="shared" si="43"/>
        <v>2.7799290746403305E-2</v>
      </c>
      <c r="H504" s="90">
        <v>42641</v>
      </c>
      <c r="I504" s="54">
        <v>40.520000000000003</v>
      </c>
      <c r="J504" s="54">
        <v>532100</v>
      </c>
      <c r="K504" s="107">
        <f t="shared" si="48"/>
        <v>-2.6653529121421604E-2</v>
      </c>
      <c r="O504" s="90">
        <v>43784</v>
      </c>
      <c r="P504" s="54">
        <v>22.219999000000001</v>
      </c>
      <c r="Q504" s="54">
        <v>1105300</v>
      </c>
      <c r="R504" s="107">
        <f t="shared" si="44"/>
        <v>3.6003601980358901E-3</v>
      </c>
      <c r="W504" s="90">
        <v>42002</v>
      </c>
      <c r="X504" s="54">
        <v>76.697288999999998</v>
      </c>
      <c r="Y504" s="54">
        <v>611380</v>
      </c>
      <c r="Z504" s="107">
        <f t="shared" si="45"/>
        <v>-1.5999822366602801E-2</v>
      </c>
      <c r="AE504" s="90">
        <v>42002</v>
      </c>
      <c r="AF504" s="54">
        <v>22.108984</v>
      </c>
      <c r="AG504" s="54">
        <v>8495150</v>
      </c>
      <c r="AH504" s="107">
        <f t="shared" si="46"/>
        <v>3.3318582165513533E-3</v>
      </c>
      <c r="AL504" s="10">
        <v>42366</v>
      </c>
      <c r="AM504">
        <v>2056.5</v>
      </c>
      <c r="AN504">
        <v>2492510000</v>
      </c>
      <c r="AO504" s="107">
        <f t="shared" si="47"/>
        <v>1.0629762703622703E-2</v>
      </c>
    </row>
    <row r="505" spans="1:41" x14ac:dyDescent="0.15">
      <c r="A505" s="10">
        <v>42367</v>
      </c>
      <c r="B505" s="9">
        <v>34.698501999999998</v>
      </c>
      <c r="C505">
        <v>114700000</v>
      </c>
      <c r="D505" s="107">
        <f t="shared" si="43"/>
        <v>-7.0609100070082587E-3</v>
      </c>
      <c r="H505" s="90">
        <v>42642</v>
      </c>
      <c r="I505" s="54">
        <v>39.439999</v>
      </c>
      <c r="J505" s="54">
        <v>866700</v>
      </c>
      <c r="K505" s="107">
        <f t="shared" si="48"/>
        <v>-1.7748479151837859E-3</v>
      </c>
      <c r="O505" s="90">
        <v>43787</v>
      </c>
      <c r="P505" s="54">
        <v>22.299999</v>
      </c>
      <c r="Q505" s="54">
        <v>998800</v>
      </c>
      <c r="R505" s="107">
        <f t="shared" si="44"/>
        <v>1.5246637455006207E-2</v>
      </c>
      <c r="W505" s="90">
        <v>42003</v>
      </c>
      <c r="X505" s="54">
        <v>75.470146</v>
      </c>
      <c r="Y505" s="54">
        <v>491050</v>
      </c>
      <c r="Z505" s="107">
        <f t="shared" si="45"/>
        <v>-4.6459695466867235E-3</v>
      </c>
      <c r="AE505" s="90">
        <v>42003</v>
      </c>
      <c r="AF505" s="54">
        <v>22.182648</v>
      </c>
      <c r="AG505" s="54">
        <v>10450836</v>
      </c>
      <c r="AH505" s="107">
        <f t="shared" si="46"/>
        <v>-1.9224034930365397E-2</v>
      </c>
      <c r="AL505" s="10">
        <v>42367</v>
      </c>
      <c r="AM505">
        <v>2078.360107</v>
      </c>
      <c r="AN505">
        <v>2542000000</v>
      </c>
      <c r="AO505" s="107">
        <f t="shared" si="47"/>
        <v>-7.2172285974309025E-3</v>
      </c>
    </row>
    <row r="506" spans="1:41" x14ac:dyDescent="0.15">
      <c r="A506" s="10">
        <v>42368</v>
      </c>
      <c r="B506" s="9">
        <v>34.453499000000001</v>
      </c>
      <c r="C506">
        <v>70380000</v>
      </c>
      <c r="D506" s="107">
        <f t="shared" si="43"/>
        <v>-1.9127259033980937E-2</v>
      </c>
      <c r="H506" s="90">
        <v>42643</v>
      </c>
      <c r="I506" s="54">
        <v>39.369999</v>
      </c>
      <c r="J506" s="54">
        <v>1318500</v>
      </c>
      <c r="K506" s="107">
        <f t="shared" si="48"/>
        <v>-2.4130074273052471E-2</v>
      </c>
      <c r="O506" s="90">
        <v>43788</v>
      </c>
      <c r="P506" s="54">
        <v>22.639999</v>
      </c>
      <c r="Q506" s="54">
        <v>806800</v>
      </c>
      <c r="R506" s="107">
        <f t="shared" si="44"/>
        <v>-7.1554729308954457E-2</v>
      </c>
      <c r="W506" s="90">
        <v>42004</v>
      </c>
      <c r="X506" s="54">
        <v>75.119513999999995</v>
      </c>
      <c r="Y506" s="54">
        <v>514220</v>
      </c>
      <c r="Z506" s="107">
        <f t="shared" si="45"/>
        <v>-1.633575531385878E-2</v>
      </c>
      <c r="AE506" s="90">
        <v>42004</v>
      </c>
      <c r="AF506" s="54">
        <v>21.756208000000001</v>
      </c>
      <c r="AG506" s="54">
        <v>14060455</v>
      </c>
      <c r="AH506" s="107">
        <f t="shared" si="46"/>
        <v>1.6034044167989592E-3</v>
      </c>
      <c r="AL506" s="10">
        <v>42368</v>
      </c>
      <c r="AM506">
        <v>2063.360107</v>
      </c>
      <c r="AN506">
        <v>2367430000</v>
      </c>
      <c r="AO506" s="107">
        <f t="shared" si="47"/>
        <v>-9.4119130897784009E-3</v>
      </c>
    </row>
    <row r="507" spans="1:41" x14ac:dyDescent="0.15">
      <c r="A507" s="10">
        <v>42369</v>
      </c>
      <c r="B507" s="9">
        <v>33.794497999999997</v>
      </c>
      <c r="C507">
        <v>74992000</v>
      </c>
      <c r="D507" s="107">
        <f t="shared" si="43"/>
        <v>-5.7553658586672829E-2</v>
      </c>
      <c r="H507" s="90">
        <v>42646</v>
      </c>
      <c r="I507" s="54">
        <v>38.419998</v>
      </c>
      <c r="J507" s="54">
        <v>1186800</v>
      </c>
      <c r="K507" s="107">
        <f t="shared" si="48"/>
        <v>2.8631183166640817E-3</v>
      </c>
      <c r="O507" s="90">
        <v>43789</v>
      </c>
      <c r="P507" s="54">
        <v>21.02</v>
      </c>
      <c r="Q507" s="54">
        <v>2027300</v>
      </c>
      <c r="R507" s="107">
        <f t="shared" si="44"/>
        <v>7.6117982873453727E-3</v>
      </c>
      <c r="W507" s="90">
        <v>42006</v>
      </c>
      <c r="X507" s="54">
        <v>73.892380000000003</v>
      </c>
      <c r="Y507" s="54">
        <v>579310</v>
      </c>
      <c r="Z507" s="107">
        <f t="shared" si="45"/>
        <v>-1.5421130027209906E-2</v>
      </c>
      <c r="AE507" s="90">
        <v>42006</v>
      </c>
      <c r="AF507" s="54">
        <v>21.791091999999999</v>
      </c>
      <c r="AG507" s="54">
        <v>14021251</v>
      </c>
      <c r="AH507" s="107">
        <f t="shared" si="46"/>
        <v>-8.361352427863511E-3</v>
      </c>
      <c r="AL507" s="10">
        <v>42369</v>
      </c>
      <c r="AM507">
        <v>2043.9399410000001</v>
      </c>
      <c r="AN507">
        <v>2655330000</v>
      </c>
      <c r="AO507" s="107">
        <f t="shared" si="47"/>
        <v>-1.5303730981790165E-2</v>
      </c>
    </row>
    <row r="508" spans="1:41" x14ac:dyDescent="0.15">
      <c r="A508" s="10">
        <v>42373</v>
      </c>
      <c r="B508" s="9">
        <v>31.849501</v>
      </c>
      <c r="C508">
        <v>186290000</v>
      </c>
      <c r="D508" s="107">
        <f t="shared" si="43"/>
        <v>-5.0236265868027763E-3</v>
      </c>
      <c r="H508" s="90">
        <v>42647</v>
      </c>
      <c r="I508" s="54">
        <v>38.529998999999997</v>
      </c>
      <c r="J508" s="54">
        <v>1246600</v>
      </c>
      <c r="K508" s="107">
        <f t="shared" si="48"/>
        <v>1.6091435662897391E-2</v>
      </c>
      <c r="O508" s="90">
        <v>43790</v>
      </c>
      <c r="P508" s="54">
        <v>21.18</v>
      </c>
      <c r="Q508" s="54">
        <v>944500</v>
      </c>
      <c r="R508" s="107">
        <f t="shared" si="44"/>
        <v>6.6100094428706235E-2</v>
      </c>
      <c r="W508" s="90">
        <v>42009</v>
      </c>
      <c r="X508" s="54">
        <v>72.752876000000001</v>
      </c>
      <c r="Y508" s="54">
        <v>871060</v>
      </c>
      <c r="Z508" s="107">
        <f t="shared" si="45"/>
        <v>-8.4337421932295653E-3</v>
      </c>
      <c r="AE508" s="90">
        <v>42009</v>
      </c>
      <c r="AF508" s="54">
        <v>21.608889000000001</v>
      </c>
      <c r="AG508" s="54">
        <v>17694072</v>
      </c>
      <c r="AH508" s="107">
        <f t="shared" si="46"/>
        <v>-1.2916999110875182E-2</v>
      </c>
      <c r="AL508" s="10">
        <v>42373</v>
      </c>
      <c r="AM508">
        <v>2012.660034</v>
      </c>
      <c r="AN508">
        <v>4304880000</v>
      </c>
      <c r="AO508" s="107">
        <f t="shared" si="47"/>
        <v>2.0122260747390541E-3</v>
      </c>
    </row>
    <row r="509" spans="1:41" x14ac:dyDescent="0.15">
      <c r="A509" s="10">
        <v>42374</v>
      </c>
      <c r="B509" s="9">
        <v>31.689501</v>
      </c>
      <c r="C509">
        <v>116452000</v>
      </c>
      <c r="D509" s="107">
        <f t="shared" si="43"/>
        <v>-1.7987345398717824E-3</v>
      </c>
      <c r="H509" s="90">
        <v>42648</v>
      </c>
      <c r="I509" s="54">
        <v>39.150002000000001</v>
      </c>
      <c r="J509" s="54">
        <v>618500</v>
      </c>
      <c r="K509" s="107">
        <f t="shared" si="48"/>
        <v>-1.5326180570820469E-3</v>
      </c>
      <c r="O509" s="90">
        <v>43791</v>
      </c>
      <c r="P509" s="54">
        <v>22.58</v>
      </c>
      <c r="Q509" s="54">
        <v>1262500</v>
      </c>
      <c r="R509" s="107">
        <f t="shared" si="44"/>
        <v>1.0185961027458168E-2</v>
      </c>
      <c r="W509" s="90">
        <v>42010</v>
      </c>
      <c r="X509" s="54">
        <v>72.139296999999999</v>
      </c>
      <c r="Y509" s="54">
        <v>681680</v>
      </c>
      <c r="Z509" s="107">
        <f t="shared" si="45"/>
        <v>-3.6454056379283672E-3</v>
      </c>
      <c r="AE509" s="90">
        <v>42010</v>
      </c>
      <c r="AF509" s="54">
        <v>21.329767</v>
      </c>
      <c r="AG509" s="54">
        <v>22926737</v>
      </c>
      <c r="AH509" s="107">
        <f t="shared" si="46"/>
        <v>-1.6358828486030541E-3</v>
      </c>
      <c r="AL509" s="10">
        <v>42374</v>
      </c>
      <c r="AM509">
        <v>2016.709961</v>
      </c>
      <c r="AN509">
        <v>3706620000</v>
      </c>
      <c r="AO509" s="107">
        <f t="shared" si="47"/>
        <v>-1.3115396617015107E-2</v>
      </c>
    </row>
    <row r="510" spans="1:41" x14ac:dyDescent="0.15">
      <c r="A510" s="10">
        <v>42375</v>
      </c>
      <c r="B510" s="9">
        <v>31.6325</v>
      </c>
      <c r="C510">
        <v>106584000</v>
      </c>
      <c r="D510" s="107">
        <f t="shared" si="43"/>
        <v>-3.9057962538528335E-2</v>
      </c>
      <c r="H510" s="90">
        <v>42649</v>
      </c>
      <c r="I510" s="54">
        <v>39.090000000000003</v>
      </c>
      <c r="J510" s="54">
        <v>718600</v>
      </c>
      <c r="K510" s="107">
        <f t="shared" si="48"/>
        <v>-2.8140138142747628E-2</v>
      </c>
      <c r="O510" s="90">
        <v>43794</v>
      </c>
      <c r="P510" s="54">
        <v>22.809999000000001</v>
      </c>
      <c r="Q510" s="54">
        <v>1463400</v>
      </c>
      <c r="R510" s="107">
        <f t="shared" si="44"/>
        <v>4.6909252385324507E-2</v>
      </c>
      <c r="W510" s="90">
        <v>42011</v>
      </c>
      <c r="X510" s="54">
        <v>71.876320000000007</v>
      </c>
      <c r="Y510" s="54">
        <v>628200</v>
      </c>
      <c r="Z510" s="107">
        <f t="shared" si="45"/>
        <v>9.7563147362023095E-3</v>
      </c>
      <c r="AE510" s="90">
        <v>42011</v>
      </c>
      <c r="AF510" s="54">
        <v>21.294874</v>
      </c>
      <c r="AG510" s="54">
        <v>21981564</v>
      </c>
      <c r="AH510" s="107">
        <f t="shared" si="46"/>
        <v>2.6943338570587283E-2</v>
      </c>
      <c r="AL510" s="10">
        <v>42375</v>
      </c>
      <c r="AM510">
        <v>1990.26001</v>
      </c>
      <c r="AN510">
        <v>4336660000</v>
      </c>
      <c r="AO510" s="107">
        <f t="shared" si="47"/>
        <v>-2.3700443039098129E-2</v>
      </c>
    </row>
    <row r="511" spans="1:41" x14ac:dyDescent="0.15">
      <c r="A511" s="10">
        <v>42376</v>
      </c>
      <c r="B511" s="9">
        <v>30.396999000000001</v>
      </c>
      <c r="C511">
        <v>141498000</v>
      </c>
      <c r="D511" s="107">
        <f t="shared" si="43"/>
        <v>-1.4638945114285873E-3</v>
      </c>
      <c r="H511" s="90">
        <v>42650</v>
      </c>
      <c r="I511" s="54">
        <v>37.990001999999997</v>
      </c>
      <c r="J511" s="54">
        <v>860100</v>
      </c>
      <c r="K511" s="107">
        <f t="shared" si="48"/>
        <v>-1.5004052908446752E-2</v>
      </c>
      <c r="O511" s="90">
        <v>43795</v>
      </c>
      <c r="P511" s="54">
        <v>23.879999000000002</v>
      </c>
      <c r="Q511" s="54">
        <v>1709700</v>
      </c>
      <c r="R511" s="107">
        <f t="shared" si="44"/>
        <v>3.7688443789298809E-3</v>
      </c>
      <c r="W511" s="90">
        <v>42012</v>
      </c>
      <c r="X511" s="54">
        <v>72.577567999999999</v>
      </c>
      <c r="Y511" s="54">
        <v>1016930</v>
      </c>
      <c r="Z511" s="107">
        <f t="shared" si="45"/>
        <v>-2.2946759527682103E-2</v>
      </c>
      <c r="AE511" s="90">
        <v>42012</v>
      </c>
      <c r="AF511" s="54">
        <v>21.868628999999999</v>
      </c>
      <c r="AG511" s="54">
        <v>24326438</v>
      </c>
      <c r="AH511" s="107">
        <f t="shared" si="46"/>
        <v>-1.3827249984441181E-2</v>
      </c>
      <c r="AL511" s="10">
        <v>42376</v>
      </c>
      <c r="AM511">
        <v>1943.089966</v>
      </c>
      <c r="AN511">
        <v>5076590000</v>
      </c>
      <c r="AO511" s="107">
        <f t="shared" si="47"/>
        <v>-1.0838374634476344E-2</v>
      </c>
    </row>
    <row r="512" spans="1:41" x14ac:dyDescent="0.15">
      <c r="A512" s="10">
        <v>42377</v>
      </c>
      <c r="B512" s="9">
        <v>30.352501</v>
      </c>
      <c r="C512">
        <v>110258000</v>
      </c>
      <c r="D512" s="107">
        <f t="shared" si="43"/>
        <v>1.7609685607126613E-2</v>
      </c>
      <c r="H512" s="90">
        <v>42653</v>
      </c>
      <c r="I512" s="54">
        <v>37.419998</v>
      </c>
      <c r="J512" s="54">
        <v>676400</v>
      </c>
      <c r="K512" s="107">
        <f t="shared" si="48"/>
        <v>-3.2870097962057643E-2</v>
      </c>
      <c r="O512" s="90">
        <v>43796</v>
      </c>
      <c r="P512" s="54">
        <v>23.969999000000001</v>
      </c>
      <c r="Q512" s="54">
        <v>908300</v>
      </c>
      <c r="R512" s="107">
        <f t="shared" si="44"/>
        <v>-1.6270296882365476E-2</v>
      </c>
      <c r="W512" s="90">
        <v>42013</v>
      </c>
      <c r="X512" s="54">
        <v>70.912148000000002</v>
      </c>
      <c r="Y512" s="54">
        <v>771290</v>
      </c>
      <c r="Z512" s="107">
        <f t="shared" si="45"/>
        <v>-2.4727357010818629E-3</v>
      </c>
      <c r="AE512" s="90">
        <v>42013</v>
      </c>
      <c r="AF512" s="54">
        <v>21.566246</v>
      </c>
      <c r="AG512" s="54">
        <v>16652909</v>
      </c>
      <c r="AH512" s="107">
        <f t="shared" si="46"/>
        <v>-7.7296716359444018E-3</v>
      </c>
      <c r="AL512" s="10">
        <v>42377</v>
      </c>
      <c r="AM512">
        <v>1922.030029</v>
      </c>
      <c r="AN512">
        <v>4664940000</v>
      </c>
      <c r="AO512" s="107">
        <f t="shared" si="47"/>
        <v>8.5327230857745739E-4</v>
      </c>
    </row>
    <row r="513" spans="1:41" x14ac:dyDescent="0.15">
      <c r="A513" s="10">
        <v>42380</v>
      </c>
      <c r="B513" s="9">
        <v>30.886998999999999</v>
      </c>
      <c r="C513">
        <v>97832000</v>
      </c>
      <c r="D513" s="107">
        <f t="shared" si="43"/>
        <v>2.4288536416250395E-4</v>
      </c>
      <c r="H513" s="90">
        <v>42654</v>
      </c>
      <c r="I513" s="54">
        <v>36.189999</v>
      </c>
      <c r="J513" s="54">
        <v>1264700</v>
      </c>
      <c r="K513" s="107">
        <f t="shared" si="48"/>
        <v>1.1052804947576877E-2</v>
      </c>
      <c r="O513" s="90">
        <v>43798</v>
      </c>
      <c r="P513" s="54">
        <v>23.58</v>
      </c>
      <c r="Q513" s="54">
        <v>475200</v>
      </c>
      <c r="R513" s="107">
        <f t="shared" si="44"/>
        <v>7.2094995759117708E-3</v>
      </c>
      <c r="W513" s="90">
        <v>42016</v>
      </c>
      <c r="X513" s="54">
        <v>70.736801</v>
      </c>
      <c r="Y513" s="54">
        <v>639470</v>
      </c>
      <c r="Z513" s="107">
        <f t="shared" si="45"/>
        <v>-2.1065484711416338E-2</v>
      </c>
      <c r="AE513" s="90">
        <v>42016</v>
      </c>
      <c r="AF513" s="54">
        <v>21.399546000000001</v>
      </c>
      <c r="AG513" s="54">
        <v>10791792</v>
      </c>
      <c r="AH513" s="107">
        <f t="shared" si="46"/>
        <v>-1.2680642851021773E-3</v>
      </c>
      <c r="AL513" s="10">
        <v>42380</v>
      </c>
      <c r="AM513">
        <v>1923.670044</v>
      </c>
      <c r="AN513">
        <v>4607290000</v>
      </c>
      <c r="AO513" s="107">
        <f t="shared" si="47"/>
        <v>7.8027986383719661E-3</v>
      </c>
    </row>
    <row r="514" spans="1:41" x14ac:dyDescent="0.15">
      <c r="A514" s="10">
        <v>42381</v>
      </c>
      <c r="B514" s="9">
        <v>30.894501000000002</v>
      </c>
      <c r="C514">
        <v>94482000</v>
      </c>
      <c r="D514" s="107">
        <f t="shared" si="43"/>
        <v>-5.8392300947019748E-2</v>
      </c>
      <c r="H514" s="90">
        <v>42655</v>
      </c>
      <c r="I514" s="54">
        <v>36.590000000000003</v>
      </c>
      <c r="J514" s="54">
        <v>637500</v>
      </c>
      <c r="K514" s="107">
        <f t="shared" si="48"/>
        <v>-3.2795572560808672E-3</v>
      </c>
      <c r="O514" s="90">
        <v>43801</v>
      </c>
      <c r="P514" s="54">
        <v>23.75</v>
      </c>
      <c r="Q514" s="54">
        <v>897900</v>
      </c>
      <c r="R514" s="107">
        <f t="shared" si="44"/>
        <v>1.6842105263157769E-2</v>
      </c>
      <c r="W514" s="90">
        <v>42017</v>
      </c>
      <c r="X514" s="54">
        <v>69.246696</v>
      </c>
      <c r="Y514" s="54">
        <v>661900</v>
      </c>
      <c r="Z514" s="107">
        <f t="shared" si="45"/>
        <v>3.0379889893952461E-2</v>
      </c>
      <c r="AE514" s="90">
        <v>42017</v>
      </c>
      <c r="AF514" s="54">
        <v>21.372409999999999</v>
      </c>
      <c r="AG514" s="54">
        <v>15368918</v>
      </c>
      <c r="AH514" s="107">
        <f t="shared" si="46"/>
        <v>-1.9952967400494348E-2</v>
      </c>
      <c r="AL514" s="10">
        <v>42381</v>
      </c>
      <c r="AM514">
        <v>1938.6800539999999</v>
      </c>
      <c r="AN514">
        <v>4887260000</v>
      </c>
      <c r="AO514" s="107">
        <f t="shared" si="47"/>
        <v>-2.496545260273253E-2</v>
      </c>
    </row>
    <row r="515" spans="1:41" x14ac:dyDescent="0.15">
      <c r="A515" s="10">
        <v>42382</v>
      </c>
      <c r="B515" s="9">
        <v>29.090499999999999</v>
      </c>
      <c r="C515">
        <v>153104000</v>
      </c>
      <c r="D515" s="107">
        <f t="shared" ref="D515:D578" si="49">B516/B515-1</f>
        <v>1.9233082965229187E-2</v>
      </c>
      <c r="H515" s="90">
        <v>42656</v>
      </c>
      <c r="I515" s="54">
        <v>36.470001000000003</v>
      </c>
      <c r="J515" s="54">
        <v>1554200</v>
      </c>
      <c r="K515" s="107">
        <f t="shared" si="48"/>
        <v>-2.8516615615118979E-2</v>
      </c>
      <c r="O515" s="90">
        <v>43802</v>
      </c>
      <c r="P515" s="54">
        <v>24.15</v>
      </c>
      <c r="Q515" s="54">
        <v>1138200</v>
      </c>
      <c r="R515" s="107">
        <f t="shared" ref="R515:R578" si="50">P516/P515-1</f>
        <v>-3.2919254658384967E-2</v>
      </c>
      <c r="W515" s="90">
        <v>42018</v>
      </c>
      <c r="X515" s="54">
        <v>71.350403</v>
      </c>
      <c r="Y515" s="54">
        <v>1005760</v>
      </c>
      <c r="Z515" s="107">
        <f t="shared" si="45"/>
        <v>-4.176928054632012E-2</v>
      </c>
      <c r="AE515" s="90">
        <v>42018</v>
      </c>
      <c r="AF515" s="54">
        <v>20.945967</v>
      </c>
      <c r="AG515" s="54">
        <v>23952218</v>
      </c>
      <c r="AH515" s="107">
        <f t="shared" si="46"/>
        <v>-1.8693336048891784E-2</v>
      </c>
      <c r="AL515" s="10">
        <v>42382</v>
      </c>
      <c r="AM515">
        <v>1890.280029</v>
      </c>
      <c r="AN515">
        <v>5087030000</v>
      </c>
      <c r="AO515" s="107">
        <f t="shared" si="47"/>
        <v>1.6695905641396447E-2</v>
      </c>
    </row>
    <row r="516" spans="1:41" x14ac:dyDescent="0.15">
      <c r="A516" s="10">
        <v>42383</v>
      </c>
      <c r="B516" s="9">
        <v>29.65</v>
      </c>
      <c r="C516">
        <v>144760000</v>
      </c>
      <c r="D516" s="107">
        <f t="shared" si="49"/>
        <v>-3.8482259696458576E-2</v>
      </c>
      <c r="H516" s="90">
        <v>42657</v>
      </c>
      <c r="I516" s="54">
        <v>35.43</v>
      </c>
      <c r="J516" s="54">
        <v>1361900</v>
      </c>
      <c r="K516" s="107">
        <f t="shared" si="48"/>
        <v>8.467400508043843E-3</v>
      </c>
      <c r="O516" s="90">
        <v>43803</v>
      </c>
      <c r="P516" s="54">
        <v>23.355</v>
      </c>
      <c r="Q516" s="54">
        <v>1145600</v>
      </c>
      <c r="R516" s="107">
        <f t="shared" si="50"/>
        <v>-5.3521729822307851E-3</v>
      </c>
      <c r="W516" s="90">
        <v>42019</v>
      </c>
      <c r="X516" s="54">
        <v>68.370148</v>
      </c>
      <c r="Y516" s="54">
        <v>996510</v>
      </c>
      <c r="Z516" s="107">
        <f t="shared" ref="Z516:Z579" si="51">X517/X516-1</f>
        <v>3.0769583824800106E-2</v>
      </c>
      <c r="AE516" s="90">
        <v>42019</v>
      </c>
      <c r="AF516" s="54">
        <v>20.554417000000001</v>
      </c>
      <c r="AG516" s="54">
        <v>27809654</v>
      </c>
      <c r="AH516" s="107">
        <f t="shared" ref="AH516:AH579" si="52">AF517/AF516-1</f>
        <v>1.2070933464082056E-2</v>
      </c>
      <c r="AL516" s="10">
        <v>42383</v>
      </c>
      <c r="AM516">
        <v>1921.839966</v>
      </c>
      <c r="AN516">
        <v>5241110000</v>
      </c>
      <c r="AO516" s="107">
        <f t="shared" ref="AO516:AO579" si="53">AM517/AM516-1</f>
        <v>-2.1599098121783955E-2</v>
      </c>
    </row>
    <row r="517" spans="1:41" x14ac:dyDescent="0.15">
      <c r="A517" s="10">
        <v>42384</v>
      </c>
      <c r="B517" s="9">
        <v>28.509001000000001</v>
      </c>
      <c r="C517">
        <v>155690000</v>
      </c>
      <c r="D517" s="107">
        <f t="shared" si="49"/>
        <v>7.5414778651836656E-3</v>
      </c>
      <c r="H517" s="90">
        <v>42660</v>
      </c>
      <c r="I517" s="54">
        <v>35.729999999999997</v>
      </c>
      <c r="J517" s="54">
        <v>918600</v>
      </c>
      <c r="K517" s="107">
        <f t="shared" ref="K517:K580" si="54">I518/I517-1</f>
        <v>1.9311446963336198E-2</v>
      </c>
      <c r="O517" s="90">
        <v>43804</v>
      </c>
      <c r="P517" s="54">
        <v>23.23</v>
      </c>
      <c r="Q517" s="54">
        <v>1126000</v>
      </c>
      <c r="R517" s="107">
        <f t="shared" si="50"/>
        <v>3.7021093413689199E-2</v>
      </c>
      <c r="W517" s="90">
        <v>42020</v>
      </c>
      <c r="X517" s="54">
        <v>70.473868999999993</v>
      </c>
      <c r="Y517" s="54">
        <v>565640</v>
      </c>
      <c r="Z517" s="107">
        <f t="shared" si="51"/>
        <v>-4.3532362328510654E-2</v>
      </c>
      <c r="AE517" s="90">
        <v>42020</v>
      </c>
      <c r="AF517" s="54">
        <v>20.802527999999999</v>
      </c>
      <c r="AG517" s="54">
        <v>23340874</v>
      </c>
      <c r="AH517" s="107">
        <f t="shared" si="52"/>
        <v>3.7283930106957186E-4</v>
      </c>
      <c r="AL517" s="10">
        <v>42384</v>
      </c>
      <c r="AM517">
        <v>1880.329956</v>
      </c>
      <c r="AN517">
        <v>5468460000</v>
      </c>
      <c r="AO517" s="107">
        <f t="shared" si="53"/>
        <v>5.318215544081184E-4</v>
      </c>
    </row>
    <row r="518" spans="1:41" x14ac:dyDescent="0.15">
      <c r="A518" s="10">
        <v>42388</v>
      </c>
      <c r="B518" s="9">
        <v>28.724001000000001</v>
      </c>
      <c r="C518">
        <v>96144000</v>
      </c>
      <c r="D518" s="107">
        <f t="shared" si="49"/>
        <v>-4.7173790308669972E-3</v>
      </c>
      <c r="H518" s="90">
        <v>42661</v>
      </c>
      <c r="I518" s="54">
        <v>36.419998</v>
      </c>
      <c r="J518" s="54">
        <v>900700</v>
      </c>
      <c r="K518" s="107">
        <f t="shared" si="54"/>
        <v>8.2373151146246659E-3</v>
      </c>
      <c r="O518" s="90">
        <v>43805</v>
      </c>
      <c r="P518" s="54">
        <v>24.09</v>
      </c>
      <c r="Q518" s="54">
        <v>2227800</v>
      </c>
      <c r="R518" s="107">
        <f t="shared" si="50"/>
        <v>3.8605230386052236E-2</v>
      </c>
      <c r="W518" s="90">
        <v>42024</v>
      </c>
      <c r="X518" s="54">
        <v>67.405974999999998</v>
      </c>
      <c r="Y518" s="54">
        <v>1261140</v>
      </c>
      <c r="Z518" s="107">
        <f t="shared" si="51"/>
        <v>-3.9011675151943148E-3</v>
      </c>
      <c r="AE518" s="90">
        <v>42024</v>
      </c>
      <c r="AF518" s="54">
        <v>20.810283999999999</v>
      </c>
      <c r="AG518" s="54">
        <v>19813226</v>
      </c>
      <c r="AH518" s="107">
        <f t="shared" si="52"/>
        <v>-5.5885349762645475E-3</v>
      </c>
      <c r="AL518" s="10">
        <v>42388</v>
      </c>
      <c r="AM518">
        <v>1881.329956</v>
      </c>
      <c r="AN518">
        <v>4928350000</v>
      </c>
      <c r="AO518" s="107">
        <f t="shared" si="53"/>
        <v>-1.1693855152753452E-2</v>
      </c>
    </row>
    <row r="519" spans="1:41" x14ac:dyDescent="0.15">
      <c r="A519" s="10">
        <v>42389</v>
      </c>
      <c r="B519" s="9">
        <v>28.588498999999999</v>
      </c>
      <c r="C519">
        <v>159328000</v>
      </c>
      <c r="D519" s="107">
        <f t="shared" si="49"/>
        <v>5.6841039468353838E-3</v>
      </c>
      <c r="H519" s="90">
        <v>42662</v>
      </c>
      <c r="I519" s="54">
        <v>36.720001000000003</v>
      </c>
      <c r="J519" s="54">
        <v>606000</v>
      </c>
      <c r="K519" s="107">
        <f t="shared" si="54"/>
        <v>-1.252731447365707E-2</v>
      </c>
      <c r="O519" s="90">
        <v>43808</v>
      </c>
      <c r="P519" s="54">
        <v>25.02</v>
      </c>
      <c r="Q519" s="54">
        <v>6817100</v>
      </c>
      <c r="R519" s="107">
        <f t="shared" si="50"/>
        <v>4.8161470823341324E-2</v>
      </c>
      <c r="W519" s="90">
        <v>42025</v>
      </c>
      <c r="X519" s="54">
        <v>67.143012999999996</v>
      </c>
      <c r="Y519" s="54">
        <v>389460</v>
      </c>
      <c r="Z519" s="107">
        <f t="shared" si="51"/>
        <v>3.5247941584033438E-2</v>
      </c>
      <c r="AE519" s="90">
        <v>42025</v>
      </c>
      <c r="AF519" s="54">
        <v>20.693985000000001</v>
      </c>
      <c r="AG519" s="54">
        <v>37994141</v>
      </c>
      <c r="AH519" s="107">
        <f t="shared" si="52"/>
        <v>7.0625401535760135E-2</v>
      </c>
      <c r="AL519" s="10">
        <v>42389</v>
      </c>
      <c r="AM519">
        <v>1859.329956</v>
      </c>
      <c r="AN519">
        <v>6416070000</v>
      </c>
      <c r="AO519" s="107">
        <f t="shared" si="53"/>
        <v>5.1954382646433039E-3</v>
      </c>
    </row>
    <row r="520" spans="1:41" x14ac:dyDescent="0.15">
      <c r="A520" s="10">
        <v>42390</v>
      </c>
      <c r="B520" s="9">
        <v>28.750999</v>
      </c>
      <c r="C520">
        <v>99044000</v>
      </c>
      <c r="D520" s="107">
        <f t="shared" si="49"/>
        <v>3.7146570107007282E-2</v>
      </c>
      <c r="H520" s="90">
        <v>42663</v>
      </c>
      <c r="I520" s="54">
        <v>36.259998000000003</v>
      </c>
      <c r="J520" s="54">
        <v>1285700</v>
      </c>
      <c r="K520" s="107">
        <f t="shared" si="54"/>
        <v>5.5159958916695118E-4</v>
      </c>
      <c r="O520" s="90">
        <v>43809</v>
      </c>
      <c r="P520" s="54">
        <v>26.225000000000001</v>
      </c>
      <c r="Q520" s="54">
        <v>13361400</v>
      </c>
      <c r="R520" s="107">
        <f t="shared" si="50"/>
        <v>5.0524270734032317E-2</v>
      </c>
      <c r="W520" s="90">
        <v>42026</v>
      </c>
      <c r="X520" s="54">
        <v>69.509665999999996</v>
      </c>
      <c r="Y520" s="54">
        <v>475340</v>
      </c>
      <c r="Z520" s="107">
        <f t="shared" si="51"/>
        <v>-1.3871265041037528E-2</v>
      </c>
      <c r="AE520" s="90">
        <v>42026</v>
      </c>
      <c r="AF520" s="54">
        <v>22.155505999999999</v>
      </c>
      <c r="AG520" s="54">
        <v>71026481</v>
      </c>
      <c r="AH520" s="107">
        <f t="shared" si="52"/>
        <v>-6.8241276006062446E-3</v>
      </c>
      <c r="AL520" s="10">
        <v>42390</v>
      </c>
      <c r="AM520">
        <v>1868.98999</v>
      </c>
      <c r="AN520">
        <v>5078810000</v>
      </c>
      <c r="AO520" s="107">
        <f t="shared" si="53"/>
        <v>2.0283700930896931E-2</v>
      </c>
    </row>
    <row r="521" spans="1:41" x14ac:dyDescent="0.15">
      <c r="A521" s="10">
        <v>42391</v>
      </c>
      <c r="B521" s="9">
        <v>29.818999999999999</v>
      </c>
      <c r="C521">
        <v>102402000</v>
      </c>
      <c r="D521" s="107">
        <f t="shared" si="49"/>
        <v>2.5151748884932879E-4</v>
      </c>
      <c r="H521" s="90">
        <v>42664</v>
      </c>
      <c r="I521" s="54">
        <v>36.279998999999997</v>
      </c>
      <c r="J521" s="54">
        <v>1100500</v>
      </c>
      <c r="K521" s="107">
        <f t="shared" si="54"/>
        <v>7.7178061664224806E-3</v>
      </c>
      <c r="O521" s="90">
        <v>43810</v>
      </c>
      <c r="P521" s="54">
        <v>27.549999</v>
      </c>
      <c r="Q521" s="54">
        <v>6697900</v>
      </c>
      <c r="R521" s="107">
        <f t="shared" si="50"/>
        <v>-1.524500962776798E-2</v>
      </c>
      <c r="W521" s="90">
        <v>42027</v>
      </c>
      <c r="X521" s="54">
        <v>68.545479</v>
      </c>
      <c r="Y521" s="54">
        <v>516090</v>
      </c>
      <c r="Z521" s="107">
        <f t="shared" si="51"/>
        <v>2.3017914864961408E-2</v>
      </c>
      <c r="AE521" s="90">
        <v>42027</v>
      </c>
      <c r="AF521" s="54">
        <v>22.004314000000001</v>
      </c>
      <c r="AG521" s="54">
        <v>31813927</v>
      </c>
      <c r="AH521" s="107">
        <f t="shared" si="52"/>
        <v>-1.2332490801576612E-2</v>
      </c>
      <c r="AL521" s="10">
        <v>42391</v>
      </c>
      <c r="AM521">
        <v>1906.900024</v>
      </c>
      <c r="AN521">
        <v>4901760000</v>
      </c>
      <c r="AO521" s="107">
        <f t="shared" si="53"/>
        <v>-1.5637981868314221E-2</v>
      </c>
    </row>
    <row r="522" spans="1:41" x14ac:dyDescent="0.15">
      <c r="A522" s="10">
        <v>42394</v>
      </c>
      <c r="B522" s="9">
        <v>29.826499999999999</v>
      </c>
      <c r="C522">
        <v>87922000</v>
      </c>
      <c r="D522" s="107">
        <f t="shared" si="49"/>
        <v>7.9124268687240651E-3</v>
      </c>
      <c r="H522" s="90">
        <v>42667</v>
      </c>
      <c r="I522" s="54">
        <v>36.560001</v>
      </c>
      <c r="J522" s="54">
        <v>976800</v>
      </c>
      <c r="K522" s="107">
        <f t="shared" si="54"/>
        <v>-3.6105004482904768E-2</v>
      </c>
      <c r="O522" s="90">
        <v>43811</v>
      </c>
      <c r="P522" s="54">
        <v>27.129999000000002</v>
      </c>
      <c r="Q522" s="54">
        <v>3723800</v>
      </c>
      <c r="R522" s="107">
        <f t="shared" si="50"/>
        <v>-4.6442979964724795E-2</v>
      </c>
      <c r="W522" s="90">
        <v>42030</v>
      </c>
      <c r="X522" s="54">
        <v>70.123253000000005</v>
      </c>
      <c r="Y522" s="54">
        <v>379150</v>
      </c>
      <c r="Z522" s="107">
        <f t="shared" si="51"/>
        <v>-1.0000220611556698E-2</v>
      </c>
      <c r="AE522" s="90">
        <v>42030</v>
      </c>
      <c r="AF522" s="54">
        <v>21.732945999999998</v>
      </c>
      <c r="AG522" s="54">
        <v>24451416</v>
      </c>
      <c r="AH522" s="107">
        <f t="shared" si="52"/>
        <v>-2.4438288302009226E-2</v>
      </c>
      <c r="AL522" s="10">
        <v>42394</v>
      </c>
      <c r="AM522">
        <v>1877.079956</v>
      </c>
      <c r="AN522">
        <v>4401380000</v>
      </c>
      <c r="AO522" s="107">
        <f t="shared" si="53"/>
        <v>1.4144335682203524E-2</v>
      </c>
    </row>
    <row r="523" spans="1:41" x14ac:dyDescent="0.15">
      <c r="A523" s="10">
        <v>42395</v>
      </c>
      <c r="B523" s="9">
        <v>30.0625</v>
      </c>
      <c r="C523">
        <v>75314000</v>
      </c>
      <c r="D523" s="107">
        <f t="shared" si="49"/>
        <v>-2.9771309771309706E-2</v>
      </c>
      <c r="H523" s="90">
        <v>42668</v>
      </c>
      <c r="I523" s="54">
        <v>35.240001999999997</v>
      </c>
      <c r="J523" s="54">
        <v>1826500</v>
      </c>
      <c r="K523" s="107">
        <f t="shared" si="54"/>
        <v>-2.0147643578453889E-2</v>
      </c>
      <c r="O523" s="90">
        <v>43812</v>
      </c>
      <c r="P523" s="54">
        <v>25.870000999999998</v>
      </c>
      <c r="Q523" s="54">
        <v>2843200</v>
      </c>
      <c r="R523" s="107">
        <f t="shared" si="50"/>
        <v>-6.9578659853936076E-3</v>
      </c>
      <c r="W523" s="90">
        <v>42031</v>
      </c>
      <c r="X523" s="54">
        <v>69.422004999999999</v>
      </c>
      <c r="Y523" s="54">
        <v>523230</v>
      </c>
      <c r="Z523" s="107">
        <f t="shared" si="51"/>
        <v>-2.0201923006977318E-2</v>
      </c>
      <c r="AE523" s="90">
        <v>42031</v>
      </c>
      <c r="AF523" s="54">
        <v>21.201830000000001</v>
      </c>
      <c r="AG523" s="54">
        <v>22637102</v>
      </c>
      <c r="AH523" s="107">
        <f t="shared" si="52"/>
        <v>-1.5542101790269935E-2</v>
      </c>
      <c r="AL523" s="10">
        <v>42395</v>
      </c>
      <c r="AM523">
        <v>1903.630005</v>
      </c>
      <c r="AN523">
        <v>4357940000</v>
      </c>
      <c r="AO523" s="107">
        <f t="shared" si="53"/>
        <v>-1.0863483946818686E-2</v>
      </c>
    </row>
    <row r="524" spans="1:41" x14ac:dyDescent="0.15">
      <c r="A524" s="10">
        <v>42396</v>
      </c>
      <c r="B524" s="9">
        <v>29.1675</v>
      </c>
      <c r="C524">
        <v>103058000</v>
      </c>
      <c r="D524" s="107">
        <f t="shared" si="49"/>
        <v>8.91403102768491E-2</v>
      </c>
      <c r="H524" s="90">
        <v>42669</v>
      </c>
      <c r="I524" s="54">
        <v>34.529998999999997</v>
      </c>
      <c r="J524" s="54">
        <v>1310700</v>
      </c>
      <c r="K524" s="107">
        <f t="shared" si="54"/>
        <v>-1.100483669287089E-2</v>
      </c>
      <c r="O524" s="90">
        <v>43815</v>
      </c>
      <c r="P524" s="54">
        <v>25.690000999999999</v>
      </c>
      <c r="Q524" s="54">
        <v>2710300</v>
      </c>
      <c r="R524" s="107">
        <f t="shared" si="50"/>
        <v>-2.335616880668745E-3</v>
      </c>
      <c r="W524" s="90">
        <v>42032</v>
      </c>
      <c r="X524" s="54">
        <v>68.019547000000003</v>
      </c>
      <c r="Y524" s="54">
        <v>608550</v>
      </c>
      <c r="Z524" s="107">
        <f t="shared" si="51"/>
        <v>1.9329899389068039E-2</v>
      </c>
      <c r="AE524" s="90">
        <v>42032</v>
      </c>
      <c r="AF524" s="54">
        <v>20.872309000000001</v>
      </c>
      <c r="AG524" s="54">
        <v>20416730</v>
      </c>
      <c r="AH524" s="107">
        <f t="shared" si="52"/>
        <v>2.2287903077709004E-3</v>
      </c>
      <c r="AL524" s="10">
        <v>42396</v>
      </c>
      <c r="AM524">
        <v>1882.9499510000001</v>
      </c>
      <c r="AN524">
        <v>4754040000</v>
      </c>
      <c r="AO524" s="107">
        <f t="shared" si="53"/>
        <v>5.5285771108635196E-3</v>
      </c>
    </row>
    <row r="525" spans="1:41" x14ac:dyDescent="0.15">
      <c r="A525" s="10">
        <v>42397</v>
      </c>
      <c r="B525" s="9">
        <v>31.767499999999998</v>
      </c>
      <c r="C525">
        <v>280304000</v>
      </c>
      <c r="D525" s="107">
        <f t="shared" si="49"/>
        <v>-7.6099787518690398E-2</v>
      </c>
      <c r="H525" s="90">
        <v>42670</v>
      </c>
      <c r="I525" s="54">
        <v>34.150002000000001</v>
      </c>
      <c r="J525" s="54">
        <v>1175300</v>
      </c>
      <c r="K525" s="107">
        <f t="shared" si="54"/>
        <v>-2.2840496466149607E-2</v>
      </c>
      <c r="O525" s="90">
        <v>43816</v>
      </c>
      <c r="P525" s="54">
        <v>25.629999000000002</v>
      </c>
      <c r="Q525" s="54">
        <v>2047600</v>
      </c>
      <c r="R525" s="107">
        <f t="shared" si="50"/>
        <v>3.5115100862859183E-3</v>
      </c>
      <c r="W525" s="90">
        <v>42033</v>
      </c>
      <c r="X525" s="54">
        <v>69.334357999999995</v>
      </c>
      <c r="Y525" s="54">
        <v>455780</v>
      </c>
      <c r="Z525" s="107">
        <f t="shared" si="51"/>
        <v>-3.9190915995789499E-2</v>
      </c>
      <c r="AE525" s="90">
        <v>42033</v>
      </c>
      <c r="AF525" s="54">
        <v>20.918828999999999</v>
      </c>
      <c r="AG525" s="54">
        <v>15084749</v>
      </c>
      <c r="AH525" s="107">
        <f t="shared" si="52"/>
        <v>-1.7790862002839525E-2</v>
      </c>
      <c r="AL525" s="10">
        <v>42397</v>
      </c>
      <c r="AM525">
        <v>1893.3599850000001</v>
      </c>
      <c r="AN525">
        <v>4693010000</v>
      </c>
      <c r="AO525" s="107">
        <f t="shared" si="53"/>
        <v>2.476021748183288E-2</v>
      </c>
    </row>
    <row r="526" spans="1:41" x14ac:dyDescent="0.15">
      <c r="A526" s="10">
        <v>42398</v>
      </c>
      <c r="B526" s="9">
        <v>29.35</v>
      </c>
      <c r="C526">
        <v>293552000</v>
      </c>
      <c r="D526" s="107">
        <f t="shared" si="49"/>
        <v>-2.0766643952299879E-2</v>
      </c>
      <c r="H526" s="90">
        <v>42671</v>
      </c>
      <c r="I526" s="54">
        <v>33.369999</v>
      </c>
      <c r="J526" s="54">
        <v>1466800</v>
      </c>
      <c r="K526" s="107">
        <f t="shared" si="54"/>
        <v>-1.1985915852139595E-3</v>
      </c>
      <c r="O526" s="90">
        <v>43817</v>
      </c>
      <c r="P526" s="54">
        <v>25.719999000000001</v>
      </c>
      <c r="Q526" s="54">
        <v>2197400</v>
      </c>
      <c r="R526" s="107">
        <f t="shared" si="50"/>
        <v>3.4603500567787604E-2</v>
      </c>
      <c r="W526" s="90">
        <v>42034</v>
      </c>
      <c r="X526" s="54">
        <v>66.617080999999999</v>
      </c>
      <c r="Y526" s="54">
        <v>651800</v>
      </c>
      <c r="Z526" s="107">
        <f t="shared" si="51"/>
        <v>3.947591159090269E-3</v>
      </c>
      <c r="AE526" s="90">
        <v>42034</v>
      </c>
      <c r="AF526" s="54">
        <v>20.546665000000001</v>
      </c>
      <c r="AG526" s="54">
        <v>24970097</v>
      </c>
      <c r="AH526" s="107">
        <f t="shared" si="52"/>
        <v>1.3396139957506437E-2</v>
      </c>
      <c r="AL526" s="10">
        <v>42398</v>
      </c>
      <c r="AM526">
        <v>1940.23999</v>
      </c>
      <c r="AN526">
        <v>5497570000</v>
      </c>
      <c r="AO526" s="107">
        <f t="shared" si="53"/>
        <v>-4.4323640602828007E-4</v>
      </c>
    </row>
    <row r="527" spans="1:41" x14ac:dyDescent="0.15">
      <c r="A527" s="10">
        <v>42401</v>
      </c>
      <c r="B527" s="9">
        <v>28.740499</v>
      </c>
      <c r="C527">
        <v>127102000</v>
      </c>
      <c r="D527" s="107">
        <f t="shared" si="49"/>
        <v>-3.9508673805559114E-2</v>
      </c>
      <c r="H527" s="90">
        <v>42674</v>
      </c>
      <c r="I527" s="54">
        <v>33.330002</v>
      </c>
      <c r="J527" s="54">
        <v>604500</v>
      </c>
      <c r="K527" s="107">
        <f t="shared" si="54"/>
        <v>-3.1203148442655482E-2</v>
      </c>
      <c r="O527" s="90">
        <v>43818</v>
      </c>
      <c r="P527" s="54">
        <v>26.610001</v>
      </c>
      <c r="Q527" s="54">
        <v>2106100</v>
      </c>
      <c r="R527" s="107">
        <f t="shared" si="50"/>
        <v>-4.8854188318143699E-3</v>
      </c>
      <c r="W527" s="90">
        <v>42037</v>
      </c>
      <c r="X527" s="54">
        <v>66.880058000000005</v>
      </c>
      <c r="Y527" s="54">
        <v>701150</v>
      </c>
      <c r="Z527" s="107">
        <f t="shared" si="51"/>
        <v>0.21625151700675849</v>
      </c>
      <c r="AE527" s="90">
        <v>42037</v>
      </c>
      <c r="AF527" s="54">
        <v>20.821911</v>
      </c>
      <c r="AG527" s="54">
        <v>18524959</v>
      </c>
      <c r="AH527" s="107">
        <f t="shared" si="52"/>
        <v>1.0054168419027398E-2</v>
      </c>
      <c r="AL527" s="10">
        <v>42401</v>
      </c>
      <c r="AM527">
        <v>1939.380005</v>
      </c>
      <c r="AN527">
        <v>4322530000</v>
      </c>
      <c r="AO527" s="107">
        <f t="shared" si="53"/>
        <v>-1.8743091042644822E-2</v>
      </c>
    </row>
    <row r="528" spans="1:41" x14ac:dyDescent="0.15">
      <c r="A528" s="10">
        <v>42402</v>
      </c>
      <c r="B528" s="9">
        <v>27.605</v>
      </c>
      <c r="C528">
        <v>126240000</v>
      </c>
      <c r="D528" s="107">
        <f t="shared" si="49"/>
        <v>-3.8090961782285881E-2</v>
      </c>
      <c r="H528" s="90">
        <v>42675</v>
      </c>
      <c r="I528" s="54">
        <v>32.290000999999997</v>
      </c>
      <c r="J528" s="54">
        <v>776300</v>
      </c>
      <c r="K528" s="107">
        <f t="shared" si="54"/>
        <v>-1.0219943938682308E-2</v>
      </c>
      <c r="O528" s="90">
        <v>43819</v>
      </c>
      <c r="P528" s="54">
        <v>26.48</v>
      </c>
      <c r="Q528" s="54">
        <v>1554700</v>
      </c>
      <c r="R528" s="107">
        <f t="shared" si="50"/>
        <v>-1.1328927492446628E-3</v>
      </c>
      <c r="W528" s="90">
        <v>42038</v>
      </c>
      <c r="X528" s="54">
        <v>81.342972000000003</v>
      </c>
      <c r="Y528" s="54">
        <v>5562510</v>
      </c>
      <c r="Z528" s="107">
        <f t="shared" si="51"/>
        <v>2.2629232184926851E-2</v>
      </c>
      <c r="AE528" s="90">
        <v>42038</v>
      </c>
      <c r="AF528" s="54">
        <v>21.031258000000001</v>
      </c>
      <c r="AG528" s="54">
        <v>17583826</v>
      </c>
      <c r="AH528" s="107">
        <f t="shared" si="52"/>
        <v>-9.9540883384151568E-3</v>
      </c>
      <c r="AL528" s="10">
        <v>42402</v>
      </c>
      <c r="AM528">
        <v>1903.030029</v>
      </c>
      <c r="AN528">
        <v>4463190000</v>
      </c>
      <c r="AO528" s="107">
        <f t="shared" si="53"/>
        <v>4.9920389353981243E-3</v>
      </c>
    </row>
    <row r="529" spans="1:41" x14ac:dyDescent="0.15">
      <c r="A529" s="10">
        <v>42403</v>
      </c>
      <c r="B529" s="9">
        <v>26.553498999999999</v>
      </c>
      <c r="C529">
        <v>200974000</v>
      </c>
      <c r="D529" s="107">
        <f t="shared" si="49"/>
        <v>9.7727610210616156E-3</v>
      </c>
      <c r="H529" s="90">
        <v>42676</v>
      </c>
      <c r="I529" s="54">
        <v>31.959999</v>
      </c>
      <c r="J529" s="54">
        <v>872600</v>
      </c>
      <c r="K529" s="107">
        <f t="shared" si="54"/>
        <v>1.0012515957838364E-2</v>
      </c>
      <c r="O529" s="90">
        <v>43822</v>
      </c>
      <c r="P529" s="54">
        <v>26.450001</v>
      </c>
      <c r="Q529" s="54">
        <v>1260500</v>
      </c>
      <c r="R529" s="107">
        <f t="shared" si="50"/>
        <v>-6.8053305555640931E-3</v>
      </c>
      <c r="W529" s="90">
        <v>42039</v>
      </c>
      <c r="X529" s="54">
        <v>83.183700999999999</v>
      </c>
      <c r="Y529" s="54">
        <v>14944080</v>
      </c>
      <c r="Z529" s="107">
        <f t="shared" si="51"/>
        <v>1.5806209439996E-2</v>
      </c>
      <c r="AE529" s="90">
        <v>42039</v>
      </c>
      <c r="AF529" s="54">
        <v>20.821911</v>
      </c>
      <c r="AG529" s="54">
        <v>16251602</v>
      </c>
      <c r="AH529" s="107">
        <f t="shared" si="52"/>
        <v>1.0798960767818278E-2</v>
      </c>
      <c r="AL529" s="10">
        <v>42403</v>
      </c>
      <c r="AM529">
        <v>1912.530029</v>
      </c>
      <c r="AN529">
        <v>5172950000</v>
      </c>
      <c r="AO529" s="107">
        <f t="shared" si="53"/>
        <v>1.5267326294097217E-3</v>
      </c>
    </row>
    <row r="530" spans="1:41" x14ac:dyDescent="0.15">
      <c r="A530" s="10">
        <v>42404</v>
      </c>
      <c r="B530" s="9">
        <v>26.812999999999999</v>
      </c>
      <c r="C530">
        <v>123982000</v>
      </c>
      <c r="D530" s="107">
        <f t="shared" si="49"/>
        <v>-6.3644463506507987E-2</v>
      </c>
      <c r="H530" s="90">
        <v>42677</v>
      </c>
      <c r="I530" s="54">
        <v>32.279998999999997</v>
      </c>
      <c r="J530" s="54">
        <v>1038800</v>
      </c>
      <c r="K530" s="107">
        <f t="shared" si="54"/>
        <v>7.1251241364662654E-3</v>
      </c>
      <c r="O530" s="90">
        <v>43823</v>
      </c>
      <c r="P530" s="54">
        <v>26.27</v>
      </c>
      <c r="Q530" s="54">
        <v>531100</v>
      </c>
      <c r="R530" s="107">
        <f t="shared" si="50"/>
        <v>-2.7027065093262248E-2</v>
      </c>
      <c r="W530" s="90">
        <v>42040</v>
      </c>
      <c r="X530" s="54">
        <v>84.498519999999999</v>
      </c>
      <c r="Y530" s="54">
        <v>3503000</v>
      </c>
      <c r="Z530" s="107">
        <f t="shared" si="51"/>
        <v>-1.6597521471382048E-2</v>
      </c>
      <c r="AE530" s="90">
        <v>42040</v>
      </c>
      <c r="AF530" s="54">
        <v>21.046766000000002</v>
      </c>
      <c r="AG530" s="54">
        <v>14671800</v>
      </c>
      <c r="AH530" s="107">
        <f t="shared" si="52"/>
        <v>3.8681477239779216E-3</v>
      </c>
      <c r="AL530" s="10">
        <v>42404</v>
      </c>
      <c r="AM530">
        <v>1915.4499510000001</v>
      </c>
      <c r="AN530">
        <v>5193320000</v>
      </c>
      <c r="AO530" s="107">
        <f t="shared" si="53"/>
        <v>-1.8481246133065898E-2</v>
      </c>
    </row>
    <row r="531" spans="1:41" x14ac:dyDescent="0.15">
      <c r="A531" s="10">
        <v>42405</v>
      </c>
      <c r="B531" s="9">
        <v>25.106501000000002</v>
      </c>
      <c r="C531">
        <v>194178000</v>
      </c>
      <c r="D531" s="107">
        <f t="shared" si="49"/>
        <v>-2.7940970348675931E-2</v>
      </c>
      <c r="H531" s="90">
        <v>42678</v>
      </c>
      <c r="I531" s="54">
        <v>32.509998000000003</v>
      </c>
      <c r="J531" s="54">
        <v>2391300</v>
      </c>
      <c r="K531" s="107">
        <f t="shared" si="54"/>
        <v>3.5066258693710051E-2</v>
      </c>
      <c r="O531" s="90">
        <v>43825</v>
      </c>
      <c r="P531" s="54">
        <v>25.559999000000001</v>
      </c>
      <c r="Q531" s="54">
        <v>2155100</v>
      </c>
      <c r="R531" s="107">
        <f t="shared" si="50"/>
        <v>-5.4772693848696985E-3</v>
      </c>
      <c r="W531" s="90">
        <v>42041</v>
      </c>
      <c r="X531" s="54">
        <v>83.096053999999995</v>
      </c>
      <c r="Y531" s="54">
        <v>2262680</v>
      </c>
      <c r="Z531" s="107">
        <f t="shared" si="51"/>
        <v>1.2658230437753382E-2</v>
      </c>
      <c r="AE531" s="90">
        <v>42041</v>
      </c>
      <c r="AF531" s="54">
        <v>21.128177999999998</v>
      </c>
      <c r="AG531" s="54">
        <v>19006574</v>
      </c>
      <c r="AH531" s="107">
        <f t="shared" si="52"/>
        <v>-3.1194833742880235E-3</v>
      </c>
      <c r="AL531" s="10">
        <v>42405</v>
      </c>
      <c r="AM531">
        <v>1880.0500489999999</v>
      </c>
      <c r="AN531">
        <v>4929940000</v>
      </c>
      <c r="AO531" s="107">
        <f t="shared" si="53"/>
        <v>-1.4153935962584518E-2</v>
      </c>
    </row>
    <row r="532" spans="1:41" x14ac:dyDescent="0.15">
      <c r="A532" s="10">
        <v>42408</v>
      </c>
      <c r="B532" s="9">
        <v>24.405000999999999</v>
      </c>
      <c r="C532">
        <v>196510000</v>
      </c>
      <c r="D532" s="107">
        <f t="shared" si="49"/>
        <v>-1.2354066283381759E-2</v>
      </c>
      <c r="H532" s="90">
        <v>42681</v>
      </c>
      <c r="I532" s="54">
        <v>33.650002000000001</v>
      </c>
      <c r="J532" s="54">
        <v>3295800</v>
      </c>
      <c r="K532" s="107">
        <f t="shared" si="54"/>
        <v>-4.1307694424505437E-2</v>
      </c>
      <c r="O532" s="90">
        <v>43826</v>
      </c>
      <c r="P532" s="54">
        <v>25.42</v>
      </c>
      <c r="Q532" s="54">
        <v>1214000</v>
      </c>
      <c r="R532" s="107">
        <f t="shared" si="50"/>
        <v>7.0810385523210062E-3</v>
      </c>
      <c r="W532" s="90">
        <v>42044</v>
      </c>
      <c r="X532" s="54">
        <v>84.147902999999999</v>
      </c>
      <c r="Y532" s="54">
        <v>1502310</v>
      </c>
      <c r="Z532" s="107">
        <f t="shared" si="51"/>
        <v>-5.2082343632495753E-3</v>
      </c>
      <c r="AE532" s="90">
        <v>42044</v>
      </c>
      <c r="AF532" s="54">
        <v>21.062269000000001</v>
      </c>
      <c r="AG532" s="54">
        <v>10209910</v>
      </c>
      <c r="AH532" s="107">
        <f t="shared" si="52"/>
        <v>1.730169717232255E-2</v>
      </c>
      <c r="AL532" s="10">
        <v>42408</v>
      </c>
      <c r="AM532">
        <v>1853.4399410000001</v>
      </c>
      <c r="AN532">
        <v>5636460000</v>
      </c>
      <c r="AO532" s="107">
        <f t="shared" si="53"/>
        <v>-6.6362010054477061E-4</v>
      </c>
    </row>
    <row r="533" spans="1:41" x14ac:dyDescent="0.15">
      <c r="A533" s="10">
        <v>42409</v>
      </c>
      <c r="B533" s="9">
        <v>24.1035</v>
      </c>
      <c r="C533">
        <v>141558000</v>
      </c>
      <c r="D533" s="107">
        <f t="shared" si="49"/>
        <v>1.7445599186840077E-2</v>
      </c>
      <c r="H533" s="90">
        <v>42682</v>
      </c>
      <c r="I533" s="54">
        <v>32.259998000000003</v>
      </c>
      <c r="J533" s="54">
        <v>9759400</v>
      </c>
      <c r="K533" s="107">
        <f t="shared" si="54"/>
        <v>5.424674855838485E-2</v>
      </c>
      <c r="O533" s="90">
        <v>43829</v>
      </c>
      <c r="P533" s="54">
        <v>25.6</v>
      </c>
      <c r="Q533" s="54">
        <v>1353600</v>
      </c>
      <c r="R533" s="107">
        <f t="shared" si="50"/>
        <v>2.3437499999998668E-3</v>
      </c>
      <c r="W533" s="90">
        <v>42045</v>
      </c>
      <c r="X533" s="54">
        <v>83.709641000000005</v>
      </c>
      <c r="Y533" s="54">
        <v>2209070</v>
      </c>
      <c r="Z533" s="107">
        <f t="shared" si="51"/>
        <v>2.0941434929817593E-3</v>
      </c>
      <c r="AE533" s="90">
        <v>42045</v>
      </c>
      <c r="AF533" s="54">
        <v>21.426682</v>
      </c>
      <c r="AG533" s="54">
        <v>25966116</v>
      </c>
      <c r="AH533" s="107">
        <f t="shared" si="52"/>
        <v>-2.3520207188401088E-3</v>
      </c>
      <c r="AL533" s="10">
        <v>42409</v>
      </c>
      <c r="AM533">
        <v>1852.209961</v>
      </c>
      <c r="AN533">
        <v>5183220000</v>
      </c>
      <c r="AO533" s="107">
        <f t="shared" si="53"/>
        <v>-1.8895050095235622E-4</v>
      </c>
    </row>
    <row r="534" spans="1:41" x14ac:dyDescent="0.15">
      <c r="A534" s="10">
        <v>42410</v>
      </c>
      <c r="B534" s="9">
        <v>24.524000000000001</v>
      </c>
      <c r="C534">
        <v>135724000</v>
      </c>
      <c r="D534" s="107">
        <f t="shared" si="49"/>
        <v>2.7197847007013554E-2</v>
      </c>
      <c r="H534" s="90">
        <v>42683</v>
      </c>
      <c r="I534" s="54">
        <v>34.009998000000003</v>
      </c>
      <c r="J534" s="54">
        <v>3437800</v>
      </c>
      <c r="K534" s="107">
        <f t="shared" si="54"/>
        <v>4.381070531083231E-2</v>
      </c>
      <c r="O534" s="90">
        <v>43830</v>
      </c>
      <c r="P534" s="54">
        <v>25.66</v>
      </c>
      <c r="Q534" s="54">
        <v>1263300</v>
      </c>
      <c r="R534" s="107">
        <f t="shared" si="50"/>
        <v>-2.3382735775526076E-2</v>
      </c>
      <c r="W534" s="90">
        <v>42046</v>
      </c>
      <c r="X534" s="54">
        <v>83.884940999999998</v>
      </c>
      <c r="Y534" s="54">
        <v>1677230</v>
      </c>
      <c r="Z534" s="107">
        <f t="shared" si="51"/>
        <v>4.1795463622009699E-3</v>
      </c>
      <c r="AE534" s="90">
        <v>42046</v>
      </c>
      <c r="AF534" s="54">
        <v>21.376286</v>
      </c>
      <c r="AG534" s="54">
        <v>14791550</v>
      </c>
      <c r="AH534" s="107">
        <f t="shared" si="52"/>
        <v>-7.2543939578653127E-3</v>
      </c>
      <c r="AL534" s="10">
        <v>42410</v>
      </c>
      <c r="AM534">
        <v>1851.8599850000001</v>
      </c>
      <c r="AN534">
        <v>4471170000</v>
      </c>
      <c r="AO534" s="107">
        <f t="shared" si="53"/>
        <v>-1.2301161634528213E-2</v>
      </c>
    </row>
    <row r="535" spans="1:41" x14ac:dyDescent="0.15">
      <c r="A535" s="10">
        <v>42411</v>
      </c>
      <c r="B535" s="9">
        <v>25.190999999999999</v>
      </c>
      <c r="C535">
        <v>147948000</v>
      </c>
      <c r="D535" s="107">
        <f t="shared" si="49"/>
        <v>6.4705648842839913E-3</v>
      </c>
      <c r="H535" s="90">
        <v>42684</v>
      </c>
      <c r="I535" s="54">
        <v>35.5</v>
      </c>
      <c r="J535" s="54">
        <v>2394700</v>
      </c>
      <c r="K535" s="107">
        <f t="shared" si="54"/>
        <v>5.9154647887325051E-3</v>
      </c>
      <c r="O535" s="90">
        <v>43832</v>
      </c>
      <c r="P535" s="54">
        <v>25.059999000000001</v>
      </c>
      <c r="Q535" s="54">
        <v>1945600</v>
      </c>
      <c r="R535" s="107">
        <f t="shared" si="50"/>
        <v>2.7932962008498929E-3</v>
      </c>
      <c r="W535" s="90">
        <v>42047</v>
      </c>
      <c r="X535" s="54">
        <v>84.235541999999995</v>
      </c>
      <c r="Y535" s="54">
        <v>1443880</v>
      </c>
      <c r="Z535" s="107">
        <f t="shared" si="51"/>
        <v>-2.0810692949537746E-3</v>
      </c>
      <c r="AE535" s="90">
        <v>42047</v>
      </c>
      <c r="AF535" s="54">
        <v>21.221214</v>
      </c>
      <c r="AG535" s="54">
        <v>21275892</v>
      </c>
      <c r="AH535" s="107">
        <f t="shared" si="52"/>
        <v>3.1604035471297642E-2</v>
      </c>
      <c r="AL535" s="10">
        <v>42411</v>
      </c>
      <c r="AM535">
        <v>1829.079956</v>
      </c>
      <c r="AN535">
        <v>5500800000</v>
      </c>
      <c r="AO535" s="107">
        <f t="shared" si="53"/>
        <v>1.9518049434029239E-2</v>
      </c>
    </row>
    <row r="536" spans="1:41" x14ac:dyDescent="0.15">
      <c r="A536" s="10">
        <v>42412</v>
      </c>
      <c r="B536" s="9">
        <v>25.353999999999999</v>
      </c>
      <c r="C536">
        <v>107696000</v>
      </c>
      <c r="D536" s="107">
        <f t="shared" si="49"/>
        <v>2.7648497278536022E-2</v>
      </c>
      <c r="H536" s="90">
        <v>42685</v>
      </c>
      <c r="I536" s="54">
        <v>35.709999000000003</v>
      </c>
      <c r="J536" s="54">
        <v>1106400</v>
      </c>
      <c r="K536" s="107">
        <f t="shared" si="54"/>
        <v>1.0641305254587063E-2</v>
      </c>
      <c r="O536" s="90">
        <v>43833</v>
      </c>
      <c r="P536" s="54">
        <v>25.129999000000002</v>
      </c>
      <c r="Q536" s="54">
        <v>1058500</v>
      </c>
      <c r="R536" s="107">
        <f t="shared" si="50"/>
        <v>-1.4723398914580188E-2</v>
      </c>
      <c r="W536" s="90">
        <v>42048</v>
      </c>
      <c r="X536" s="54">
        <v>84.060242000000002</v>
      </c>
      <c r="Y536" s="54">
        <v>1438350</v>
      </c>
      <c r="Z536" s="107">
        <f t="shared" si="51"/>
        <v>8.3421125530425133E-3</v>
      </c>
      <c r="AE536" s="90">
        <v>42048</v>
      </c>
      <c r="AF536" s="54">
        <v>21.89189</v>
      </c>
      <c r="AG536" s="54">
        <v>24438110</v>
      </c>
      <c r="AH536" s="107">
        <f t="shared" si="52"/>
        <v>-8.8557908887731962E-4</v>
      </c>
      <c r="AL536" s="10">
        <v>42412</v>
      </c>
      <c r="AM536">
        <v>1864.780029</v>
      </c>
      <c r="AN536">
        <v>4696920000</v>
      </c>
      <c r="AO536" s="107">
        <f t="shared" si="53"/>
        <v>1.6516654254666641E-2</v>
      </c>
    </row>
    <row r="537" spans="1:41" x14ac:dyDescent="0.15">
      <c r="A537" s="10">
        <v>42416</v>
      </c>
      <c r="B537" s="9">
        <v>26.055</v>
      </c>
      <c r="C537">
        <v>102370000</v>
      </c>
      <c r="D537" s="107">
        <f t="shared" si="49"/>
        <v>2.4947227019765927E-2</v>
      </c>
      <c r="H537" s="90">
        <v>42688</v>
      </c>
      <c r="I537" s="54">
        <v>36.090000000000003</v>
      </c>
      <c r="J537" s="54">
        <v>1318300</v>
      </c>
      <c r="K537" s="107">
        <f t="shared" si="54"/>
        <v>1.995015239678577E-2</v>
      </c>
      <c r="O537" s="90">
        <v>43836</v>
      </c>
      <c r="P537" s="54">
        <v>24.76</v>
      </c>
      <c r="Q537" s="54">
        <v>1471800</v>
      </c>
      <c r="R537" s="107">
        <f t="shared" si="50"/>
        <v>-4.6849757673667169E-2</v>
      </c>
      <c r="W537" s="90">
        <v>42052</v>
      </c>
      <c r="X537" s="54">
        <v>84.761482000000001</v>
      </c>
      <c r="Y537" s="54">
        <v>1043030</v>
      </c>
      <c r="Z537" s="107">
        <f t="shared" si="51"/>
        <v>1.0340427978832167E-3</v>
      </c>
      <c r="AE537" s="90">
        <v>42052</v>
      </c>
      <c r="AF537" s="54">
        <v>21.872502999999998</v>
      </c>
      <c r="AG537" s="54">
        <v>17697398</v>
      </c>
      <c r="AH537" s="107">
        <f t="shared" si="52"/>
        <v>8.5078968785603504E-3</v>
      </c>
      <c r="AL537" s="10">
        <v>42416</v>
      </c>
      <c r="AM537">
        <v>1895.579956</v>
      </c>
      <c r="AN537">
        <v>4570670000</v>
      </c>
      <c r="AO537" s="107">
        <f t="shared" si="53"/>
        <v>1.6480439087318555E-2</v>
      </c>
    </row>
    <row r="538" spans="1:41" x14ac:dyDescent="0.15">
      <c r="A538" s="10">
        <v>42417</v>
      </c>
      <c r="B538" s="9">
        <v>26.704999999999998</v>
      </c>
      <c r="C538">
        <v>96480000</v>
      </c>
      <c r="D538" s="107">
        <f t="shared" si="49"/>
        <v>-1.7038007863695914E-2</v>
      </c>
      <c r="H538" s="90">
        <v>42689</v>
      </c>
      <c r="I538" s="54">
        <v>36.810001</v>
      </c>
      <c r="J538" s="54">
        <v>1384500</v>
      </c>
      <c r="K538" s="107">
        <f t="shared" si="54"/>
        <v>-3.5316760790090607E-3</v>
      </c>
      <c r="O538" s="90">
        <v>43837</v>
      </c>
      <c r="P538" s="54">
        <v>23.6</v>
      </c>
      <c r="Q538" s="54">
        <v>3112800</v>
      </c>
      <c r="R538" s="107">
        <f t="shared" si="50"/>
        <v>1.0593220338981357E-3</v>
      </c>
      <c r="W538" s="90">
        <v>42053</v>
      </c>
      <c r="X538" s="54">
        <v>84.849129000000005</v>
      </c>
      <c r="Y538" s="54">
        <v>905690</v>
      </c>
      <c r="Z538" s="107">
        <f t="shared" si="51"/>
        <v>-1.4462646988397498E-2</v>
      </c>
      <c r="AE538" s="90">
        <v>42053</v>
      </c>
      <c r="AF538" s="54">
        <v>22.058592000000001</v>
      </c>
      <c r="AG538" s="54">
        <v>14064732</v>
      </c>
      <c r="AH538" s="107">
        <f t="shared" si="52"/>
        <v>1.3180895680014348E-2</v>
      </c>
      <c r="AL538" s="10">
        <v>42417</v>
      </c>
      <c r="AM538">
        <v>1926.8199460000001</v>
      </c>
      <c r="AN538">
        <v>5011540000</v>
      </c>
      <c r="AO538" s="107">
        <f t="shared" si="53"/>
        <v>-4.6657135860892485E-3</v>
      </c>
    </row>
    <row r="539" spans="1:41" x14ac:dyDescent="0.15">
      <c r="A539" s="10">
        <v>42418</v>
      </c>
      <c r="B539" s="9">
        <v>26.25</v>
      </c>
      <c r="C539">
        <v>94700000</v>
      </c>
      <c r="D539" s="107">
        <f t="shared" si="49"/>
        <v>1.8857180952380981E-2</v>
      </c>
      <c r="H539" s="90">
        <v>42690</v>
      </c>
      <c r="I539" s="54">
        <v>36.68</v>
      </c>
      <c r="J539" s="54">
        <v>786000</v>
      </c>
      <c r="K539" s="107">
        <f t="shared" si="54"/>
        <v>-3.1897546346782879E-2</v>
      </c>
      <c r="O539" s="90">
        <v>43838</v>
      </c>
      <c r="P539" s="54">
        <v>23.625</v>
      </c>
      <c r="Q539" s="54">
        <v>1904300</v>
      </c>
      <c r="R539" s="107">
        <f t="shared" si="50"/>
        <v>1.5026455026454943E-2</v>
      </c>
      <c r="W539" s="90">
        <v>42054</v>
      </c>
      <c r="X539" s="54">
        <v>83.621986000000007</v>
      </c>
      <c r="Y539" s="54">
        <v>1451550</v>
      </c>
      <c r="Z539" s="107">
        <f t="shared" si="51"/>
        <v>-5.2412651380943087E-3</v>
      </c>
      <c r="AE539" s="90">
        <v>42054</v>
      </c>
      <c r="AF539" s="54">
        <v>22.349343999999999</v>
      </c>
      <c r="AG539" s="54">
        <v>18514267</v>
      </c>
      <c r="AH539" s="107">
        <f t="shared" si="52"/>
        <v>6.4179512383004678E-3</v>
      </c>
      <c r="AL539" s="10">
        <v>42418</v>
      </c>
      <c r="AM539">
        <v>1917.829956</v>
      </c>
      <c r="AN539">
        <v>4436490000</v>
      </c>
      <c r="AO539" s="107">
        <f t="shared" si="53"/>
        <v>-2.6033069221664817E-5</v>
      </c>
    </row>
    <row r="540" spans="1:41" x14ac:dyDescent="0.15">
      <c r="A540" s="10">
        <v>42419</v>
      </c>
      <c r="B540" s="9">
        <v>26.745000999999998</v>
      </c>
      <c r="C540">
        <v>99494000</v>
      </c>
      <c r="D540" s="107">
        <f t="shared" si="49"/>
        <v>4.5989865545340791E-2</v>
      </c>
      <c r="H540" s="90">
        <v>42691</v>
      </c>
      <c r="I540" s="54">
        <v>35.509998000000003</v>
      </c>
      <c r="J540" s="54">
        <v>1019100</v>
      </c>
      <c r="K540" s="107">
        <f t="shared" si="54"/>
        <v>-6.2235965206193566E-2</v>
      </c>
      <c r="O540" s="90">
        <v>43839</v>
      </c>
      <c r="P540" s="54">
        <v>23.98</v>
      </c>
      <c r="Q540" s="54">
        <v>1904400</v>
      </c>
      <c r="R540" s="107">
        <f t="shared" si="50"/>
        <v>-3.3361134278565463E-2</v>
      </c>
      <c r="W540" s="90">
        <v>42055</v>
      </c>
      <c r="X540" s="54">
        <v>83.183700999999999</v>
      </c>
      <c r="Y540" s="54">
        <v>1249200</v>
      </c>
      <c r="Z540" s="107">
        <f t="shared" si="51"/>
        <v>-5.2686162641405465E-3</v>
      </c>
      <c r="AE540" s="90">
        <v>42055</v>
      </c>
      <c r="AF540" s="54">
        <v>22.492781000000001</v>
      </c>
      <c r="AG540" s="54">
        <v>16655047</v>
      </c>
      <c r="AH540" s="107">
        <f t="shared" si="52"/>
        <v>8.6178761087829514E-4</v>
      </c>
      <c r="AL540" s="10">
        <v>42419</v>
      </c>
      <c r="AM540">
        <v>1917.780029</v>
      </c>
      <c r="AN540">
        <v>4142850000</v>
      </c>
      <c r="AO540" s="107">
        <f t="shared" si="53"/>
        <v>1.4454197343192865E-2</v>
      </c>
    </row>
    <row r="541" spans="1:41" x14ac:dyDescent="0.15">
      <c r="A541" s="10">
        <v>42422</v>
      </c>
      <c r="B541" s="9">
        <v>27.975000000000001</v>
      </c>
      <c r="C541">
        <v>111332000</v>
      </c>
      <c r="D541" s="107">
        <f t="shared" si="49"/>
        <v>-1.1724789991063411E-2</v>
      </c>
      <c r="H541" s="90">
        <v>42692</v>
      </c>
      <c r="I541" s="54">
        <v>33.299999</v>
      </c>
      <c r="J541" s="54">
        <v>2055300</v>
      </c>
      <c r="K541" s="107">
        <f t="shared" si="54"/>
        <v>9.0089792495189336E-3</v>
      </c>
      <c r="O541" s="90">
        <v>43840</v>
      </c>
      <c r="P541" s="54">
        <v>23.18</v>
      </c>
      <c r="Q541" s="54">
        <v>1246000</v>
      </c>
      <c r="R541" s="107">
        <f t="shared" si="50"/>
        <v>6.3416738567730668E-2</v>
      </c>
      <c r="W541" s="90">
        <v>42058</v>
      </c>
      <c r="X541" s="54">
        <v>82.745437999999993</v>
      </c>
      <c r="Y541" s="54">
        <v>1262670</v>
      </c>
      <c r="Z541" s="107">
        <f t="shared" si="51"/>
        <v>-1.0594179222302991E-3</v>
      </c>
      <c r="AE541" s="90">
        <v>42058</v>
      </c>
      <c r="AF541" s="54">
        <v>22.512165</v>
      </c>
      <c r="AG541" s="54">
        <v>19293833</v>
      </c>
      <c r="AH541" s="107">
        <f t="shared" si="52"/>
        <v>5.6827941692858541E-3</v>
      </c>
      <c r="AL541" s="10">
        <v>42422</v>
      </c>
      <c r="AM541">
        <v>1945.5</v>
      </c>
      <c r="AN541">
        <v>4054710000</v>
      </c>
      <c r="AO541" s="107">
        <f t="shared" si="53"/>
        <v>-1.2454371626831162E-2</v>
      </c>
    </row>
    <row r="542" spans="1:41" x14ac:dyDescent="0.15">
      <c r="A542" s="10">
        <v>42423</v>
      </c>
      <c r="B542" s="9">
        <v>27.646999000000001</v>
      </c>
      <c r="C542">
        <v>81016000</v>
      </c>
      <c r="D542" s="107">
        <f t="shared" si="49"/>
        <v>1.9894021770681114E-3</v>
      </c>
      <c r="H542" s="90">
        <v>42695</v>
      </c>
      <c r="I542" s="54">
        <v>33.599997999999999</v>
      </c>
      <c r="J542" s="54">
        <v>1379000</v>
      </c>
      <c r="K542" s="107">
        <f t="shared" si="54"/>
        <v>3.9285716624149813E-2</v>
      </c>
      <c r="O542" s="90">
        <v>43843</v>
      </c>
      <c r="P542" s="54">
        <v>24.65</v>
      </c>
      <c r="Q542" s="54">
        <v>1921400</v>
      </c>
      <c r="R542" s="107">
        <f t="shared" si="50"/>
        <v>1.0953346855983925E-2</v>
      </c>
      <c r="W542" s="90">
        <v>42059</v>
      </c>
      <c r="X542" s="54">
        <v>82.657775999999998</v>
      </c>
      <c r="Y542" s="54">
        <v>2765970</v>
      </c>
      <c r="Z542" s="107">
        <f t="shared" si="51"/>
        <v>-9.5441111311777016E-3</v>
      </c>
      <c r="AE542" s="90">
        <v>42059</v>
      </c>
      <c r="AF542" s="54">
        <v>22.640097000000001</v>
      </c>
      <c r="AG542" s="54">
        <v>11979317</v>
      </c>
      <c r="AH542" s="107">
        <f t="shared" si="52"/>
        <v>-8.5604756905410806E-4</v>
      </c>
      <c r="AL542" s="10">
        <v>42423</v>
      </c>
      <c r="AM542">
        <v>1921.2700199999999</v>
      </c>
      <c r="AN542">
        <v>3890650000</v>
      </c>
      <c r="AO542" s="107">
        <f t="shared" si="53"/>
        <v>4.4397866573695488E-3</v>
      </c>
    </row>
    <row r="543" spans="1:41" x14ac:dyDescent="0.15">
      <c r="A543" s="10">
        <v>42424</v>
      </c>
      <c r="B543" s="9">
        <v>27.702000000000002</v>
      </c>
      <c r="C543">
        <v>124634000</v>
      </c>
      <c r="D543" s="107">
        <f t="shared" si="49"/>
        <v>2.0034654537577357E-3</v>
      </c>
      <c r="H543" s="90">
        <v>42696</v>
      </c>
      <c r="I543" s="54">
        <v>34.919998</v>
      </c>
      <c r="J543" s="54">
        <v>1352000</v>
      </c>
      <c r="K543" s="107">
        <f t="shared" si="54"/>
        <v>3.4365122243134039E-3</v>
      </c>
      <c r="O543" s="90">
        <v>43844</v>
      </c>
      <c r="P543" s="54">
        <v>24.92</v>
      </c>
      <c r="Q543" s="54">
        <v>1820200</v>
      </c>
      <c r="R543" s="107">
        <f t="shared" si="50"/>
        <v>-1.0834670947030611E-2</v>
      </c>
      <c r="W543" s="90">
        <v>42060</v>
      </c>
      <c r="X543" s="54">
        <v>81.868881000000002</v>
      </c>
      <c r="Y543" s="54">
        <v>1957630</v>
      </c>
      <c r="Z543" s="107">
        <f t="shared" si="51"/>
        <v>-4.2826528922509377E-3</v>
      </c>
      <c r="AE543" s="90">
        <v>42060</v>
      </c>
      <c r="AF543" s="54">
        <v>22.620716000000002</v>
      </c>
      <c r="AG543" s="54">
        <v>18242215</v>
      </c>
      <c r="AH543" s="107">
        <f t="shared" si="52"/>
        <v>3.2561303541409625E-3</v>
      </c>
      <c r="AL543" s="10">
        <v>42424</v>
      </c>
      <c r="AM543">
        <v>1929.8000489999999</v>
      </c>
      <c r="AN543">
        <v>4317250000</v>
      </c>
      <c r="AO543" s="107">
        <f t="shared" si="53"/>
        <v>1.1348275180813827E-2</v>
      </c>
    </row>
    <row r="544" spans="1:41" x14ac:dyDescent="0.15">
      <c r="A544" s="10">
        <v>42425</v>
      </c>
      <c r="B544" s="9">
        <v>27.7575</v>
      </c>
      <c r="C544">
        <v>90510000</v>
      </c>
      <c r="D544" s="107">
        <f t="shared" si="49"/>
        <v>1.440691704943653E-4</v>
      </c>
      <c r="H544" s="90">
        <v>42697</v>
      </c>
      <c r="I544" s="54">
        <v>35.040000999999997</v>
      </c>
      <c r="J544" s="54">
        <v>718500</v>
      </c>
      <c r="K544" s="107">
        <f t="shared" si="54"/>
        <v>-5.7080477823023834E-4</v>
      </c>
      <c r="O544" s="90">
        <v>43845</v>
      </c>
      <c r="P544" s="54">
        <v>24.65</v>
      </c>
      <c r="Q544" s="54">
        <v>2272900</v>
      </c>
      <c r="R544" s="107">
        <f t="shared" si="50"/>
        <v>2.2920892494929124E-2</v>
      </c>
      <c r="W544" s="90">
        <v>42061</v>
      </c>
      <c r="X544" s="54">
        <v>81.518265</v>
      </c>
      <c r="Y544" s="54">
        <v>1164660</v>
      </c>
      <c r="Z544" s="107">
        <f t="shared" si="51"/>
        <v>7.5269757029299278E-3</v>
      </c>
      <c r="AE544" s="90">
        <v>42061</v>
      </c>
      <c r="AF544" s="54">
        <v>22.694372000000001</v>
      </c>
      <c r="AG544" s="54">
        <v>13568861</v>
      </c>
      <c r="AH544" s="107">
        <f t="shared" si="52"/>
        <v>-1.0761875234970297E-2</v>
      </c>
      <c r="AL544" s="10">
        <v>42425</v>
      </c>
      <c r="AM544">
        <v>1951.6999510000001</v>
      </c>
      <c r="AN544">
        <v>4118210000</v>
      </c>
      <c r="AO544" s="107">
        <f t="shared" si="53"/>
        <v>-1.8701143063153403E-3</v>
      </c>
    </row>
    <row r="545" spans="1:41" x14ac:dyDescent="0.15">
      <c r="A545" s="10">
        <v>42426</v>
      </c>
      <c r="B545" s="9">
        <v>27.761499000000001</v>
      </c>
      <c r="C545">
        <v>97540000</v>
      </c>
      <c r="D545" s="107">
        <f t="shared" si="49"/>
        <v>-4.8808603598818889E-3</v>
      </c>
      <c r="H545" s="90">
        <v>42699</v>
      </c>
      <c r="I545" s="54">
        <v>35.020000000000003</v>
      </c>
      <c r="J545" s="54">
        <v>295500</v>
      </c>
      <c r="K545" s="107">
        <f t="shared" si="54"/>
        <v>-2.8269588806396517E-2</v>
      </c>
      <c r="O545" s="90">
        <v>43846</v>
      </c>
      <c r="P545" s="54">
        <v>25.215</v>
      </c>
      <c r="Q545" s="54">
        <v>2061500</v>
      </c>
      <c r="R545" s="107">
        <f t="shared" si="50"/>
        <v>1.9825500694037324E-4</v>
      </c>
      <c r="W545" s="90">
        <v>42062</v>
      </c>
      <c r="X545" s="54">
        <v>82.131850999999997</v>
      </c>
      <c r="Y545" s="54">
        <v>720550</v>
      </c>
      <c r="Z545" s="107">
        <f t="shared" si="51"/>
        <v>9.605043480634734E-3</v>
      </c>
      <c r="AE545" s="90">
        <v>42062</v>
      </c>
      <c r="AF545" s="54">
        <v>22.450137999999999</v>
      </c>
      <c r="AG545" s="54">
        <v>14896332</v>
      </c>
      <c r="AH545" s="107">
        <f t="shared" si="52"/>
        <v>8.1161639184579304E-3</v>
      </c>
      <c r="AL545" s="10">
        <v>42426</v>
      </c>
      <c r="AM545">
        <v>1948.0500489999999</v>
      </c>
      <c r="AN545">
        <v>4348510000</v>
      </c>
      <c r="AO545" s="107">
        <f t="shared" si="53"/>
        <v>-8.120976670040303E-3</v>
      </c>
    </row>
    <row r="546" spans="1:41" x14ac:dyDescent="0.15">
      <c r="A546" s="10">
        <v>42429</v>
      </c>
      <c r="B546" s="9">
        <v>27.625999</v>
      </c>
      <c r="C546">
        <v>82908000</v>
      </c>
      <c r="D546" s="107">
        <f t="shared" si="49"/>
        <v>4.79983004415514E-2</v>
      </c>
      <c r="H546" s="90">
        <v>42702</v>
      </c>
      <c r="I546" s="54">
        <v>34.029998999999997</v>
      </c>
      <c r="J546" s="54">
        <v>1316400</v>
      </c>
      <c r="K546" s="107">
        <f t="shared" si="54"/>
        <v>2.0864032349809936E-2</v>
      </c>
      <c r="O546" s="90">
        <v>43847</v>
      </c>
      <c r="P546" s="54">
        <v>25.219999000000001</v>
      </c>
      <c r="Q546" s="54">
        <v>1578200</v>
      </c>
      <c r="R546" s="107">
        <f t="shared" si="50"/>
        <v>-3.4496393120396207E-2</v>
      </c>
      <c r="W546" s="90">
        <v>42065</v>
      </c>
      <c r="X546" s="54">
        <v>82.920731000000004</v>
      </c>
      <c r="Y546" s="54">
        <v>413910</v>
      </c>
      <c r="Z546" s="107">
        <f t="shared" si="51"/>
        <v>0</v>
      </c>
      <c r="AE546" s="90">
        <v>42065</v>
      </c>
      <c r="AF546" s="54">
        <v>22.632346999999999</v>
      </c>
      <c r="AG546" s="54">
        <v>15422141</v>
      </c>
      <c r="AH546" s="107">
        <f t="shared" si="52"/>
        <v>-2.0556418651586084E-3</v>
      </c>
      <c r="AL546" s="10">
        <v>42429</v>
      </c>
      <c r="AM546">
        <v>1932.2299800000001</v>
      </c>
      <c r="AN546">
        <v>4588180000</v>
      </c>
      <c r="AO546" s="107">
        <f t="shared" si="53"/>
        <v>2.3868792264572836E-2</v>
      </c>
    </row>
    <row r="547" spans="1:41" x14ac:dyDescent="0.15">
      <c r="A547" s="10">
        <v>42430</v>
      </c>
      <c r="B547" s="9">
        <v>28.952000000000002</v>
      </c>
      <c r="C547">
        <v>100770000</v>
      </c>
      <c r="D547" s="107">
        <f t="shared" si="49"/>
        <v>2.0205857971815622E-3</v>
      </c>
      <c r="H547" s="90">
        <v>42703</v>
      </c>
      <c r="I547" s="54">
        <v>34.740001999999997</v>
      </c>
      <c r="J547" s="54">
        <v>1281900</v>
      </c>
      <c r="K547" s="107">
        <f t="shared" si="54"/>
        <v>4.9222766308418819E-2</v>
      </c>
      <c r="O547" s="90">
        <v>43851</v>
      </c>
      <c r="P547" s="54">
        <v>24.35</v>
      </c>
      <c r="Q547" s="54">
        <v>1510900</v>
      </c>
      <c r="R547" s="107">
        <f t="shared" si="50"/>
        <v>-5.5441478439425151E-2</v>
      </c>
      <c r="W547" s="90">
        <v>42066</v>
      </c>
      <c r="X547" s="54">
        <v>82.920731000000004</v>
      </c>
      <c r="Y547" s="54">
        <v>924020</v>
      </c>
      <c r="Z547" s="107">
        <f t="shared" si="51"/>
        <v>-1.057093912980589E-3</v>
      </c>
      <c r="AE547" s="90">
        <v>42066</v>
      </c>
      <c r="AF547" s="54">
        <v>22.585823000000001</v>
      </c>
      <c r="AG547" s="54">
        <v>11651666</v>
      </c>
      <c r="AH547" s="107">
        <f t="shared" si="52"/>
        <v>8.584145904269036E-4</v>
      </c>
      <c r="AL547" s="10">
        <v>42430</v>
      </c>
      <c r="AM547">
        <v>1978.349976</v>
      </c>
      <c r="AN547">
        <v>4819750000</v>
      </c>
      <c r="AO547" s="107">
        <f t="shared" si="53"/>
        <v>4.0943084379727601E-3</v>
      </c>
    </row>
    <row r="548" spans="1:41" x14ac:dyDescent="0.15">
      <c r="A548" s="10">
        <v>42431</v>
      </c>
      <c r="B548" s="9">
        <v>29.0105</v>
      </c>
      <c r="C548">
        <v>91644000</v>
      </c>
      <c r="D548" s="107">
        <f t="shared" si="49"/>
        <v>-4.6879578083797169E-3</v>
      </c>
      <c r="H548" s="90">
        <v>42704</v>
      </c>
      <c r="I548" s="54">
        <v>36.450001</v>
      </c>
      <c r="J548" s="54">
        <v>1894300</v>
      </c>
      <c r="K548" s="107">
        <f t="shared" si="54"/>
        <v>-1.0974210947211072E-3</v>
      </c>
      <c r="O548" s="90">
        <v>43852</v>
      </c>
      <c r="P548" s="54">
        <v>23</v>
      </c>
      <c r="Q548" s="54">
        <v>2987100</v>
      </c>
      <c r="R548" s="107">
        <f t="shared" si="50"/>
        <v>7.3913043478261997E-3</v>
      </c>
      <c r="W548" s="90">
        <v>42067</v>
      </c>
      <c r="X548" s="54">
        <v>82.833076000000005</v>
      </c>
      <c r="Y548" s="54">
        <v>822740</v>
      </c>
      <c r="Z548" s="107">
        <f t="shared" si="51"/>
        <v>-1.1640217248481743E-2</v>
      </c>
      <c r="AE548" s="90">
        <v>42067</v>
      </c>
      <c r="AF548" s="54">
        <v>22.605211000000001</v>
      </c>
      <c r="AG548" s="54">
        <v>13759416</v>
      </c>
      <c r="AH548" s="107">
        <f t="shared" si="52"/>
        <v>1.3205273775148463E-2</v>
      </c>
      <c r="AL548" s="10">
        <v>42431</v>
      </c>
      <c r="AM548">
        <v>1986.4499510000001</v>
      </c>
      <c r="AN548">
        <v>4666610000</v>
      </c>
      <c r="AO548" s="107">
        <f t="shared" si="53"/>
        <v>3.4987405529653959E-3</v>
      </c>
    </row>
    <row r="549" spans="1:41" x14ac:dyDescent="0.15">
      <c r="A549" s="10">
        <v>42432</v>
      </c>
      <c r="B549" s="9">
        <v>28.874500000000001</v>
      </c>
      <c r="C549">
        <v>54826000</v>
      </c>
      <c r="D549" s="107">
        <f t="shared" si="49"/>
        <v>-4.0693345339313236E-3</v>
      </c>
      <c r="H549" s="90">
        <v>42705</v>
      </c>
      <c r="I549" s="54">
        <v>36.409999999999997</v>
      </c>
      <c r="J549" s="54">
        <v>1133900</v>
      </c>
      <c r="K549" s="107">
        <f t="shared" si="54"/>
        <v>1.9225514968415292E-2</v>
      </c>
      <c r="O549" s="90">
        <v>43853</v>
      </c>
      <c r="P549" s="54">
        <v>23.17</v>
      </c>
      <c r="Q549" s="54">
        <v>1721900</v>
      </c>
      <c r="R549" s="107">
        <f t="shared" si="50"/>
        <v>-2.2874449719464951E-2</v>
      </c>
      <c r="W549" s="90">
        <v>42068</v>
      </c>
      <c r="X549" s="54">
        <v>81.868881000000002</v>
      </c>
      <c r="Y549" s="54">
        <v>673850</v>
      </c>
      <c r="Z549" s="107">
        <f t="shared" si="51"/>
        <v>-4.2826528922509377E-3</v>
      </c>
      <c r="AE549" s="90">
        <v>42068</v>
      </c>
      <c r="AF549" s="54">
        <v>22.903718999999999</v>
      </c>
      <c r="AG549" s="54">
        <v>16353770</v>
      </c>
      <c r="AH549" s="107">
        <f t="shared" si="52"/>
        <v>1.3371496567871954E-2</v>
      </c>
      <c r="AL549" s="10">
        <v>42432</v>
      </c>
      <c r="AM549">
        <v>1993.400024</v>
      </c>
      <c r="AN549">
        <v>5081700000</v>
      </c>
      <c r="AO549" s="107">
        <f t="shared" si="53"/>
        <v>3.305892405266686E-3</v>
      </c>
    </row>
    <row r="550" spans="1:41" x14ac:dyDescent="0.15">
      <c r="A550" s="10">
        <v>42433</v>
      </c>
      <c r="B550" s="9">
        <v>28.757000000000001</v>
      </c>
      <c r="C550">
        <v>68330000</v>
      </c>
      <c r="D550" s="107">
        <f t="shared" si="49"/>
        <v>-2.1455680356087248E-2</v>
      </c>
      <c r="H550" s="90">
        <v>42706</v>
      </c>
      <c r="I550" s="54">
        <v>37.110000999999997</v>
      </c>
      <c r="J550" s="54">
        <v>894100</v>
      </c>
      <c r="K550" s="107">
        <f t="shared" si="54"/>
        <v>-1.0509296402336221E-2</v>
      </c>
      <c r="O550" s="90">
        <v>43854</v>
      </c>
      <c r="P550" s="54">
        <v>22.639999</v>
      </c>
      <c r="Q550" s="54">
        <v>1305100</v>
      </c>
      <c r="R550" s="107">
        <f t="shared" si="50"/>
        <v>-1.6784408868569245E-2</v>
      </c>
      <c r="W550" s="90">
        <v>42069</v>
      </c>
      <c r="X550" s="54">
        <v>81.518265</v>
      </c>
      <c r="Y550" s="54">
        <v>849670</v>
      </c>
      <c r="Z550" s="107">
        <f t="shared" si="51"/>
        <v>0</v>
      </c>
      <c r="AE550" s="90">
        <v>42069</v>
      </c>
      <c r="AF550" s="54">
        <v>23.209976000000001</v>
      </c>
      <c r="AG550" s="54">
        <v>32800205</v>
      </c>
      <c r="AH550" s="107">
        <f t="shared" si="52"/>
        <v>1.5700748678068477E-2</v>
      </c>
      <c r="AL550" s="10">
        <v>42433</v>
      </c>
      <c r="AM550">
        <v>1999.98999</v>
      </c>
      <c r="AN550">
        <v>6049930000</v>
      </c>
      <c r="AO550" s="107">
        <f t="shared" si="53"/>
        <v>8.8501442949717735E-4</v>
      </c>
    </row>
    <row r="551" spans="1:41" x14ac:dyDescent="0.15">
      <c r="A551" s="10">
        <v>42436</v>
      </c>
      <c r="B551" s="9">
        <v>28.139999</v>
      </c>
      <c r="C551">
        <v>98538000</v>
      </c>
      <c r="D551" s="107">
        <f t="shared" si="49"/>
        <v>-4.5131131667772717E-3</v>
      </c>
      <c r="H551" s="90">
        <v>42709</v>
      </c>
      <c r="I551" s="54">
        <v>36.720001000000003</v>
      </c>
      <c r="J551" s="54">
        <v>1217900</v>
      </c>
      <c r="K551" s="107">
        <f t="shared" si="54"/>
        <v>8.1699071849152816E-3</v>
      </c>
      <c r="O551" s="90">
        <v>43857</v>
      </c>
      <c r="P551" s="54">
        <v>22.26</v>
      </c>
      <c r="Q551" s="54">
        <v>1400100</v>
      </c>
      <c r="R551" s="107">
        <f t="shared" si="50"/>
        <v>1.257866127583096E-2</v>
      </c>
      <c r="W551" s="90">
        <v>42072</v>
      </c>
      <c r="X551" s="54">
        <v>81.518265</v>
      </c>
      <c r="Y551" s="54">
        <v>1030270</v>
      </c>
      <c r="Z551" s="107">
        <f t="shared" si="51"/>
        <v>-4.3008888866807871E-3</v>
      </c>
      <c r="AE551" s="90">
        <v>42072</v>
      </c>
      <c r="AF551" s="54">
        <v>23.574390000000001</v>
      </c>
      <c r="AG551" s="54">
        <v>32726549</v>
      </c>
      <c r="AH551" s="107">
        <f t="shared" si="52"/>
        <v>-2.6311560977823834E-2</v>
      </c>
      <c r="AL551" s="10">
        <v>42436</v>
      </c>
      <c r="AM551">
        <v>2001.76001</v>
      </c>
      <c r="AN551">
        <v>4968180000</v>
      </c>
      <c r="AO551" s="107">
        <f t="shared" si="53"/>
        <v>-1.1240108648189029E-2</v>
      </c>
    </row>
    <row r="552" spans="1:41" x14ac:dyDescent="0.15">
      <c r="A552" s="10">
        <v>42437</v>
      </c>
      <c r="B552" s="9">
        <v>28.013000000000002</v>
      </c>
      <c r="C552">
        <v>94600000</v>
      </c>
      <c r="D552" s="107">
        <f t="shared" si="49"/>
        <v>-1.4100953128904914E-3</v>
      </c>
      <c r="H552" s="90">
        <v>42710</v>
      </c>
      <c r="I552" s="54">
        <v>37.020000000000003</v>
      </c>
      <c r="J552" s="54">
        <v>1961100</v>
      </c>
      <c r="K552" s="107">
        <f t="shared" si="54"/>
        <v>5.4025121555916211E-3</v>
      </c>
      <c r="O552" s="90">
        <v>43858</v>
      </c>
      <c r="P552" s="54">
        <v>22.540001</v>
      </c>
      <c r="Q552" s="54">
        <v>995700</v>
      </c>
      <c r="R552" s="107">
        <f t="shared" si="50"/>
        <v>-3.0168587836353677E-2</v>
      </c>
      <c r="W552" s="90">
        <v>42073</v>
      </c>
      <c r="X552" s="54">
        <v>81.167664000000002</v>
      </c>
      <c r="Y552" s="54">
        <v>662500</v>
      </c>
      <c r="Z552" s="107">
        <f t="shared" si="51"/>
        <v>0</v>
      </c>
      <c r="AE552" s="90">
        <v>42073</v>
      </c>
      <c r="AF552" s="54">
        <v>22.954111000000001</v>
      </c>
      <c r="AG552" s="54">
        <v>37409170</v>
      </c>
      <c r="AH552" s="107">
        <f t="shared" si="52"/>
        <v>7.9379680615816461E-3</v>
      </c>
      <c r="AL552" s="10">
        <v>42437</v>
      </c>
      <c r="AM552">
        <v>1979.26001</v>
      </c>
      <c r="AN552">
        <v>4641650000</v>
      </c>
      <c r="AO552" s="107">
        <f t="shared" si="53"/>
        <v>5.0523932931882953E-3</v>
      </c>
    </row>
    <row r="553" spans="1:41" x14ac:dyDescent="0.15">
      <c r="A553" s="10">
        <v>42438</v>
      </c>
      <c r="B553" s="9">
        <v>27.973499</v>
      </c>
      <c r="C553">
        <v>87546000</v>
      </c>
      <c r="D553" s="107">
        <f t="shared" si="49"/>
        <v>-9.6512774465573603E-4</v>
      </c>
      <c r="H553" s="90">
        <v>42711</v>
      </c>
      <c r="I553" s="54">
        <v>37.220001000000003</v>
      </c>
      <c r="J553" s="54">
        <v>948000</v>
      </c>
      <c r="K553" s="107">
        <f t="shared" si="54"/>
        <v>3.6539520780775714E-2</v>
      </c>
      <c r="O553" s="90">
        <v>43859</v>
      </c>
      <c r="P553" s="54">
        <v>21.860001</v>
      </c>
      <c r="Q553" s="54">
        <v>922200</v>
      </c>
      <c r="R553" s="107">
        <f t="shared" si="50"/>
        <v>4.3458277975376047E-2</v>
      </c>
      <c r="W553" s="90">
        <v>42074</v>
      </c>
      <c r="X553" s="54">
        <v>81.167664000000002</v>
      </c>
      <c r="Y553" s="54">
        <v>623800</v>
      </c>
      <c r="Z553" s="107">
        <f t="shared" si="51"/>
        <v>4.319466431853991E-3</v>
      </c>
      <c r="AE553" s="90">
        <v>42074</v>
      </c>
      <c r="AF553" s="54">
        <v>23.136320000000001</v>
      </c>
      <c r="AG553" s="54">
        <v>25660562</v>
      </c>
      <c r="AH553" s="107">
        <f t="shared" si="52"/>
        <v>-4.5240124617916821E-3</v>
      </c>
      <c r="AL553" s="10">
        <v>42438</v>
      </c>
      <c r="AM553">
        <v>1989.26001</v>
      </c>
      <c r="AN553">
        <v>4038120000</v>
      </c>
      <c r="AO553" s="107">
        <f t="shared" si="53"/>
        <v>1.5580467030051892E-4</v>
      </c>
    </row>
    <row r="554" spans="1:41" x14ac:dyDescent="0.15">
      <c r="A554" s="10">
        <v>42439</v>
      </c>
      <c r="B554" s="9">
        <v>27.946501000000001</v>
      </c>
      <c r="C554">
        <v>78398000</v>
      </c>
      <c r="D554" s="107">
        <f t="shared" si="49"/>
        <v>1.9107866133223572E-2</v>
      </c>
      <c r="H554" s="90">
        <v>42712</v>
      </c>
      <c r="I554" s="54">
        <v>38.580002</v>
      </c>
      <c r="J554" s="54">
        <v>863700</v>
      </c>
      <c r="K554" s="107">
        <f t="shared" si="54"/>
        <v>-1.6848158794807722E-2</v>
      </c>
      <c r="O554" s="90">
        <v>43860</v>
      </c>
      <c r="P554" s="54">
        <v>22.809999000000001</v>
      </c>
      <c r="Q554" s="54">
        <v>1746300</v>
      </c>
      <c r="R554" s="107">
        <f t="shared" si="50"/>
        <v>3.9456818915246661E-3</v>
      </c>
      <c r="W554" s="90">
        <v>42075</v>
      </c>
      <c r="X554" s="54">
        <v>81.518265</v>
      </c>
      <c r="Y554" s="54">
        <v>682820</v>
      </c>
      <c r="Z554" s="107">
        <f t="shared" si="51"/>
        <v>-9.677340409538937E-3</v>
      </c>
      <c r="AE554" s="90">
        <v>42075</v>
      </c>
      <c r="AF554" s="54">
        <v>23.031651</v>
      </c>
      <c r="AG554" s="54">
        <v>17642038</v>
      </c>
      <c r="AH554" s="107">
        <f t="shared" si="52"/>
        <v>-5.7229939790248707E-3</v>
      </c>
      <c r="AL554" s="10">
        <v>42439</v>
      </c>
      <c r="AM554">
        <v>1989.5699460000001</v>
      </c>
      <c r="AN554">
        <v>4376790000</v>
      </c>
      <c r="AO554" s="107">
        <f t="shared" si="53"/>
        <v>1.6395500477669467E-2</v>
      </c>
    </row>
    <row r="555" spans="1:41" x14ac:dyDescent="0.15">
      <c r="A555" s="10">
        <v>42440</v>
      </c>
      <c r="B555" s="9">
        <v>28.480498999999998</v>
      </c>
      <c r="C555">
        <v>75426000</v>
      </c>
      <c r="D555" s="107">
        <f t="shared" si="49"/>
        <v>6.6010781622891646E-3</v>
      </c>
      <c r="H555" s="90">
        <v>42713</v>
      </c>
      <c r="I555" s="54">
        <v>37.93</v>
      </c>
      <c r="J555" s="54">
        <v>904400</v>
      </c>
      <c r="K555" s="107">
        <f t="shared" si="54"/>
        <v>5.2728974426574649E-3</v>
      </c>
      <c r="O555" s="90">
        <v>43861</v>
      </c>
      <c r="P555" s="54">
        <v>22.9</v>
      </c>
      <c r="Q555" s="54">
        <v>1850700</v>
      </c>
      <c r="R555" s="107">
        <f t="shared" si="50"/>
        <v>5.982532751091707E-2</v>
      </c>
      <c r="W555" s="90">
        <v>42076</v>
      </c>
      <c r="X555" s="54">
        <v>80.729384999999994</v>
      </c>
      <c r="Y555" s="54">
        <v>837440</v>
      </c>
      <c r="Z555" s="107">
        <f t="shared" si="51"/>
        <v>7.6005409926014345E-3</v>
      </c>
      <c r="AE555" s="90">
        <v>42076</v>
      </c>
      <c r="AF555" s="54">
        <v>22.899840999999999</v>
      </c>
      <c r="AG555" s="54">
        <v>18691992</v>
      </c>
      <c r="AH555" s="107">
        <f t="shared" si="52"/>
        <v>8.4645565879695184E-3</v>
      </c>
      <c r="AL555" s="10">
        <v>42440</v>
      </c>
      <c r="AM555">
        <v>2022.1899410000001</v>
      </c>
      <c r="AN555">
        <v>4078620000</v>
      </c>
      <c r="AO555" s="107">
        <f t="shared" si="53"/>
        <v>-1.2609725467921384E-3</v>
      </c>
    </row>
    <row r="556" spans="1:41" x14ac:dyDescent="0.15">
      <c r="A556" s="10">
        <v>42443</v>
      </c>
      <c r="B556" s="9">
        <v>28.668500999999999</v>
      </c>
      <c r="C556">
        <v>69084000</v>
      </c>
      <c r="D556" s="107">
        <f t="shared" si="49"/>
        <v>6.3658368465095982E-3</v>
      </c>
      <c r="H556" s="90">
        <v>42716</v>
      </c>
      <c r="I556" s="54">
        <v>38.130001</v>
      </c>
      <c r="J556" s="54">
        <v>713600</v>
      </c>
      <c r="K556" s="107">
        <f t="shared" si="54"/>
        <v>1.0490374757661236E-2</v>
      </c>
      <c r="O556" s="90">
        <v>43864</v>
      </c>
      <c r="P556" s="54">
        <v>24.27</v>
      </c>
      <c r="Q556" s="54">
        <v>2055700</v>
      </c>
      <c r="R556" s="107">
        <f t="shared" si="50"/>
        <v>-4.9443757725587956E-3</v>
      </c>
      <c r="W556" s="90">
        <v>42079</v>
      </c>
      <c r="X556" s="54">
        <v>81.342972000000003</v>
      </c>
      <c r="Y556" s="54">
        <v>552760</v>
      </c>
      <c r="Z556" s="107">
        <f t="shared" si="51"/>
        <v>-1.0775854120501638E-3</v>
      </c>
      <c r="AE556" s="90">
        <v>42079</v>
      </c>
      <c r="AF556" s="54">
        <v>23.093678000000001</v>
      </c>
      <c r="AG556" s="54">
        <v>15026299</v>
      </c>
      <c r="AH556" s="107">
        <f t="shared" si="52"/>
        <v>-1.3428783409901168E-3</v>
      </c>
      <c r="AL556" s="10">
        <v>42443</v>
      </c>
      <c r="AM556">
        <v>2019.6400149999999</v>
      </c>
      <c r="AN556">
        <v>3487850000</v>
      </c>
      <c r="AO556" s="107">
        <f t="shared" si="53"/>
        <v>-1.8369417185468695E-3</v>
      </c>
    </row>
    <row r="557" spans="1:41" x14ac:dyDescent="0.15">
      <c r="A557" s="10">
        <v>42444</v>
      </c>
      <c r="B557" s="9">
        <v>28.850999999999999</v>
      </c>
      <c r="C557">
        <v>77536000</v>
      </c>
      <c r="D557" s="107">
        <f t="shared" si="49"/>
        <v>-4.7659006620220934E-3</v>
      </c>
      <c r="H557" s="90">
        <v>42717</v>
      </c>
      <c r="I557" s="54">
        <v>38.529998999999997</v>
      </c>
      <c r="J557" s="54">
        <v>440000</v>
      </c>
      <c r="K557" s="107">
        <f t="shared" si="54"/>
        <v>-6.4884507264066915E-3</v>
      </c>
      <c r="O557" s="90">
        <v>43865</v>
      </c>
      <c r="P557" s="54">
        <v>24.15</v>
      </c>
      <c r="Q557" s="54">
        <v>1433100</v>
      </c>
      <c r="R557" s="107">
        <f t="shared" si="50"/>
        <v>-4.1408281573498407E-3</v>
      </c>
      <c r="W557" s="90">
        <v>42080</v>
      </c>
      <c r="X557" s="54">
        <v>81.255318000000003</v>
      </c>
      <c r="Y557" s="54">
        <v>768950</v>
      </c>
      <c r="Z557" s="107">
        <f t="shared" si="51"/>
        <v>1.0787478550018381E-3</v>
      </c>
      <c r="AE557" s="90">
        <v>42080</v>
      </c>
      <c r="AF557" s="54">
        <v>23.062666</v>
      </c>
      <c r="AG557" s="54">
        <v>16373016</v>
      </c>
      <c r="AH557" s="107">
        <f t="shared" si="52"/>
        <v>-1.7818191530848959E-2</v>
      </c>
      <c r="AL557" s="10">
        <v>42444</v>
      </c>
      <c r="AM557">
        <v>2015.9300539999999</v>
      </c>
      <c r="AN557">
        <v>3560280000</v>
      </c>
      <c r="AO557" s="107">
        <f t="shared" si="53"/>
        <v>5.6003515487050848E-3</v>
      </c>
    </row>
    <row r="558" spans="1:41" x14ac:dyDescent="0.15">
      <c r="A558" s="10">
        <v>42445</v>
      </c>
      <c r="B558" s="9">
        <v>28.713498999999999</v>
      </c>
      <c r="C558">
        <v>70754000</v>
      </c>
      <c r="D558" s="107">
        <f t="shared" si="49"/>
        <v>-2.5824055786443756E-2</v>
      </c>
      <c r="H558" s="90">
        <v>42718</v>
      </c>
      <c r="I558" s="54">
        <v>38.279998999999997</v>
      </c>
      <c r="J558" s="54">
        <v>429800</v>
      </c>
      <c r="K558" s="107">
        <f t="shared" si="54"/>
        <v>7.837513266393259E-4</v>
      </c>
      <c r="O558" s="90">
        <v>43866</v>
      </c>
      <c r="P558" s="54">
        <v>24.049999</v>
      </c>
      <c r="Q558" s="54">
        <v>1272800</v>
      </c>
      <c r="R558" s="107">
        <f t="shared" si="50"/>
        <v>0</v>
      </c>
      <c r="W558" s="90">
        <v>42081</v>
      </c>
      <c r="X558" s="54">
        <v>81.342972000000003</v>
      </c>
      <c r="Y558" s="54">
        <v>1284130</v>
      </c>
      <c r="Z558" s="107">
        <f t="shared" si="51"/>
        <v>-2.1551708241002165E-3</v>
      </c>
      <c r="AE558" s="90">
        <v>42081</v>
      </c>
      <c r="AF558" s="54">
        <v>22.651731000000002</v>
      </c>
      <c r="AG558" s="54">
        <v>37188914</v>
      </c>
      <c r="AH558" s="107">
        <f t="shared" si="52"/>
        <v>-9.4127905721643756E-3</v>
      </c>
      <c r="AL558" s="10">
        <v>42445</v>
      </c>
      <c r="AM558">
        <v>2027.219971</v>
      </c>
      <c r="AN558">
        <v>4057020000</v>
      </c>
      <c r="AO558" s="107">
        <f t="shared" si="53"/>
        <v>6.5952364278478726E-3</v>
      </c>
    </row>
    <row r="559" spans="1:41" x14ac:dyDescent="0.15">
      <c r="A559" s="10">
        <v>42446</v>
      </c>
      <c r="B559" s="9">
        <v>27.972000000000001</v>
      </c>
      <c r="C559">
        <v>118562000</v>
      </c>
      <c r="D559" s="107">
        <f t="shared" si="49"/>
        <v>-1.3156013156013224E-2</v>
      </c>
      <c r="H559" s="90">
        <v>42719</v>
      </c>
      <c r="I559" s="54">
        <v>38.310001</v>
      </c>
      <c r="J559" s="54">
        <v>470700</v>
      </c>
      <c r="K559" s="107">
        <f t="shared" si="54"/>
        <v>-2.1926389404166247E-2</v>
      </c>
      <c r="O559" s="90">
        <v>43867</v>
      </c>
      <c r="P559" s="54">
        <v>24.049999</v>
      </c>
      <c r="Q559" s="54">
        <v>940500</v>
      </c>
      <c r="R559" s="107">
        <f t="shared" si="50"/>
        <v>-2.5779585271500371E-2</v>
      </c>
      <c r="W559" s="90">
        <v>42082</v>
      </c>
      <c r="X559" s="54">
        <v>81.167664000000002</v>
      </c>
      <c r="Y559" s="54">
        <v>317420</v>
      </c>
      <c r="Z559" s="107">
        <f t="shared" si="51"/>
        <v>5.3995640431392378E-3</v>
      </c>
      <c r="AE559" s="90">
        <v>42082</v>
      </c>
      <c r="AF559" s="54">
        <v>22.438514999999999</v>
      </c>
      <c r="AG559" s="54">
        <v>32250161</v>
      </c>
      <c r="AH559" s="107">
        <f t="shared" si="52"/>
        <v>8.6351525490879766E-4</v>
      </c>
      <c r="AL559" s="10">
        <v>42446</v>
      </c>
      <c r="AM559">
        <v>2040.589966</v>
      </c>
      <c r="AN559">
        <v>4530480000</v>
      </c>
      <c r="AO559" s="107">
        <f t="shared" si="53"/>
        <v>4.405643539266535E-3</v>
      </c>
    </row>
    <row r="560" spans="1:41" x14ac:dyDescent="0.15">
      <c r="A560" s="10">
        <v>42447</v>
      </c>
      <c r="B560" s="9">
        <v>27.603999999999999</v>
      </c>
      <c r="C560">
        <v>145938000</v>
      </c>
      <c r="D560" s="107">
        <f t="shared" si="49"/>
        <v>3.4414939863789407E-3</v>
      </c>
      <c r="H560" s="90">
        <v>42720</v>
      </c>
      <c r="I560" s="54">
        <v>37.470001000000003</v>
      </c>
      <c r="J560" s="54">
        <v>1498700</v>
      </c>
      <c r="K560" s="107">
        <f t="shared" si="54"/>
        <v>1.387779519941823E-2</v>
      </c>
      <c r="O560" s="90">
        <v>43868</v>
      </c>
      <c r="P560" s="54">
        <v>23.43</v>
      </c>
      <c r="Q560" s="54">
        <v>1176900</v>
      </c>
      <c r="R560" s="107">
        <f t="shared" si="50"/>
        <v>3.7985488689713964E-2</v>
      </c>
      <c r="W560" s="90">
        <v>42083</v>
      </c>
      <c r="X560" s="54">
        <v>81.605934000000005</v>
      </c>
      <c r="Y560" s="54">
        <v>865810</v>
      </c>
      <c r="Z560" s="107">
        <f t="shared" si="51"/>
        <v>9.6670298510399544E-3</v>
      </c>
      <c r="AE560" s="90">
        <v>42083</v>
      </c>
      <c r="AF560" s="54">
        <v>22.457891</v>
      </c>
      <c r="AG560" s="54">
        <v>51283346</v>
      </c>
      <c r="AH560" s="107">
        <f t="shared" si="52"/>
        <v>1.1911047212759041E-2</v>
      </c>
      <c r="AL560" s="10">
        <v>42447</v>
      </c>
      <c r="AM560">
        <v>2049.580078</v>
      </c>
      <c r="AN560">
        <v>6503140000</v>
      </c>
      <c r="AO560" s="107">
        <f t="shared" si="53"/>
        <v>9.8557749545014062E-4</v>
      </c>
    </row>
    <row r="561" spans="1:41" x14ac:dyDescent="0.15">
      <c r="A561" s="10">
        <v>42450</v>
      </c>
      <c r="B561" s="9">
        <v>27.698999000000001</v>
      </c>
      <c r="C561">
        <v>103114000</v>
      </c>
      <c r="D561" s="107">
        <f t="shared" si="49"/>
        <v>1.1733312095502102E-2</v>
      </c>
      <c r="H561" s="90">
        <v>42723</v>
      </c>
      <c r="I561" s="54">
        <v>37.990001999999997</v>
      </c>
      <c r="J561" s="54">
        <v>696000</v>
      </c>
      <c r="K561" s="107">
        <f t="shared" si="54"/>
        <v>-9.213029259645622E-3</v>
      </c>
      <c r="O561" s="90">
        <v>43871</v>
      </c>
      <c r="P561" s="54">
        <v>24.32</v>
      </c>
      <c r="Q561" s="54">
        <v>2204600</v>
      </c>
      <c r="R561" s="107">
        <f t="shared" si="50"/>
        <v>2.179276315789469E-2</v>
      </c>
      <c r="W561" s="90">
        <v>42086</v>
      </c>
      <c r="X561" s="54">
        <v>82.394820999999993</v>
      </c>
      <c r="Y561" s="54">
        <v>437920</v>
      </c>
      <c r="Z561" s="107">
        <f t="shared" si="51"/>
        <v>-5.3192420916843286E-3</v>
      </c>
      <c r="AE561" s="90">
        <v>42086</v>
      </c>
      <c r="AF561" s="54">
        <v>22.725387999999999</v>
      </c>
      <c r="AG561" s="54">
        <v>17623980</v>
      </c>
      <c r="AH561" s="107">
        <f t="shared" si="52"/>
        <v>1.5182535057267188E-2</v>
      </c>
      <c r="AL561" s="10">
        <v>42450</v>
      </c>
      <c r="AM561">
        <v>2051.6000979999999</v>
      </c>
      <c r="AN561">
        <v>3376600000</v>
      </c>
      <c r="AO561" s="107">
        <f t="shared" si="53"/>
        <v>-8.7738785046598267E-4</v>
      </c>
    </row>
    <row r="562" spans="1:41" x14ac:dyDescent="0.15">
      <c r="A562" s="10">
        <v>42451</v>
      </c>
      <c r="B562" s="9">
        <v>28.024000000000001</v>
      </c>
      <c r="C562">
        <v>80012000</v>
      </c>
      <c r="D562" s="107">
        <f t="shared" si="49"/>
        <v>1.6325328290037078E-2</v>
      </c>
      <c r="H562" s="90">
        <v>42724</v>
      </c>
      <c r="I562" s="54">
        <v>37.639999000000003</v>
      </c>
      <c r="J562" s="54">
        <v>1298200</v>
      </c>
      <c r="K562" s="107">
        <f t="shared" si="54"/>
        <v>-1.1955366948867452E-2</v>
      </c>
      <c r="O562" s="90">
        <v>43872</v>
      </c>
      <c r="P562" s="54">
        <v>24.85</v>
      </c>
      <c r="Q562" s="54">
        <v>2024300</v>
      </c>
      <c r="R562" s="107">
        <f t="shared" si="50"/>
        <v>5.4325995975855079E-2</v>
      </c>
      <c r="W562" s="90">
        <v>42087</v>
      </c>
      <c r="X562" s="54">
        <v>81.956542999999996</v>
      </c>
      <c r="Y562" s="54">
        <v>813770</v>
      </c>
      <c r="Z562" s="107">
        <f t="shared" si="51"/>
        <v>-5.3476877373902498E-3</v>
      </c>
      <c r="AE562" s="90">
        <v>42087</v>
      </c>
      <c r="AF562" s="54">
        <v>23.070416999999999</v>
      </c>
      <c r="AG562" s="54">
        <v>29755361</v>
      </c>
      <c r="AH562" s="107">
        <f t="shared" si="52"/>
        <v>-2.4365749435738326E-2</v>
      </c>
      <c r="AL562" s="10">
        <v>42451</v>
      </c>
      <c r="AM562">
        <v>2049.8000489999999</v>
      </c>
      <c r="AN562">
        <v>3418460000</v>
      </c>
      <c r="AO562" s="107">
        <f t="shared" si="53"/>
        <v>-6.3860316553245866E-3</v>
      </c>
    </row>
    <row r="563" spans="1:41" x14ac:dyDescent="0.15">
      <c r="A563" s="10">
        <v>42452</v>
      </c>
      <c r="B563" s="9">
        <v>28.481501000000002</v>
      </c>
      <c r="C563">
        <v>79674000</v>
      </c>
      <c r="D563" s="107">
        <f t="shared" si="49"/>
        <v>2.3383528838595957E-2</v>
      </c>
      <c r="H563" s="90">
        <v>42725</v>
      </c>
      <c r="I563" s="54">
        <v>37.189999</v>
      </c>
      <c r="J563" s="54">
        <v>1139500</v>
      </c>
      <c r="K563" s="107">
        <f t="shared" si="54"/>
        <v>-2.1242189331599604E-2</v>
      </c>
      <c r="O563" s="90">
        <v>43873</v>
      </c>
      <c r="P563" s="54">
        <v>26.200001</v>
      </c>
      <c r="Q563" s="54">
        <v>1679600</v>
      </c>
      <c r="R563" s="107">
        <f t="shared" si="50"/>
        <v>1.5266793310426685E-3</v>
      </c>
      <c r="W563" s="90">
        <v>42088</v>
      </c>
      <c r="X563" s="54">
        <v>81.518265</v>
      </c>
      <c r="Y563" s="54">
        <v>524050</v>
      </c>
      <c r="Z563" s="107">
        <f t="shared" si="51"/>
        <v>-7.5267058247620033E-3</v>
      </c>
      <c r="AE563" s="90">
        <v>42088</v>
      </c>
      <c r="AF563" s="54">
        <v>22.508289000000001</v>
      </c>
      <c r="AG563" s="54">
        <v>25144020</v>
      </c>
      <c r="AH563" s="107">
        <f t="shared" si="52"/>
        <v>-9.3007069528918684E-3</v>
      </c>
      <c r="AL563" s="10">
        <v>42452</v>
      </c>
      <c r="AM563">
        <v>2036.709961</v>
      </c>
      <c r="AN563">
        <v>3639510000</v>
      </c>
      <c r="AO563" s="107">
        <f t="shared" si="53"/>
        <v>-3.7807052292404553E-4</v>
      </c>
    </row>
    <row r="564" spans="1:41" x14ac:dyDescent="0.15">
      <c r="A564" s="10">
        <v>42453</v>
      </c>
      <c r="B564" s="9">
        <v>29.147499</v>
      </c>
      <c r="C564">
        <v>103710000</v>
      </c>
      <c r="D564" s="107">
        <f t="shared" si="49"/>
        <v>-5.2834378688888517E-3</v>
      </c>
      <c r="H564" s="90">
        <v>42726</v>
      </c>
      <c r="I564" s="54">
        <v>36.400002000000001</v>
      </c>
      <c r="J564" s="54">
        <v>1575900</v>
      </c>
      <c r="K564" s="107">
        <f t="shared" si="54"/>
        <v>-3.1593459802557122E-2</v>
      </c>
      <c r="O564" s="90">
        <v>43874</v>
      </c>
      <c r="P564" s="54">
        <v>26.24</v>
      </c>
      <c r="Q564" s="54">
        <v>1169600</v>
      </c>
      <c r="R564" s="107">
        <f t="shared" si="50"/>
        <v>1.486276676829279E-2</v>
      </c>
      <c r="W564" s="90">
        <v>42089</v>
      </c>
      <c r="X564" s="54">
        <v>80.904701000000003</v>
      </c>
      <c r="Y564" s="54">
        <v>698300</v>
      </c>
      <c r="Z564" s="107">
        <f t="shared" si="51"/>
        <v>1.0835217103144501E-3</v>
      </c>
      <c r="AE564" s="90">
        <v>42089</v>
      </c>
      <c r="AF564" s="54">
        <v>22.298946000000001</v>
      </c>
      <c r="AG564" s="54">
        <v>15558761</v>
      </c>
      <c r="AH564" s="107">
        <f t="shared" si="52"/>
        <v>1.9124222283870562E-3</v>
      </c>
      <c r="AL564" s="10">
        <v>42453</v>
      </c>
      <c r="AM564">
        <v>2035.9399410000001</v>
      </c>
      <c r="AN564">
        <v>3407720000</v>
      </c>
      <c r="AO564" s="107">
        <f t="shared" si="53"/>
        <v>5.4525576989994384E-4</v>
      </c>
    </row>
    <row r="565" spans="1:41" x14ac:dyDescent="0.15">
      <c r="A565" s="10">
        <v>42457</v>
      </c>
      <c r="B565" s="9">
        <v>28.993500000000001</v>
      </c>
      <c r="C565">
        <v>62430000</v>
      </c>
      <c r="D565" s="107">
        <f t="shared" si="49"/>
        <v>2.4126131719178323E-2</v>
      </c>
      <c r="H565" s="90">
        <v>42727</v>
      </c>
      <c r="I565" s="54">
        <v>35.25</v>
      </c>
      <c r="J565" s="54">
        <v>1209300</v>
      </c>
      <c r="K565" s="107">
        <f t="shared" si="54"/>
        <v>2.8368794326241176E-2</v>
      </c>
      <c r="O565" s="90">
        <v>43875</v>
      </c>
      <c r="P565" s="54">
        <v>26.629999000000002</v>
      </c>
      <c r="Q565" s="54">
        <v>1531300</v>
      </c>
      <c r="R565" s="107">
        <f t="shared" si="50"/>
        <v>3.9053737854064519E-2</v>
      </c>
      <c r="W565" s="90">
        <v>42090</v>
      </c>
      <c r="X565" s="54">
        <v>80.992362999999997</v>
      </c>
      <c r="Y565" s="54">
        <v>533770</v>
      </c>
      <c r="Z565" s="107">
        <f t="shared" si="51"/>
        <v>1.1904579200880949E-2</v>
      </c>
      <c r="AE565" s="90">
        <v>42090</v>
      </c>
      <c r="AF565" s="54">
        <v>22.341591000000001</v>
      </c>
      <c r="AG565" s="54">
        <v>14415905</v>
      </c>
      <c r="AH565" s="107">
        <f t="shared" si="52"/>
        <v>5.2055379583306749E-3</v>
      </c>
      <c r="AL565" s="10">
        <v>42457</v>
      </c>
      <c r="AM565">
        <v>2037.0500489999999</v>
      </c>
      <c r="AN565">
        <v>2809090000</v>
      </c>
      <c r="AO565" s="107">
        <f t="shared" si="53"/>
        <v>8.8166518092260837E-3</v>
      </c>
    </row>
    <row r="566" spans="1:41" x14ac:dyDescent="0.15">
      <c r="A566" s="10">
        <v>42458</v>
      </c>
      <c r="B566" s="9">
        <v>29.693000999999999</v>
      </c>
      <c r="C566">
        <v>87852000</v>
      </c>
      <c r="D566" s="107">
        <f t="shared" si="49"/>
        <v>8.1331961023407562E-3</v>
      </c>
      <c r="H566" s="90">
        <v>42731</v>
      </c>
      <c r="I566" s="54">
        <v>36.25</v>
      </c>
      <c r="J566" s="54">
        <v>585500</v>
      </c>
      <c r="K566" s="107">
        <f t="shared" si="54"/>
        <v>-8.0000275862067705E-3</v>
      </c>
      <c r="O566" s="90">
        <v>43879</v>
      </c>
      <c r="P566" s="54">
        <v>27.67</v>
      </c>
      <c r="Q566" s="54">
        <v>1869500</v>
      </c>
      <c r="R566" s="107">
        <f t="shared" si="50"/>
        <v>3.1080628839898594E-2</v>
      </c>
      <c r="W566" s="90">
        <v>42093</v>
      </c>
      <c r="X566" s="54">
        <v>81.956542999999996</v>
      </c>
      <c r="Y566" s="54">
        <v>375460</v>
      </c>
      <c r="Z566" s="107">
        <f t="shared" si="51"/>
        <v>-1.6042794777227254E-2</v>
      </c>
      <c r="AE566" s="90">
        <v>42093</v>
      </c>
      <c r="AF566" s="54">
        <v>22.457891</v>
      </c>
      <c r="AG566" s="54">
        <v>11317126</v>
      </c>
      <c r="AH566" s="107">
        <f t="shared" si="52"/>
        <v>-4.3156768371527265E-3</v>
      </c>
      <c r="AL566" s="10">
        <v>42458</v>
      </c>
      <c r="AM566">
        <v>2055.01001</v>
      </c>
      <c r="AN566">
        <v>3822330000</v>
      </c>
      <c r="AO566" s="107">
        <f t="shared" si="53"/>
        <v>4.3503150624555342E-3</v>
      </c>
    </row>
    <row r="567" spans="1:41" x14ac:dyDescent="0.15">
      <c r="A567" s="10">
        <v>42459</v>
      </c>
      <c r="B567" s="9">
        <v>29.9345</v>
      </c>
      <c r="C567">
        <v>77810000</v>
      </c>
      <c r="D567" s="107">
        <f t="shared" si="49"/>
        <v>-8.4351166713991788E-3</v>
      </c>
      <c r="H567" s="90">
        <v>42732</v>
      </c>
      <c r="I567" s="54">
        <v>35.959999000000003</v>
      </c>
      <c r="J567" s="54">
        <v>516900</v>
      </c>
      <c r="K567" s="107">
        <f t="shared" si="54"/>
        <v>-1.3626196152007664E-2</v>
      </c>
      <c r="O567" s="90">
        <v>43880</v>
      </c>
      <c r="P567" s="54">
        <v>28.530000999999999</v>
      </c>
      <c r="Q567" s="54">
        <v>2238400</v>
      </c>
      <c r="R567" s="107">
        <f t="shared" si="50"/>
        <v>1.9277917305365655E-2</v>
      </c>
      <c r="W567" s="90">
        <v>42094</v>
      </c>
      <c r="X567" s="54">
        <v>80.641730999999993</v>
      </c>
      <c r="Y567" s="54">
        <v>1412710</v>
      </c>
      <c r="Z567" s="107">
        <f t="shared" si="51"/>
        <v>1.5217307277295644E-2</v>
      </c>
      <c r="AE567" s="90">
        <v>42094</v>
      </c>
      <c r="AF567" s="54">
        <v>22.360969999999998</v>
      </c>
      <c r="AG567" s="54">
        <v>11542370</v>
      </c>
      <c r="AH567" s="107">
        <f t="shared" si="52"/>
        <v>-9.5350514758527627E-3</v>
      </c>
      <c r="AL567" s="10">
        <v>42459</v>
      </c>
      <c r="AM567">
        <v>2063.9499510000001</v>
      </c>
      <c r="AN567">
        <v>3590310000</v>
      </c>
      <c r="AO567" s="107">
        <f t="shared" si="53"/>
        <v>-2.039759248018691E-3</v>
      </c>
    </row>
    <row r="568" spans="1:41" x14ac:dyDescent="0.15">
      <c r="A568" s="10">
        <v>42460</v>
      </c>
      <c r="B568" s="9">
        <v>29.681999000000001</v>
      </c>
      <c r="C568">
        <v>53636000</v>
      </c>
      <c r="D568" s="107">
        <f t="shared" si="49"/>
        <v>8.1867801424020392E-3</v>
      </c>
      <c r="H568" s="90">
        <v>42733</v>
      </c>
      <c r="I568" s="54">
        <v>35.470001000000003</v>
      </c>
      <c r="J568" s="54">
        <v>617800</v>
      </c>
      <c r="K568" s="107">
        <f t="shared" si="54"/>
        <v>-1.1841048439778845E-2</v>
      </c>
      <c r="O568" s="90">
        <v>43881</v>
      </c>
      <c r="P568" s="54">
        <v>29.08</v>
      </c>
      <c r="Q568" s="54">
        <v>1669800</v>
      </c>
      <c r="R568" s="107">
        <f t="shared" si="50"/>
        <v>9.9725240715269337E-3</v>
      </c>
      <c r="W568" s="90">
        <v>42095</v>
      </c>
      <c r="X568" s="54">
        <v>81.868881000000002</v>
      </c>
      <c r="Y568" s="54">
        <v>548490</v>
      </c>
      <c r="Z568" s="107">
        <f t="shared" si="51"/>
        <v>-1.6059875058021089E-2</v>
      </c>
      <c r="AE568" s="90">
        <v>42095</v>
      </c>
      <c r="AF568" s="54">
        <v>22.147756999999999</v>
      </c>
      <c r="AG568" s="54">
        <v>11735539</v>
      </c>
      <c r="AH568" s="107">
        <f t="shared" si="52"/>
        <v>-3.850909146239978E-3</v>
      </c>
      <c r="AL568" s="10">
        <v>42460</v>
      </c>
      <c r="AM568">
        <v>2059.73999</v>
      </c>
      <c r="AN568">
        <v>3715280000</v>
      </c>
      <c r="AO568" s="107">
        <f t="shared" si="53"/>
        <v>6.3309150976866846E-3</v>
      </c>
    </row>
    <row r="569" spans="1:41" x14ac:dyDescent="0.15">
      <c r="A569" s="10">
        <v>42461</v>
      </c>
      <c r="B569" s="9">
        <v>29.924999</v>
      </c>
      <c r="C569">
        <v>58348000</v>
      </c>
      <c r="D569" s="107">
        <f t="shared" si="49"/>
        <v>-8.8721473307317167E-3</v>
      </c>
      <c r="H569" s="90">
        <v>42734</v>
      </c>
      <c r="I569" s="54">
        <v>35.049999</v>
      </c>
      <c r="J569" s="54">
        <v>761300</v>
      </c>
      <c r="K569" s="107">
        <f t="shared" si="54"/>
        <v>3.7090157976895632E-3</v>
      </c>
      <c r="O569" s="90">
        <v>43882</v>
      </c>
      <c r="P569" s="54">
        <v>29.370000999999998</v>
      </c>
      <c r="Q569" s="54">
        <v>2814700</v>
      </c>
      <c r="R569" s="107">
        <f t="shared" si="50"/>
        <v>-6.4691928338715288E-2</v>
      </c>
      <c r="W569" s="90">
        <v>42096</v>
      </c>
      <c r="X569" s="54">
        <v>80.554077000000007</v>
      </c>
      <c r="Y569" s="54">
        <v>745170</v>
      </c>
      <c r="Z569" s="107">
        <f t="shared" si="51"/>
        <v>9.7933590623848765E-3</v>
      </c>
      <c r="AE569" s="90">
        <v>42096</v>
      </c>
      <c r="AF569" s="54">
        <v>22.062467999999999</v>
      </c>
      <c r="AG569" s="54">
        <v>8419594</v>
      </c>
      <c r="AH569" s="107">
        <f t="shared" si="52"/>
        <v>-1.5815093760135346E-3</v>
      </c>
      <c r="AL569" s="10">
        <v>42461</v>
      </c>
      <c r="AM569">
        <v>2072.780029</v>
      </c>
      <c r="AN569">
        <v>3749990000</v>
      </c>
      <c r="AO569" s="107">
        <f t="shared" si="53"/>
        <v>-3.2083221118298644E-3</v>
      </c>
    </row>
    <row r="570" spans="1:41" x14ac:dyDescent="0.15">
      <c r="A570" s="10">
        <v>42464</v>
      </c>
      <c r="B570" s="9">
        <v>29.659500000000001</v>
      </c>
      <c r="C570">
        <v>49416000</v>
      </c>
      <c r="D570" s="107">
        <f t="shared" si="49"/>
        <v>-1.1884927257708289E-2</v>
      </c>
      <c r="H570" s="90">
        <v>42738</v>
      </c>
      <c r="I570" s="54">
        <v>35.18</v>
      </c>
      <c r="J570" s="54">
        <v>1016400</v>
      </c>
      <c r="K570" s="107">
        <f t="shared" si="54"/>
        <v>3.6952814098919706E-2</v>
      </c>
      <c r="O570" s="90">
        <v>43885</v>
      </c>
      <c r="P570" s="54">
        <v>27.469999000000001</v>
      </c>
      <c r="Q570" s="54">
        <v>2437500</v>
      </c>
      <c r="R570" s="107">
        <f t="shared" si="50"/>
        <v>-5.4240955742299146E-2</v>
      </c>
      <c r="W570" s="90">
        <v>42100</v>
      </c>
      <c r="X570" s="54">
        <v>81.342972000000003</v>
      </c>
      <c r="Y570" s="54">
        <v>282640</v>
      </c>
      <c r="Z570" s="107">
        <f t="shared" si="51"/>
        <v>-5.3879393538756037E-3</v>
      </c>
      <c r="AE570" s="90">
        <v>42100</v>
      </c>
      <c r="AF570" s="54">
        <v>22.027576</v>
      </c>
      <c r="AG570" s="54">
        <v>14706252</v>
      </c>
      <c r="AH570" s="107">
        <f t="shared" si="52"/>
        <v>4.5759914754124331E-3</v>
      </c>
      <c r="AL570" s="10">
        <v>42464</v>
      </c>
      <c r="AM570">
        <v>2066.1298830000001</v>
      </c>
      <c r="AN570">
        <v>3485710000</v>
      </c>
      <c r="AO570" s="107">
        <f t="shared" si="53"/>
        <v>-1.0144492450574583E-2</v>
      </c>
    </row>
    <row r="571" spans="1:41" x14ac:dyDescent="0.15">
      <c r="A571" s="10">
        <v>42465</v>
      </c>
      <c r="B571" s="9">
        <v>29.306999000000001</v>
      </c>
      <c r="C571">
        <v>46178000</v>
      </c>
      <c r="D571" s="107">
        <f t="shared" si="49"/>
        <v>2.7194903169717177E-2</v>
      </c>
      <c r="H571" s="90">
        <v>42739</v>
      </c>
      <c r="I571" s="54">
        <v>36.479999999999997</v>
      </c>
      <c r="J571" s="54">
        <v>1111500</v>
      </c>
      <c r="K571" s="107">
        <f t="shared" si="54"/>
        <v>1.8914418859649285E-2</v>
      </c>
      <c r="O571" s="90">
        <v>43886</v>
      </c>
      <c r="P571" s="54">
        <v>25.98</v>
      </c>
      <c r="Q571" s="54">
        <v>2133000</v>
      </c>
      <c r="R571" s="107">
        <f t="shared" si="50"/>
        <v>-4.6959199384141614E-2</v>
      </c>
      <c r="W571" s="90">
        <v>42101</v>
      </c>
      <c r="X571" s="54">
        <v>80.904701000000003</v>
      </c>
      <c r="Y571" s="54">
        <v>285870</v>
      </c>
      <c r="Z571" s="107">
        <f t="shared" si="51"/>
        <v>-1.0834228285448999E-3</v>
      </c>
      <c r="AE571" s="90">
        <v>42101</v>
      </c>
      <c r="AF571" s="54">
        <v>22.128374000000001</v>
      </c>
      <c r="AG571" s="54">
        <v>16251840</v>
      </c>
      <c r="AH571" s="107">
        <f t="shared" si="52"/>
        <v>5.2543399709348293E-4</v>
      </c>
      <c r="AL571" s="10">
        <v>42465</v>
      </c>
      <c r="AM571">
        <v>2045.170044</v>
      </c>
      <c r="AN571">
        <v>4154920000</v>
      </c>
      <c r="AO571" s="107">
        <f t="shared" si="53"/>
        <v>1.0507619189438877E-2</v>
      </c>
    </row>
    <row r="572" spans="1:41" x14ac:dyDescent="0.15">
      <c r="A572" s="10">
        <v>42466</v>
      </c>
      <c r="B572" s="9">
        <v>30.103999999999999</v>
      </c>
      <c r="C572">
        <v>56998000</v>
      </c>
      <c r="D572" s="107">
        <f t="shared" si="49"/>
        <v>-1.7688646027105959E-2</v>
      </c>
      <c r="H572" s="90">
        <v>42740</v>
      </c>
      <c r="I572" s="54">
        <v>37.169998</v>
      </c>
      <c r="J572" s="54">
        <v>1202300</v>
      </c>
      <c r="K572" s="107">
        <f t="shared" si="54"/>
        <v>5.1117301647418678E-3</v>
      </c>
      <c r="O572" s="90">
        <v>43887</v>
      </c>
      <c r="P572" s="54">
        <v>24.76</v>
      </c>
      <c r="Q572" s="54">
        <v>3371200</v>
      </c>
      <c r="R572" s="107">
        <f t="shared" si="50"/>
        <v>-3.9176050080775515E-2</v>
      </c>
      <c r="W572" s="90">
        <v>42102</v>
      </c>
      <c r="X572" s="54">
        <v>80.817047000000002</v>
      </c>
      <c r="Y572" s="54">
        <v>539250</v>
      </c>
      <c r="Z572" s="107">
        <f t="shared" si="51"/>
        <v>5.4230019070109492E-3</v>
      </c>
      <c r="AE572" s="90">
        <v>42102</v>
      </c>
      <c r="AF572" s="54">
        <v>22.140001000000002</v>
      </c>
      <c r="AG572" s="54">
        <v>16336901</v>
      </c>
      <c r="AH572" s="107">
        <f t="shared" si="52"/>
        <v>-1.750903263283532E-3</v>
      </c>
      <c r="AL572" s="10">
        <v>42466</v>
      </c>
      <c r="AM572">
        <v>2066.6599120000001</v>
      </c>
      <c r="AN572">
        <v>3750800000</v>
      </c>
      <c r="AO572" s="107">
        <f t="shared" si="53"/>
        <v>-1.1975786560861179E-2</v>
      </c>
    </row>
    <row r="573" spans="1:41" x14ac:dyDescent="0.15">
      <c r="A573" s="10">
        <v>42467</v>
      </c>
      <c r="B573" s="9">
        <v>29.571501000000001</v>
      </c>
      <c r="C573">
        <v>63780000</v>
      </c>
      <c r="D573" s="107">
        <f t="shared" si="49"/>
        <v>5.3598564374530699E-3</v>
      </c>
      <c r="H573" s="90">
        <v>42741</v>
      </c>
      <c r="I573" s="54">
        <v>37.360000999999997</v>
      </c>
      <c r="J573" s="54">
        <v>1304000</v>
      </c>
      <c r="K573" s="107">
        <f t="shared" si="54"/>
        <v>1.8468896721924644E-2</v>
      </c>
      <c r="O573" s="90">
        <v>43888</v>
      </c>
      <c r="P573" s="54">
        <v>23.790001</v>
      </c>
      <c r="Q573" s="54">
        <v>2550300</v>
      </c>
      <c r="R573" s="107">
        <f t="shared" si="50"/>
        <v>1.0088271959299178E-2</v>
      </c>
      <c r="W573" s="90">
        <v>42103</v>
      </c>
      <c r="X573" s="54">
        <v>81.255318000000003</v>
      </c>
      <c r="Y573" s="54">
        <v>447260</v>
      </c>
      <c r="Z573" s="107">
        <f t="shared" si="51"/>
        <v>0</v>
      </c>
      <c r="AE573" s="90">
        <v>42103</v>
      </c>
      <c r="AF573" s="54">
        <v>22.101236</v>
      </c>
      <c r="AG573" s="54">
        <v>11570882</v>
      </c>
      <c r="AH573" s="107">
        <f t="shared" si="52"/>
        <v>5.7881830681323354E-3</v>
      </c>
      <c r="AL573" s="10">
        <v>42467</v>
      </c>
      <c r="AM573">
        <v>2041.910034</v>
      </c>
      <c r="AN573">
        <v>3801250000</v>
      </c>
      <c r="AO573" s="107">
        <f t="shared" si="53"/>
        <v>2.7865782063147826E-3</v>
      </c>
    </row>
    <row r="574" spans="1:41" x14ac:dyDescent="0.15">
      <c r="A574" s="10">
        <v>42468</v>
      </c>
      <c r="B574" s="9">
        <v>29.73</v>
      </c>
      <c r="C574">
        <v>51838000</v>
      </c>
      <c r="D574" s="107">
        <f t="shared" si="49"/>
        <v>2.236764211234421E-3</v>
      </c>
      <c r="H574" s="90">
        <v>42744</v>
      </c>
      <c r="I574" s="54">
        <v>38.049999</v>
      </c>
      <c r="J574" s="54">
        <v>708600</v>
      </c>
      <c r="K574" s="107">
        <f t="shared" si="54"/>
        <v>7.8580869345095117E-2</v>
      </c>
      <c r="O574" s="90">
        <v>43889</v>
      </c>
      <c r="P574" s="54">
        <v>24.030000999999999</v>
      </c>
      <c r="Q574" s="54">
        <v>2864200</v>
      </c>
      <c r="R574" s="107">
        <f t="shared" si="50"/>
        <v>-1.3732833386065901E-2</v>
      </c>
      <c r="W574" s="90">
        <v>42104</v>
      </c>
      <c r="X574" s="54">
        <v>81.255318000000003</v>
      </c>
      <c r="Y574" s="54">
        <v>676650</v>
      </c>
      <c r="Z574" s="107">
        <f t="shared" si="51"/>
        <v>-5.3937515818964776E-3</v>
      </c>
      <c r="AE574" s="90">
        <v>42104</v>
      </c>
      <c r="AF574" s="54">
        <v>22.229161999999999</v>
      </c>
      <c r="AG574" s="54">
        <v>12104294</v>
      </c>
      <c r="AH574" s="107">
        <f t="shared" si="52"/>
        <v>-6.9758365160144109E-3</v>
      </c>
      <c r="AL574" s="10">
        <v>42468</v>
      </c>
      <c r="AM574">
        <v>2047.599976</v>
      </c>
      <c r="AN574">
        <v>3359530000</v>
      </c>
      <c r="AO574" s="107">
        <f t="shared" si="53"/>
        <v>-2.7397861231465148E-3</v>
      </c>
    </row>
    <row r="575" spans="1:41" x14ac:dyDescent="0.15">
      <c r="A575" s="10">
        <v>42471</v>
      </c>
      <c r="B575" s="9">
        <v>29.796499000000001</v>
      </c>
      <c r="C575">
        <v>54086000</v>
      </c>
      <c r="D575" s="107">
        <f t="shared" si="49"/>
        <v>1.2149145441550102E-2</v>
      </c>
      <c r="H575" s="90">
        <v>42745</v>
      </c>
      <c r="I575" s="54">
        <v>41.040000999999997</v>
      </c>
      <c r="J575" s="54">
        <v>3070000</v>
      </c>
      <c r="K575" s="107">
        <f t="shared" si="54"/>
        <v>-4.6297026162352983E-3</v>
      </c>
      <c r="O575" s="90">
        <v>43892</v>
      </c>
      <c r="P575" s="54">
        <v>23.700001</v>
      </c>
      <c r="Q575" s="54">
        <v>2537600</v>
      </c>
      <c r="R575" s="107">
        <f t="shared" si="50"/>
        <v>-4.5569618330395967E-2</v>
      </c>
      <c r="W575" s="90">
        <v>42107</v>
      </c>
      <c r="X575" s="54">
        <v>80.817047000000002</v>
      </c>
      <c r="Y575" s="54">
        <v>224910</v>
      </c>
      <c r="Z575" s="107">
        <f t="shared" si="51"/>
        <v>1.1930403742665741E-2</v>
      </c>
      <c r="AE575" s="90">
        <v>42107</v>
      </c>
      <c r="AF575" s="54">
        <v>22.074095</v>
      </c>
      <c r="AG575" s="54">
        <v>16681421</v>
      </c>
      <c r="AH575" s="107">
        <f t="shared" si="52"/>
        <v>1.7572634348095306E-4</v>
      </c>
      <c r="AL575" s="10">
        <v>42471</v>
      </c>
      <c r="AM575">
        <v>2041.98999</v>
      </c>
      <c r="AN575">
        <v>3567840000</v>
      </c>
      <c r="AO575" s="107">
        <f t="shared" si="53"/>
        <v>9.6621340440556924E-3</v>
      </c>
    </row>
    <row r="576" spans="1:41" x14ac:dyDescent="0.15">
      <c r="A576" s="10">
        <v>42472</v>
      </c>
      <c r="B576" s="9">
        <v>30.158501000000001</v>
      </c>
      <c r="C576">
        <v>52822000</v>
      </c>
      <c r="D576" s="107">
        <f t="shared" si="49"/>
        <v>1.9314554128535777E-2</v>
      </c>
      <c r="H576" s="90">
        <v>42746</v>
      </c>
      <c r="I576" s="54">
        <v>40.849997999999999</v>
      </c>
      <c r="J576" s="54">
        <v>1042800</v>
      </c>
      <c r="K576" s="107">
        <f t="shared" si="54"/>
        <v>-1.1750282093037079E-2</v>
      </c>
      <c r="O576" s="90">
        <v>43893</v>
      </c>
      <c r="P576" s="54">
        <v>22.620000999999998</v>
      </c>
      <c r="Q576" s="54">
        <v>2356400</v>
      </c>
      <c r="R576" s="107">
        <f t="shared" si="50"/>
        <v>4.8629440820979752E-2</v>
      </c>
      <c r="W576" s="90">
        <v>42108</v>
      </c>
      <c r="X576" s="54">
        <v>81.781227000000001</v>
      </c>
      <c r="Y576" s="54">
        <v>461640</v>
      </c>
      <c r="Z576" s="107">
        <f t="shared" si="51"/>
        <v>-8.574400577286645E-3</v>
      </c>
      <c r="AE576" s="90">
        <v>42108</v>
      </c>
      <c r="AF576" s="54">
        <v>22.077974000000001</v>
      </c>
      <c r="AG576" s="54">
        <v>12054398</v>
      </c>
      <c r="AH576" s="107">
        <f t="shared" si="52"/>
        <v>1.2290982859206601E-3</v>
      </c>
      <c r="AL576" s="10">
        <v>42472</v>
      </c>
      <c r="AM576">
        <v>2061.719971</v>
      </c>
      <c r="AN576">
        <v>4239740000</v>
      </c>
      <c r="AO576" s="107">
        <f t="shared" si="53"/>
        <v>1.0040137017230277E-2</v>
      </c>
    </row>
    <row r="577" spans="1:41" x14ac:dyDescent="0.15">
      <c r="A577" s="10">
        <v>42473</v>
      </c>
      <c r="B577" s="9">
        <v>30.740998999999999</v>
      </c>
      <c r="C577">
        <v>84566000</v>
      </c>
      <c r="D577" s="107">
        <f t="shared" si="49"/>
        <v>9.6451322222808056E-3</v>
      </c>
      <c r="H577" s="90">
        <v>42747</v>
      </c>
      <c r="I577" s="54">
        <v>40.369999</v>
      </c>
      <c r="J577" s="54">
        <v>1030800</v>
      </c>
      <c r="K577" s="107">
        <f t="shared" si="54"/>
        <v>-1.7339633820649847E-2</v>
      </c>
      <c r="O577" s="90">
        <v>43894</v>
      </c>
      <c r="P577" s="54">
        <v>23.719999000000001</v>
      </c>
      <c r="Q577" s="54">
        <v>2516600</v>
      </c>
      <c r="R577" s="107">
        <f t="shared" si="50"/>
        <v>-1.8128078335922448E-2</v>
      </c>
      <c r="W577" s="90">
        <v>42109</v>
      </c>
      <c r="X577" s="54">
        <v>81.080001999999993</v>
      </c>
      <c r="Y577" s="54">
        <v>546010</v>
      </c>
      <c r="Z577" s="107">
        <f t="shared" si="51"/>
        <v>1.7297113534851638E-2</v>
      </c>
      <c r="AE577" s="90">
        <v>42109</v>
      </c>
      <c r="AF577" s="54">
        <v>22.10511</v>
      </c>
      <c r="AG577" s="54">
        <v>12303878</v>
      </c>
      <c r="AH577" s="107">
        <f t="shared" si="52"/>
        <v>3.5082385927953652E-4</v>
      </c>
      <c r="AL577" s="10">
        <v>42473</v>
      </c>
      <c r="AM577">
        <v>2082.419922</v>
      </c>
      <c r="AN577">
        <v>4191830000</v>
      </c>
      <c r="AO577" s="107">
        <f t="shared" si="53"/>
        <v>1.7292717774908262E-4</v>
      </c>
    </row>
    <row r="578" spans="1:41" x14ac:dyDescent="0.15">
      <c r="A578" s="10">
        <v>42474</v>
      </c>
      <c r="B578" s="9">
        <v>31.037500000000001</v>
      </c>
      <c r="C578">
        <v>70242000</v>
      </c>
      <c r="D578" s="107">
        <f t="shared" si="49"/>
        <v>8.280306081353217E-3</v>
      </c>
      <c r="H578" s="90">
        <v>42748</v>
      </c>
      <c r="I578" s="54">
        <v>39.669998</v>
      </c>
      <c r="J578" s="54">
        <v>993400</v>
      </c>
      <c r="K578" s="107">
        <f t="shared" si="54"/>
        <v>2.2183036157450875E-2</v>
      </c>
      <c r="O578" s="90">
        <v>43895</v>
      </c>
      <c r="P578" s="54">
        <v>23.290001</v>
      </c>
      <c r="Q578" s="54">
        <v>2145700</v>
      </c>
      <c r="R578" s="107">
        <f t="shared" si="50"/>
        <v>-2.189780927875451E-2</v>
      </c>
      <c r="W578" s="90">
        <v>42110</v>
      </c>
      <c r="X578" s="54">
        <v>82.482451999999995</v>
      </c>
      <c r="Y578" s="54">
        <v>474460</v>
      </c>
      <c r="Z578" s="107">
        <f t="shared" si="51"/>
        <v>-1.5940214774410322E-2</v>
      </c>
      <c r="AE578" s="90">
        <v>42110</v>
      </c>
      <c r="AF578" s="54">
        <v>22.112864999999999</v>
      </c>
      <c r="AG578" s="54">
        <v>10490278</v>
      </c>
      <c r="AH578" s="107">
        <f t="shared" si="52"/>
        <v>-2.1914392368424518E-2</v>
      </c>
      <c r="AL578" s="10">
        <v>42474</v>
      </c>
      <c r="AM578">
        <v>2082.780029</v>
      </c>
      <c r="AN578">
        <v>3765870000</v>
      </c>
      <c r="AO578" s="107">
        <f t="shared" si="53"/>
        <v>-9.8428493237678882E-4</v>
      </c>
    </row>
    <row r="579" spans="1:41" x14ac:dyDescent="0.15">
      <c r="A579" s="10">
        <v>42475</v>
      </c>
      <c r="B579" s="9">
        <v>31.294499999999999</v>
      </c>
      <c r="C579">
        <v>57754000</v>
      </c>
      <c r="D579" s="107">
        <f t="shared" ref="D579:D642" si="55">B580/B579-1</f>
        <v>1.511447698477375E-2</v>
      </c>
      <c r="H579" s="90">
        <v>42752</v>
      </c>
      <c r="I579" s="54">
        <v>40.549999</v>
      </c>
      <c r="J579" s="54">
        <v>1508600</v>
      </c>
      <c r="K579" s="107">
        <f t="shared" si="54"/>
        <v>-7.8914675189019068E-3</v>
      </c>
      <c r="O579" s="90">
        <v>43896</v>
      </c>
      <c r="P579" s="54">
        <v>22.780000999999999</v>
      </c>
      <c r="Q579" s="54">
        <v>2268200</v>
      </c>
      <c r="R579" s="107">
        <f t="shared" ref="R579:R642" si="56">P580/P579-1</f>
        <v>-6.8920190126418257E-2</v>
      </c>
      <c r="W579" s="90">
        <v>42111</v>
      </c>
      <c r="X579" s="54">
        <v>81.167664000000002</v>
      </c>
      <c r="Y579" s="54">
        <v>758200</v>
      </c>
      <c r="Z579" s="107">
        <f t="shared" si="51"/>
        <v>1.1878954653665952E-2</v>
      </c>
      <c r="AE579" s="90">
        <v>42111</v>
      </c>
      <c r="AF579" s="54">
        <v>21.628274999999999</v>
      </c>
      <c r="AG579" s="54">
        <v>21192732</v>
      </c>
      <c r="AH579" s="107">
        <f t="shared" si="52"/>
        <v>5.0187543851740735E-3</v>
      </c>
      <c r="AL579" s="10">
        <v>42475</v>
      </c>
      <c r="AM579">
        <v>2080.7299800000001</v>
      </c>
      <c r="AN579">
        <v>3701450000</v>
      </c>
      <c r="AO579" s="107">
        <f t="shared" si="53"/>
        <v>6.5410255683440166E-3</v>
      </c>
    </row>
    <row r="580" spans="1:41" x14ac:dyDescent="0.15">
      <c r="A580" s="10">
        <v>42478</v>
      </c>
      <c r="B580" s="9">
        <v>31.767499999999998</v>
      </c>
      <c r="C580">
        <v>87218000</v>
      </c>
      <c r="D580" s="107">
        <f t="shared" si="55"/>
        <v>-1.1725820413944987E-2</v>
      </c>
      <c r="H580" s="90">
        <v>42753</v>
      </c>
      <c r="I580" s="54">
        <v>40.229999999999997</v>
      </c>
      <c r="J580" s="54">
        <v>619400</v>
      </c>
      <c r="K580" s="107">
        <f t="shared" si="54"/>
        <v>-2.7343027591348879E-3</v>
      </c>
      <c r="O580" s="90">
        <v>43899</v>
      </c>
      <c r="P580" s="54">
        <v>21.209999</v>
      </c>
      <c r="Q580" s="54">
        <v>7672100</v>
      </c>
      <c r="R580" s="107">
        <f t="shared" si="56"/>
        <v>-0.25223947441015915</v>
      </c>
      <c r="W580" s="90">
        <v>42114</v>
      </c>
      <c r="X580" s="54">
        <v>82.131850999999997</v>
      </c>
      <c r="Y580" s="54">
        <v>296950</v>
      </c>
      <c r="Z580" s="107">
        <f t="shared" ref="Z580:Z643" si="57">X581/X580-1</f>
        <v>-3.2018029156556382E-3</v>
      </c>
      <c r="AE580" s="90">
        <v>42114</v>
      </c>
      <c r="AF580" s="54">
        <v>21.736822</v>
      </c>
      <c r="AG580" s="54">
        <v>20649103</v>
      </c>
      <c r="AH580" s="107">
        <f t="shared" ref="AH580:AH643" si="58">AF581/AF580-1</f>
        <v>6.2419888243092636E-3</v>
      </c>
      <c r="AL580" s="10">
        <v>42478</v>
      </c>
      <c r="AM580">
        <v>2094.3400879999999</v>
      </c>
      <c r="AN580">
        <v>3316880000</v>
      </c>
      <c r="AO580" s="107">
        <f t="shared" ref="AO580:AO643" si="59">AM581/AM580-1</f>
        <v>3.0844851975158072E-3</v>
      </c>
    </row>
    <row r="581" spans="1:41" x14ac:dyDescent="0.15">
      <c r="A581" s="10">
        <v>42479</v>
      </c>
      <c r="B581" s="9">
        <v>31.395</v>
      </c>
      <c r="C581">
        <v>81118000</v>
      </c>
      <c r="D581" s="107">
        <f t="shared" si="55"/>
        <v>8.1063863672559133E-3</v>
      </c>
      <c r="H581" s="90">
        <v>42754</v>
      </c>
      <c r="I581" s="54">
        <v>40.119999</v>
      </c>
      <c r="J581" s="54">
        <v>677800</v>
      </c>
      <c r="K581" s="107">
        <f t="shared" ref="K581:K644" si="60">I582/I581-1</f>
        <v>7.4783152412338794E-4</v>
      </c>
      <c r="O581" s="90">
        <v>43900</v>
      </c>
      <c r="P581" s="54">
        <v>15.86</v>
      </c>
      <c r="Q581" s="54">
        <v>18490500</v>
      </c>
      <c r="R581" s="107">
        <f t="shared" si="56"/>
        <v>-0.11664564943253464</v>
      </c>
      <c r="W581" s="90">
        <v>42115</v>
      </c>
      <c r="X581" s="54">
        <v>81.868881000000002</v>
      </c>
      <c r="Y581" s="54">
        <v>154960</v>
      </c>
      <c r="Z581" s="107">
        <f t="shared" si="57"/>
        <v>-9.6358835049914493E-3</v>
      </c>
      <c r="AE581" s="90">
        <v>42115</v>
      </c>
      <c r="AF581" s="54">
        <v>21.872502999999998</v>
      </c>
      <c r="AG581" s="54">
        <v>17674114</v>
      </c>
      <c r="AH581" s="107">
        <f t="shared" si="58"/>
        <v>5.8489876535849916E-3</v>
      </c>
      <c r="AL581" s="10">
        <v>42479</v>
      </c>
      <c r="AM581">
        <v>2100.8000489999999</v>
      </c>
      <c r="AN581">
        <v>3896830000</v>
      </c>
      <c r="AO581" s="107">
        <f t="shared" si="59"/>
        <v>7.6154463189470611E-4</v>
      </c>
    </row>
    <row r="582" spans="1:41" x14ac:dyDescent="0.15">
      <c r="A582" s="10">
        <v>42480</v>
      </c>
      <c r="B582" s="9">
        <v>31.6495</v>
      </c>
      <c r="C582">
        <v>52188000</v>
      </c>
      <c r="D582" s="107">
        <f t="shared" si="55"/>
        <v>-3.1438411349310469E-3</v>
      </c>
      <c r="H582" s="90">
        <v>42755</v>
      </c>
      <c r="I582" s="54">
        <v>40.150002000000001</v>
      </c>
      <c r="J582" s="54">
        <v>467000</v>
      </c>
      <c r="K582" s="107">
        <f t="shared" si="60"/>
        <v>-6.7248066388639893E-3</v>
      </c>
      <c r="O582" s="90">
        <v>43901</v>
      </c>
      <c r="P582" s="54">
        <v>14.01</v>
      </c>
      <c r="Q582" s="54">
        <v>7620400</v>
      </c>
      <c r="R582" s="107">
        <f t="shared" si="56"/>
        <v>-0.11777301927194861</v>
      </c>
      <c r="W582" s="90">
        <v>42116</v>
      </c>
      <c r="X582" s="54">
        <v>81.080001999999993</v>
      </c>
      <c r="Y582" s="54">
        <v>269140</v>
      </c>
      <c r="Z582" s="107">
        <f t="shared" si="57"/>
        <v>1.081179055718362E-3</v>
      </c>
      <c r="AE582" s="90">
        <v>42116</v>
      </c>
      <c r="AF582" s="54">
        <v>22.000435</v>
      </c>
      <c r="AG582" s="54">
        <v>26262878</v>
      </c>
      <c r="AH582" s="107">
        <f t="shared" si="58"/>
        <v>3.7709527107077756E-2</v>
      </c>
      <c r="AL582" s="10">
        <v>42480</v>
      </c>
      <c r="AM582">
        <v>2102.3999020000001</v>
      </c>
      <c r="AN582">
        <v>4184880000</v>
      </c>
      <c r="AO582" s="107">
        <f t="shared" si="59"/>
        <v>-5.1940270685952861E-3</v>
      </c>
    </row>
    <row r="583" spans="1:41" x14ac:dyDescent="0.15">
      <c r="A583" s="10">
        <v>42481</v>
      </c>
      <c r="B583" s="9">
        <v>31.549999</v>
      </c>
      <c r="C583">
        <v>51926000</v>
      </c>
      <c r="D583" s="107">
        <f t="shared" si="55"/>
        <v>-1.6640222397471427E-2</v>
      </c>
      <c r="H583" s="90">
        <v>42758</v>
      </c>
      <c r="I583" s="54">
        <v>39.880001</v>
      </c>
      <c r="J583" s="54">
        <v>748700</v>
      </c>
      <c r="K583" s="107">
        <f t="shared" si="60"/>
        <v>2.9839492732209205E-2</v>
      </c>
      <c r="O583" s="90">
        <v>43902</v>
      </c>
      <c r="P583" s="54">
        <v>12.36</v>
      </c>
      <c r="Q583" s="54">
        <v>5214900</v>
      </c>
      <c r="R583" s="107">
        <f t="shared" si="56"/>
        <v>7.2815533980582492E-2</v>
      </c>
      <c r="W583" s="90">
        <v>42117</v>
      </c>
      <c r="X583" s="54">
        <v>81.167664000000002</v>
      </c>
      <c r="Y583" s="54">
        <v>426710</v>
      </c>
      <c r="Z583" s="107">
        <f t="shared" si="57"/>
        <v>-2.1597393760156569E-3</v>
      </c>
      <c r="AE583" s="90">
        <v>42117</v>
      </c>
      <c r="AF583" s="54">
        <v>22.830061000000001</v>
      </c>
      <c r="AG583" s="54">
        <v>37307952</v>
      </c>
      <c r="AH583" s="107">
        <f t="shared" si="58"/>
        <v>5.2640244807053982E-3</v>
      </c>
      <c r="AL583" s="10">
        <v>42481</v>
      </c>
      <c r="AM583">
        <v>2091.4799800000001</v>
      </c>
      <c r="AN583">
        <v>4175290000</v>
      </c>
      <c r="AO583" s="107">
        <f t="shared" si="59"/>
        <v>4.78598891489046E-5</v>
      </c>
    </row>
    <row r="584" spans="1:41" x14ac:dyDescent="0.15">
      <c r="A584" s="10">
        <v>42482</v>
      </c>
      <c r="B584" s="9">
        <v>31.024999999999999</v>
      </c>
      <c r="C584">
        <v>101678000</v>
      </c>
      <c r="D584" s="107">
        <f t="shared" si="55"/>
        <v>9.1861079774375742E-3</v>
      </c>
      <c r="H584" s="90">
        <v>42759</v>
      </c>
      <c r="I584" s="54">
        <v>41.07</v>
      </c>
      <c r="J584" s="54">
        <v>778000</v>
      </c>
      <c r="K584" s="107">
        <f t="shared" si="60"/>
        <v>1.193087411736049E-2</v>
      </c>
      <c r="O584" s="90">
        <v>43903</v>
      </c>
      <c r="P584" s="54">
        <v>13.26</v>
      </c>
      <c r="Q584" s="54">
        <v>3008200</v>
      </c>
      <c r="R584" s="107">
        <f t="shared" si="56"/>
        <v>-7.8431372549019551E-2</v>
      </c>
      <c r="W584" s="90">
        <v>42118</v>
      </c>
      <c r="X584" s="54">
        <v>80.992362999999997</v>
      </c>
      <c r="Y584" s="54">
        <v>356010</v>
      </c>
      <c r="Z584" s="107">
        <f t="shared" si="57"/>
        <v>-8.6582978200056004E-3</v>
      </c>
      <c r="AE584" s="90">
        <v>42118</v>
      </c>
      <c r="AF584" s="54">
        <v>22.950239</v>
      </c>
      <c r="AG584" s="54">
        <v>20651479</v>
      </c>
      <c r="AH584" s="107">
        <f t="shared" si="58"/>
        <v>-1.8579762938416566E-3</v>
      </c>
      <c r="AL584" s="10">
        <v>42482</v>
      </c>
      <c r="AM584">
        <v>2091.580078</v>
      </c>
      <c r="AN584">
        <v>3790580000</v>
      </c>
      <c r="AO584" s="107">
        <f t="shared" si="59"/>
        <v>-1.8120458498649405E-3</v>
      </c>
    </row>
    <row r="585" spans="1:41" x14ac:dyDescent="0.15">
      <c r="A585" s="10">
        <v>42485</v>
      </c>
      <c r="B585" s="9">
        <v>31.309999000000001</v>
      </c>
      <c r="C585">
        <v>53658000</v>
      </c>
      <c r="D585" s="107">
        <f t="shared" si="55"/>
        <v>-1.488339236293168E-2</v>
      </c>
      <c r="H585" s="90">
        <v>42760</v>
      </c>
      <c r="I585" s="54">
        <v>41.560001</v>
      </c>
      <c r="J585" s="54">
        <v>766800</v>
      </c>
      <c r="K585" s="107">
        <f t="shared" si="60"/>
        <v>1.6602477945079963E-2</v>
      </c>
      <c r="O585" s="90">
        <v>43906</v>
      </c>
      <c r="P585" s="54">
        <v>12.22</v>
      </c>
      <c r="Q585" s="54">
        <v>2547700</v>
      </c>
      <c r="R585" s="107">
        <f t="shared" si="56"/>
        <v>0.1112929623567922</v>
      </c>
      <c r="W585" s="90">
        <v>42121</v>
      </c>
      <c r="X585" s="54">
        <v>80.291106999999997</v>
      </c>
      <c r="Y585" s="54">
        <v>492550</v>
      </c>
      <c r="Z585" s="107">
        <f t="shared" si="57"/>
        <v>6.5504141075052313E-3</v>
      </c>
      <c r="AE585" s="90">
        <v>42121</v>
      </c>
      <c r="AF585" s="54">
        <v>22.907598</v>
      </c>
      <c r="AG585" s="54">
        <v>16405805</v>
      </c>
      <c r="AH585" s="107">
        <f t="shared" si="58"/>
        <v>6.5999935916458696E-3</v>
      </c>
      <c r="AL585" s="10">
        <v>42485</v>
      </c>
      <c r="AM585">
        <v>2087.790039</v>
      </c>
      <c r="AN585">
        <v>3319740000</v>
      </c>
      <c r="AO585" s="107">
        <f t="shared" si="59"/>
        <v>1.8727515348586632E-3</v>
      </c>
    </row>
    <row r="586" spans="1:41" x14ac:dyDescent="0.15">
      <c r="A586" s="10">
        <v>42486</v>
      </c>
      <c r="B586" s="9">
        <v>30.844000000000001</v>
      </c>
      <c r="C586">
        <v>50428000</v>
      </c>
      <c r="D586" s="107">
        <f t="shared" si="55"/>
        <v>-1.6713104655686761E-2</v>
      </c>
      <c r="H586" s="90">
        <v>42761</v>
      </c>
      <c r="I586" s="54">
        <v>42.25</v>
      </c>
      <c r="J586" s="54">
        <v>1045200</v>
      </c>
      <c r="K586" s="107">
        <f t="shared" si="60"/>
        <v>1.4201420118342689E-3</v>
      </c>
      <c r="O586" s="90">
        <v>43907</v>
      </c>
      <c r="P586" s="54">
        <v>13.58</v>
      </c>
      <c r="Q586" s="54">
        <v>3552000</v>
      </c>
      <c r="R586" s="107">
        <f t="shared" si="56"/>
        <v>5.1546391752577359E-2</v>
      </c>
      <c r="W586" s="90">
        <v>42122</v>
      </c>
      <c r="X586" s="54">
        <v>80.817047000000002</v>
      </c>
      <c r="Y586" s="54">
        <v>555690</v>
      </c>
      <c r="Z586" s="107">
        <f t="shared" si="57"/>
        <v>-7.5922843357539849E-3</v>
      </c>
      <c r="AE586" s="90">
        <v>42122</v>
      </c>
      <c r="AF586" s="54">
        <v>23.058788</v>
      </c>
      <c r="AG586" s="54">
        <v>22437756</v>
      </c>
      <c r="AH586" s="107">
        <f t="shared" si="58"/>
        <v>-1.0087477277643586E-2</v>
      </c>
      <c r="AL586" s="10">
        <v>42486</v>
      </c>
      <c r="AM586">
        <v>2091.6999510000001</v>
      </c>
      <c r="AN586">
        <v>3557190000</v>
      </c>
      <c r="AO586" s="107">
        <f t="shared" si="59"/>
        <v>1.6493527182761536E-3</v>
      </c>
    </row>
    <row r="587" spans="1:41" x14ac:dyDescent="0.15">
      <c r="A587" s="10">
        <v>42487</v>
      </c>
      <c r="B587" s="9">
        <v>30.328500999999999</v>
      </c>
      <c r="C587">
        <v>81376000</v>
      </c>
      <c r="D587" s="107">
        <f t="shared" si="55"/>
        <v>-7.5342002560561117E-3</v>
      </c>
      <c r="H587" s="90">
        <v>42762</v>
      </c>
      <c r="I587" s="54">
        <v>42.310001</v>
      </c>
      <c r="J587" s="54">
        <v>978200</v>
      </c>
      <c r="K587" s="107">
        <f t="shared" si="60"/>
        <v>-1.3708366492357293E-2</v>
      </c>
      <c r="O587" s="90">
        <v>43908</v>
      </c>
      <c r="P587" s="54">
        <v>14.28</v>
      </c>
      <c r="Q587" s="54">
        <v>5639600</v>
      </c>
      <c r="R587" s="107">
        <f t="shared" si="56"/>
        <v>7.2128851540616434E-2</v>
      </c>
      <c r="W587" s="90">
        <v>42123</v>
      </c>
      <c r="X587" s="54">
        <v>80.203461000000004</v>
      </c>
      <c r="Y587" s="54">
        <v>476230</v>
      </c>
      <c r="Z587" s="107">
        <f t="shared" si="57"/>
        <v>7.6503681056856454E-3</v>
      </c>
      <c r="AE587" s="90">
        <v>42123</v>
      </c>
      <c r="AF587" s="54">
        <v>22.826183</v>
      </c>
      <c r="AG587" s="54">
        <v>17278034</v>
      </c>
      <c r="AH587" s="107">
        <f t="shared" si="58"/>
        <v>-1.0530012836574509E-2</v>
      </c>
      <c r="AL587" s="10">
        <v>42487</v>
      </c>
      <c r="AM587">
        <v>2095.1499020000001</v>
      </c>
      <c r="AN587">
        <v>4100110000</v>
      </c>
      <c r="AO587" s="107">
        <f t="shared" si="59"/>
        <v>-9.2307681572276756E-3</v>
      </c>
    </row>
    <row r="588" spans="1:41" x14ac:dyDescent="0.15">
      <c r="A588" s="10">
        <v>42488</v>
      </c>
      <c r="B588" s="9">
        <v>30.1</v>
      </c>
      <c r="C588">
        <v>157452000</v>
      </c>
      <c r="D588" s="107">
        <f t="shared" si="55"/>
        <v>9.566445182724248E-2</v>
      </c>
      <c r="H588" s="90">
        <v>42765</v>
      </c>
      <c r="I588" s="54">
        <v>41.73</v>
      </c>
      <c r="J588" s="54">
        <v>1508400</v>
      </c>
      <c r="K588" s="107">
        <f t="shared" si="60"/>
        <v>-4.0737838485501721E-3</v>
      </c>
      <c r="O588" s="90">
        <v>43909</v>
      </c>
      <c r="P588" s="54">
        <v>15.31</v>
      </c>
      <c r="Q588" s="54">
        <v>4608300</v>
      </c>
      <c r="R588" s="107">
        <f t="shared" si="56"/>
        <v>-4.7681254082299174E-2</v>
      </c>
      <c r="W588" s="90">
        <v>42124</v>
      </c>
      <c r="X588" s="54">
        <v>80.817047000000002</v>
      </c>
      <c r="Y588" s="54">
        <v>586530</v>
      </c>
      <c r="Z588" s="107">
        <f t="shared" si="57"/>
        <v>1.0845904825005359E-2</v>
      </c>
      <c r="AE588" s="90">
        <v>42124</v>
      </c>
      <c r="AF588" s="54">
        <v>22.585823000000001</v>
      </c>
      <c r="AG588" s="54">
        <v>14935298</v>
      </c>
      <c r="AH588" s="107">
        <f t="shared" si="58"/>
        <v>1.7851153796786479E-2</v>
      </c>
      <c r="AL588" s="10">
        <v>42488</v>
      </c>
      <c r="AM588">
        <v>2075.8100589999999</v>
      </c>
      <c r="AN588">
        <v>4309840000</v>
      </c>
      <c r="AO588" s="107">
        <f t="shared" si="59"/>
        <v>-5.0630884817385313E-3</v>
      </c>
    </row>
    <row r="589" spans="1:41" x14ac:dyDescent="0.15">
      <c r="A589" s="10">
        <v>42489</v>
      </c>
      <c r="B589" s="9">
        <v>32.979500000000002</v>
      </c>
      <c r="C589">
        <v>206214000</v>
      </c>
      <c r="D589" s="107">
        <f t="shared" si="55"/>
        <v>3.6780454524780515E-2</v>
      </c>
      <c r="H589" s="90">
        <v>42766</v>
      </c>
      <c r="I589" s="54">
        <v>41.560001</v>
      </c>
      <c r="J589" s="54">
        <v>901900</v>
      </c>
      <c r="K589" s="107">
        <f t="shared" si="60"/>
        <v>2.4059190951408738E-4</v>
      </c>
      <c r="O589" s="90">
        <v>43910</v>
      </c>
      <c r="P589" s="54">
        <v>14.58</v>
      </c>
      <c r="Q589" s="54">
        <v>3196200</v>
      </c>
      <c r="R589" s="107">
        <f t="shared" si="56"/>
        <v>-8.2990397805212668E-2</v>
      </c>
      <c r="W589" s="90">
        <v>42125</v>
      </c>
      <c r="X589" s="54">
        <v>81.693580999999995</v>
      </c>
      <c r="Y589" s="54">
        <v>476000</v>
      </c>
      <c r="Z589" s="107">
        <f t="shared" si="57"/>
        <v>6.4378619906502177E-3</v>
      </c>
      <c r="AE589" s="90">
        <v>42125</v>
      </c>
      <c r="AF589" s="54">
        <v>22.989006</v>
      </c>
      <c r="AG589" s="54">
        <v>16283203</v>
      </c>
      <c r="AH589" s="107">
        <f t="shared" si="58"/>
        <v>-3.2040532765965635E-3</v>
      </c>
      <c r="AL589" s="10">
        <v>42489</v>
      </c>
      <c r="AM589">
        <v>2065.3000489999999</v>
      </c>
      <c r="AN589">
        <v>4704720000</v>
      </c>
      <c r="AO589" s="107">
        <f t="shared" si="59"/>
        <v>7.809946553678726E-3</v>
      </c>
    </row>
    <row r="590" spans="1:41" x14ac:dyDescent="0.15">
      <c r="A590" s="10">
        <v>42492</v>
      </c>
      <c r="B590" s="9">
        <v>34.192501</v>
      </c>
      <c r="C590">
        <v>131570000</v>
      </c>
      <c r="D590" s="107">
        <f t="shared" si="55"/>
        <v>-1.8322701811136932E-2</v>
      </c>
      <c r="H590" s="90">
        <v>42767</v>
      </c>
      <c r="I590" s="54">
        <v>41.57</v>
      </c>
      <c r="J590" s="54">
        <v>796100</v>
      </c>
      <c r="K590" s="107">
        <f t="shared" si="60"/>
        <v>6.0139523694973107E-3</v>
      </c>
      <c r="O590" s="90">
        <v>43913</v>
      </c>
      <c r="P590" s="54">
        <v>13.37</v>
      </c>
      <c r="Q590" s="54">
        <v>2985400</v>
      </c>
      <c r="R590" s="107">
        <f t="shared" si="56"/>
        <v>8.3021690351533284E-2</v>
      </c>
      <c r="W590" s="90">
        <v>42128</v>
      </c>
      <c r="X590" s="54">
        <v>82.219513000000006</v>
      </c>
      <c r="Y590" s="54">
        <v>282280</v>
      </c>
      <c r="Z590" s="107">
        <f t="shared" si="57"/>
        <v>-1.4925289085572779E-2</v>
      </c>
      <c r="AE590" s="90">
        <v>42128</v>
      </c>
      <c r="AF590" s="54">
        <v>22.915348000000002</v>
      </c>
      <c r="AG590" s="54">
        <v>9812880</v>
      </c>
      <c r="AH590" s="107">
        <f t="shared" si="58"/>
        <v>-1.9793764423739257E-2</v>
      </c>
      <c r="AL590" s="10">
        <v>42492</v>
      </c>
      <c r="AM590">
        <v>2081.429932</v>
      </c>
      <c r="AN590">
        <v>3841110000</v>
      </c>
      <c r="AO590" s="107">
        <f t="shared" si="59"/>
        <v>-8.6766384601026925E-3</v>
      </c>
    </row>
    <row r="591" spans="1:41" x14ac:dyDescent="0.15">
      <c r="A591" s="10">
        <v>42493</v>
      </c>
      <c r="B591" s="9">
        <v>33.566001999999997</v>
      </c>
      <c r="C591">
        <v>98468000</v>
      </c>
      <c r="D591" s="107">
        <f t="shared" si="55"/>
        <v>-6.2575221201488507E-4</v>
      </c>
      <c r="H591" s="90">
        <v>42768</v>
      </c>
      <c r="I591" s="54">
        <v>41.82</v>
      </c>
      <c r="J591" s="54">
        <v>512500</v>
      </c>
      <c r="K591" s="107">
        <f t="shared" si="60"/>
        <v>8.847417503586863E-3</v>
      </c>
      <c r="O591" s="90">
        <v>43914</v>
      </c>
      <c r="P591" s="54">
        <v>14.48</v>
      </c>
      <c r="Q591" s="54">
        <v>2215100</v>
      </c>
      <c r="R591" s="107">
        <f t="shared" si="56"/>
        <v>-5.1104972375690672E-2</v>
      </c>
      <c r="W591" s="90">
        <v>42129</v>
      </c>
      <c r="X591" s="54">
        <v>80.992362999999997</v>
      </c>
      <c r="Y591" s="54">
        <v>1095570</v>
      </c>
      <c r="Z591" s="107">
        <f t="shared" si="57"/>
        <v>-5.4114484843464927E-3</v>
      </c>
      <c r="AE591" s="90">
        <v>42129</v>
      </c>
      <c r="AF591" s="54">
        <v>22.461766999999998</v>
      </c>
      <c r="AG591" s="54">
        <v>18719316</v>
      </c>
      <c r="AH591" s="107">
        <f t="shared" si="58"/>
        <v>-7.7665305672521834E-3</v>
      </c>
      <c r="AL591" s="10">
        <v>42493</v>
      </c>
      <c r="AM591">
        <v>2063.3701169999999</v>
      </c>
      <c r="AN591">
        <v>4173390000</v>
      </c>
      <c r="AO591" s="107">
        <f t="shared" si="59"/>
        <v>-5.9368893147540014E-3</v>
      </c>
    </row>
    <row r="592" spans="1:41" x14ac:dyDescent="0.15">
      <c r="A592" s="10">
        <v>42494</v>
      </c>
      <c r="B592" s="9">
        <v>33.544998</v>
      </c>
      <c r="C592">
        <v>92710000</v>
      </c>
      <c r="D592" s="107">
        <f t="shared" si="55"/>
        <v>-1.7603220605349246E-2</v>
      </c>
      <c r="H592" s="90">
        <v>42769</v>
      </c>
      <c r="I592" s="54">
        <v>42.189999</v>
      </c>
      <c r="J592" s="54">
        <v>949100</v>
      </c>
      <c r="K592" s="107">
        <f t="shared" si="60"/>
        <v>9.7179191684739763E-3</v>
      </c>
      <c r="O592" s="90">
        <v>43915</v>
      </c>
      <c r="P592" s="54">
        <v>13.74</v>
      </c>
      <c r="Q592" s="54">
        <v>2437200</v>
      </c>
      <c r="R592" s="107">
        <f t="shared" si="56"/>
        <v>2.6200873362445476E-2</v>
      </c>
      <c r="W592" s="90">
        <v>42130</v>
      </c>
      <c r="X592" s="54">
        <v>80.554077000000007</v>
      </c>
      <c r="Y592" s="54">
        <v>1003740</v>
      </c>
      <c r="Z592" s="107">
        <f t="shared" si="57"/>
        <v>1.0881398343127735E-2</v>
      </c>
      <c r="AE592" s="90">
        <v>42130</v>
      </c>
      <c r="AF592" s="54">
        <v>22.287317000000002</v>
      </c>
      <c r="AG592" s="54">
        <v>16666452</v>
      </c>
      <c r="AH592" s="107">
        <f t="shared" si="58"/>
        <v>8.1752325773443157E-3</v>
      </c>
      <c r="AL592" s="10">
        <v>42494</v>
      </c>
      <c r="AM592">
        <v>2051.1201169999999</v>
      </c>
      <c r="AN592">
        <v>4058560000</v>
      </c>
      <c r="AO592" s="107">
        <f t="shared" si="59"/>
        <v>-2.390079429950287E-4</v>
      </c>
    </row>
    <row r="593" spans="1:41" x14ac:dyDescent="0.15">
      <c r="A593" s="10">
        <v>42495</v>
      </c>
      <c r="B593" s="9">
        <v>32.954498000000001</v>
      </c>
      <c r="C593">
        <v>97682000</v>
      </c>
      <c r="D593" s="107">
        <f t="shared" si="55"/>
        <v>2.2546239363136378E-2</v>
      </c>
      <c r="H593" s="90">
        <v>42772</v>
      </c>
      <c r="I593" s="54">
        <v>42.599997999999999</v>
      </c>
      <c r="J593" s="54">
        <v>699300</v>
      </c>
      <c r="K593" s="107">
        <f t="shared" si="60"/>
        <v>-2.3469484669924601E-4</v>
      </c>
      <c r="O593" s="90">
        <v>43916</v>
      </c>
      <c r="P593" s="54">
        <v>14.1</v>
      </c>
      <c r="Q593" s="54">
        <v>2459200</v>
      </c>
      <c r="R593" s="107">
        <f t="shared" si="56"/>
        <v>-9.9290780141844004E-2</v>
      </c>
      <c r="W593" s="90">
        <v>42131</v>
      </c>
      <c r="X593" s="54">
        <v>81.430617999999996</v>
      </c>
      <c r="Y593" s="54">
        <v>563990</v>
      </c>
      <c r="Z593" s="107">
        <f t="shared" si="57"/>
        <v>5.3820419243288953E-3</v>
      </c>
      <c r="AE593" s="90">
        <v>42131</v>
      </c>
      <c r="AF593" s="54">
        <v>22.469521</v>
      </c>
      <c r="AG593" s="54">
        <v>15743138</v>
      </c>
      <c r="AH593" s="107">
        <f t="shared" si="58"/>
        <v>1.4837966505828026E-2</v>
      </c>
      <c r="AL593" s="10">
        <v>42495</v>
      </c>
      <c r="AM593">
        <v>2050.6298830000001</v>
      </c>
      <c r="AN593">
        <v>4008530000</v>
      </c>
      <c r="AO593" s="107">
        <f t="shared" si="59"/>
        <v>3.1746391945073338E-3</v>
      </c>
    </row>
    <row r="594" spans="1:41" x14ac:dyDescent="0.15">
      <c r="A594" s="10">
        <v>42496</v>
      </c>
      <c r="B594" s="9">
        <v>33.697498000000003</v>
      </c>
      <c r="C594">
        <v>87306000</v>
      </c>
      <c r="D594" s="107">
        <f t="shared" si="55"/>
        <v>8.6060098586546729E-3</v>
      </c>
      <c r="H594" s="90">
        <v>42773</v>
      </c>
      <c r="I594" s="54">
        <v>42.59</v>
      </c>
      <c r="J594" s="54">
        <v>1242700</v>
      </c>
      <c r="K594" s="107">
        <f t="shared" si="60"/>
        <v>-8.2178445644518483E-3</v>
      </c>
      <c r="O594" s="90">
        <v>43917</v>
      </c>
      <c r="P594" s="54">
        <v>12.7</v>
      </c>
      <c r="Q594" s="54">
        <v>2507000</v>
      </c>
      <c r="R594" s="107">
        <f t="shared" si="56"/>
        <v>1.5748031496063408E-3</v>
      </c>
      <c r="W594" s="90">
        <v>42132</v>
      </c>
      <c r="X594" s="54">
        <v>81.868881000000002</v>
      </c>
      <c r="Y594" s="54">
        <v>674860</v>
      </c>
      <c r="Z594" s="107">
        <f t="shared" si="57"/>
        <v>1.0707609402893503E-3</v>
      </c>
      <c r="AE594" s="90">
        <v>42132</v>
      </c>
      <c r="AF594" s="54">
        <v>22.802923</v>
      </c>
      <c r="AG594" s="54">
        <v>11453033</v>
      </c>
      <c r="AH594" s="107">
        <f t="shared" si="58"/>
        <v>-8.1606204608066779E-3</v>
      </c>
      <c r="AL594" s="10">
        <v>42496</v>
      </c>
      <c r="AM594">
        <v>2057.139893</v>
      </c>
      <c r="AN594">
        <v>3796350000</v>
      </c>
      <c r="AO594" s="107">
        <f t="shared" si="59"/>
        <v>7.5349664127100091E-4</v>
      </c>
    </row>
    <row r="595" spans="1:41" x14ac:dyDescent="0.15">
      <c r="A595" s="10">
        <v>42499</v>
      </c>
      <c r="B595" s="9">
        <v>33.987499</v>
      </c>
      <c r="C595">
        <v>79644000</v>
      </c>
      <c r="D595" s="107">
        <f t="shared" si="55"/>
        <v>3.430676084756934E-2</v>
      </c>
      <c r="H595" s="90">
        <v>42774</v>
      </c>
      <c r="I595" s="54">
        <v>42.240001999999997</v>
      </c>
      <c r="J595" s="54">
        <v>1106500</v>
      </c>
      <c r="K595" s="107">
        <f t="shared" si="60"/>
        <v>9.4689862940811054E-4</v>
      </c>
      <c r="O595" s="90">
        <v>43920</v>
      </c>
      <c r="P595" s="54">
        <v>12.72</v>
      </c>
      <c r="Q595" s="54">
        <v>2719400</v>
      </c>
      <c r="R595" s="107">
        <f t="shared" si="56"/>
        <v>-1.5723270440252124E-3</v>
      </c>
      <c r="W595" s="90">
        <v>42135</v>
      </c>
      <c r="X595" s="54">
        <v>81.956542999999996</v>
      </c>
      <c r="Y595" s="54">
        <v>475800</v>
      </c>
      <c r="Z595" s="107">
        <f t="shared" si="57"/>
        <v>-4.2779866886283324E-3</v>
      </c>
      <c r="AE595" s="90">
        <v>42135</v>
      </c>
      <c r="AF595" s="54">
        <v>22.616837</v>
      </c>
      <c r="AG595" s="54">
        <v>10834085</v>
      </c>
      <c r="AH595" s="107">
        <f t="shared" si="58"/>
        <v>-6.8555121125035701E-4</v>
      </c>
      <c r="AL595" s="10">
        <v>42499</v>
      </c>
      <c r="AM595">
        <v>2058.6899410000001</v>
      </c>
      <c r="AN595">
        <v>3788620000</v>
      </c>
      <c r="AO595" s="107">
        <f t="shared" si="59"/>
        <v>1.2483643839788838E-2</v>
      </c>
    </row>
    <row r="596" spans="1:41" x14ac:dyDescent="0.15">
      <c r="A596" s="10">
        <v>42500</v>
      </c>
      <c r="B596" s="9">
        <v>35.153500000000001</v>
      </c>
      <c r="C596">
        <v>122112000</v>
      </c>
      <c r="D596" s="107">
        <f t="shared" si="55"/>
        <v>1.4450879713257425E-2</v>
      </c>
      <c r="H596" s="90">
        <v>42775</v>
      </c>
      <c r="I596" s="54">
        <v>42.279998999999997</v>
      </c>
      <c r="J596" s="54">
        <v>802400</v>
      </c>
      <c r="K596" s="107">
        <f t="shared" si="60"/>
        <v>1.2062488459377629E-2</v>
      </c>
      <c r="O596" s="90">
        <v>43921</v>
      </c>
      <c r="P596" s="54">
        <v>12.7</v>
      </c>
      <c r="Q596" s="54">
        <v>2945900</v>
      </c>
      <c r="R596" s="107">
        <f t="shared" si="56"/>
        <v>-7.795275590551165E-2</v>
      </c>
      <c r="W596" s="90">
        <v>42136</v>
      </c>
      <c r="X596" s="54">
        <v>81.605934000000005</v>
      </c>
      <c r="Y596" s="54">
        <v>400600</v>
      </c>
      <c r="Z596" s="107">
        <f t="shared" si="57"/>
        <v>-1.0741240949463493E-2</v>
      </c>
      <c r="AE596" s="90">
        <v>42136</v>
      </c>
      <c r="AF596" s="54">
        <v>22.601331999999999</v>
      </c>
      <c r="AG596" s="54">
        <v>10837886</v>
      </c>
      <c r="AH596" s="107">
        <f t="shared" si="58"/>
        <v>8.7477145152330404E-3</v>
      </c>
      <c r="AL596" s="10">
        <v>42500</v>
      </c>
      <c r="AM596">
        <v>2084.389893</v>
      </c>
      <c r="AN596">
        <v>3600200000</v>
      </c>
      <c r="AO596" s="107">
        <f t="shared" si="59"/>
        <v>-9.5615182490236261E-3</v>
      </c>
    </row>
    <row r="597" spans="1:41" x14ac:dyDescent="0.15">
      <c r="A597" s="10">
        <v>42501</v>
      </c>
      <c r="B597" s="9">
        <v>35.661498999999999</v>
      </c>
      <c r="C597">
        <v>146764000</v>
      </c>
      <c r="D597" s="107">
        <f t="shared" si="55"/>
        <v>6.5897678614128541E-3</v>
      </c>
      <c r="H597" s="90">
        <v>42776</v>
      </c>
      <c r="I597" s="54">
        <v>42.790000999999997</v>
      </c>
      <c r="J597" s="54">
        <v>436600</v>
      </c>
      <c r="K597" s="107">
        <f t="shared" si="60"/>
        <v>-2.0565575588558649E-2</v>
      </c>
      <c r="O597" s="90">
        <v>43922</v>
      </c>
      <c r="P597" s="54">
        <v>11.71</v>
      </c>
      <c r="Q597" s="54">
        <v>2560500</v>
      </c>
      <c r="R597" s="107">
        <f t="shared" si="56"/>
        <v>-2.1349274124679796E-2</v>
      </c>
      <c r="W597" s="90">
        <v>42137</v>
      </c>
      <c r="X597" s="54">
        <v>80.729384999999994</v>
      </c>
      <c r="Y597" s="54">
        <v>972360</v>
      </c>
      <c r="Z597" s="107">
        <f t="shared" si="57"/>
        <v>-8.6860193472302338E-3</v>
      </c>
      <c r="AE597" s="90">
        <v>42137</v>
      </c>
      <c r="AF597" s="54">
        <v>22.799042</v>
      </c>
      <c r="AG597" s="54">
        <v>15145574</v>
      </c>
      <c r="AH597" s="107">
        <f t="shared" si="58"/>
        <v>2.1935263771170721E-2</v>
      </c>
      <c r="AL597" s="10">
        <v>42501</v>
      </c>
      <c r="AM597">
        <v>2064.459961</v>
      </c>
      <c r="AN597">
        <v>3821980000</v>
      </c>
      <c r="AO597" s="107">
        <f t="shared" si="59"/>
        <v>-1.694651417848414E-4</v>
      </c>
    </row>
    <row r="598" spans="1:41" x14ac:dyDescent="0.15">
      <c r="A598" s="10">
        <v>42502</v>
      </c>
      <c r="B598" s="9">
        <v>35.896500000000003</v>
      </c>
      <c r="C598">
        <v>100964000</v>
      </c>
      <c r="D598" s="107">
        <f t="shared" si="55"/>
        <v>-1.1157132310949613E-2</v>
      </c>
      <c r="H598" s="90">
        <v>42779</v>
      </c>
      <c r="I598" s="54">
        <v>41.91</v>
      </c>
      <c r="J598" s="54">
        <v>613100</v>
      </c>
      <c r="K598" s="107">
        <f t="shared" si="60"/>
        <v>-1.694104032450483E-2</v>
      </c>
      <c r="O598" s="90">
        <v>43923</v>
      </c>
      <c r="P598" s="54">
        <v>11.46</v>
      </c>
      <c r="Q598" s="54">
        <v>1839600</v>
      </c>
      <c r="R598" s="107">
        <f t="shared" si="56"/>
        <v>2.6178010471204161E-2</v>
      </c>
      <c r="W598" s="90">
        <v>42138</v>
      </c>
      <c r="X598" s="54">
        <v>80.028167999999994</v>
      </c>
      <c r="Y598" s="54">
        <v>354400</v>
      </c>
      <c r="Z598" s="107">
        <f t="shared" si="57"/>
        <v>5.4762593090973422E-3</v>
      </c>
      <c r="AE598" s="90">
        <v>42138</v>
      </c>
      <c r="AF598" s="54">
        <v>23.299144999999999</v>
      </c>
      <c r="AG598" s="54">
        <v>14514509</v>
      </c>
      <c r="AH598" s="107">
        <f t="shared" si="58"/>
        <v>-1.1480850477560423E-2</v>
      </c>
      <c r="AL598" s="10">
        <v>42502</v>
      </c>
      <c r="AM598">
        <v>2064.110107</v>
      </c>
      <c r="AN598">
        <v>3782390000</v>
      </c>
      <c r="AO598" s="107">
        <f t="shared" si="59"/>
        <v>-8.4782889927489391E-3</v>
      </c>
    </row>
    <row r="599" spans="1:41" x14ac:dyDescent="0.15">
      <c r="A599" s="10">
        <v>42503</v>
      </c>
      <c r="B599" s="9">
        <v>35.495998</v>
      </c>
      <c r="C599">
        <v>95268000</v>
      </c>
      <c r="D599" s="107">
        <f t="shared" si="55"/>
        <v>1.042455546678811E-3</v>
      </c>
      <c r="H599" s="90">
        <v>42780</v>
      </c>
      <c r="I599" s="54">
        <v>41.200001</v>
      </c>
      <c r="J599" s="54">
        <v>763400</v>
      </c>
      <c r="K599" s="107">
        <f t="shared" si="60"/>
        <v>7.0388590524548267E-3</v>
      </c>
      <c r="O599" s="90">
        <v>43924</v>
      </c>
      <c r="P599" s="54">
        <v>11.76</v>
      </c>
      <c r="Q599" s="54">
        <v>1753600</v>
      </c>
      <c r="R599" s="107">
        <f t="shared" si="56"/>
        <v>8.418367346938771E-2</v>
      </c>
      <c r="W599" s="90">
        <v>42139</v>
      </c>
      <c r="X599" s="54">
        <v>80.466423000000006</v>
      </c>
      <c r="Y599" s="54">
        <v>589770</v>
      </c>
      <c r="Z599" s="107">
        <f t="shared" si="57"/>
        <v>7.6252799257645609E-3</v>
      </c>
      <c r="AE599" s="90">
        <v>42139</v>
      </c>
      <c r="AF599" s="54">
        <v>23.031651</v>
      </c>
      <c r="AG599" s="54">
        <v>14688194</v>
      </c>
      <c r="AH599" s="107">
        <f t="shared" si="58"/>
        <v>8.4153758668881196E-4</v>
      </c>
      <c r="AL599" s="10">
        <v>42503</v>
      </c>
      <c r="AM599">
        <v>2046.6099850000001</v>
      </c>
      <c r="AN599">
        <v>3579880000</v>
      </c>
      <c r="AO599" s="107">
        <f t="shared" si="59"/>
        <v>9.7966525849819686E-3</v>
      </c>
    </row>
    <row r="600" spans="1:41" x14ac:dyDescent="0.15">
      <c r="A600" s="10">
        <v>42506</v>
      </c>
      <c r="B600" s="9">
        <v>35.533000999999999</v>
      </c>
      <c r="C600">
        <v>108658000</v>
      </c>
      <c r="D600" s="107">
        <f t="shared" si="55"/>
        <v>-2.1655953011117668E-2</v>
      </c>
      <c r="H600" s="90">
        <v>42781</v>
      </c>
      <c r="I600" s="54">
        <v>41.490001999999997</v>
      </c>
      <c r="J600" s="54">
        <v>1090800</v>
      </c>
      <c r="K600" s="107">
        <f t="shared" si="60"/>
        <v>-3.1814990030610169E-2</v>
      </c>
      <c r="O600" s="90">
        <v>43927</v>
      </c>
      <c r="P600" s="54">
        <v>12.75</v>
      </c>
      <c r="Q600" s="54">
        <v>2933500</v>
      </c>
      <c r="R600" s="107">
        <f t="shared" si="56"/>
        <v>4.6274509803921449E-2</v>
      </c>
      <c r="W600" s="90">
        <v>42142</v>
      </c>
      <c r="X600" s="54">
        <v>81.080001999999993</v>
      </c>
      <c r="Y600" s="54">
        <v>413870</v>
      </c>
      <c r="Z600" s="107">
        <f t="shared" si="57"/>
        <v>-1.080895385276337E-3</v>
      </c>
      <c r="AE600" s="90">
        <v>42142</v>
      </c>
      <c r="AF600" s="54">
        <v>23.051033</v>
      </c>
      <c r="AG600" s="54">
        <v>9354074</v>
      </c>
      <c r="AH600" s="107">
        <f t="shared" si="58"/>
        <v>-3.5318590711315156E-3</v>
      </c>
      <c r="AL600" s="10">
        <v>42506</v>
      </c>
      <c r="AM600">
        <v>2066.6599120000001</v>
      </c>
      <c r="AN600">
        <v>3501360000</v>
      </c>
      <c r="AO600" s="107">
        <f t="shared" si="59"/>
        <v>-9.4112973726661053E-3</v>
      </c>
    </row>
    <row r="601" spans="1:41" x14ac:dyDescent="0.15">
      <c r="A601" s="10">
        <v>42507</v>
      </c>
      <c r="B601" s="9">
        <v>34.763500000000001</v>
      </c>
      <c r="C601">
        <v>102428000</v>
      </c>
      <c r="D601" s="107">
        <f t="shared" si="55"/>
        <v>3.1355013160354606E-3</v>
      </c>
      <c r="H601" s="90">
        <v>42782</v>
      </c>
      <c r="I601" s="54">
        <v>40.169998</v>
      </c>
      <c r="J601" s="54">
        <v>977000</v>
      </c>
      <c r="K601" s="107">
        <f t="shared" si="60"/>
        <v>-9.9569335303428819E-4</v>
      </c>
      <c r="O601" s="90">
        <v>43928</v>
      </c>
      <c r="P601" s="54">
        <v>13.34</v>
      </c>
      <c r="Q601" s="54">
        <v>2321300</v>
      </c>
      <c r="R601" s="107">
        <f t="shared" si="56"/>
        <v>1.7241379310344751E-2</v>
      </c>
      <c r="W601" s="90">
        <v>42143</v>
      </c>
      <c r="X601" s="54">
        <v>80.992362999999997</v>
      </c>
      <c r="Y601" s="54">
        <v>439890</v>
      </c>
      <c r="Z601" s="107">
        <f t="shared" si="57"/>
        <v>4.3289143199836122E-3</v>
      </c>
      <c r="AE601" s="90">
        <v>42143</v>
      </c>
      <c r="AF601" s="54">
        <v>22.969619999999999</v>
      </c>
      <c r="AG601" s="54">
        <v>6990667</v>
      </c>
      <c r="AH601" s="107">
        <f t="shared" si="58"/>
        <v>-1.6876639665783788E-3</v>
      </c>
      <c r="AL601" s="10">
        <v>42507</v>
      </c>
      <c r="AM601">
        <v>2047.209961</v>
      </c>
      <c r="AN601">
        <v>4108960000</v>
      </c>
      <c r="AO601" s="107">
        <f t="shared" si="59"/>
        <v>2.0517875938574903E-4</v>
      </c>
    </row>
    <row r="602" spans="1:41" x14ac:dyDescent="0.15">
      <c r="A602" s="10">
        <v>42508</v>
      </c>
      <c r="B602" s="9">
        <v>34.872501</v>
      </c>
      <c r="C602">
        <v>85664000</v>
      </c>
      <c r="D602" s="107">
        <f t="shared" si="55"/>
        <v>1.5341027590765055E-3</v>
      </c>
      <c r="H602" s="90">
        <v>42783</v>
      </c>
      <c r="I602" s="54">
        <v>40.130001</v>
      </c>
      <c r="J602" s="54">
        <v>909900</v>
      </c>
      <c r="K602" s="107">
        <f t="shared" si="60"/>
        <v>3.2393968791579741E-3</v>
      </c>
      <c r="O602" s="90">
        <v>43929</v>
      </c>
      <c r="P602" s="54">
        <v>13.57</v>
      </c>
      <c r="Q602" s="54">
        <v>1825100</v>
      </c>
      <c r="R602" s="107">
        <f t="shared" si="56"/>
        <v>0.10906411201179078</v>
      </c>
      <c r="W602" s="90">
        <v>42144</v>
      </c>
      <c r="X602" s="54">
        <v>81.342972000000003</v>
      </c>
      <c r="Y602" s="54">
        <v>533870</v>
      </c>
      <c r="Z602" s="107">
        <f t="shared" si="57"/>
        <v>4.3102555928247188E-3</v>
      </c>
      <c r="AE602" s="90">
        <v>42144</v>
      </c>
      <c r="AF602" s="54">
        <v>22.930855000000001</v>
      </c>
      <c r="AG602" s="54">
        <v>11650478</v>
      </c>
      <c r="AH602" s="107">
        <f t="shared" si="58"/>
        <v>9.9745517557019436E-3</v>
      </c>
      <c r="AL602" s="10">
        <v>42508</v>
      </c>
      <c r="AM602">
        <v>2047.630005</v>
      </c>
      <c r="AN602">
        <v>4101320000</v>
      </c>
      <c r="AO602" s="107">
        <f t="shared" si="59"/>
        <v>-3.7067077457677566E-3</v>
      </c>
    </row>
    <row r="603" spans="1:41" x14ac:dyDescent="0.15">
      <c r="A603" s="10">
        <v>42509</v>
      </c>
      <c r="B603" s="9">
        <v>34.925998999999997</v>
      </c>
      <c r="C603">
        <v>60512000</v>
      </c>
      <c r="D603" s="107">
        <f t="shared" si="55"/>
        <v>6.1272406266748014E-3</v>
      </c>
      <c r="H603" s="90">
        <v>42787</v>
      </c>
      <c r="I603" s="54">
        <v>40.259998000000003</v>
      </c>
      <c r="J603" s="54">
        <v>1196200</v>
      </c>
      <c r="K603" s="107">
        <f t="shared" si="60"/>
        <v>2.4838550662620529E-2</v>
      </c>
      <c r="O603" s="90">
        <v>43930</v>
      </c>
      <c r="P603" s="54">
        <v>15.05</v>
      </c>
      <c r="Q603" s="54">
        <v>7390500</v>
      </c>
      <c r="R603" s="107">
        <f t="shared" si="56"/>
        <v>6.3122923588039281E-3</v>
      </c>
      <c r="W603" s="90">
        <v>42145</v>
      </c>
      <c r="X603" s="54">
        <v>81.693580999999995</v>
      </c>
      <c r="Y603" s="54">
        <v>438490</v>
      </c>
      <c r="Z603" s="107">
        <f t="shared" si="57"/>
        <v>-1.072874991243089E-3</v>
      </c>
      <c r="AE603" s="90">
        <v>42145</v>
      </c>
      <c r="AF603" s="54">
        <v>23.159579999999998</v>
      </c>
      <c r="AG603" s="54">
        <v>12222382</v>
      </c>
      <c r="AH603" s="107">
        <f t="shared" si="58"/>
        <v>-3.3476427465428671E-4</v>
      </c>
      <c r="AL603" s="10">
        <v>42509</v>
      </c>
      <c r="AM603">
        <v>2040.040039</v>
      </c>
      <c r="AN603">
        <v>3846770000</v>
      </c>
      <c r="AO603" s="107">
        <f t="shared" si="59"/>
        <v>6.0195039142563189E-3</v>
      </c>
    </row>
    <row r="604" spans="1:41" x14ac:dyDescent="0.15">
      <c r="A604" s="10">
        <v>42510</v>
      </c>
      <c r="B604" s="9">
        <v>35.139999000000003</v>
      </c>
      <c r="C604">
        <v>58324000</v>
      </c>
      <c r="D604" s="107">
        <f t="shared" si="55"/>
        <v>-8.608338321239084E-3</v>
      </c>
      <c r="H604" s="90">
        <v>42788</v>
      </c>
      <c r="I604" s="54">
        <v>41.259998000000003</v>
      </c>
      <c r="J604" s="54">
        <v>1526900</v>
      </c>
      <c r="K604" s="107">
        <f t="shared" si="60"/>
        <v>-6.4953856759760398E-2</v>
      </c>
      <c r="O604" s="90">
        <v>43934</v>
      </c>
      <c r="P604" s="54">
        <v>15.145</v>
      </c>
      <c r="Q604" s="54">
        <v>2085300</v>
      </c>
      <c r="R604" s="107">
        <f t="shared" si="56"/>
        <v>8.3525916143941892E-2</v>
      </c>
      <c r="W604" s="90">
        <v>42146</v>
      </c>
      <c r="X604" s="54">
        <v>81.605934000000005</v>
      </c>
      <c r="Y604" s="54">
        <v>333940</v>
      </c>
      <c r="Z604" s="107">
        <f t="shared" si="57"/>
        <v>-1.0741240949463493E-2</v>
      </c>
      <c r="AE604" s="90">
        <v>42146</v>
      </c>
      <c r="AF604" s="54">
        <v>23.151827000000001</v>
      </c>
      <c r="AG604" s="54">
        <v>10792980</v>
      </c>
      <c r="AH604" s="107">
        <f t="shared" si="58"/>
        <v>-1.6577482200432758E-2</v>
      </c>
      <c r="AL604" s="10">
        <v>42510</v>
      </c>
      <c r="AM604">
        <v>2052.320068</v>
      </c>
      <c r="AN604">
        <v>3507650000</v>
      </c>
      <c r="AO604" s="107">
        <f t="shared" si="59"/>
        <v>-2.0854588262010365E-3</v>
      </c>
    </row>
    <row r="605" spans="1:41" x14ac:dyDescent="0.15">
      <c r="A605" s="10">
        <v>42513</v>
      </c>
      <c r="B605" s="9">
        <v>34.837502000000001</v>
      </c>
      <c r="C605">
        <v>51902000</v>
      </c>
      <c r="D605" s="107">
        <f t="shared" si="55"/>
        <v>1.0692414169075626E-2</v>
      </c>
      <c r="H605" s="90">
        <v>42789</v>
      </c>
      <c r="I605" s="54">
        <v>38.580002</v>
      </c>
      <c r="J605" s="54">
        <v>6727300</v>
      </c>
      <c r="K605" s="107">
        <f t="shared" si="60"/>
        <v>1.8662440712159611E-2</v>
      </c>
      <c r="O605" s="90">
        <v>43935</v>
      </c>
      <c r="P605" s="54">
        <v>16.41</v>
      </c>
      <c r="Q605" s="54">
        <v>4622000</v>
      </c>
      <c r="R605" s="107">
        <f t="shared" si="56"/>
        <v>-3.4734917733089565E-2</v>
      </c>
      <c r="W605" s="90">
        <v>42150</v>
      </c>
      <c r="X605" s="54">
        <v>80.729384999999994</v>
      </c>
      <c r="Y605" s="54">
        <v>973260</v>
      </c>
      <c r="Z605" s="107">
        <f t="shared" si="57"/>
        <v>5.4289897043067192E-3</v>
      </c>
      <c r="AE605" s="90">
        <v>42150</v>
      </c>
      <c r="AF605" s="54">
        <v>22.768028000000001</v>
      </c>
      <c r="AG605" s="54">
        <v>14991847</v>
      </c>
      <c r="AH605" s="107">
        <f t="shared" si="58"/>
        <v>1.1067844786557757E-2</v>
      </c>
      <c r="AL605" s="10">
        <v>42513</v>
      </c>
      <c r="AM605">
        <v>2048.040039</v>
      </c>
      <c r="AN605">
        <v>3055480000</v>
      </c>
      <c r="AO605" s="107">
        <f t="shared" si="59"/>
        <v>1.3681382915580853E-2</v>
      </c>
    </row>
    <row r="606" spans="1:41" x14ac:dyDescent="0.15">
      <c r="A606" s="10">
        <v>42514</v>
      </c>
      <c r="B606" s="9">
        <v>35.209999000000003</v>
      </c>
      <c r="C606">
        <v>60676000</v>
      </c>
      <c r="D606" s="107">
        <f t="shared" si="55"/>
        <v>5.8932407240339657E-3</v>
      </c>
      <c r="H606" s="90">
        <v>42790</v>
      </c>
      <c r="I606" s="54">
        <v>39.299999</v>
      </c>
      <c r="J606" s="54">
        <v>3158300</v>
      </c>
      <c r="K606" s="107">
        <f t="shared" si="60"/>
        <v>-4.3256489650291829E-3</v>
      </c>
      <c r="O606" s="90">
        <v>43936</v>
      </c>
      <c r="P606" s="54">
        <v>15.84</v>
      </c>
      <c r="Q606" s="54">
        <v>2442100</v>
      </c>
      <c r="R606" s="107">
        <f t="shared" si="56"/>
        <v>-6.1237373737373813E-2</v>
      </c>
      <c r="W606" s="90">
        <v>42151</v>
      </c>
      <c r="X606" s="54">
        <v>81.167664000000002</v>
      </c>
      <c r="Y606" s="54">
        <v>326520</v>
      </c>
      <c r="Z606" s="107">
        <f t="shared" si="57"/>
        <v>4.319466431853991E-3</v>
      </c>
      <c r="AE606" s="90">
        <v>42151</v>
      </c>
      <c r="AF606" s="54">
        <v>23.020021</v>
      </c>
      <c r="AG606" s="54">
        <v>10165478</v>
      </c>
      <c r="AH606" s="107">
        <f t="shared" si="58"/>
        <v>1.987196275798353E-2</v>
      </c>
      <c r="AL606" s="10">
        <v>42514</v>
      </c>
      <c r="AM606">
        <v>2076.0600589999999</v>
      </c>
      <c r="AN606">
        <v>3627340000</v>
      </c>
      <c r="AO606" s="107">
        <f t="shared" si="59"/>
        <v>6.974740416216374E-3</v>
      </c>
    </row>
    <row r="607" spans="1:41" x14ac:dyDescent="0.15">
      <c r="A607" s="10">
        <v>42515</v>
      </c>
      <c r="B607" s="9">
        <v>35.417499999999997</v>
      </c>
      <c r="C607">
        <v>65354000</v>
      </c>
      <c r="D607" s="107">
        <f t="shared" si="55"/>
        <v>9.2609303310511315E-3</v>
      </c>
      <c r="H607" s="90">
        <v>42793</v>
      </c>
      <c r="I607" s="54">
        <v>39.130001</v>
      </c>
      <c r="J607" s="54">
        <v>1123400</v>
      </c>
      <c r="K607" s="107">
        <f t="shared" si="60"/>
        <v>-3.3733707290219628E-2</v>
      </c>
      <c r="O607" s="90">
        <v>43937</v>
      </c>
      <c r="P607" s="54">
        <v>14.87</v>
      </c>
      <c r="Q607" s="54">
        <v>2475800</v>
      </c>
      <c r="R607" s="107">
        <f t="shared" si="56"/>
        <v>5.5817081371889676E-2</v>
      </c>
      <c r="W607" s="90">
        <v>42152</v>
      </c>
      <c r="X607" s="54">
        <v>81.518265</v>
      </c>
      <c r="Y607" s="54">
        <v>286050</v>
      </c>
      <c r="Z607" s="107">
        <f t="shared" si="57"/>
        <v>-3.2256206630500994E-3</v>
      </c>
      <c r="AE607" s="90">
        <v>42152</v>
      </c>
      <c r="AF607" s="54">
        <v>23.477474000000001</v>
      </c>
      <c r="AG607" s="54">
        <v>21358814</v>
      </c>
      <c r="AH607" s="107">
        <f t="shared" si="58"/>
        <v>1.3210151995056929E-2</v>
      </c>
      <c r="AL607" s="10">
        <v>42515</v>
      </c>
      <c r="AM607">
        <v>2090.540039</v>
      </c>
      <c r="AN607">
        <v>3859160000</v>
      </c>
      <c r="AO607" s="107">
        <f t="shared" si="59"/>
        <v>-2.1044370918177346E-4</v>
      </c>
    </row>
    <row r="608" spans="1:41" x14ac:dyDescent="0.15">
      <c r="A608" s="10">
        <v>42516</v>
      </c>
      <c r="B608" s="9">
        <v>35.745499000000002</v>
      </c>
      <c r="C608">
        <v>48934000</v>
      </c>
      <c r="D608" s="107">
        <f t="shared" si="55"/>
        <v>-3.7347079698062391E-3</v>
      </c>
      <c r="H608" s="90">
        <v>42794</v>
      </c>
      <c r="I608" s="54">
        <v>37.810001</v>
      </c>
      <c r="J608" s="54">
        <v>1487900</v>
      </c>
      <c r="K608" s="107">
        <f t="shared" si="60"/>
        <v>1.8513620245605988E-3</v>
      </c>
      <c r="O608" s="90">
        <v>43938</v>
      </c>
      <c r="P608" s="54">
        <v>15.7</v>
      </c>
      <c r="Q608" s="54">
        <v>2382900</v>
      </c>
      <c r="R608" s="107">
        <f t="shared" si="56"/>
        <v>-3.1847133757956225E-4</v>
      </c>
      <c r="W608" s="90">
        <v>42153</v>
      </c>
      <c r="X608" s="54">
        <v>81.255318000000003</v>
      </c>
      <c r="Y608" s="54">
        <v>353610</v>
      </c>
      <c r="Z608" s="107">
        <f t="shared" si="57"/>
        <v>6.4723025267097167E-3</v>
      </c>
      <c r="AE608" s="90">
        <v>42153</v>
      </c>
      <c r="AF608" s="54">
        <v>23.787614999999999</v>
      </c>
      <c r="AG608" s="54">
        <v>34881581</v>
      </c>
      <c r="AH608" s="107">
        <f t="shared" si="58"/>
        <v>1.9556395208178756E-2</v>
      </c>
      <c r="AL608" s="10">
        <v>42516</v>
      </c>
      <c r="AM608">
        <v>2090.1000979999999</v>
      </c>
      <c r="AN608">
        <v>3230990000</v>
      </c>
      <c r="AO608" s="107">
        <f t="shared" si="59"/>
        <v>4.2868573656227316E-3</v>
      </c>
    </row>
    <row r="609" spans="1:41" x14ac:dyDescent="0.15">
      <c r="A609" s="10">
        <v>42517</v>
      </c>
      <c r="B609" s="9">
        <v>35.612000000000002</v>
      </c>
      <c r="C609">
        <v>44984000</v>
      </c>
      <c r="D609" s="107">
        <f t="shared" si="55"/>
        <v>1.481242277883843E-2</v>
      </c>
      <c r="H609" s="90">
        <v>42795</v>
      </c>
      <c r="I609" s="54">
        <v>37.880001</v>
      </c>
      <c r="J609" s="54">
        <v>696000</v>
      </c>
      <c r="K609" s="107">
        <f t="shared" si="60"/>
        <v>-1.715947684373087E-2</v>
      </c>
      <c r="O609" s="90">
        <v>43941</v>
      </c>
      <c r="P609" s="54">
        <v>15.695</v>
      </c>
      <c r="Q609" s="54">
        <v>3470100</v>
      </c>
      <c r="R609" s="107">
        <f t="shared" si="56"/>
        <v>-3.0901561006689948E-2</v>
      </c>
      <c r="W609" s="90">
        <v>42156</v>
      </c>
      <c r="X609" s="54">
        <v>81.781227000000001</v>
      </c>
      <c r="Y609" s="54">
        <v>522910</v>
      </c>
      <c r="Z609" s="107">
        <f t="shared" si="57"/>
        <v>-7.502491983887638E-3</v>
      </c>
      <c r="AE609" s="90">
        <v>42156</v>
      </c>
      <c r="AF609" s="54">
        <v>24.252814999999998</v>
      </c>
      <c r="AG609" s="54">
        <v>33498749</v>
      </c>
      <c r="AH609" s="107">
        <f t="shared" si="58"/>
        <v>-8.9512908089225407E-3</v>
      </c>
      <c r="AL609" s="10">
        <v>42517</v>
      </c>
      <c r="AM609">
        <v>2099.0600589999999</v>
      </c>
      <c r="AN609">
        <v>3079150000</v>
      </c>
      <c r="AO609" s="107">
        <f t="shared" si="59"/>
        <v>-1.0052632800822137E-3</v>
      </c>
    </row>
    <row r="610" spans="1:41" x14ac:dyDescent="0.15">
      <c r="A610" s="10">
        <v>42521</v>
      </c>
      <c r="B610" s="9">
        <v>36.139499999999998</v>
      </c>
      <c r="C610">
        <v>72366000</v>
      </c>
      <c r="D610" s="107">
        <f t="shared" si="55"/>
        <v>-4.6348178585756683E-3</v>
      </c>
      <c r="H610" s="90">
        <v>42796</v>
      </c>
      <c r="I610" s="54">
        <v>37.229999999999997</v>
      </c>
      <c r="J610" s="54">
        <v>1394900</v>
      </c>
      <c r="K610" s="107">
        <f t="shared" si="60"/>
        <v>-2.3099677679290775E-2</v>
      </c>
      <c r="O610" s="90">
        <v>43942</v>
      </c>
      <c r="P610" s="54">
        <v>15.21</v>
      </c>
      <c r="Q610" s="54">
        <v>2490700</v>
      </c>
      <c r="R610" s="107">
        <f t="shared" si="56"/>
        <v>4.3392504930966469E-2</v>
      </c>
      <c r="W610" s="90">
        <v>42157</v>
      </c>
      <c r="X610" s="54">
        <v>81.167664000000002</v>
      </c>
      <c r="Y610" s="54">
        <v>337300</v>
      </c>
      <c r="Z610" s="107">
        <f t="shared" si="57"/>
        <v>6.4793906105267141E-3</v>
      </c>
      <c r="AE610" s="90">
        <v>42157</v>
      </c>
      <c r="AF610" s="54">
        <v>24.035720999999999</v>
      </c>
      <c r="AG610" s="54">
        <v>16855106</v>
      </c>
      <c r="AH610" s="107">
        <f t="shared" si="58"/>
        <v>1.6125998467031444E-4</v>
      </c>
      <c r="AL610" s="10">
        <v>42521</v>
      </c>
      <c r="AM610">
        <v>2096.9499510000001</v>
      </c>
      <c r="AN610">
        <v>4514410000</v>
      </c>
      <c r="AO610" s="107">
        <f t="shared" si="59"/>
        <v>1.1350423498972528E-3</v>
      </c>
    </row>
    <row r="611" spans="1:41" x14ac:dyDescent="0.15">
      <c r="A611" s="10">
        <v>42522</v>
      </c>
      <c r="B611" s="9">
        <v>35.972000000000001</v>
      </c>
      <c r="C611">
        <v>65262000</v>
      </c>
      <c r="D611" s="107">
        <f t="shared" si="55"/>
        <v>1.223170799510731E-2</v>
      </c>
      <c r="H611" s="90">
        <v>42797</v>
      </c>
      <c r="I611" s="54">
        <v>36.369999</v>
      </c>
      <c r="J611" s="54">
        <v>1776900</v>
      </c>
      <c r="K611" s="107">
        <f t="shared" si="60"/>
        <v>-1.5672257785874555E-2</v>
      </c>
      <c r="O611" s="90">
        <v>43943</v>
      </c>
      <c r="P611" s="54">
        <v>15.87</v>
      </c>
      <c r="Q611" s="54">
        <v>2218800</v>
      </c>
      <c r="R611" s="107">
        <f t="shared" si="56"/>
        <v>-2.0793950850661602E-2</v>
      </c>
      <c r="W611" s="90">
        <v>42158</v>
      </c>
      <c r="X611" s="54">
        <v>81.693580999999995</v>
      </c>
      <c r="Y611" s="54">
        <v>355540</v>
      </c>
      <c r="Z611" s="107">
        <f t="shared" si="57"/>
        <v>0</v>
      </c>
      <c r="AE611" s="90">
        <v>42158</v>
      </c>
      <c r="AF611" s="54">
        <v>24.039597000000001</v>
      </c>
      <c r="AG611" s="54">
        <v>18803902</v>
      </c>
      <c r="AH611" s="107">
        <f t="shared" si="58"/>
        <v>7.7408119611988013E-3</v>
      </c>
      <c r="AL611" s="10">
        <v>42522</v>
      </c>
      <c r="AM611">
        <v>2099.330078</v>
      </c>
      <c r="AN611">
        <v>3525170000</v>
      </c>
      <c r="AO611" s="107">
        <f t="shared" si="59"/>
        <v>2.8246782448091423E-3</v>
      </c>
    </row>
    <row r="612" spans="1:41" x14ac:dyDescent="0.15">
      <c r="A612" s="10">
        <v>42523</v>
      </c>
      <c r="B612" s="9">
        <v>36.411999000000002</v>
      </c>
      <c r="C612">
        <v>60532000</v>
      </c>
      <c r="D612" s="107">
        <f t="shared" si="55"/>
        <v>-3.7075415716670834E-3</v>
      </c>
      <c r="H612" s="90">
        <v>42800</v>
      </c>
      <c r="I612" s="54">
        <v>35.799999</v>
      </c>
      <c r="J612" s="54">
        <v>1249600</v>
      </c>
      <c r="K612" s="107">
        <f t="shared" si="60"/>
        <v>-5.5865923348219493E-4</v>
      </c>
      <c r="O612" s="90">
        <v>43944</v>
      </c>
      <c r="P612" s="54">
        <v>15.54</v>
      </c>
      <c r="Q612" s="54">
        <v>2638200</v>
      </c>
      <c r="R612" s="107">
        <f t="shared" si="56"/>
        <v>5.3410617760617729E-2</v>
      </c>
      <c r="W612" s="90">
        <v>42159</v>
      </c>
      <c r="X612" s="54">
        <v>81.693580999999995</v>
      </c>
      <c r="Y612" s="54">
        <v>223320</v>
      </c>
      <c r="Z612" s="107">
        <f t="shared" si="57"/>
        <v>-3.2188942727335856E-3</v>
      </c>
      <c r="AE612" s="90">
        <v>42159</v>
      </c>
      <c r="AF612" s="54">
        <v>24.225683</v>
      </c>
      <c r="AG612" s="54">
        <v>18350561</v>
      </c>
      <c r="AH612" s="107">
        <f t="shared" si="58"/>
        <v>1.1841853953096004E-2</v>
      </c>
      <c r="AL612" s="10">
        <v>42523</v>
      </c>
      <c r="AM612">
        <v>2105.26001</v>
      </c>
      <c r="AN612">
        <v>3632720000</v>
      </c>
      <c r="AO612" s="107">
        <f t="shared" si="59"/>
        <v>-2.9118146788909005E-3</v>
      </c>
    </row>
    <row r="613" spans="1:41" x14ac:dyDescent="0.15">
      <c r="A613" s="10">
        <v>42524</v>
      </c>
      <c r="B613" s="9">
        <v>36.277000000000001</v>
      </c>
      <c r="C613">
        <v>67346000</v>
      </c>
      <c r="D613" s="107">
        <f t="shared" si="55"/>
        <v>1.6401025443117945E-3</v>
      </c>
      <c r="H613" s="90">
        <v>42801</v>
      </c>
      <c r="I613" s="54">
        <v>35.779998999999997</v>
      </c>
      <c r="J613" s="54">
        <v>849400</v>
      </c>
      <c r="K613" s="107">
        <f t="shared" si="60"/>
        <v>3.9127726079590808E-3</v>
      </c>
      <c r="O613" s="90">
        <v>43945</v>
      </c>
      <c r="P613" s="54">
        <v>16.370000999999998</v>
      </c>
      <c r="Q613" s="54">
        <v>2595400</v>
      </c>
      <c r="R613" s="107">
        <f t="shared" si="56"/>
        <v>2.1380450740351442E-2</v>
      </c>
      <c r="W613" s="90">
        <v>42160</v>
      </c>
      <c r="X613" s="54">
        <v>81.430617999999996</v>
      </c>
      <c r="Y613" s="54">
        <v>329260</v>
      </c>
      <c r="Z613" s="107">
        <f t="shared" si="57"/>
        <v>-1.6146494184779536E-2</v>
      </c>
      <c r="AE613" s="90">
        <v>42160</v>
      </c>
      <c r="AF613" s="54">
        <v>24.512560000000001</v>
      </c>
      <c r="AG613" s="54">
        <v>23993798</v>
      </c>
      <c r="AH613" s="107">
        <f t="shared" si="58"/>
        <v>-3.7640417810298032E-2</v>
      </c>
      <c r="AL613" s="10">
        <v>42524</v>
      </c>
      <c r="AM613">
        <v>2099.1298830000001</v>
      </c>
      <c r="AN613">
        <v>3627780000</v>
      </c>
      <c r="AO613" s="107">
        <f t="shared" si="59"/>
        <v>4.8972810511886955E-3</v>
      </c>
    </row>
    <row r="614" spans="1:41" x14ac:dyDescent="0.15">
      <c r="A614" s="10">
        <v>42527</v>
      </c>
      <c r="B614" s="9">
        <v>36.336497999999999</v>
      </c>
      <c r="C614">
        <v>54096000</v>
      </c>
      <c r="D614" s="107">
        <f t="shared" si="55"/>
        <v>-4.1142654969117398E-3</v>
      </c>
      <c r="H614" s="90">
        <v>42802</v>
      </c>
      <c r="I614" s="54">
        <v>35.919998</v>
      </c>
      <c r="J614" s="54">
        <v>911200</v>
      </c>
      <c r="K614" s="107">
        <f t="shared" si="60"/>
        <v>6.1247497842289444E-3</v>
      </c>
      <c r="O614" s="90">
        <v>43948</v>
      </c>
      <c r="P614" s="54">
        <v>16.719999000000001</v>
      </c>
      <c r="Q614" s="54">
        <v>2668000</v>
      </c>
      <c r="R614" s="107">
        <f t="shared" si="56"/>
        <v>-1.3157835715181698E-2</v>
      </c>
      <c r="W614" s="90">
        <v>42163</v>
      </c>
      <c r="X614" s="54">
        <v>80.115798999999996</v>
      </c>
      <c r="Y614" s="54">
        <v>843450</v>
      </c>
      <c r="Z614" s="107">
        <f t="shared" si="57"/>
        <v>-3.2822739494865472E-3</v>
      </c>
      <c r="AE614" s="90">
        <v>42163</v>
      </c>
      <c r="AF614" s="54">
        <v>23.589897000000001</v>
      </c>
      <c r="AG614" s="54">
        <v>29311999</v>
      </c>
      <c r="AH614" s="107">
        <f t="shared" si="58"/>
        <v>-7.2308921060570963E-3</v>
      </c>
      <c r="AL614" s="10">
        <v>42527</v>
      </c>
      <c r="AM614">
        <v>2109.4099120000001</v>
      </c>
      <c r="AN614">
        <v>3442020000</v>
      </c>
      <c r="AO614" s="107">
        <f t="shared" si="59"/>
        <v>1.289446391868454E-3</v>
      </c>
    </row>
    <row r="615" spans="1:41" x14ac:dyDescent="0.15">
      <c r="A615" s="10">
        <v>42528</v>
      </c>
      <c r="B615" s="9">
        <v>36.186999999999998</v>
      </c>
      <c r="C615">
        <v>54650000</v>
      </c>
      <c r="D615" s="107">
        <f t="shared" si="55"/>
        <v>4.0069914610219026E-3</v>
      </c>
      <c r="H615" s="90">
        <v>42803</v>
      </c>
      <c r="I615" s="54">
        <v>36.139999000000003</v>
      </c>
      <c r="J615" s="54">
        <v>822300</v>
      </c>
      <c r="K615" s="107">
        <f t="shared" si="60"/>
        <v>-1.1068345630005361E-3</v>
      </c>
      <c r="O615" s="90">
        <v>43949</v>
      </c>
      <c r="P615" s="54">
        <v>16.5</v>
      </c>
      <c r="Q615" s="54">
        <v>2716000</v>
      </c>
      <c r="R615" s="107">
        <f t="shared" si="56"/>
        <v>3.4545454545454657E-2</v>
      </c>
      <c r="W615" s="90">
        <v>42164</v>
      </c>
      <c r="X615" s="54">
        <v>79.852836999999994</v>
      </c>
      <c r="Y615" s="54">
        <v>921690</v>
      </c>
      <c r="Z615" s="107">
        <f t="shared" si="57"/>
        <v>9.8793484319159575E-3</v>
      </c>
      <c r="AE615" s="90">
        <v>42164</v>
      </c>
      <c r="AF615" s="54">
        <v>23.419321</v>
      </c>
      <c r="AG615" s="54">
        <v>22695077</v>
      </c>
      <c r="AH615" s="107">
        <f t="shared" si="58"/>
        <v>9.9336782650527589E-4</v>
      </c>
      <c r="AL615" s="10">
        <v>42528</v>
      </c>
      <c r="AM615">
        <v>2112.1298830000001</v>
      </c>
      <c r="AN615">
        <v>3534730000</v>
      </c>
      <c r="AO615" s="107">
        <f t="shared" si="59"/>
        <v>3.3095663558677657E-3</v>
      </c>
    </row>
    <row r="616" spans="1:41" x14ac:dyDescent="0.15">
      <c r="A616" s="10">
        <v>42529</v>
      </c>
      <c r="B616" s="9">
        <v>36.332000999999998</v>
      </c>
      <c r="C616">
        <v>44468000</v>
      </c>
      <c r="D616" s="107">
        <f t="shared" si="55"/>
        <v>1.389931702358016E-3</v>
      </c>
      <c r="H616" s="90">
        <v>42804</v>
      </c>
      <c r="I616" s="54">
        <v>36.099997999999999</v>
      </c>
      <c r="J616" s="54">
        <v>801000</v>
      </c>
      <c r="K616" s="107">
        <f t="shared" si="60"/>
        <v>3.1856012845208559E-2</v>
      </c>
      <c r="O616" s="90">
        <v>43950</v>
      </c>
      <c r="P616" s="54">
        <v>17.07</v>
      </c>
      <c r="Q616" s="54">
        <v>2436600</v>
      </c>
      <c r="R616" s="107">
        <f t="shared" si="56"/>
        <v>-5.9754012888107777E-2</v>
      </c>
      <c r="W616" s="90">
        <v>42165</v>
      </c>
      <c r="X616" s="54">
        <v>80.641730999999993</v>
      </c>
      <c r="Y616" s="54">
        <v>688790</v>
      </c>
      <c r="Z616" s="107">
        <f t="shared" si="57"/>
        <v>-4.3479225414939648E-3</v>
      </c>
      <c r="AE616" s="90">
        <v>42165</v>
      </c>
      <c r="AF616" s="54">
        <v>23.442585000000001</v>
      </c>
      <c r="AG616" s="54">
        <v>21102206</v>
      </c>
      <c r="AH616" s="107">
        <f t="shared" si="58"/>
        <v>-3.3072291302349566E-4</v>
      </c>
      <c r="AL616" s="10">
        <v>42529</v>
      </c>
      <c r="AM616">
        <v>2119.1201169999999</v>
      </c>
      <c r="AN616">
        <v>3562060000</v>
      </c>
      <c r="AO616" s="107">
        <f t="shared" si="59"/>
        <v>-1.717758691825888E-3</v>
      </c>
    </row>
    <row r="617" spans="1:41" x14ac:dyDescent="0.15">
      <c r="A617" s="10">
        <v>42530</v>
      </c>
      <c r="B617" s="9">
        <v>36.3825</v>
      </c>
      <c r="C617">
        <v>43406000</v>
      </c>
      <c r="D617" s="107">
        <f t="shared" si="55"/>
        <v>-1.3385556242699104E-2</v>
      </c>
      <c r="H617" s="90">
        <v>42807</v>
      </c>
      <c r="I617" s="54">
        <v>37.25</v>
      </c>
      <c r="J617" s="54">
        <v>1091600</v>
      </c>
      <c r="K617" s="107">
        <f t="shared" si="60"/>
        <v>-6.4430067114092937E-3</v>
      </c>
      <c r="O617" s="90">
        <v>43951</v>
      </c>
      <c r="P617" s="54">
        <v>16.049999</v>
      </c>
      <c r="Q617" s="54">
        <v>2255300</v>
      </c>
      <c r="R617" s="107">
        <f t="shared" si="56"/>
        <v>-3.4890905600679423E-2</v>
      </c>
      <c r="W617" s="90">
        <v>42166</v>
      </c>
      <c r="X617" s="54">
        <v>80.291106999999997</v>
      </c>
      <c r="Y617" s="54">
        <v>1155280</v>
      </c>
      <c r="Z617" s="107">
        <f t="shared" si="57"/>
        <v>2.1835045816469556E-3</v>
      </c>
      <c r="AE617" s="90">
        <v>42166</v>
      </c>
      <c r="AF617" s="54">
        <v>23.434832</v>
      </c>
      <c r="AG617" s="54">
        <v>16867462</v>
      </c>
      <c r="AH617" s="107">
        <f t="shared" si="58"/>
        <v>-7.1134710929441347E-3</v>
      </c>
      <c r="AL617" s="10">
        <v>42530</v>
      </c>
      <c r="AM617">
        <v>2115.4799800000001</v>
      </c>
      <c r="AN617">
        <v>3290320000</v>
      </c>
      <c r="AO617" s="107">
        <f t="shared" si="59"/>
        <v>-9.1751811331252098E-3</v>
      </c>
    </row>
    <row r="618" spans="1:41" x14ac:dyDescent="0.15">
      <c r="A618" s="10">
        <v>42531</v>
      </c>
      <c r="B618" s="9">
        <v>35.895499999999998</v>
      </c>
      <c r="C618">
        <v>68514000</v>
      </c>
      <c r="D618" s="107">
        <f t="shared" si="55"/>
        <v>-3.7191012801047751E-3</v>
      </c>
      <c r="H618" s="90">
        <v>42808</v>
      </c>
      <c r="I618" s="54">
        <v>37.009998000000003</v>
      </c>
      <c r="J618" s="54">
        <v>497700</v>
      </c>
      <c r="K618" s="107">
        <f t="shared" si="60"/>
        <v>1.972450795593117E-2</v>
      </c>
      <c r="O618" s="90">
        <v>43952</v>
      </c>
      <c r="P618" s="54">
        <v>15.49</v>
      </c>
      <c r="Q618" s="54">
        <v>3095800</v>
      </c>
      <c r="R618" s="107">
        <f t="shared" si="56"/>
        <v>-1.291155584247905E-2</v>
      </c>
      <c r="W618" s="90">
        <v>42167</v>
      </c>
      <c r="X618" s="54">
        <v>80.466423000000006</v>
      </c>
      <c r="Y618" s="54">
        <v>905560</v>
      </c>
      <c r="Z618" s="107">
        <f t="shared" si="57"/>
        <v>-1.5250646844336524E-2</v>
      </c>
      <c r="AE618" s="90">
        <v>42167</v>
      </c>
      <c r="AF618" s="54">
        <v>23.268128999999998</v>
      </c>
      <c r="AG618" s="54">
        <v>16434317</v>
      </c>
      <c r="AH618" s="107">
        <f t="shared" si="58"/>
        <v>-3.3328850807035071E-4</v>
      </c>
      <c r="AL618" s="10">
        <v>42531</v>
      </c>
      <c r="AM618">
        <v>2096.070068</v>
      </c>
      <c r="AN618">
        <v>3515010000</v>
      </c>
      <c r="AO618" s="107">
        <f t="shared" si="59"/>
        <v>-8.1151910232802882E-3</v>
      </c>
    </row>
    <row r="619" spans="1:41" x14ac:dyDescent="0.15">
      <c r="A619" s="10">
        <v>42534</v>
      </c>
      <c r="B619" s="9">
        <v>35.762000999999998</v>
      </c>
      <c r="C619">
        <v>67044000</v>
      </c>
      <c r="D619" s="107">
        <f t="shared" si="55"/>
        <v>5.6763881864441146E-3</v>
      </c>
      <c r="H619" s="90">
        <v>42809</v>
      </c>
      <c r="I619" s="54">
        <v>37.740001999999997</v>
      </c>
      <c r="J619" s="54">
        <v>883500</v>
      </c>
      <c r="K619" s="107">
        <f t="shared" si="60"/>
        <v>2.6497083916423803E-2</v>
      </c>
      <c r="O619" s="90">
        <v>43955</v>
      </c>
      <c r="P619" s="54">
        <v>15.29</v>
      </c>
      <c r="Q619" s="54">
        <v>1180800</v>
      </c>
      <c r="R619" s="107">
        <f t="shared" si="56"/>
        <v>8.3060758665794765E-2</v>
      </c>
      <c r="W619" s="90">
        <v>42170</v>
      </c>
      <c r="X619" s="54">
        <v>79.239258000000007</v>
      </c>
      <c r="Y619" s="54">
        <v>496370</v>
      </c>
      <c r="Z619" s="107">
        <f t="shared" si="57"/>
        <v>0</v>
      </c>
      <c r="AE619" s="90">
        <v>42170</v>
      </c>
      <c r="AF619" s="54">
        <v>23.260373999999999</v>
      </c>
      <c r="AG619" s="54">
        <v>19259143</v>
      </c>
      <c r="AH619" s="107">
        <f t="shared" si="58"/>
        <v>8.6667995966016598E-3</v>
      </c>
      <c r="AL619" s="10">
        <v>42534</v>
      </c>
      <c r="AM619">
        <v>2079.0600589999999</v>
      </c>
      <c r="AN619">
        <v>3392030000</v>
      </c>
      <c r="AO619" s="107">
        <f t="shared" si="59"/>
        <v>-1.7988855029992257E-3</v>
      </c>
    </row>
    <row r="620" spans="1:41" x14ac:dyDescent="0.15">
      <c r="A620" s="10">
        <v>42535</v>
      </c>
      <c r="B620" s="9">
        <v>35.965000000000003</v>
      </c>
      <c r="C620">
        <v>50138000</v>
      </c>
      <c r="D620" s="107">
        <f t="shared" si="55"/>
        <v>-7.0067843736968394E-3</v>
      </c>
      <c r="H620" s="90">
        <v>42810</v>
      </c>
      <c r="I620" s="54">
        <v>38.740001999999997</v>
      </c>
      <c r="J620" s="54">
        <v>822500</v>
      </c>
      <c r="K620" s="107">
        <f t="shared" si="60"/>
        <v>1.8068920079044037E-3</v>
      </c>
      <c r="O620" s="90">
        <v>43956</v>
      </c>
      <c r="P620" s="54">
        <v>16.559999000000001</v>
      </c>
      <c r="Q620" s="54">
        <v>2336700</v>
      </c>
      <c r="R620" s="107">
        <f t="shared" si="56"/>
        <v>-2.3550665673349291E-2</v>
      </c>
      <c r="W620" s="90">
        <v>42171</v>
      </c>
      <c r="X620" s="54">
        <v>79.239258000000007</v>
      </c>
      <c r="Y620" s="54">
        <v>617410</v>
      </c>
      <c r="Z620" s="107">
        <f t="shared" si="57"/>
        <v>-6.6369879435268508E-3</v>
      </c>
      <c r="AE620" s="90">
        <v>42171</v>
      </c>
      <c r="AF620" s="54">
        <v>23.461967000000001</v>
      </c>
      <c r="AG620" s="54">
        <v>22362199</v>
      </c>
      <c r="AH620" s="107">
        <f t="shared" si="58"/>
        <v>4.9561061951863827E-4</v>
      </c>
      <c r="AL620" s="10">
        <v>42535</v>
      </c>
      <c r="AM620">
        <v>2075.320068</v>
      </c>
      <c r="AN620">
        <v>3759770000</v>
      </c>
      <c r="AO620" s="107">
        <f t="shared" si="59"/>
        <v>-1.8407126972377341E-3</v>
      </c>
    </row>
    <row r="621" spans="1:41" x14ac:dyDescent="0.15">
      <c r="A621" s="10">
        <v>42536</v>
      </c>
      <c r="B621" s="9">
        <v>35.713000999999998</v>
      </c>
      <c r="C621">
        <v>54188000</v>
      </c>
      <c r="D621" s="107">
        <f t="shared" si="55"/>
        <v>4.5501356774806379E-3</v>
      </c>
      <c r="H621" s="90">
        <v>42811</v>
      </c>
      <c r="I621" s="54">
        <v>38.810001</v>
      </c>
      <c r="J621" s="54">
        <v>936700</v>
      </c>
      <c r="K621" s="107">
        <f t="shared" si="60"/>
        <v>2.2674516292849445E-2</v>
      </c>
      <c r="O621" s="90">
        <v>43957</v>
      </c>
      <c r="P621" s="54">
        <v>16.170000000000002</v>
      </c>
      <c r="Q621" s="54">
        <v>1715500</v>
      </c>
      <c r="R621" s="107">
        <f t="shared" si="56"/>
        <v>2.7210946196660313E-2</v>
      </c>
      <c r="W621" s="90">
        <v>42172</v>
      </c>
      <c r="X621" s="54">
        <v>78.713347999999996</v>
      </c>
      <c r="Y621" s="54">
        <v>706090</v>
      </c>
      <c r="Z621" s="107">
        <f t="shared" si="57"/>
        <v>2.0044364013076965E-2</v>
      </c>
      <c r="AE621" s="90">
        <v>42172</v>
      </c>
      <c r="AF621" s="54">
        <v>23.473595</v>
      </c>
      <c r="AG621" s="54">
        <v>10832659</v>
      </c>
      <c r="AH621" s="107">
        <f t="shared" si="58"/>
        <v>2.3122576665397521E-3</v>
      </c>
      <c r="AL621" s="10">
        <v>42536</v>
      </c>
      <c r="AM621">
        <v>2071.5</v>
      </c>
      <c r="AN621">
        <v>3544720000</v>
      </c>
      <c r="AO621" s="107">
        <f t="shared" si="59"/>
        <v>3.1329905865316032E-3</v>
      </c>
    </row>
    <row r="622" spans="1:41" x14ac:dyDescent="0.15">
      <c r="A622" s="10">
        <v>42537</v>
      </c>
      <c r="B622" s="9">
        <v>35.875500000000002</v>
      </c>
      <c r="C622">
        <v>61960000</v>
      </c>
      <c r="D622" s="107">
        <f t="shared" si="55"/>
        <v>-1.5498041839138277E-2</v>
      </c>
      <c r="H622" s="90">
        <v>42814</v>
      </c>
      <c r="I622" s="54">
        <v>39.689999</v>
      </c>
      <c r="J622" s="54">
        <v>1081500</v>
      </c>
      <c r="K622" s="107">
        <f t="shared" si="60"/>
        <v>-2.7966667371294163E-2</v>
      </c>
      <c r="O622" s="90">
        <v>43958</v>
      </c>
      <c r="P622" s="54">
        <v>16.610001</v>
      </c>
      <c r="Q622" s="54">
        <v>2664900</v>
      </c>
      <c r="R622" s="107">
        <f t="shared" si="56"/>
        <v>6.0204692341680133E-2</v>
      </c>
      <c r="W622" s="90">
        <v>42173</v>
      </c>
      <c r="X622" s="54">
        <v>80.291106999999997</v>
      </c>
      <c r="Y622" s="54">
        <v>1777990</v>
      </c>
      <c r="Z622" s="107">
        <f t="shared" si="57"/>
        <v>-7.641830121983384E-3</v>
      </c>
      <c r="AE622" s="90">
        <v>42173</v>
      </c>
      <c r="AF622" s="54">
        <v>23.527871999999999</v>
      </c>
      <c r="AG622" s="54">
        <v>16602775</v>
      </c>
      <c r="AH622" s="107">
        <f t="shared" si="58"/>
        <v>7.9089600623465373E-3</v>
      </c>
      <c r="AL622" s="10">
        <v>42537</v>
      </c>
      <c r="AM622">
        <v>2077.98999</v>
      </c>
      <c r="AN622">
        <v>3628280000</v>
      </c>
      <c r="AO622" s="107">
        <f t="shared" si="59"/>
        <v>-3.2579651646926777E-3</v>
      </c>
    </row>
    <row r="623" spans="1:41" x14ac:dyDescent="0.15">
      <c r="A623" s="10">
        <v>42538</v>
      </c>
      <c r="B623" s="9">
        <v>35.319499999999998</v>
      </c>
      <c r="C623">
        <v>117956000</v>
      </c>
      <c r="D623" s="107">
        <f t="shared" si="55"/>
        <v>1.0787242175002376E-2</v>
      </c>
      <c r="H623" s="90">
        <v>42815</v>
      </c>
      <c r="I623" s="54">
        <v>38.580002</v>
      </c>
      <c r="J623" s="54">
        <v>676800</v>
      </c>
      <c r="K623" s="107">
        <f t="shared" si="60"/>
        <v>3.8879728414735748E-3</v>
      </c>
      <c r="O623" s="90">
        <v>43959</v>
      </c>
      <c r="P623" s="54">
        <v>17.610001</v>
      </c>
      <c r="Q623" s="54">
        <v>2695600</v>
      </c>
      <c r="R623" s="107">
        <f t="shared" si="56"/>
        <v>7.949971155595037E-3</v>
      </c>
      <c r="W623" s="90">
        <v>42174</v>
      </c>
      <c r="X623" s="54">
        <v>79.677536000000003</v>
      </c>
      <c r="Y623" s="54">
        <v>1216650</v>
      </c>
      <c r="Z623" s="107">
        <f t="shared" si="57"/>
        <v>-4.4005376873101909E-3</v>
      </c>
      <c r="AE623" s="90">
        <v>42174</v>
      </c>
      <c r="AF623" s="54">
        <v>23.713953</v>
      </c>
      <c r="AG623" s="54">
        <v>25043278</v>
      </c>
      <c r="AH623" s="107">
        <f t="shared" si="58"/>
        <v>9.4818438747854561E-3</v>
      </c>
      <c r="AL623" s="10">
        <v>42538</v>
      </c>
      <c r="AM623">
        <v>2071.219971</v>
      </c>
      <c r="AN623">
        <v>4952630000</v>
      </c>
      <c r="AO623" s="107">
        <f t="shared" si="59"/>
        <v>5.8081851123672479E-3</v>
      </c>
    </row>
    <row r="624" spans="1:41" x14ac:dyDescent="0.15">
      <c r="A624" s="10">
        <v>42541</v>
      </c>
      <c r="B624" s="9">
        <v>35.700499999999998</v>
      </c>
      <c r="C624">
        <v>73544000</v>
      </c>
      <c r="D624" s="107">
        <f t="shared" si="55"/>
        <v>2.5349785017017012E-3</v>
      </c>
      <c r="H624" s="90">
        <v>42816</v>
      </c>
      <c r="I624" s="54">
        <v>38.729999999999997</v>
      </c>
      <c r="J624" s="54">
        <v>695500</v>
      </c>
      <c r="K624" s="107">
        <f t="shared" si="60"/>
        <v>-1.1102530338239047E-2</v>
      </c>
      <c r="O624" s="90">
        <v>43962</v>
      </c>
      <c r="P624" s="54">
        <v>17.75</v>
      </c>
      <c r="Q624" s="54">
        <v>2856500</v>
      </c>
      <c r="R624" s="107">
        <f t="shared" si="56"/>
        <v>5.4647830985915524E-2</v>
      </c>
      <c r="W624" s="90">
        <v>42177</v>
      </c>
      <c r="X624" s="54">
        <v>79.326911999999993</v>
      </c>
      <c r="Y624" s="54">
        <v>885290</v>
      </c>
      <c r="Z624" s="107">
        <f t="shared" si="57"/>
        <v>6.629843350009601E-3</v>
      </c>
      <c r="AE624" s="90">
        <v>42177</v>
      </c>
      <c r="AF624" s="54">
        <v>23.938804999999999</v>
      </c>
      <c r="AG624" s="54">
        <v>12277505</v>
      </c>
      <c r="AH624" s="107">
        <f t="shared" si="58"/>
        <v>2.9150160168813777E-3</v>
      </c>
      <c r="AL624" s="10">
        <v>42541</v>
      </c>
      <c r="AM624">
        <v>2083.25</v>
      </c>
      <c r="AN624">
        <v>3467440000</v>
      </c>
      <c r="AO624" s="107">
        <f t="shared" si="59"/>
        <v>2.712061442457836E-3</v>
      </c>
    </row>
    <row r="625" spans="1:41" x14ac:dyDescent="0.15">
      <c r="A625" s="10">
        <v>42542</v>
      </c>
      <c r="B625" s="9">
        <v>35.790999999999997</v>
      </c>
      <c r="C625">
        <v>42750000</v>
      </c>
      <c r="D625" s="107">
        <f t="shared" si="55"/>
        <v>-7.2923640021234082E-3</v>
      </c>
      <c r="H625" s="90">
        <v>42817</v>
      </c>
      <c r="I625" s="54">
        <v>38.299999</v>
      </c>
      <c r="J625" s="54">
        <v>436100</v>
      </c>
      <c r="K625" s="107">
        <f t="shared" si="60"/>
        <v>1.8276762879287922E-3</v>
      </c>
      <c r="O625" s="90">
        <v>43963</v>
      </c>
      <c r="P625" s="54">
        <v>18.719999000000001</v>
      </c>
      <c r="Q625" s="54">
        <v>6315200</v>
      </c>
      <c r="R625" s="107">
        <f t="shared" si="56"/>
        <v>-9.0811970663033925E-3</v>
      </c>
      <c r="W625" s="90">
        <v>42178</v>
      </c>
      <c r="X625" s="54">
        <v>79.852836999999994</v>
      </c>
      <c r="Y625" s="54">
        <v>1421130</v>
      </c>
      <c r="Z625" s="107">
        <f t="shared" si="57"/>
        <v>-2.4149023033458339E-2</v>
      </c>
      <c r="AE625" s="90">
        <v>42178</v>
      </c>
      <c r="AF625" s="54">
        <v>24.008586999999999</v>
      </c>
      <c r="AG625" s="54">
        <v>13147121</v>
      </c>
      <c r="AH625" s="107">
        <f t="shared" si="58"/>
        <v>-5.1673178434032963E-3</v>
      </c>
      <c r="AL625" s="10">
        <v>42542</v>
      </c>
      <c r="AM625">
        <v>2088.8999020000001</v>
      </c>
      <c r="AN625">
        <v>3232880000</v>
      </c>
      <c r="AO625" s="107">
        <f t="shared" si="59"/>
        <v>-1.6515635798043382E-3</v>
      </c>
    </row>
    <row r="626" spans="1:41" x14ac:dyDescent="0.15">
      <c r="A626" s="10">
        <v>42543</v>
      </c>
      <c r="B626" s="9">
        <v>35.529998999999997</v>
      </c>
      <c r="C626">
        <v>45210000</v>
      </c>
      <c r="D626" s="107">
        <f t="shared" si="55"/>
        <v>1.6155390266124225E-2</v>
      </c>
      <c r="H626" s="90">
        <v>42818</v>
      </c>
      <c r="I626" s="54">
        <v>38.369999</v>
      </c>
      <c r="J626" s="54">
        <v>486400</v>
      </c>
      <c r="K626" s="107">
        <f t="shared" si="60"/>
        <v>2.5540761676850599E-2</v>
      </c>
      <c r="O626" s="90">
        <v>43964</v>
      </c>
      <c r="P626" s="54">
        <v>18.549999</v>
      </c>
      <c r="Q626" s="54">
        <v>4559900</v>
      </c>
      <c r="R626" s="107">
        <f t="shared" si="56"/>
        <v>4.7978547060838039E-2</v>
      </c>
      <c r="W626" s="90">
        <v>42179</v>
      </c>
      <c r="X626" s="54">
        <v>77.924469000000002</v>
      </c>
      <c r="Y626" s="54">
        <v>2628580</v>
      </c>
      <c r="Z626" s="107">
        <f t="shared" si="57"/>
        <v>-3.3747807764978877E-3</v>
      </c>
      <c r="AE626" s="90">
        <v>42179</v>
      </c>
      <c r="AF626" s="54">
        <v>23.884526999999999</v>
      </c>
      <c r="AG626" s="54">
        <v>20029680</v>
      </c>
      <c r="AH626" s="107">
        <f t="shared" si="58"/>
        <v>-1.622807937540216E-4</v>
      </c>
      <c r="AL626" s="10">
        <v>42543</v>
      </c>
      <c r="AM626">
        <v>2085.4499510000001</v>
      </c>
      <c r="AN626">
        <v>3168160000</v>
      </c>
      <c r="AO626" s="107">
        <f t="shared" si="59"/>
        <v>1.3364078570495375E-2</v>
      </c>
    </row>
    <row r="627" spans="1:41" x14ac:dyDescent="0.15">
      <c r="A627" s="10">
        <v>42544</v>
      </c>
      <c r="B627" s="9">
        <v>36.103999999999999</v>
      </c>
      <c r="C627">
        <v>56500000</v>
      </c>
      <c r="D627" s="107">
        <f t="shared" si="55"/>
        <v>-3.2018557500553824E-2</v>
      </c>
      <c r="H627" s="90">
        <v>42821</v>
      </c>
      <c r="I627" s="54">
        <v>39.349997999999999</v>
      </c>
      <c r="J627" s="54">
        <v>1020700</v>
      </c>
      <c r="K627" s="107">
        <f t="shared" si="60"/>
        <v>-8.6404070465263549E-3</v>
      </c>
      <c r="O627" s="90">
        <v>43965</v>
      </c>
      <c r="P627" s="54">
        <v>19.440000999999999</v>
      </c>
      <c r="Q627" s="54">
        <v>5218200</v>
      </c>
      <c r="R627" s="107">
        <f t="shared" si="56"/>
        <v>0.10133739190651281</v>
      </c>
      <c r="W627" s="90">
        <v>42180</v>
      </c>
      <c r="X627" s="54">
        <v>77.661490999999998</v>
      </c>
      <c r="Y627" s="54">
        <v>2819010</v>
      </c>
      <c r="Z627" s="107">
        <f t="shared" si="57"/>
        <v>-1.1285644773416648E-3</v>
      </c>
      <c r="AE627" s="90">
        <v>42180</v>
      </c>
      <c r="AF627" s="54">
        <v>23.880651</v>
      </c>
      <c r="AG627" s="54">
        <v>14268830</v>
      </c>
      <c r="AH627" s="107">
        <f t="shared" si="58"/>
        <v>-9.0908744489419657E-3</v>
      </c>
      <c r="AL627" s="10">
        <v>42544</v>
      </c>
      <c r="AM627">
        <v>2113.320068</v>
      </c>
      <c r="AN627">
        <v>3297940000</v>
      </c>
      <c r="AO627" s="107">
        <f t="shared" si="59"/>
        <v>-3.591979991551375E-2</v>
      </c>
    </row>
    <row r="628" spans="1:41" x14ac:dyDescent="0.15">
      <c r="A628" s="10">
        <v>42545</v>
      </c>
      <c r="B628" s="9">
        <v>34.948002000000002</v>
      </c>
      <c r="C628">
        <v>152650000</v>
      </c>
      <c r="D628" s="107">
        <f t="shared" si="55"/>
        <v>-1.0873325462210981E-2</v>
      </c>
      <c r="H628" s="90">
        <v>42822</v>
      </c>
      <c r="I628" s="54">
        <v>39.009998000000003</v>
      </c>
      <c r="J628" s="54">
        <v>824600</v>
      </c>
      <c r="K628" s="107">
        <f t="shared" si="60"/>
        <v>3.1786774252077654E-2</v>
      </c>
      <c r="O628" s="90">
        <v>43966</v>
      </c>
      <c r="P628" s="54">
        <v>21.41</v>
      </c>
      <c r="Q628" s="54">
        <v>11808500</v>
      </c>
      <c r="R628" s="107">
        <f t="shared" si="56"/>
        <v>-1.4946286781877594E-2</v>
      </c>
      <c r="W628" s="90">
        <v>42181</v>
      </c>
      <c r="X628" s="54">
        <v>77.573845000000006</v>
      </c>
      <c r="Y628" s="54">
        <v>6638760</v>
      </c>
      <c r="Z628" s="107">
        <f t="shared" si="57"/>
        <v>-2.8248799579291384E-2</v>
      </c>
      <c r="AE628" s="90">
        <v>42181</v>
      </c>
      <c r="AF628" s="54">
        <v>23.663554999999999</v>
      </c>
      <c r="AG628" s="54">
        <v>15897103</v>
      </c>
      <c r="AH628" s="107">
        <f t="shared" si="58"/>
        <v>-2.7359160531881144E-2</v>
      </c>
      <c r="AL628" s="10">
        <v>42545</v>
      </c>
      <c r="AM628">
        <v>2037.410034</v>
      </c>
      <c r="AN628">
        <v>7597450000</v>
      </c>
      <c r="AO628" s="107">
        <f t="shared" si="59"/>
        <v>-1.8096502120201086E-2</v>
      </c>
    </row>
    <row r="629" spans="1:41" x14ac:dyDescent="0.15">
      <c r="A629" s="10">
        <v>42548</v>
      </c>
      <c r="B629" s="9">
        <v>34.568001000000002</v>
      </c>
      <c r="C629">
        <v>111360000</v>
      </c>
      <c r="D629" s="107">
        <f t="shared" si="55"/>
        <v>2.3996122888332527E-2</v>
      </c>
      <c r="H629" s="90">
        <v>42823</v>
      </c>
      <c r="I629" s="54">
        <v>40.25</v>
      </c>
      <c r="J629" s="54">
        <v>1305300</v>
      </c>
      <c r="K629" s="107">
        <f t="shared" si="60"/>
        <v>-8.695602484471987E-3</v>
      </c>
      <c r="O629" s="90">
        <v>43969</v>
      </c>
      <c r="P629" s="54">
        <v>21.09</v>
      </c>
      <c r="Q629" s="54">
        <v>4942600</v>
      </c>
      <c r="R629" s="107">
        <f t="shared" si="56"/>
        <v>2.3470791844476091E-2</v>
      </c>
      <c r="W629" s="90">
        <v>42184</v>
      </c>
      <c r="X629" s="54">
        <v>75.382476999999994</v>
      </c>
      <c r="Y629" s="54">
        <v>1918760</v>
      </c>
      <c r="Z629" s="107">
        <f t="shared" si="57"/>
        <v>6.9770458723450446E-3</v>
      </c>
      <c r="AE629" s="90">
        <v>42184</v>
      </c>
      <c r="AF629" s="54">
        <v>23.01614</v>
      </c>
      <c r="AG629" s="54">
        <v>18184954</v>
      </c>
      <c r="AH629" s="107">
        <f t="shared" si="58"/>
        <v>1.4654064495610353E-2</v>
      </c>
      <c r="AL629" s="10">
        <v>42548</v>
      </c>
      <c r="AM629">
        <v>2000.540039</v>
      </c>
      <c r="AN629">
        <v>5431220000</v>
      </c>
      <c r="AO629" s="107">
        <f t="shared" si="59"/>
        <v>1.777016520887531E-2</v>
      </c>
    </row>
    <row r="630" spans="1:41" x14ac:dyDescent="0.15">
      <c r="A630" s="10">
        <v>42549</v>
      </c>
      <c r="B630" s="9">
        <v>35.397499000000003</v>
      </c>
      <c r="C630">
        <v>80740000</v>
      </c>
      <c r="D630" s="107">
        <f t="shared" si="55"/>
        <v>1.0805848175883703E-2</v>
      </c>
      <c r="H630" s="90">
        <v>42824</v>
      </c>
      <c r="I630" s="54">
        <v>39.900002000000001</v>
      </c>
      <c r="J630" s="54">
        <v>505500</v>
      </c>
      <c r="K630" s="107">
        <f t="shared" si="60"/>
        <v>1.4786966677345026E-2</v>
      </c>
      <c r="O630" s="90">
        <v>43970</v>
      </c>
      <c r="P630" s="54">
        <v>21.584999</v>
      </c>
      <c r="Q630" s="54">
        <v>3108800</v>
      </c>
      <c r="R630" s="107">
        <f t="shared" si="56"/>
        <v>3.8221034895577155E-2</v>
      </c>
      <c r="W630" s="90">
        <v>42185</v>
      </c>
      <c r="X630" s="54">
        <v>75.908423999999997</v>
      </c>
      <c r="Y630" s="54">
        <v>762670</v>
      </c>
      <c r="Z630" s="107">
        <f t="shared" si="57"/>
        <v>1.0392324836042022E-2</v>
      </c>
      <c r="AE630" s="90">
        <v>42185</v>
      </c>
      <c r="AF630" s="54">
        <v>23.35342</v>
      </c>
      <c r="AG630" s="54">
        <v>20587565</v>
      </c>
      <c r="AH630" s="107">
        <f t="shared" si="58"/>
        <v>3.1538849556083104E-3</v>
      </c>
      <c r="AL630" s="10">
        <v>42549</v>
      </c>
      <c r="AM630">
        <v>2036.089966</v>
      </c>
      <c r="AN630">
        <v>4385810000</v>
      </c>
      <c r="AO630" s="107">
        <f t="shared" si="59"/>
        <v>1.7032672710494579E-2</v>
      </c>
    </row>
    <row r="631" spans="1:41" x14ac:dyDescent="0.15">
      <c r="A631" s="10">
        <v>42550</v>
      </c>
      <c r="B631" s="9">
        <v>35.779998999999997</v>
      </c>
      <c r="C631">
        <v>61402000</v>
      </c>
      <c r="D631" s="107">
        <f t="shared" si="55"/>
        <v>2.7920626828326078E-5</v>
      </c>
      <c r="H631" s="90">
        <v>42825</v>
      </c>
      <c r="I631" s="54">
        <v>40.490001999999997</v>
      </c>
      <c r="J631" s="54">
        <v>696600</v>
      </c>
      <c r="K631" s="107">
        <f t="shared" si="60"/>
        <v>2.1733686256671492E-2</v>
      </c>
      <c r="O631" s="90">
        <v>43971</v>
      </c>
      <c r="P631" s="54">
        <v>22.41</v>
      </c>
      <c r="Q631" s="54">
        <v>4163500</v>
      </c>
      <c r="R631" s="107">
        <f t="shared" si="56"/>
        <v>-1.2494466755912481E-2</v>
      </c>
      <c r="W631" s="90">
        <v>42186</v>
      </c>
      <c r="X631" s="54">
        <v>76.697288999999998</v>
      </c>
      <c r="Y631" s="54">
        <v>778530</v>
      </c>
      <c r="Z631" s="107">
        <f t="shared" si="57"/>
        <v>1.1428774229556016E-2</v>
      </c>
      <c r="AE631" s="90">
        <v>42186</v>
      </c>
      <c r="AF631" s="54">
        <v>23.427074000000001</v>
      </c>
      <c r="AG631" s="54">
        <v>19601762</v>
      </c>
      <c r="AH631" s="107">
        <f t="shared" si="58"/>
        <v>2.3498325057580871E-2</v>
      </c>
      <c r="AL631" s="10">
        <v>42550</v>
      </c>
      <c r="AM631">
        <v>2070.7700199999999</v>
      </c>
      <c r="AN631">
        <v>4241740000</v>
      </c>
      <c r="AO631" s="107">
        <f t="shared" si="59"/>
        <v>1.3565044272757953E-2</v>
      </c>
    </row>
    <row r="632" spans="1:41" x14ac:dyDescent="0.15">
      <c r="A632" s="10">
        <v>42551</v>
      </c>
      <c r="B632" s="9">
        <v>35.780997999999997</v>
      </c>
      <c r="C632">
        <v>57102000</v>
      </c>
      <c r="D632" s="107">
        <f t="shared" si="55"/>
        <v>1.4057796822771751E-2</v>
      </c>
      <c r="H632" s="90">
        <v>42828</v>
      </c>
      <c r="I632" s="54">
        <v>41.369999</v>
      </c>
      <c r="J632" s="54">
        <v>908700</v>
      </c>
      <c r="K632" s="107">
        <f t="shared" si="60"/>
        <v>-1.933720133761696E-3</v>
      </c>
      <c r="O632" s="90">
        <v>43972</v>
      </c>
      <c r="P632" s="54">
        <v>22.129999000000002</v>
      </c>
      <c r="Q632" s="54">
        <v>2646100</v>
      </c>
      <c r="R632" s="107">
        <f t="shared" si="56"/>
        <v>6.2358836979613086E-2</v>
      </c>
      <c r="W632" s="90">
        <v>42187</v>
      </c>
      <c r="X632" s="54">
        <v>77.573845000000006</v>
      </c>
      <c r="Y632" s="54">
        <v>1416930</v>
      </c>
      <c r="Z632" s="107">
        <f t="shared" si="57"/>
        <v>4.5198739343137451E-3</v>
      </c>
      <c r="AE632" s="90">
        <v>42187</v>
      </c>
      <c r="AF632" s="54">
        <v>23.977571000000001</v>
      </c>
      <c r="AG632" s="54">
        <v>39197110</v>
      </c>
      <c r="AH632" s="107">
        <f t="shared" si="58"/>
        <v>-1.4550681551521727E-3</v>
      </c>
      <c r="AL632" s="10">
        <v>42551</v>
      </c>
      <c r="AM632">
        <v>2098.860107</v>
      </c>
      <c r="AN632">
        <v>4622820000</v>
      </c>
      <c r="AO632" s="107">
        <f t="shared" si="59"/>
        <v>1.9486024753911924E-3</v>
      </c>
    </row>
    <row r="633" spans="1:41" x14ac:dyDescent="0.15">
      <c r="A633" s="10">
        <v>42552</v>
      </c>
      <c r="B633" s="9">
        <v>36.283999999999999</v>
      </c>
      <c r="C633">
        <v>58408000</v>
      </c>
      <c r="D633" s="107">
        <f t="shared" si="55"/>
        <v>3.334775658692557E-3</v>
      </c>
      <c r="H633" s="90">
        <v>42829</v>
      </c>
      <c r="I633" s="54">
        <v>41.290000999999997</v>
      </c>
      <c r="J633" s="54">
        <v>407400</v>
      </c>
      <c r="K633" s="107">
        <f t="shared" si="60"/>
        <v>-2.6156502151695071E-2</v>
      </c>
      <c r="O633" s="90">
        <v>43973</v>
      </c>
      <c r="P633" s="54">
        <v>23.51</v>
      </c>
      <c r="Q633" s="54">
        <v>3338000</v>
      </c>
      <c r="R633" s="107">
        <f t="shared" si="56"/>
        <v>4.2535091450446538E-2</v>
      </c>
      <c r="W633" s="90">
        <v>42191</v>
      </c>
      <c r="X633" s="54">
        <v>77.924469000000002</v>
      </c>
      <c r="Y633" s="54">
        <v>1013270</v>
      </c>
      <c r="Z633" s="107">
        <f t="shared" si="57"/>
        <v>0</v>
      </c>
      <c r="AE633" s="90">
        <v>42191</v>
      </c>
      <c r="AF633" s="54">
        <v>23.942682000000001</v>
      </c>
      <c r="AG633" s="54">
        <v>38425622</v>
      </c>
      <c r="AH633" s="107">
        <f t="shared" si="58"/>
        <v>3.5620487295449088E-3</v>
      </c>
      <c r="AL633" s="10">
        <v>42552</v>
      </c>
      <c r="AM633">
        <v>2102.9499510000001</v>
      </c>
      <c r="AN633">
        <v>3458890000</v>
      </c>
      <c r="AO633" s="107">
        <f t="shared" si="59"/>
        <v>-6.8474772750309887E-3</v>
      </c>
    </row>
    <row r="634" spans="1:41" x14ac:dyDescent="0.15">
      <c r="A634" s="10">
        <v>42556</v>
      </c>
      <c r="B634" s="9">
        <v>36.404998999999997</v>
      </c>
      <c r="C634">
        <v>48628000</v>
      </c>
      <c r="D634" s="107">
        <f t="shared" si="55"/>
        <v>1.3061447962133155E-2</v>
      </c>
      <c r="H634" s="90">
        <v>42830</v>
      </c>
      <c r="I634" s="54">
        <v>40.209999000000003</v>
      </c>
      <c r="J634" s="54">
        <v>634700</v>
      </c>
      <c r="K634" s="107">
        <f t="shared" si="60"/>
        <v>3.4319846663015241E-2</v>
      </c>
      <c r="O634" s="90">
        <v>43977</v>
      </c>
      <c r="P634" s="54">
        <v>24.51</v>
      </c>
      <c r="Q634" s="54">
        <v>2601300</v>
      </c>
      <c r="R634" s="107">
        <f t="shared" si="56"/>
        <v>-3.6719665442676463E-2</v>
      </c>
      <c r="W634" s="90">
        <v>42192</v>
      </c>
      <c r="X634" s="54">
        <v>77.924469000000002</v>
      </c>
      <c r="Y634" s="54">
        <v>1092970</v>
      </c>
      <c r="Z634" s="107">
        <f t="shared" si="57"/>
        <v>-1.6873095407297645E-2</v>
      </c>
      <c r="AE634" s="90">
        <v>42192</v>
      </c>
      <c r="AF634" s="54">
        <v>24.027967</v>
      </c>
      <c r="AG634" s="54">
        <v>50104375</v>
      </c>
      <c r="AH634" s="107">
        <f t="shared" si="58"/>
        <v>-1.5972970164308875E-2</v>
      </c>
      <c r="AL634" s="10">
        <v>42556</v>
      </c>
      <c r="AM634">
        <v>2088.5500489999999</v>
      </c>
      <c r="AN634">
        <v>3658380000</v>
      </c>
      <c r="AO634" s="107">
        <f t="shared" si="59"/>
        <v>5.3529629349093888E-3</v>
      </c>
    </row>
    <row r="635" spans="1:41" x14ac:dyDescent="0.15">
      <c r="A635" s="10">
        <v>42557</v>
      </c>
      <c r="B635" s="9">
        <v>36.880501000000002</v>
      </c>
      <c r="C635">
        <v>78764000</v>
      </c>
      <c r="D635" s="107">
        <f t="shared" si="55"/>
        <v>-1.4100133834950013E-3</v>
      </c>
      <c r="H635" s="90">
        <v>42831</v>
      </c>
      <c r="I635" s="54">
        <v>41.59</v>
      </c>
      <c r="J635" s="54">
        <v>748000</v>
      </c>
      <c r="K635" s="107">
        <f t="shared" si="60"/>
        <v>2.548694397691742E-2</v>
      </c>
      <c r="O635" s="90">
        <v>43978</v>
      </c>
      <c r="P635" s="54">
        <v>23.610001</v>
      </c>
      <c r="Q635" s="54">
        <v>4137900</v>
      </c>
      <c r="R635" s="107">
        <f t="shared" si="56"/>
        <v>-1.905976200509274E-2</v>
      </c>
      <c r="W635" s="90">
        <v>42193</v>
      </c>
      <c r="X635" s="54">
        <v>76.609641999999994</v>
      </c>
      <c r="Y635" s="54">
        <v>930230</v>
      </c>
      <c r="Z635" s="107">
        <f t="shared" si="57"/>
        <v>-3.4324922181464546E-3</v>
      </c>
      <c r="AE635" s="90">
        <v>42193</v>
      </c>
      <c r="AF635" s="54">
        <v>23.644169000000002</v>
      </c>
      <c r="AG635" s="54">
        <v>33981552</v>
      </c>
      <c r="AH635" s="107">
        <f t="shared" si="58"/>
        <v>1.2789157445118882E-2</v>
      </c>
      <c r="AL635" s="10">
        <v>42557</v>
      </c>
      <c r="AM635">
        <v>2099.7299800000001</v>
      </c>
      <c r="AN635">
        <v>3909380000</v>
      </c>
      <c r="AO635" s="107">
        <f t="shared" si="59"/>
        <v>-8.7157778258706298E-4</v>
      </c>
    </row>
    <row r="636" spans="1:41" x14ac:dyDescent="0.15">
      <c r="A636" s="10">
        <v>42558</v>
      </c>
      <c r="B636" s="9">
        <v>36.828499000000001</v>
      </c>
      <c r="C636">
        <v>58916000</v>
      </c>
      <c r="D636" s="107">
        <f t="shared" si="55"/>
        <v>1.2544687199986138E-2</v>
      </c>
      <c r="H636" s="90">
        <v>42832</v>
      </c>
      <c r="I636" s="54">
        <v>42.650002000000001</v>
      </c>
      <c r="J636" s="54">
        <v>1632500</v>
      </c>
      <c r="K636" s="107">
        <f t="shared" si="60"/>
        <v>3.2590830828096884E-2</v>
      </c>
      <c r="O636" s="90">
        <v>43979</v>
      </c>
      <c r="P636" s="54">
        <v>23.16</v>
      </c>
      <c r="Q636" s="54">
        <v>1898900</v>
      </c>
      <c r="R636" s="107">
        <f t="shared" si="56"/>
        <v>-1.7270725388601749E-3</v>
      </c>
      <c r="W636" s="90">
        <v>42194</v>
      </c>
      <c r="X636" s="54">
        <v>76.346680000000006</v>
      </c>
      <c r="Y636" s="54">
        <v>461790</v>
      </c>
      <c r="Z636" s="107">
        <f t="shared" si="57"/>
        <v>9.1850490420799513E-3</v>
      </c>
      <c r="AE636" s="90">
        <v>42194</v>
      </c>
      <c r="AF636" s="54">
        <v>23.946558</v>
      </c>
      <c r="AG636" s="54">
        <v>21711888</v>
      </c>
      <c r="AH636" s="107">
        <f t="shared" si="58"/>
        <v>9.7134210269385068E-3</v>
      </c>
      <c r="AL636" s="10">
        <v>42558</v>
      </c>
      <c r="AM636">
        <v>2097.8999020000001</v>
      </c>
      <c r="AN636">
        <v>3604550000</v>
      </c>
      <c r="AO636" s="107">
        <f t="shared" si="59"/>
        <v>1.5253349299217511E-2</v>
      </c>
    </row>
    <row r="637" spans="1:41" x14ac:dyDescent="0.15">
      <c r="A637" s="10">
        <v>42559</v>
      </c>
      <c r="B637" s="9">
        <v>37.290500999999999</v>
      </c>
      <c r="C637">
        <v>68584000</v>
      </c>
      <c r="D637" s="107">
        <f t="shared" si="55"/>
        <v>1.0686313922143365E-2</v>
      </c>
      <c r="H637" s="90">
        <v>42835</v>
      </c>
      <c r="I637" s="54">
        <v>44.040000999999997</v>
      </c>
      <c r="J637" s="54">
        <v>1366800</v>
      </c>
      <c r="K637" s="107">
        <f t="shared" si="60"/>
        <v>-9.0828789944841226E-4</v>
      </c>
      <c r="O637" s="90">
        <v>43980</v>
      </c>
      <c r="P637" s="54">
        <v>23.120000999999998</v>
      </c>
      <c r="Q637" s="54">
        <v>2332100</v>
      </c>
      <c r="R637" s="107">
        <f t="shared" si="56"/>
        <v>2.1626296642461185E-2</v>
      </c>
      <c r="W637" s="90">
        <v>42195</v>
      </c>
      <c r="X637" s="54">
        <v>77.047927999999999</v>
      </c>
      <c r="Y637" s="54">
        <v>722190</v>
      </c>
      <c r="Z637" s="107">
        <f t="shared" si="57"/>
        <v>4.5504273651588711E-3</v>
      </c>
      <c r="AE637" s="90">
        <v>42195</v>
      </c>
      <c r="AF637" s="54">
        <v>24.179161000000001</v>
      </c>
      <c r="AG637" s="54">
        <v>20200990</v>
      </c>
      <c r="AH637" s="107">
        <f t="shared" si="58"/>
        <v>1.7636716178861755E-2</v>
      </c>
      <c r="AL637" s="10">
        <v>42559</v>
      </c>
      <c r="AM637">
        <v>2129.8999020000001</v>
      </c>
      <c r="AN637">
        <v>3607500000</v>
      </c>
      <c r="AO637" s="107">
        <f t="shared" si="59"/>
        <v>3.408615584790109E-3</v>
      </c>
    </row>
    <row r="638" spans="1:41" x14ac:dyDescent="0.15">
      <c r="A638" s="10">
        <v>42562</v>
      </c>
      <c r="B638" s="9">
        <v>37.688999000000003</v>
      </c>
      <c r="C638">
        <v>63906000</v>
      </c>
      <c r="D638" s="107">
        <f t="shared" si="55"/>
        <v>-7.3893976329805211E-3</v>
      </c>
      <c r="H638" s="90">
        <v>42836</v>
      </c>
      <c r="I638" s="54">
        <v>44</v>
      </c>
      <c r="J638" s="54">
        <v>952500</v>
      </c>
      <c r="K638" s="107">
        <f t="shared" si="60"/>
        <v>1.4318204545454627E-2</v>
      </c>
      <c r="O638" s="90">
        <v>43983</v>
      </c>
      <c r="P638" s="54">
        <v>23.620000999999998</v>
      </c>
      <c r="Q638" s="54">
        <v>2535600</v>
      </c>
      <c r="R638" s="107">
        <f t="shared" si="56"/>
        <v>2.4978745767199717E-2</v>
      </c>
      <c r="W638" s="90">
        <v>42198</v>
      </c>
      <c r="X638" s="54">
        <v>77.398528999999996</v>
      </c>
      <c r="Y638" s="54">
        <v>1196560</v>
      </c>
      <c r="Z638" s="107">
        <f t="shared" si="57"/>
        <v>2.2651076482347321E-3</v>
      </c>
      <c r="AE638" s="90">
        <v>42198</v>
      </c>
      <c r="AF638" s="54">
        <v>24.605602000000001</v>
      </c>
      <c r="AG638" s="54">
        <v>35042436</v>
      </c>
      <c r="AH638" s="107">
        <f t="shared" si="58"/>
        <v>1.8905857292172978E-3</v>
      </c>
      <c r="AL638" s="10">
        <v>42562</v>
      </c>
      <c r="AM638">
        <v>2137.1599120000001</v>
      </c>
      <c r="AN638">
        <v>3253340000</v>
      </c>
      <c r="AO638" s="107">
        <f t="shared" si="59"/>
        <v>7.0092934627346004E-3</v>
      </c>
    </row>
    <row r="639" spans="1:41" x14ac:dyDescent="0.15">
      <c r="A639" s="10">
        <v>42563</v>
      </c>
      <c r="B639" s="9">
        <v>37.410499999999999</v>
      </c>
      <c r="C639">
        <v>112474000</v>
      </c>
      <c r="D639" s="107">
        <f t="shared" si="55"/>
        <v>-7.4577992809504723E-3</v>
      </c>
      <c r="H639" s="90">
        <v>42837</v>
      </c>
      <c r="I639" s="54">
        <v>44.630001</v>
      </c>
      <c r="J639" s="54">
        <v>665000</v>
      </c>
      <c r="K639" s="107">
        <f t="shared" si="60"/>
        <v>-2.509529408256117E-2</v>
      </c>
      <c r="O639" s="90">
        <v>43984</v>
      </c>
      <c r="P639" s="54">
        <v>24.209999</v>
      </c>
      <c r="Q639" s="54">
        <v>2593000</v>
      </c>
      <c r="R639" s="107">
        <f t="shared" si="56"/>
        <v>2.0652623736167941E-2</v>
      </c>
      <c r="W639" s="90">
        <v>42199</v>
      </c>
      <c r="X639" s="54">
        <v>77.573845000000006</v>
      </c>
      <c r="Y639" s="54">
        <v>622200</v>
      </c>
      <c r="Z639" s="107">
        <f t="shared" si="57"/>
        <v>-2.8248799579291384E-2</v>
      </c>
      <c r="AE639" s="90">
        <v>42199</v>
      </c>
      <c r="AF639" s="54">
        <v>24.652121000000001</v>
      </c>
      <c r="AG639" s="54">
        <v>26100122</v>
      </c>
      <c r="AH639" s="107">
        <f t="shared" si="58"/>
        <v>-2.3588234050936352E-3</v>
      </c>
      <c r="AL639" s="10">
        <v>42563</v>
      </c>
      <c r="AM639">
        <v>2152.139893</v>
      </c>
      <c r="AN639">
        <v>4097820000</v>
      </c>
      <c r="AO639" s="107">
        <f t="shared" si="59"/>
        <v>1.3476772627241118E-4</v>
      </c>
    </row>
    <row r="640" spans="1:41" x14ac:dyDescent="0.15">
      <c r="A640" s="10">
        <v>42564</v>
      </c>
      <c r="B640" s="9">
        <v>37.131500000000003</v>
      </c>
      <c r="C640">
        <v>82846000</v>
      </c>
      <c r="D640" s="107">
        <f t="shared" si="55"/>
        <v>-1.9255618544902209E-3</v>
      </c>
      <c r="H640" s="90">
        <v>42838</v>
      </c>
      <c r="I640" s="54">
        <v>43.509998000000003</v>
      </c>
      <c r="J640" s="54">
        <v>696600</v>
      </c>
      <c r="K640" s="107">
        <f t="shared" si="60"/>
        <v>7.5845096568378789E-3</v>
      </c>
      <c r="O640" s="90">
        <v>43985</v>
      </c>
      <c r="P640" s="54">
        <v>24.709999</v>
      </c>
      <c r="Q640" s="54">
        <v>2776400</v>
      </c>
      <c r="R640" s="107">
        <f t="shared" si="56"/>
        <v>1.6997167826676263E-2</v>
      </c>
      <c r="W640" s="90">
        <v>42200</v>
      </c>
      <c r="X640" s="54">
        <v>75.382476999999994</v>
      </c>
      <c r="Y640" s="54">
        <v>672440</v>
      </c>
      <c r="Z640" s="107">
        <f t="shared" si="57"/>
        <v>1.1629891121780478E-3</v>
      </c>
      <c r="AE640" s="90">
        <v>42200</v>
      </c>
      <c r="AF640" s="54">
        <v>24.593971</v>
      </c>
      <c r="AG640" s="54">
        <v>30818383</v>
      </c>
      <c r="AH640" s="107">
        <f t="shared" si="58"/>
        <v>3.3890175767061104E-2</v>
      </c>
      <c r="AL640" s="10">
        <v>42564</v>
      </c>
      <c r="AM640">
        <v>2152.429932</v>
      </c>
      <c r="AN640">
        <v>3502320000</v>
      </c>
      <c r="AO640" s="107">
        <f t="shared" si="59"/>
        <v>5.2592039497805221E-3</v>
      </c>
    </row>
    <row r="641" spans="1:41" x14ac:dyDescent="0.15">
      <c r="A641" s="10">
        <v>42565</v>
      </c>
      <c r="B641" s="9">
        <v>37.060001</v>
      </c>
      <c r="C641">
        <v>47810000</v>
      </c>
      <c r="D641" s="107">
        <f t="shared" si="55"/>
        <v>-7.7712356240896563E-3</v>
      </c>
      <c r="H641" s="90">
        <v>42842</v>
      </c>
      <c r="I641" s="54">
        <v>43.84</v>
      </c>
      <c r="J641" s="54">
        <v>794800</v>
      </c>
      <c r="K641" s="107">
        <f t="shared" si="60"/>
        <v>1.368658759123953E-3</v>
      </c>
      <c r="O641" s="90">
        <v>43986</v>
      </c>
      <c r="P641" s="54">
        <v>25.129999000000002</v>
      </c>
      <c r="Q641" s="54">
        <v>3684800</v>
      </c>
      <c r="R641" s="107">
        <f t="shared" si="56"/>
        <v>-6.7648231900049316E-3</v>
      </c>
      <c r="W641" s="90">
        <v>42201</v>
      </c>
      <c r="X641" s="54">
        <v>75.470146</v>
      </c>
      <c r="Y641" s="54">
        <v>506650</v>
      </c>
      <c r="Z641" s="107">
        <f t="shared" si="57"/>
        <v>-3.6004567951942179E-2</v>
      </c>
      <c r="AE641" s="90">
        <v>42201</v>
      </c>
      <c r="AF641" s="54">
        <v>25.427465000000002</v>
      </c>
      <c r="AG641" s="54">
        <v>73716113</v>
      </c>
      <c r="AH641" s="107">
        <f t="shared" si="58"/>
        <v>1.0672318298343919E-2</v>
      </c>
      <c r="AL641" s="10">
        <v>42565</v>
      </c>
      <c r="AM641">
        <v>2163.75</v>
      </c>
      <c r="AN641">
        <v>3465610000</v>
      </c>
      <c r="AO641" s="107">
        <f t="shared" si="59"/>
        <v>-9.2894742923166351E-4</v>
      </c>
    </row>
    <row r="642" spans="1:41" x14ac:dyDescent="0.15">
      <c r="A642" s="10">
        <v>42566</v>
      </c>
      <c r="B642" s="9">
        <v>36.771999000000001</v>
      </c>
      <c r="C642">
        <v>62428000</v>
      </c>
      <c r="D642" s="107">
        <f t="shared" si="55"/>
        <v>8.5668445710540553E-4</v>
      </c>
      <c r="H642" s="90">
        <v>42843</v>
      </c>
      <c r="I642" s="54">
        <v>43.900002000000001</v>
      </c>
      <c r="J642" s="54">
        <v>472800</v>
      </c>
      <c r="K642" s="107">
        <f t="shared" si="60"/>
        <v>4.0546649633409926E-2</v>
      </c>
      <c r="O642" s="90">
        <v>43987</v>
      </c>
      <c r="P642" s="54">
        <v>24.959999</v>
      </c>
      <c r="Q642" s="54">
        <v>3142100</v>
      </c>
      <c r="R642" s="107">
        <f t="shared" si="56"/>
        <v>-1.6025241026651482E-3</v>
      </c>
      <c r="W642" s="90">
        <v>42202</v>
      </c>
      <c r="X642" s="54">
        <v>72.752876000000001</v>
      </c>
      <c r="Y642" s="54">
        <v>2203250</v>
      </c>
      <c r="Z642" s="107">
        <f t="shared" si="57"/>
        <v>-2.2891576135079639E-2</v>
      </c>
      <c r="AE642" s="90">
        <v>42202</v>
      </c>
      <c r="AF642" s="54">
        <v>25.698834999999999</v>
      </c>
      <c r="AG642" s="54">
        <v>62178494</v>
      </c>
      <c r="AH642" s="107">
        <f t="shared" si="58"/>
        <v>2.4020544121941656E-2</v>
      </c>
      <c r="AL642" s="10">
        <v>42566</v>
      </c>
      <c r="AM642">
        <v>2161.73999</v>
      </c>
      <c r="AN642">
        <v>3122600000</v>
      </c>
      <c r="AO642" s="107">
        <f t="shared" si="59"/>
        <v>2.382295291673886E-3</v>
      </c>
    </row>
    <row r="643" spans="1:41" x14ac:dyDescent="0.15">
      <c r="A643" s="10">
        <v>42569</v>
      </c>
      <c r="B643" s="9">
        <v>36.803500999999997</v>
      </c>
      <c r="C643">
        <v>59098000</v>
      </c>
      <c r="D643" s="107">
        <f t="shared" ref="D643:D706" si="61">B644/B643-1</f>
        <v>5.2712376466577116E-3</v>
      </c>
      <c r="H643" s="90">
        <v>42844</v>
      </c>
      <c r="I643" s="54">
        <v>45.68</v>
      </c>
      <c r="J643" s="54">
        <v>1298600</v>
      </c>
      <c r="K643" s="107">
        <f t="shared" si="60"/>
        <v>-1.3135070052539E-3</v>
      </c>
      <c r="O643" s="90">
        <v>43990</v>
      </c>
      <c r="P643" s="54">
        <v>24.92</v>
      </c>
      <c r="Q643" s="54">
        <v>6587000</v>
      </c>
      <c r="R643" s="107">
        <f t="shared" ref="R643:R706" si="62">P644/P643-1</f>
        <v>-5.4975963081862034E-2</v>
      </c>
      <c r="W643" s="90">
        <v>42205</v>
      </c>
      <c r="X643" s="54">
        <v>71.087447999999995</v>
      </c>
      <c r="Y643" s="54">
        <v>1254220</v>
      </c>
      <c r="Z643" s="107">
        <f t="shared" si="57"/>
        <v>3.8224216460830185E-2</v>
      </c>
      <c r="AE643" s="90">
        <v>42205</v>
      </c>
      <c r="AF643" s="54">
        <v>26.316134999999999</v>
      </c>
      <c r="AG643" s="54">
        <v>37485700</v>
      </c>
      <c r="AH643" s="107">
        <f t="shared" si="58"/>
        <v>1.0502302104773431E-3</v>
      </c>
      <c r="AL643" s="10">
        <v>42569</v>
      </c>
      <c r="AM643">
        <v>2166.889893</v>
      </c>
      <c r="AN643">
        <v>3009310000</v>
      </c>
      <c r="AO643" s="107">
        <f t="shared" si="59"/>
        <v>-1.4351739837110689E-3</v>
      </c>
    </row>
    <row r="644" spans="1:41" x14ac:dyDescent="0.15">
      <c r="A644" s="10">
        <v>42570</v>
      </c>
      <c r="B644" s="9">
        <v>36.997501</v>
      </c>
      <c r="C644">
        <v>44336000</v>
      </c>
      <c r="D644" s="107">
        <f t="shared" si="61"/>
        <v>7.7977699088378483E-3</v>
      </c>
      <c r="H644" s="90">
        <v>42845</v>
      </c>
      <c r="I644" s="54">
        <v>45.619999</v>
      </c>
      <c r="J644" s="54">
        <v>1436100</v>
      </c>
      <c r="K644" s="107">
        <f t="shared" si="60"/>
        <v>7.4528717109354492E-3</v>
      </c>
      <c r="O644" s="90">
        <v>43991</v>
      </c>
      <c r="P644" s="54">
        <v>23.549999</v>
      </c>
      <c r="Q644" s="54">
        <v>6023000</v>
      </c>
      <c r="R644" s="107">
        <f t="shared" si="62"/>
        <v>5.3078558517136276E-2</v>
      </c>
      <c r="W644" s="90">
        <v>42206</v>
      </c>
      <c r="X644" s="54">
        <v>73.80471</v>
      </c>
      <c r="Y644" s="54">
        <v>1046600</v>
      </c>
      <c r="Z644" s="107">
        <f t="shared" ref="Z644:Z707" si="63">X645/X644-1</f>
        <v>-1.6626879233046288E-2</v>
      </c>
      <c r="AE644" s="90">
        <v>42206</v>
      </c>
      <c r="AF644" s="54">
        <v>26.343772999999999</v>
      </c>
      <c r="AG644" s="54">
        <v>44336300</v>
      </c>
      <c r="AH644" s="107">
        <f t="shared" ref="AH644:AH707" si="64">AF645/AF644-1</f>
        <v>-5.2445410913615209E-3</v>
      </c>
      <c r="AL644" s="10">
        <v>42570</v>
      </c>
      <c r="AM644">
        <v>2163.780029</v>
      </c>
      <c r="AN644">
        <v>2968340000</v>
      </c>
      <c r="AO644" s="107">
        <f t="shared" ref="AO644:AO707" si="65">AM645/AM644-1</f>
        <v>4.270300527854598E-3</v>
      </c>
    </row>
    <row r="645" spans="1:41" x14ac:dyDescent="0.15">
      <c r="A645" s="10">
        <v>42571</v>
      </c>
      <c r="B645" s="9">
        <v>37.285998999999997</v>
      </c>
      <c r="C645">
        <v>44280000</v>
      </c>
      <c r="D645" s="107">
        <f t="shared" si="61"/>
        <v>-1.7298450284246591E-3</v>
      </c>
      <c r="H645" s="90">
        <v>42846</v>
      </c>
      <c r="I645" s="54">
        <v>45.959999000000003</v>
      </c>
      <c r="J645" s="54">
        <v>491200</v>
      </c>
      <c r="K645" s="107">
        <f t="shared" ref="K645:K708" si="66">I646/I645-1</f>
        <v>-5.3959944603132137E-2</v>
      </c>
      <c r="O645" s="90">
        <v>43992</v>
      </c>
      <c r="P645" s="54">
        <v>24.799999</v>
      </c>
      <c r="Q645" s="54">
        <v>2878200</v>
      </c>
      <c r="R645" s="107">
        <f t="shared" si="62"/>
        <v>-8.0645164542143766E-2</v>
      </c>
      <c r="W645" s="90">
        <v>42207</v>
      </c>
      <c r="X645" s="54">
        <v>72.577567999999999</v>
      </c>
      <c r="Y645" s="54">
        <v>786310</v>
      </c>
      <c r="Z645" s="107">
        <f t="shared" si="63"/>
        <v>-3.6231897436960092E-2</v>
      </c>
      <c r="AE645" s="90">
        <v>42207</v>
      </c>
      <c r="AF645" s="54">
        <v>26.205611999999999</v>
      </c>
      <c r="AG645" s="54">
        <v>33661000</v>
      </c>
      <c r="AH645" s="107">
        <f t="shared" si="64"/>
        <v>-7.0324631227836054E-4</v>
      </c>
      <c r="AL645" s="10">
        <v>42571</v>
      </c>
      <c r="AM645">
        <v>2173.0200199999999</v>
      </c>
      <c r="AN645">
        <v>3211860000</v>
      </c>
      <c r="AO645" s="107">
        <f t="shared" si="65"/>
        <v>-3.6125290737081261E-3</v>
      </c>
    </row>
    <row r="646" spans="1:41" x14ac:dyDescent="0.15">
      <c r="A646" s="10">
        <v>42572</v>
      </c>
      <c r="B646" s="9">
        <v>37.221499999999999</v>
      </c>
      <c r="C646">
        <v>46342000</v>
      </c>
      <c r="D646" s="107">
        <f t="shared" si="61"/>
        <v>5.7762314791198754E-4</v>
      </c>
      <c r="H646" s="90">
        <v>42849</v>
      </c>
      <c r="I646" s="54">
        <v>43.48</v>
      </c>
      <c r="J646" s="54">
        <v>3444500</v>
      </c>
      <c r="K646" s="107">
        <f t="shared" si="66"/>
        <v>1.7019342226311185E-2</v>
      </c>
      <c r="O646" s="90">
        <v>43993</v>
      </c>
      <c r="P646" s="54">
        <v>22.799999</v>
      </c>
      <c r="Q646" s="54">
        <v>3042700</v>
      </c>
      <c r="R646" s="107">
        <f t="shared" si="62"/>
        <v>2.8070264389046695E-2</v>
      </c>
      <c r="W646" s="90">
        <v>42208</v>
      </c>
      <c r="X646" s="54">
        <v>69.947945000000004</v>
      </c>
      <c r="Y646" s="54">
        <v>1403170</v>
      </c>
      <c r="Z646" s="107">
        <f t="shared" si="63"/>
        <v>-6.2657880799786847E-3</v>
      </c>
      <c r="AE646" s="90">
        <v>42208</v>
      </c>
      <c r="AF646" s="54">
        <v>26.187183000000001</v>
      </c>
      <c r="AG646" s="54">
        <v>40433500</v>
      </c>
      <c r="AH646" s="107">
        <f t="shared" si="64"/>
        <v>-7.0348536534073913E-3</v>
      </c>
      <c r="AL646" s="10">
        <v>42572</v>
      </c>
      <c r="AM646">
        <v>2165.169922</v>
      </c>
      <c r="AN646">
        <v>3438900000</v>
      </c>
      <c r="AO646" s="107">
        <f t="shared" si="65"/>
        <v>4.5539645178942489E-3</v>
      </c>
    </row>
    <row r="647" spans="1:41" x14ac:dyDescent="0.15">
      <c r="A647" s="10">
        <v>42573</v>
      </c>
      <c r="B647" s="9">
        <v>37.243000000000002</v>
      </c>
      <c r="C647">
        <v>45554000</v>
      </c>
      <c r="D647" s="107">
        <f t="shared" si="61"/>
        <v>-7.0483312300297918E-3</v>
      </c>
      <c r="H647" s="90">
        <v>42850</v>
      </c>
      <c r="I647" s="54">
        <v>44.220001000000003</v>
      </c>
      <c r="J647" s="54">
        <v>1254000</v>
      </c>
      <c r="K647" s="107">
        <f t="shared" si="66"/>
        <v>-3.3921527952928132E-3</v>
      </c>
      <c r="O647" s="90">
        <v>43994</v>
      </c>
      <c r="P647" s="54">
        <v>23.440000999999999</v>
      </c>
      <c r="Q647" s="54">
        <v>2007300</v>
      </c>
      <c r="R647" s="107">
        <f t="shared" si="62"/>
        <v>-7.8925764550947797E-3</v>
      </c>
      <c r="W647" s="90">
        <v>42209</v>
      </c>
      <c r="X647" s="54">
        <v>69.509665999999996</v>
      </c>
      <c r="Y647" s="54">
        <v>810760</v>
      </c>
      <c r="Z647" s="107">
        <f t="shared" si="63"/>
        <v>-3.7830824852474354E-2</v>
      </c>
      <c r="AE647" s="90">
        <v>42209</v>
      </c>
      <c r="AF647" s="54">
        <v>26.002960000000002</v>
      </c>
      <c r="AG647" s="54">
        <v>16134400</v>
      </c>
      <c r="AH647" s="107">
        <f t="shared" si="64"/>
        <v>-8.147495515895109E-3</v>
      </c>
      <c r="AL647" s="10">
        <v>42573</v>
      </c>
      <c r="AM647">
        <v>2175.030029</v>
      </c>
      <c r="AN647">
        <v>3023280000</v>
      </c>
      <c r="AO647" s="107">
        <f t="shared" si="65"/>
        <v>-3.0114752038671311E-3</v>
      </c>
    </row>
    <row r="648" spans="1:41" x14ac:dyDescent="0.15">
      <c r="A648" s="10">
        <v>42576</v>
      </c>
      <c r="B648" s="9">
        <v>36.980499000000002</v>
      </c>
      <c r="C648">
        <v>53586000</v>
      </c>
      <c r="D648" s="107">
        <f t="shared" si="61"/>
        <v>-5.4352971278186502E-3</v>
      </c>
      <c r="H648" s="90">
        <v>42851</v>
      </c>
      <c r="I648" s="54">
        <v>44.07</v>
      </c>
      <c r="J648" s="54">
        <v>438900</v>
      </c>
      <c r="K648" s="107">
        <f t="shared" si="66"/>
        <v>2.8363966417063846E-2</v>
      </c>
      <c r="O648" s="90">
        <v>43997</v>
      </c>
      <c r="P648" s="54">
        <v>23.254999000000002</v>
      </c>
      <c r="Q648" s="54">
        <v>1492800</v>
      </c>
      <c r="R648" s="107">
        <f t="shared" si="62"/>
        <v>4.816173073152985E-2</v>
      </c>
      <c r="W648" s="90">
        <v>42212</v>
      </c>
      <c r="X648" s="54">
        <v>66.880058000000005</v>
      </c>
      <c r="Y648" s="54">
        <v>1249870</v>
      </c>
      <c r="Z648" s="107">
        <f t="shared" si="63"/>
        <v>1.8348294494600959E-2</v>
      </c>
      <c r="AE648" s="90">
        <v>42212</v>
      </c>
      <c r="AF648" s="54">
        <v>25.791101000000001</v>
      </c>
      <c r="AG648" s="54">
        <v>15915400</v>
      </c>
      <c r="AH648" s="107">
        <f t="shared" si="64"/>
        <v>1.178596446890734E-2</v>
      </c>
      <c r="AL648" s="10">
        <v>42576</v>
      </c>
      <c r="AM648">
        <v>2168.4799800000001</v>
      </c>
      <c r="AN648">
        <v>3057240000</v>
      </c>
      <c r="AO648" s="107">
        <f t="shared" si="65"/>
        <v>3.2278462630763727E-4</v>
      </c>
    </row>
    <row r="649" spans="1:41" x14ac:dyDescent="0.15">
      <c r="A649" s="10">
        <v>42577</v>
      </c>
      <c r="B649" s="9">
        <v>36.779499000000001</v>
      </c>
      <c r="C649">
        <v>50594000</v>
      </c>
      <c r="D649" s="107">
        <f t="shared" si="61"/>
        <v>1.4682364215998778E-3</v>
      </c>
      <c r="H649" s="90">
        <v>42852</v>
      </c>
      <c r="I649" s="54">
        <v>45.32</v>
      </c>
      <c r="J649" s="54">
        <v>846700</v>
      </c>
      <c r="K649" s="107">
        <f t="shared" si="66"/>
        <v>8.6054501323920007E-3</v>
      </c>
      <c r="O649" s="90">
        <v>43998</v>
      </c>
      <c r="P649" s="54">
        <v>24.375</v>
      </c>
      <c r="Q649" s="54">
        <v>2183900</v>
      </c>
      <c r="R649" s="107">
        <f t="shared" si="62"/>
        <v>3.1179487179487264E-2</v>
      </c>
      <c r="W649" s="90">
        <v>42213</v>
      </c>
      <c r="X649" s="54">
        <v>68.107192999999995</v>
      </c>
      <c r="Y649" s="54">
        <v>1577590</v>
      </c>
      <c r="Z649" s="107">
        <f t="shared" si="63"/>
        <v>2.9601278678450527E-2</v>
      </c>
      <c r="AE649" s="90">
        <v>42213</v>
      </c>
      <c r="AF649" s="54">
        <v>26.095074</v>
      </c>
      <c r="AG649" s="54">
        <v>33250000</v>
      </c>
      <c r="AH649" s="107">
        <f t="shared" si="64"/>
        <v>1.482521183883212E-2</v>
      </c>
      <c r="AL649" s="10">
        <v>42577</v>
      </c>
      <c r="AM649">
        <v>2169.179932</v>
      </c>
      <c r="AN649">
        <v>3442350000</v>
      </c>
      <c r="AO649" s="107">
        <f t="shared" si="65"/>
        <v>-1.1985423438815035E-3</v>
      </c>
    </row>
    <row r="650" spans="1:41" x14ac:dyDescent="0.15">
      <c r="A650" s="10">
        <v>42578</v>
      </c>
      <c r="B650" s="9">
        <v>36.833500000000001</v>
      </c>
      <c r="C650">
        <v>58262000</v>
      </c>
      <c r="D650" s="107">
        <f t="shared" si="61"/>
        <v>2.1637938289871927E-2</v>
      </c>
      <c r="H650" s="90">
        <v>42853</v>
      </c>
      <c r="I650" s="54">
        <v>45.709999000000003</v>
      </c>
      <c r="J650" s="54">
        <v>837400</v>
      </c>
      <c r="K650" s="107">
        <f t="shared" si="66"/>
        <v>2.865895927934714E-2</v>
      </c>
      <c r="O650" s="90">
        <v>43999</v>
      </c>
      <c r="P650" s="54">
        <v>25.135000000000002</v>
      </c>
      <c r="Q650" s="54">
        <v>2028400</v>
      </c>
      <c r="R650" s="107">
        <f t="shared" si="62"/>
        <v>-2.6855022876467127E-2</v>
      </c>
      <c r="W650" s="90">
        <v>42214</v>
      </c>
      <c r="X650" s="54">
        <v>70.123253000000005</v>
      </c>
      <c r="Y650" s="54">
        <v>825410</v>
      </c>
      <c r="Z650" s="107">
        <f t="shared" si="63"/>
        <v>-2.4999981104698588E-3</v>
      </c>
      <c r="AE650" s="90">
        <v>42214</v>
      </c>
      <c r="AF650" s="54">
        <v>26.481939000000001</v>
      </c>
      <c r="AG650" s="54">
        <v>13841300</v>
      </c>
      <c r="AH650" s="107">
        <f t="shared" si="64"/>
        <v>-1.3217347868673901E-2</v>
      </c>
      <c r="AL650" s="10">
        <v>42578</v>
      </c>
      <c r="AM650">
        <v>2166.580078</v>
      </c>
      <c r="AN650">
        <v>3995500000</v>
      </c>
      <c r="AO650" s="107">
        <f t="shared" si="65"/>
        <v>1.6062092674702377E-3</v>
      </c>
    </row>
    <row r="651" spans="1:41" x14ac:dyDescent="0.15">
      <c r="A651" s="10">
        <v>42579</v>
      </c>
      <c r="B651" s="9">
        <v>37.630501000000002</v>
      </c>
      <c r="C651">
        <v>152352000</v>
      </c>
      <c r="D651" s="107">
        <f t="shared" si="61"/>
        <v>8.2379184906413716E-3</v>
      </c>
      <c r="H651" s="90">
        <v>42856</v>
      </c>
      <c r="I651" s="54">
        <v>47.02</v>
      </c>
      <c r="J651" s="54">
        <v>1885600</v>
      </c>
      <c r="K651" s="107">
        <f t="shared" si="66"/>
        <v>4.2109740535942075E-2</v>
      </c>
      <c r="O651" s="90">
        <v>44000</v>
      </c>
      <c r="P651" s="54">
        <v>24.459999</v>
      </c>
      <c r="Q651" s="54">
        <v>2734500</v>
      </c>
      <c r="R651" s="107">
        <f t="shared" si="62"/>
        <v>-1.1856051179723992E-2</v>
      </c>
      <c r="W651" s="90">
        <v>42215</v>
      </c>
      <c r="X651" s="54">
        <v>69.947945000000004</v>
      </c>
      <c r="Y651" s="54">
        <v>538940</v>
      </c>
      <c r="Z651" s="107">
        <f t="shared" si="63"/>
        <v>2.5062637651471764E-3</v>
      </c>
      <c r="AE651" s="90">
        <v>42215</v>
      </c>
      <c r="AF651" s="54">
        <v>26.131917999999999</v>
      </c>
      <c r="AG651" s="54">
        <v>11812900</v>
      </c>
      <c r="AH651" s="107">
        <f t="shared" si="64"/>
        <v>-8.8121354123336104E-3</v>
      </c>
      <c r="AL651" s="10">
        <v>42579</v>
      </c>
      <c r="AM651">
        <v>2170.0600589999999</v>
      </c>
      <c r="AN651">
        <v>3664240000</v>
      </c>
      <c r="AO651" s="107">
        <f t="shared" si="65"/>
        <v>1.6313092282023156E-3</v>
      </c>
    </row>
    <row r="652" spans="1:41" x14ac:dyDescent="0.15">
      <c r="A652" s="10">
        <v>42580</v>
      </c>
      <c r="B652" s="9">
        <v>37.940497999999998</v>
      </c>
      <c r="C652">
        <v>135542000</v>
      </c>
      <c r="D652" s="107">
        <f t="shared" si="61"/>
        <v>1.1768506570472459E-2</v>
      </c>
      <c r="H652" s="90">
        <v>42857</v>
      </c>
      <c r="I652" s="54">
        <v>49</v>
      </c>
      <c r="J652" s="54">
        <v>3005000</v>
      </c>
      <c r="K652" s="107">
        <f t="shared" si="66"/>
        <v>-1.2448999999999932E-2</v>
      </c>
      <c r="O652" s="90">
        <v>44001</v>
      </c>
      <c r="P652" s="54">
        <v>24.17</v>
      </c>
      <c r="Q652" s="54">
        <v>2501600</v>
      </c>
      <c r="R652" s="107">
        <f t="shared" si="62"/>
        <v>2.2755440628878798E-2</v>
      </c>
      <c r="W652" s="90">
        <v>42216</v>
      </c>
      <c r="X652" s="54">
        <v>70.123253000000005</v>
      </c>
      <c r="Y652" s="54">
        <v>513620</v>
      </c>
      <c r="Z652" s="107">
        <f t="shared" si="63"/>
        <v>-1.2500232982631365E-2</v>
      </c>
      <c r="AE652" s="90">
        <v>42216</v>
      </c>
      <c r="AF652" s="54">
        <v>25.90164</v>
      </c>
      <c r="AG652" s="54">
        <v>11863700</v>
      </c>
      <c r="AH652" s="107">
        <f t="shared" si="64"/>
        <v>7.4680213299234133E-3</v>
      </c>
      <c r="AL652" s="10">
        <v>42580</v>
      </c>
      <c r="AM652">
        <v>2173.6000979999999</v>
      </c>
      <c r="AN652">
        <v>4038840000</v>
      </c>
      <c r="AO652" s="107">
        <f t="shared" si="65"/>
        <v>-1.2697873921424518E-3</v>
      </c>
    </row>
    <row r="653" spans="1:41" x14ac:dyDescent="0.15">
      <c r="A653" s="10">
        <v>42583</v>
      </c>
      <c r="B653" s="9">
        <v>38.387000999999998</v>
      </c>
      <c r="C653">
        <v>71564000</v>
      </c>
      <c r="D653" s="107">
        <f t="shared" si="61"/>
        <v>-9.3261257893003657E-3</v>
      </c>
      <c r="H653" s="90">
        <v>42858</v>
      </c>
      <c r="I653" s="54">
        <v>48.389999000000003</v>
      </c>
      <c r="J653" s="54">
        <v>907800</v>
      </c>
      <c r="K653" s="107">
        <f t="shared" si="66"/>
        <v>1.2399669609415298E-3</v>
      </c>
      <c r="O653" s="90">
        <v>44004</v>
      </c>
      <c r="P653" s="54">
        <v>24.719999000000001</v>
      </c>
      <c r="Q653" s="54">
        <v>1413700</v>
      </c>
      <c r="R653" s="107">
        <f t="shared" si="62"/>
        <v>-1.6990291949445568E-2</v>
      </c>
      <c r="W653" s="90">
        <v>42219</v>
      </c>
      <c r="X653" s="54">
        <v>69.246696</v>
      </c>
      <c r="Y653" s="54">
        <v>390190</v>
      </c>
      <c r="Z653" s="107">
        <f t="shared" si="63"/>
        <v>-1.3923942306214854E-2</v>
      </c>
      <c r="AE653" s="90">
        <v>42219</v>
      </c>
      <c r="AF653" s="54">
        <v>26.095074</v>
      </c>
      <c r="AG653" s="54">
        <v>16138700</v>
      </c>
      <c r="AH653" s="107">
        <f t="shared" si="64"/>
        <v>2.8237513332975972E-3</v>
      </c>
      <c r="AL653" s="10">
        <v>42583</v>
      </c>
      <c r="AM653">
        <v>2170.8400879999999</v>
      </c>
      <c r="AN653">
        <v>3505990000</v>
      </c>
      <c r="AO653" s="107">
        <f t="shared" si="65"/>
        <v>-6.3616196680443826E-3</v>
      </c>
    </row>
    <row r="654" spans="1:41" x14ac:dyDescent="0.15">
      <c r="A654" s="10">
        <v>42584</v>
      </c>
      <c r="B654" s="9">
        <v>38.028998999999999</v>
      </c>
      <c r="C654">
        <v>72066000</v>
      </c>
      <c r="D654" s="107">
        <f t="shared" si="61"/>
        <v>-7.8098558418537856E-3</v>
      </c>
      <c r="H654" s="90">
        <v>42859</v>
      </c>
      <c r="I654" s="54">
        <v>48.450001</v>
      </c>
      <c r="J654" s="54">
        <v>625500</v>
      </c>
      <c r="K654" s="107">
        <f t="shared" si="66"/>
        <v>1.444767772037947E-3</v>
      </c>
      <c r="O654" s="90">
        <v>44005</v>
      </c>
      <c r="P654" s="54">
        <v>24.299999</v>
      </c>
      <c r="Q654" s="54">
        <v>2538900</v>
      </c>
      <c r="R654" s="107">
        <f t="shared" si="62"/>
        <v>-3.9506133313009562E-2</v>
      </c>
      <c r="W654" s="90">
        <v>42220</v>
      </c>
      <c r="X654" s="54">
        <v>68.282509000000005</v>
      </c>
      <c r="Y654" s="54">
        <v>449150</v>
      </c>
      <c r="Z654" s="107">
        <f t="shared" si="63"/>
        <v>6.4185983558395776E-3</v>
      </c>
      <c r="AE654" s="90">
        <v>42220</v>
      </c>
      <c r="AF654" s="54">
        <v>26.168759999999999</v>
      </c>
      <c r="AG654" s="54">
        <v>9727300</v>
      </c>
      <c r="AH654" s="107">
        <f t="shared" si="64"/>
        <v>5.2797687013064198E-3</v>
      </c>
      <c r="AL654" s="10">
        <v>42584</v>
      </c>
      <c r="AM654">
        <v>2157.030029</v>
      </c>
      <c r="AN654">
        <v>3848750000</v>
      </c>
      <c r="AO654" s="107">
        <f t="shared" si="65"/>
        <v>3.1339433893435853E-3</v>
      </c>
    </row>
    <row r="655" spans="1:41" x14ac:dyDescent="0.15">
      <c r="A655" s="10">
        <v>42585</v>
      </c>
      <c r="B655" s="9">
        <v>37.731997999999997</v>
      </c>
      <c r="C655">
        <v>71630000</v>
      </c>
      <c r="D655" s="107">
        <f t="shared" si="61"/>
        <v>8.1231849953984359E-3</v>
      </c>
      <c r="H655" s="90">
        <v>42860</v>
      </c>
      <c r="I655" s="54">
        <v>48.52</v>
      </c>
      <c r="J655" s="54">
        <v>1097000</v>
      </c>
      <c r="K655" s="107">
        <f t="shared" si="66"/>
        <v>5.379227122835939E-2</v>
      </c>
      <c r="O655" s="90">
        <v>44006</v>
      </c>
      <c r="P655" s="54">
        <v>23.34</v>
      </c>
      <c r="Q655" s="54">
        <v>2647900</v>
      </c>
      <c r="R655" s="107">
        <f t="shared" si="62"/>
        <v>-5.1414310197085422E-3</v>
      </c>
      <c r="W655" s="90">
        <v>42221</v>
      </c>
      <c r="X655" s="54">
        <v>68.720787000000001</v>
      </c>
      <c r="Y655" s="54">
        <v>974870</v>
      </c>
      <c r="Z655" s="107">
        <f t="shared" si="63"/>
        <v>-3.571420100296574E-2</v>
      </c>
      <c r="AE655" s="90">
        <v>42221</v>
      </c>
      <c r="AF655" s="54">
        <v>26.306925</v>
      </c>
      <c r="AG655" s="54">
        <v>10476400</v>
      </c>
      <c r="AH655" s="107">
        <f t="shared" si="64"/>
        <v>-1.400570382133226E-2</v>
      </c>
      <c r="AL655" s="10">
        <v>42585</v>
      </c>
      <c r="AM655">
        <v>2163.790039</v>
      </c>
      <c r="AN655">
        <v>3786530000</v>
      </c>
      <c r="AO655" s="107">
        <f t="shared" si="65"/>
        <v>2.1257191858259361E-4</v>
      </c>
    </row>
    <row r="656" spans="1:41" x14ac:dyDescent="0.15">
      <c r="A656" s="10">
        <v>42586</v>
      </c>
      <c r="B656" s="9">
        <v>38.038502000000001</v>
      </c>
      <c r="C656">
        <v>63564000</v>
      </c>
      <c r="D656" s="107">
        <f t="shared" si="61"/>
        <v>6.8482717852558217E-3</v>
      </c>
      <c r="H656" s="90">
        <v>42863</v>
      </c>
      <c r="I656" s="54">
        <v>51.130001</v>
      </c>
      <c r="J656" s="54">
        <v>3437200</v>
      </c>
      <c r="K656" s="107">
        <f t="shared" si="66"/>
        <v>0.20731466443742086</v>
      </c>
      <c r="O656" s="90">
        <v>44007</v>
      </c>
      <c r="P656" s="54">
        <v>23.219999000000001</v>
      </c>
      <c r="Q656" s="54">
        <v>2296800</v>
      </c>
      <c r="R656" s="107">
        <f t="shared" si="62"/>
        <v>-9.0438849717435765E-3</v>
      </c>
      <c r="W656" s="90">
        <v>42222</v>
      </c>
      <c r="X656" s="54">
        <v>66.266479000000004</v>
      </c>
      <c r="Y656" s="54">
        <v>609950</v>
      </c>
      <c r="Z656" s="107">
        <f t="shared" si="63"/>
        <v>-1.4550267564389596E-2</v>
      </c>
      <c r="AE656" s="90">
        <v>42222</v>
      </c>
      <c r="AF656" s="54">
        <v>25.938478</v>
      </c>
      <c r="AG656" s="54">
        <v>9167600</v>
      </c>
      <c r="AH656" s="107">
        <f t="shared" si="64"/>
        <v>1.3849694650549749E-2</v>
      </c>
      <c r="AL656" s="10">
        <v>42586</v>
      </c>
      <c r="AM656">
        <v>2164.25</v>
      </c>
      <c r="AN656">
        <v>3709200000</v>
      </c>
      <c r="AO656" s="107">
        <f t="shared" si="65"/>
        <v>8.6034963613259574E-3</v>
      </c>
    </row>
    <row r="657" spans="1:41" x14ac:dyDescent="0.15">
      <c r="A657" s="10">
        <v>42587</v>
      </c>
      <c r="B657" s="9">
        <v>38.298999999999999</v>
      </c>
      <c r="C657">
        <v>54088000</v>
      </c>
      <c r="D657" s="107">
        <f t="shared" si="61"/>
        <v>7.5717381654860638E-4</v>
      </c>
      <c r="H657" s="90">
        <v>42864</v>
      </c>
      <c r="I657" s="54">
        <v>61.73</v>
      </c>
      <c r="J657" s="54">
        <v>11973200</v>
      </c>
      <c r="K657" s="107">
        <f t="shared" si="66"/>
        <v>3.936504130892593E-2</v>
      </c>
      <c r="O657" s="90">
        <v>44008</v>
      </c>
      <c r="P657" s="54">
        <v>23.01</v>
      </c>
      <c r="Q657" s="54">
        <v>3259800</v>
      </c>
      <c r="R657" s="107">
        <f t="shared" si="62"/>
        <v>8.3007388092133816E-2</v>
      </c>
      <c r="W657" s="90">
        <v>42223</v>
      </c>
      <c r="X657" s="54">
        <v>65.302284</v>
      </c>
      <c r="Y657" s="54">
        <v>1324180</v>
      </c>
      <c r="Z657" s="107">
        <f t="shared" si="63"/>
        <v>2.6845416310400383E-2</v>
      </c>
      <c r="AE657" s="90">
        <v>42223</v>
      </c>
      <c r="AF657" s="54">
        <v>26.297718</v>
      </c>
      <c r="AG657" s="54">
        <v>12679500</v>
      </c>
      <c r="AH657" s="107">
        <f t="shared" si="64"/>
        <v>3.8527297311499176E-3</v>
      </c>
      <c r="AL657" s="10">
        <v>42587</v>
      </c>
      <c r="AM657">
        <v>2182.8701169999999</v>
      </c>
      <c r="AN657">
        <v>3663070000</v>
      </c>
      <c r="AO657" s="107">
        <f t="shared" si="65"/>
        <v>-9.0716528875356417E-4</v>
      </c>
    </row>
    <row r="658" spans="1:41" x14ac:dyDescent="0.15">
      <c r="A658" s="10">
        <v>42590</v>
      </c>
      <c r="B658" s="9">
        <v>38.327998999999998</v>
      </c>
      <c r="C658">
        <v>39726000</v>
      </c>
      <c r="D658" s="107">
        <f t="shared" si="61"/>
        <v>2.2829785609210784E-3</v>
      </c>
      <c r="H658" s="90">
        <v>42865</v>
      </c>
      <c r="I658" s="54">
        <v>64.160004000000001</v>
      </c>
      <c r="J658" s="54">
        <v>4097300</v>
      </c>
      <c r="K658" s="107">
        <f t="shared" si="66"/>
        <v>5.9226461394858987E-3</v>
      </c>
      <c r="O658" s="90">
        <v>44011</v>
      </c>
      <c r="P658" s="54">
        <v>24.92</v>
      </c>
      <c r="Q658" s="54">
        <v>4031000</v>
      </c>
      <c r="R658" s="107">
        <f t="shared" si="62"/>
        <v>8.0260834670942138E-4</v>
      </c>
      <c r="W658" s="90">
        <v>42226</v>
      </c>
      <c r="X658" s="54">
        <v>67.055351000000002</v>
      </c>
      <c r="Y658" s="54">
        <v>1359140</v>
      </c>
      <c r="Z658" s="107">
        <f t="shared" si="63"/>
        <v>-1.4378971784071326E-2</v>
      </c>
      <c r="AE658" s="90">
        <v>42226</v>
      </c>
      <c r="AF658" s="54">
        <v>26.399035999999999</v>
      </c>
      <c r="AG658" s="54">
        <v>7176800</v>
      </c>
      <c r="AH658" s="107">
        <f t="shared" si="64"/>
        <v>-1.8143654942551657E-2</v>
      </c>
      <c r="AL658" s="10">
        <v>42590</v>
      </c>
      <c r="AM658">
        <v>2180.889893</v>
      </c>
      <c r="AN658">
        <v>3327550000</v>
      </c>
      <c r="AO658" s="107">
        <f t="shared" si="65"/>
        <v>3.89793635491964E-4</v>
      </c>
    </row>
    <row r="659" spans="1:41" x14ac:dyDescent="0.15">
      <c r="A659" s="10">
        <v>42591</v>
      </c>
      <c r="B659" s="9">
        <v>38.415500999999999</v>
      </c>
      <c r="C659">
        <v>37522000</v>
      </c>
      <c r="D659" s="107">
        <f t="shared" si="61"/>
        <v>3.2538948275084856E-4</v>
      </c>
      <c r="H659" s="90">
        <v>42866</v>
      </c>
      <c r="I659" s="54">
        <v>64.540001000000004</v>
      </c>
      <c r="J659" s="54">
        <v>4567500</v>
      </c>
      <c r="K659" s="107">
        <f t="shared" si="66"/>
        <v>-5.9807885655285387E-2</v>
      </c>
      <c r="O659" s="90">
        <v>44012</v>
      </c>
      <c r="P659" s="54">
        <v>24.940000999999999</v>
      </c>
      <c r="Q659" s="54">
        <v>2578800</v>
      </c>
      <c r="R659" s="107">
        <f t="shared" si="62"/>
        <v>6.6559700619097883E-2</v>
      </c>
      <c r="W659" s="90">
        <v>42227</v>
      </c>
      <c r="X659" s="54">
        <v>66.091164000000006</v>
      </c>
      <c r="Y659" s="54">
        <v>691160</v>
      </c>
      <c r="Z659" s="107">
        <f t="shared" si="63"/>
        <v>1.3262589837272909E-3</v>
      </c>
      <c r="AE659" s="90">
        <v>42227</v>
      </c>
      <c r="AF659" s="54">
        <v>25.920061</v>
      </c>
      <c r="AG659" s="54">
        <v>9935700</v>
      </c>
      <c r="AH659" s="107">
        <f t="shared" si="64"/>
        <v>-4.6197036341850684E-3</v>
      </c>
      <c r="AL659" s="10">
        <v>42591</v>
      </c>
      <c r="AM659">
        <v>2181.73999</v>
      </c>
      <c r="AN659">
        <v>3334300000</v>
      </c>
      <c r="AO659" s="107">
        <f t="shared" si="65"/>
        <v>-2.8646859977113914E-3</v>
      </c>
    </row>
    <row r="660" spans="1:41" x14ac:dyDescent="0.15">
      <c r="A660" s="10">
        <v>42592</v>
      </c>
      <c r="B660" s="9">
        <v>38.428001000000002</v>
      </c>
      <c r="C660">
        <v>32086000</v>
      </c>
      <c r="D660" s="107">
        <f t="shared" si="61"/>
        <v>3.4870145860566026E-3</v>
      </c>
      <c r="H660" s="90">
        <v>42867</v>
      </c>
      <c r="I660" s="54">
        <v>60.68</v>
      </c>
      <c r="J660" s="54">
        <v>4701600</v>
      </c>
      <c r="K660" s="107">
        <f t="shared" si="66"/>
        <v>6.7567567567567988E-3</v>
      </c>
      <c r="O660" s="90">
        <v>44013</v>
      </c>
      <c r="P660" s="54">
        <v>26.6</v>
      </c>
      <c r="Q660" s="54">
        <v>2881700</v>
      </c>
      <c r="R660" s="107">
        <f t="shared" si="62"/>
        <v>7.330823308270662E-2</v>
      </c>
      <c r="W660" s="90">
        <v>42228</v>
      </c>
      <c r="X660" s="54">
        <v>66.178818000000007</v>
      </c>
      <c r="Y660" s="54">
        <v>756200</v>
      </c>
      <c r="Z660" s="107">
        <f t="shared" si="63"/>
        <v>-3.9737488209596883E-3</v>
      </c>
      <c r="AE660" s="90">
        <v>42228</v>
      </c>
      <c r="AF660" s="54">
        <v>25.800318000000001</v>
      </c>
      <c r="AG660" s="54">
        <v>11164100</v>
      </c>
      <c r="AH660" s="107">
        <f t="shared" si="64"/>
        <v>-7.1413848464974006E-4</v>
      </c>
      <c r="AL660" s="10">
        <v>42592</v>
      </c>
      <c r="AM660">
        <v>2175.48999</v>
      </c>
      <c r="AN660">
        <v>3254950000</v>
      </c>
      <c r="AO660" s="107">
        <f t="shared" si="65"/>
        <v>4.7345880915774519E-3</v>
      </c>
    </row>
    <row r="661" spans="1:41" x14ac:dyDescent="0.15">
      <c r="A661" s="10">
        <v>42593</v>
      </c>
      <c r="B661" s="9">
        <v>38.561999999999998</v>
      </c>
      <c r="C661">
        <v>40394000</v>
      </c>
      <c r="D661" s="107">
        <f t="shared" si="61"/>
        <v>1.7114776204554261E-3</v>
      </c>
      <c r="H661" s="90">
        <v>42870</v>
      </c>
      <c r="I661" s="54">
        <v>61.09</v>
      </c>
      <c r="J661" s="54">
        <v>2101600</v>
      </c>
      <c r="K661" s="107">
        <f t="shared" si="66"/>
        <v>3.1101489605498411E-3</v>
      </c>
      <c r="O661" s="90">
        <v>44014</v>
      </c>
      <c r="P661" s="54">
        <v>28.549999</v>
      </c>
      <c r="Q661" s="54">
        <v>2911700</v>
      </c>
      <c r="R661" s="107">
        <f t="shared" si="62"/>
        <v>1.8914221327993808E-2</v>
      </c>
      <c r="W661" s="90">
        <v>42229</v>
      </c>
      <c r="X661" s="54">
        <v>65.915840000000003</v>
      </c>
      <c r="Y661" s="54">
        <v>349630</v>
      </c>
      <c r="Z661" s="107">
        <f t="shared" si="63"/>
        <v>3.1915045002840037E-2</v>
      </c>
      <c r="AE661" s="90">
        <v>42229</v>
      </c>
      <c r="AF661" s="54">
        <v>25.781893</v>
      </c>
      <c r="AG661" s="54">
        <v>7421900</v>
      </c>
      <c r="AH661" s="107">
        <f t="shared" si="64"/>
        <v>9.6464212305900077E-3</v>
      </c>
      <c r="AL661" s="10">
        <v>42593</v>
      </c>
      <c r="AM661">
        <v>2185.790039</v>
      </c>
      <c r="AN661">
        <v>3423160000</v>
      </c>
      <c r="AO661" s="107">
        <f t="shared" si="65"/>
        <v>-7.9604626654627975E-4</v>
      </c>
    </row>
    <row r="662" spans="1:41" x14ac:dyDescent="0.15">
      <c r="A662" s="10">
        <v>42594</v>
      </c>
      <c r="B662" s="9">
        <v>38.627997999999998</v>
      </c>
      <c r="C662">
        <v>31266000</v>
      </c>
      <c r="D662" s="107">
        <f t="shared" si="61"/>
        <v>-5.2681477305657198E-3</v>
      </c>
      <c r="H662" s="90">
        <v>42871</v>
      </c>
      <c r="I662" s="54">
        <v>61.279998999999997</v>
      </c>
      <c r="J662" s="54">
        <v>1405800</v>
      </c>
      <c r="K662" s="107">
        <f t="shared" si="66"/>
        <v>7.5065764932535917E-3</v>
      </c>
      <c r="O662" s="90">
        <v>44018</v>
      </c>
      <c r="P662" s="54">
        <v>29.09</v>
      </c>
      <c r="Q662" s="54">
        <v>2883100</v>
      </c>
      <c r="R662" s="107">
        <f t="shared" si="62"/>
        <v>3.4376074252318034E-4</v>
      </c>
      <c r="W662" s="90">
        <v>42230</v>
      </c>
      <c r="X662" s="54">
        <v>68.019547000000003</v>
      </c>
      <c r="Y662" s="54">
        <v>518490</v>
      </c>
      <c r="Z662" s="107">
        <f t="shared" si="63"/>
        <v>-6.4434272107105617E-3</v>
      </c>
      <c r="AE662" s="90">
        <v>42230</v>
      </c>
      <c r="AF662" s="54">
        <v>26.030595999999999</v>
      </c>
      <c r="AG662" s="54">
        <v>7262800</v>
      </c>
      <c r="AH662" s="107">
        <f t="shared" si="64"/>
        <v>1.0615200666170832E-3</v>
      </c>
      <c r="AL662" s="10">
        <v>42594</v>
      </c>
      <c r="AM662">
        <v>2184.0500489999999</v>
      </c>
      <c r="AN662">
        <v>3000660000</v>
      </c>
      <c r="AO662" s="107">
        <f t="shared" si="65"/>
        <v>2.7929089824627606E-3</v>
      </c>
    </row>
    <row r="663" spans="1:41" x14ac:dyDescent="0.15">
      <c r="A663" s="10">
        <v>42597</v>
      </c>
      <c r="B663" s="9">
        <v>38.424500000000002</v>
      </c>
      <c r="C663">
        <v>42370000</v>
      </c>
      <c r="D663" s="107">
        <f t="shared" si="61"/>
        <v>-5.7905763250010178E-3</v>
      </c>
      <c r="H663" s="90">
        <v>42872</v>
      </c>
      <c r="I663" s="54">
        <v>61.740001999999997</v>
      </c>
      <c r="J663" s="54">
        <v>1829700</v>
      </c>
      <c r="K663" s="107">
        <f t="shared" si="66"/>
        <v>3.0288288620398784E-2</v>
      </c>
      <c r="O663" s="90">
        <v>44019</v>
      </c>
      <c r="P663" s="54">
        <v>29.1</v>
      </c>
      <c r="Q663" s="54">
        <v>3226400</v>
      </c>
      <c r="R663" s="107">
        <f t="shared" si="62"/>
        <v>7.2164604810995847E-3</v>
      </c>
      <c r="W663" s="90">
        <v>42233</v>
      </c>
      <c r="X663" s="54">
        <v>67.581267999999994</v>
      </c>
      <c r="Y663" s="54">
        <v>469820</v>
      </c>
      <c r="Z663" s="107">
        <f t="shared" si="63"/>
        <v>-6.4848590884680757E-3</v>
      </c>
      <c r="AE663" s="90">
        <v>42233</v>
      </c>
      <c r="AF663" s="54">
        <v>26.058228</v>
      </c>
      <c r="AG663" s="54">
        <v>9457900</v>
      </c>
      <c r="AH663" s="107">
        <f t="shared" si="64"/>
        <v>-1.8381142416898033E-2</v>
      </c>
      <c r="AL663" s="10">
        <v>42597</v>
      </c>
      <c r="AM663">
        <v>2190.1499020000001</v>
      </c>
      <c r="AN663">
        <v>3078530000</v>
      </c>
      <c r="AO663" s="107">
        <f t="shared" si="65"/>
        <v>-5.4790770207289174E-3</v>
      </c>
    </row>
    <row r="664" spans="1:41" x14ac:dyDescent="0.15">
      <c r="A664" s="10">
        <v>42598</v>
      </c>
      <c r="B664" s="9">
        <v>38.201999999999998</v>
      </c>
      <c r="C664">
        <v>32092000</v>
      </c>
      <c r="D664" s="107">
        <f t="shared" si="61"/>
        <v>7.7218470237161441E-4</v>
      </c>
      <c r="H664" s="90">
        <v>42873</v>
      </c>
      <c r="I664" s="54">
        <v>63.610000999999997</v>
      </c>
      <c r="J664" s="54">
        <v>1980100</v>
      </c>
      <c r="K664" s="107">
        <f t="shared" si="66"/>
        <v>-2.6568196406725364E-2</v>
      </c>
      <c r="O664" s="90">
        <v>44020</v>
      </c>
      <c r="P664" s="54">
        <v>29.309999000000001</v>
      </c>
      <c r="Q664" s="54">
        <v>7343700</v>
      </c>
      <c r="R664" s="107">
        <f t="shared" si="62"/>
        <v>-1.3646878664173023E-3</v>
      </c>
      <c r="W664" s="90">
        <v>42234</v>
      </c>
      <c r="X664" s="54">
        <v>67.143012999999996</v>
      </c>
      <c r="Y664" s="54">
        <v>591640</v>
      </c>
      <c r="Z664" s="107">
        <f t="shared" si="63"/>
        <v>-1.305473139848512E-2</v>
      </c>
      <c r="AE664" s="90">
        <v>42234</v>
      </c>
      <c r="AF664" s="54">
        <v>25.579248</v>
      </c>
      <c r="AG664" s="54">
        <v>10865000</v>
      </c>
      <c r="AH664" s="107">
        <f t="shared" si="64"/>
        <v>-1.2243401369735341E-2</v>
      </c>
      <c r="AL664" s="10">
        <v>42598</v>
      </c>
      <c r="AM664">
        <v>2178.1499020000001</v>
      </c>
      <c r="AN664">
        <v>3196400000</v>
      </c>
      <c r="AO664" s="107">
        <f t="shared" si="65"/>
        <v>1.8685899424382146E-3</v>
      </c>
    </row>
    <row r="665" spans="1:41" x14ac:dyDescent="0.15">
      <c r="A665" s="10">
        <v>42599</v>
      </c>
      <c r="B665" s="9">
        <v>38.231498999999999</v>
      </c>
      <c r="C665">
        <v>37822000</v>
      </c>
      <c r="D665" s="107">
        <f t="shared" si="61"/>
        <v>-2.2230360363328927E-4</v>
      </c>
      <c r="H665" s="90">
        <v>42874</v>
      </c>
      <c r="I665" s="54">
        <v>61.919998</v>
      </c>
      <c r="J665" s="54">
        <v>1494900</v>
      </c>
      <c r="K665" s="107">
        <f t="shared" si="66"/>
        <v>3.1330798815594196E-2</v>
      </c>
      <c r="O665" s="90">
        <v>44021</v>
      </c>
      <c r="P665" s="54">
        <v>29.27</v>
      </c>
      <c r="Q665" s="54">
        <v>3609100</v>
      </c>
      <c r="R665" s="107">
        <f t="shared" si="62"/>
        <v>-3.4164673727365868E-2</v>
      </c>
      <c r="W665" s="90">
        <v>42235</v>
      </c>
      <c r="X665" s="54">
        <v>66.266479000000004</v>
      </c>
      <c r="Y665" s="54">
        <v>401730</v>
      </c>
      <c r="Z665" s="107">
        <f t="shared" si="63"/>
        <v>5.2907896313609815E-3</v>
      </c>
      <c r="AE665" s="90">
        <v>42235</v>
      </c>
      <c r="AF665" s="54">
        <v>25.266071</v>
      </c>
      <c r="AG665" s="54">
        <v>11332900</v>
      </c>
      <c r="AH665" s="107">
        <f t="shared" si="64"/>
        <v>-3.3175280794548456E-2</v>
      </c>
      <c r="AL665" s="10">
        <v>42599</v>
      </c>
      <c r="AM665">
        <v>2182.219971</v>
      </c>
      <c r="AN665">
        <v>3388910000</v>
      </c>
      <c r="AO665" s="107">
        <f t="shared" si="65"/>
        <v>2.1996173913669814E-3</v>
      </c>
    </row>
    <row r="666" spans="1:41" x14ac:dyDescent="0.15">
      <c r="A666" s="10">
        <v>42600</v>
      </c>
      <c r="B666" s="9">
        <v>38.222999999999999</v>
      </c>
      <c r="C666">
        <v>29176000</v>
      </c>
      <c r="D666" s="107">
        <f t="shared" si="61"/>
        <v>-9.3529811893361403E-3</v>
      </c>
      <c r="H666" s="90">
        <v>42877</v>
      </c>
      <c r="I666" s="54">
        <v>63.860000999999997</v>
      </c>
      <c r="J666" s="54">
        <v>1089500</v>
      </c>
      <c r="K666" s="107">
        <f t="shared" si="66"/>
        <v>-2.3489194746488806E-3</v>
      </c>
      <c r="O666" s="90">
        <v>44022</v>
      </c>
      <c r="P666" s="54">
        <v>28.27</v>
      </c>
      <c r="Q666" s="54">
        <v>2205800</v>
      </c>
      <c r="R666" s="107">
        <f t="shared" si="62"/>
        <v>-8.4895613724796593E-2</v>
      </c>
      <c r="W666" s="90">
        <v>42236</v>
      </c>
      <c r="X666" s="54">
        <v>66.617080999999999</v>
      </c>
      <c r="Y666" s="54">
        <v>581540</v>
      </c>
      <c r="Z666" s="107">
        <f t="shared" si="63"/>
        <v>-3.947260913458539E-3</v>
      </c>
      <c r="AE666" s="90">
        <v>42236</v>
      </c>
      <c r="AF666" s="54">
        <v>24.427862000000001</v>
      </c>
      <c r="AG666" s="54">
        <v>15819500</v>
      </c>
      <c r="AH666" s="107">
        <f t="shared" si="64"/>
        <v>-2.8280657554066835E-2</v>
      </c>
      <c r="AL666" s="10">
        <v>42600</v>
      </c>
      <c r="AM666">
        <v>2187.0200199999999</v>
      </c>
      <c r="AN666">
        <v>3300570000</v>
      </c>
      <c r="AO666" s="107">
        <f t="shared" si="65"/>
        <v>-1.4402716807320193E-3</v>
      </c>
    </row>
    <row r="667" spans="1:41" x14ac:dyDescent="0.15">
      <c r="A667" s="10">
        <v>42601</v>
      </c>
      <c r="B667" s="9">
        <v>37.865501000000002</v>
      </c>
      <c r="C667">
        <v>46864000</v>
      </c>
      <c r="D667" s="107">
        <f t="shared" si="61"/>
        <v>2.8653522899380057E-3</v>
      </c>
      <c r="H667" s="90">
        <v>42878</v>
      </c>
      <c r="I667" s="54">
        <v>63.709999000000003</v>
      </c>
      <c r="J667" s="54">
        <v>1066400</v>
      </c>
      <c r="K667" s="107">
        <f t="shared" si="66"/>
        <v>1.6323983932255315E-2</v>
      </c>
      <c r="O667" s="90">
        <v>44025</v>
      </c>
      <c r="P667" s="54">
        <v>25.870000999999998</v>
      </c>
      <c r="Q667" s="54">
        <v>2454000</v>
      </c>
      <c r="R667" s="107">
        <f t="shared" si="62"/>
        <v>1.0823308433579149E-2</v>
      </c>
      <c r="W667" s="90">
        <v>42237</v>
      </c>
      <c r="X667" s="54">
        <v>66.354125999999994</v>
      </c>
      <c r="Y667" s="54">
        <v>772140</v>
      </c>
      <c r="Z667" s="107">
        <f t="shared" si="63"/>
        <v>-1.3208975128388145E-3</v>
      </c>
      <c r="AE667" s="90">
        <v>42237</v>
      </c>
      <c r="AF667" s="54">
        <v>23.737026</v>
      </c>
      <c r="AG667" s="54">
        <v>19527700</v>
      </c>
      <c r="AH667" s="107">
        <f t="shared" si="64"/>
        <v>-3.2596122193235044E-2</v>
      </c>
      <c r="AL667" s="10">
        <v>42601</v>
      </c>
      <c r="AM667">
        <v>2183.8701169999999</v>
      </c>
      <c r="AN667">
        <v>3084800000</v>
      </c>
      <c r="AO667" s="107">
        <f t="shared" si="65"/>
        <v>-5.6332287823501748E-4</v>
      </c>
    </row>
    <row r="668" spans="1:41" x14ac:dyDescent="0.15">
      <c r="A668" s="10">
        <v>42604</v>
      </c>
      <c r="B668" s="9">
        <v>37.973998999999999</v>
      </c>
      <c r="C668">
        <v>33586000</v>
      </c>
      <c r="D668" s="107">
        <f t="shared" si="61"/>
        <v>3.9106231608632136E-3</v>
      </c>
      <c r="H668" s="90">
        <v>42879</v>
      </c>
      <c r="I668" s="54">
        <v>64.75</v>
      </c>
      <c r="J668" s="54">
        <v>1326900</v>
      </c>
      <c r="K668" s="107">
        <f t="shared" si="66"/>
        <v>-1.9459428571428572E-2</v>
      </c>
      <c r="O668" s="90">
        <v>44026</v>
      </c>
      <c r="P668" s="54">
        <v>26.15</v>
      </c>
      <c r="Q668" s="54">
        <v>1999400</v>
      </c>
      <c r="R668" s="107">
        <f t="shared" si="62"/>
        <v>2.1414875717017168E-2</v>
      </c>
      <c r="W668" s="90">
        <v>42240</v>
      </c>
      <c r="X668" s="54">
        <v>66.266479000000004</v>
      </c>
      <c r="Y668" s="54">
        <v>1139300</v>
      </c>
      <c r="Z668" s="107">
        <f t="shared" si="63"/>
        <v>3.9681450405715246E-3</v>
      </c>
      <c r="AE668" s="90">
        <v>42240</v>
      </c>
      <c r="AF668" s="54">
        <v>22.963291000000002</v>
      </c>
      <c r="AG668" s="54">
        <v>23085800</v>
      </c>
      <c r="AH668" s="107">
        <f t="shared" si="64"/>
        <v>1.2033858735666314E-2</v>
      </c>
      <c r="AL668" s="10">
        <v>42604</v>
      </c>
      <c r="AM668">
        <v>2182.639893</v>
      </c>
      <c r="AN668">
        <v>2777550000</v>
      </c>
      <c r="AO668" s="107">
        <f t="shared" si="65"/>
        <v>1.9517690543742194E-3</v>
      </c>
    </row>
    <row r="669" spans="1:41" x14ac:dyDescent="0.15">
      <c r="A669" s="10">
        <v>42605</v>
      </c>
      <c r="B669" s="9">
        <v>38.122501</v>
      </c>
      <c r="C669">
        <v>30482000</v>
      </c>
      <c r="D669" s="107">
        <f t="shared" si="61"/>
        <v>-6.8201716356437458E-3</v>
      </c>
      <c r="H669" s="90">
        <v>42880</v>
      </c>
      <c r="I669" s="54">
        <v>63.490001999999997</v>
      </c>
      <c r="J669" s="54">
        <v>1423200</v>
      </c>
      <c r="K669" s="107">
        <f t="shared" si="66"/>
        <v>2.3783240706150899E-2</v>
      </c>
      <c r="O669" s="90">
        <v>44027</v>
      </c>
      <c r="P669" s="54">
        <v>26.709999</v>
      </c>
      <c r="Q669" s="54">
        <v>1265500</v>
      </c>
      <c r="R669" s="107">
        <f t="shared" si="62"/>
        <v>2.695623462958574E-2</v>
      </c>
      <c r="W669" s="90">
        <v>42241</v>
      </c>
      <c r="X669" s="54">
        <v>66.529433999999995</v>
      </c>
      <c r="Y669" s="54">
        <v>810670</v>
      </c>
      <c r="Z669" s="107">
        <f t="shared" si="63"/>
        <v>1.1857939449777977E-2</v>
      </c>
      <c r="AE669" s="90">
        <v>42241</v>
      </c>
      <c r="AF669" s="54">
        <v>23.239628</v>
      </c>
      <c r="AG669" s="54">
        <v>22650400</v>
      </c>
      <c r="AH669" s="107">
        <f t="shared" si="64"/>
        <v>3.7257007728350944E-2</v>
      </c>
      <c r="AL669" s="10">
        <v>42605</v>
      </c>
      <c r="AM669">
        <v>2186.8999020000001</v>
      </c>
      <c r="AN669">
        <v>3041490000</v>
      </c>
      <c r="AO669" s="107">
        <f t="shared" si="65"/>
        <v>-5.2402768821377954E-3</v>
      </c>
    </row>
    <row r="670" spans="1:41" x14ac:dyDescent="0.15">
      <c r="A670" s="10">
        <v>42606</v>
      </c>
      <c r="B670" s="9">
        <v>37.862499</v>
      </c>
      <c r="C670">
        <v>34882000</v>
      </c>
      <c r="D670" s="107">
        <f t="shared" si="61"/>
        <v>2.6015187217305336E-3</v>
      </c>
      <c r="H670" s="90">
        <v>42881</v>
      </c>
      <c r="I670" s="54">
        <v>65</v>
      </c>
      <c r="J670" s="54">
        <v>727100</v>
      </c>
      <c r="K670" s="107">
        <f t="shared" si="66"/>
        <v>-1.4000061538461561E-2</v>
      </c>
      <c r="O670" s="90">
        <v>44028</v>
      </c>
      <c r="P670" s="54">
        <v>27.43</v>
      </c>
      <c r="Q670" s="54">
        <v>1285100</v>
      </c>
      <c r="R670" s="107">
        <f t="shared" si="62"/>
        <v>-3.4998213634706454E-2</v>
      </c>
      <c r="W670" s="90">
        <v>42242</v>
      </c>
      <c r="X670" s="54">
        <v>67.318336000000002</v>
      </c>
      <c r="Y670" s="54">
        <v>682210</v>
      </c>
      <c r="Z670" s="107">
        <f t="shared" si="63"/>
        <v>2.6041344812800959E-2</v>
      </c>
      <c r="AE670" s="90">
        <v>42242</v>
      </c>
      <c r="AF670" s="54">
        <v>24.105467000000001</v>
      </c>
      <c r="AG670" s="54">
        <v>16809000</v>
      </c>
      <c r="AH670" s="107">
        <f t="shared" si="64"/>
        <v>3.553724970356309E-2</v>
      </c>
      <c r="AL670" s="10">
        <v>42606</v>
      </c>
      <c r="AM670">
        <v>2175.4399410000001</v>
      </c>
      <c r="AN670">
        <v>3148280000</v>
      </c>
      <c r="AO670" s="107">
        <f t="shared" si="65"/>
        <v>-1.3652273013957661E-3</v>
      </c>
    </row>
    <row r="671" spans="1:41" x14ac:dyDescent="0.15">
      <c r="A671" s="10">
        <v>42607</v>
      </c>
      <c r="B671" s="9">
        <v>37.960999000000001</v>
      </c>
      <c r="C671">
        <v>32460000</v>
      </c>
      <c r="D671" s="107">
        <f t="shared" si="61"/>
        <v>1.2881694709878433E-2</v>
      </c>
      <c r="H671" s="90">
        <v>42885</v>
      </c>
      <c r="I671" s="54">
        <v>64.089995999999999</v>
      </c>
      <c r="J671" s="54">
        <v>1345300</v>
      </c>
      <c r="K671" s="107">
        <f t="shared" si="66"/>
        <v>-1.7787409442185043E-2</v>
      </c>
      <c r="O671" s="90">
        <v>44029</v>
      </c>
      <c r="P671" s="54">
        <v>26.469999000000001</v>
      </c>
      <c r="Q671" s="54">
        <v>1238700</v>
      </c>
      <c r="R671" s="107">
        <f t="shared" si="62"/>
        <v>-2.1533774897384839E-2</v>
      </c>
      <c r="W671" s="90">
        <v>42243</v>
      </c>
      <c r="X671" s="54">
        <v>69.071395999999993</v>
      </c>
      <c r="Y671" s="54">
        <v>745600</v>
      </c>
      <c r="Z671" s="107">
        <f t="shared" si="63"/>
        <v>-7.6141070031361391E-3</v>
      </c>
      <c r="AE671" s="90">
        <v>42243</v>
      </c>
      <c r="AF671" s="54">
        <v>24.962109000000002</v>
      </c>
      <c r="AG671" s="54">
        <v>18148500</v>
      </c>
      <c r="AH671" s="107">
        <f t="shared" si="64"/>
        <v>5.5350291115225936E-3</v>
      </c>
      <c r="AL671" s="10">
        <v>42607</v>
      </c>
      <c r="AM671">
        <v>2172.469971</v>
      </c>
      <c r="AN671">
        <v>2969310000</v>
      </c>
      <c r="AO671" s="107">
        <f t="shared" si="65"/>
        <v>-1.5788167596264557E-3</v>
      </c>
    </row>
    <row r="672" spans="1:41" x14ac:dyDescent="0.15">
      <c r="A672" s="10">
        <v>42608</v>
      </c>
      <c r="B672" s="9">
        <v>38.450001</v>
      </c>
      <c r="C672">
        <v>55536000</v>
      </c>
      <c r="D672" s="107">
        <f t="shared" si="61"/>
        <v>2.9778412749585925E-3</v>
      </c>
      <c r="H672" s="90">
        <v>42886</v>
      </c>
      <c r="I672" s="54">
        <v>62.950001</v>
      </c>
      <c r="J672" s="54">
        <v>1498000</v>
      </c>
      <c r="K672" s="107">
        <f t="shared" si="66"/>
        <v>5.6076281873291833E-2</v>
      </c>
      <c r="O672" s="90">
        <v>44032</v>
      </c>
      <c r="P672" s="54">
        <v>25.9</v>
      </c>
      <c r="Q672" s="54">
        <v>1585200</v>
      </c>
      <c r="R672" s="107">
        <f t="shared" si="62"/>
        <v>-2.3938185328185368E-2</v>
      </c>
      <c r="W672" s="90">
        <v>42244</v>
      </c>
      <c r="X672" s="54">
        <v>68.545479</v>
      </c>
      <c r="Y672" s="54">
        <v>1086070</v>
      </c>
      <c r="Z672" s="107">
        <f t="shared" si="63"/>
        <v>1.4066383575786157E-2</v>
      </c>
      <c r="AE672" s="90">
        <v>42244</v>
      </c>
      <c r="AF672" s="54">
        <v>25.100275</v>
      </c>
      <c r="AG672" s="54">
        <v>11313400</v>
      </c>
      <c r="AH672" s="107">
        <f t="shared" si="64"/>
        <v>-5.1377126346225932E-3</v>
      </c>
      <c r="AL672" s="10">
        <v>42608</v>
      </c>
      <c r="AM672">
        <v>2169.040039</v>
      </c>
      <c r="AN672">
        <v>3342340000</v>
      </c>
      <c r="AO672" s="107">
        <f t="shared" si="65"/>
        <v>5.22804733711979E-3</v>
      </c>
    </row>
    <row r="673" spans="1:41" x14ac:dyDescent="0.15">
      <c r="A673" s="10">
        <v>42611</v>
      </c>
      <c r="B673" s="9">
        <v>38.564498999999998</v>
      </c>
      <c r="C673">
        <v>43972000</v>
      </c>
      <c r="D673" s="107">
        <f t="shared" si="61"/>
        <v>-4.8100456329018826E-3</v>
      </c>
      <c r="H673" s="90">
        <v>42887</v>
      </c>
      <c r="I673" s="54">
        <v>66.480002999999996</v>
      </c>
      <c r="J673" s="54">
        <v>1733900</v>
      </c>
      <c r="K673" s="107">
        <f t="shared" si="66"/>
        <v>2.5571554201043067E-2</v>
      </c>
      <c r="O673" s="90">
        <v>44033</v>
      </c>
      <c r="P673" s="54">
        <v>25.280000999999999</v>
      </c>
      <c r="Q673" s="54">
        <v>2160700</v>
      </c>
      <c r="R673" s="107">
        <f t="shared" si="62"/>
        <v>-3.8765900365272943E-2</v>
      </c>
      <c r="W673" s="90">
        <v>42247</v>
      </c>
      <c r="X673" s="54">
        <v>69.509665999999996</v>
      </c>
      <c r="Y673" s="54">
        <v>1165250</v>
      </c>
      <c r="Z673" s="107">
        <f t="shared" si="63"/>
        <v>-5.2963454032421864E-2</v>
      </c>
      <c r="AE673" s="90">
        <v>42247</v>
      </c>
      <c r="AF673" s="54">
        <v>24.971316999999999</v>
      </c>
      <c r="AG673" s="54">
        <v>11635800</v>
      </c>
      <c r="AH673" s="107">
        <f t="shared" si="64"/>
        <v>-2.3238862411622097E-2</v>
      </c>
      <c r="AL673" s="10">
        <v>42611</v>
      </c>
      <c r="AM673">
        <v>2180.3798830000001</v>
      </c>
      <c r="AN673">
        <v>2654780000</v>
      </c>
      <c r="AO673" s="107">
        <f t="shared" si="65"/>
        <v>-1.9536806559319331E-3</v>
      </c>
    </row>
    <row r="674" spans="1:41" x14ac:dyDescent="0.15">
      <c r="A674" s="10">
        <v>42612</v>
      </c>
      <c r="B674" s="9">
        <v>38.379002</v>
      </c>
      <c r="C674">
        <v>34184000</v>
      </c>
      <c r="D674" s="107">
        <f t="shared" si="61"/>
        <v>2.0583651445651441E-3</v>
      </c>
      <c r="H674" s="90">
        <v>42888</v>
      </c>
      <c r="I674" s="54">
        <v>68.180000000000007</v>
      </c>
      <c r="J674" s="54">
        <v>1863600</v>
      </c>
      <c r="K674" s="107">
        <f t="shared" si="66"/>
        <v>6.0134350249338997E-3</v>
      </c>
      <c r="O674" s="90">
        <v>44034</v>
      </c>
      <c r="P674" s="54">
        <v>24.299999</v>
      </c>
      <c r="Q674" s="54">
        <v>2070500</v>
      </c>
      <c r="R674" s="107">
        <f t="shared" si="62"/>
        <v>-2.8806544395330924E-2</v>
      </c>
      <c r="W674" s="90">
        <v>42248</v>
      </c>
      <c r="X674" s="54">
        <v>65.828193999999996</v>
      </c>
      <c r="Y674" s="54">
        <v>1573910</v>
      </c>
      <c r="Z674" s="107">
        <f t="shared" si="63"/>
        <v>1.5978928420852689E-2</v>
      </c>
      <c r="AE674" s="90">
        <v>42248</v>
      </c>
      <c r="AF674" s="54">
        <v>24.391012</v>
      </c>
      <c r="AG674" s="54">
        <v>15491900</v>
      </c>
      <c r="AH674" s="107">
        <f t="shared" si="64"/>
        <v>1.4728212179142108E-2</v>
      </c>
      <c r="AL674" s="10">
        <v>42612</v>
      </c>
      <c r="AM674">
        <v>2176.1201169999999</v>
      </c>
      <c r="AN674">
        <v>3006800000</v>
      </c>
      <c r="AO674" s="107">
        <f t="shared" si="65"/>
        <v>-2.3758642547395681E-3</v>
      </c>
    </row>
    <row r="675" spans="1:41" x14ac:dyDescent="0.15">
      <c r="A675" s="10">
        <v>42613</v>
      </c>
      <c r="B675" s="9">
        <v>38.457999999999998</v>
      </c>
      <c r="C675">
        <v>32676000</v>
      </c>
      <c r="D675" s="107">
        <f t="shared" si="61"/>
        <v>1.8981226272816176E-3</v>
      </c>
      <c r="H675" s="90">
        <v>42891</v>
      </c>
      <c r="I675" s="54">
        <v>68.589995999999999</v>
      </c>
      <c r="J675" s="54">
        <v>1008100</v>
      </c>
      <c r="K675" s="107">
        <f t="shared" si="66"/>
        <v>1.3704666202342564E-2</v>
      </c>
      <c r="O675" s="90">
        <v>44035</v>
      </c>
      <c r="P675" s="54">
        <v>23.6</v>
      </c>
      <c r="Q675" s="54">
        <v>1659000</v>
      </c>
      <c r="R675" s="107">
        <f t="shared" si="62"/>
        <v>-6.7796186440679529E-3</v>
      </c>
      <c r="W675" s="90">
        <v>42249</v>
      </c>
      <c r="X675" s="54">
        <v>66.880058000000005</v>
      </c>
      <c r="Y675" s="54">
        <v>567380</v>
      </c>
      <c r="Z675" s="107">
        <f t="shared" si="63"/>
        <v>-4.0629330793941598E-2</v>
      </c>
      <c r="AE675" s="90">
        <v>42249</v>
      </c>
      <c r="AF675" s="54">
        <v>24.750247999999999</v>
      </c>
      <c r="AG675" s="54">
        <v>10907600</v>
      </c>
      <c r="AH675" s="107">
        <f t="shared" si="64"/>
        <v>6.3269265019081367E-3</v>
      </c>
      <c r="AL675" s="10">
        <v>42613</v>
      </c>
      <c r="AM675">
        <v>2170.9499510000001</v>
      </c>
      <c r="AN675">
        <v>3766390000</v>
      </c>
      <c r="AO675" s="107">
        <f t="shared" si="65"/>
        <v>-4.1384648208353525E-5</v>
      </c>
    </row>
    <row r="676" spans="1:41" x14ac:dyDescent="0.15">
      <c r="A676" s="10">
        <v>42614</v>
      </c>
      <c r="B676" s="9">
        <v>38.530997999999997</v>
      </c>
      <c r="C676">
        <v>35846000</v>
      </c>
      <c r="D676" s="107">
        <f t="shared" si="61"/>
        <v>2.3618386422279425E-3</v>
      </c>
      <c r="H676" s="90">
        <v>42892</v>
      </c>
      <c r="I676" s="54">
        <v>69.529999000000004</v>
      </c>
      <c r="J676" s="54">
        <v>1600000</v>
      </c>
      <c r="K676" s="107">
        <f t="shared" si="66"/>
        <v>-8.6293543596914768E-3</v>
      </c>
      <c r="O676" s="90">
        <v>44036</v>
      </c>
      <c r="P676" s="54">
        <v>23.440000999999999</v>
      </c>
      <c r="Q676" s="54">
        <v>978800</v>
      </c>
      <c r="R676" s="107">
        <f t="shared" si="62"/>
        <v>2.6023804350520319E-2</v>
      </c>
      <c r="W676" s="90">
        <v>42250</v>
      </c>
      <c r="X676" s="54">
        <v>64.162766000000005</v>
      </c>
      <c r="Y676" s="54">
        <v>1222630</v>
      </c>
      <c r="Z676" s="107">
        <f t="shared" si="63"/>
        <v>-8.1967320423812495E-3</v>
      </c>
      <c r="AE676" s="90">
        <v>42250</v>
      </c>
      <c r="AF676" s="54">
        <v>24.906841</v>
      </c>
      <c r="AG676" s="54">
        <v>12281600</v>
      </c>
      <c r="AH676" s="107">
        <f t="shared" si="64"/>
        <v>-2.0710334160803479E-2</v>
      </c>
      <c r="AL676" s="10">
        <v>42614</v>
      </c>
      <c r="AM676">
        <v>2170.860107</v>
      </c>
      <c r="AN676">
        <v>3392120000</v>
      </c>
      <c r="AO676" s="107">
        <f t="shared" si="65"/>
        <v>4.2010413156485793E-3</v>
      </c>
    </row>
    <row r="677" spans="1:41" x14ac:dyDescent="0.15">
      <c r="A677" s="10">
        <v>42615</v>
      </c>
      <c r="B677" s="9">
        <v>38.622002000000002</v>
      </c>
      <c r="C677">
        <v>43636000</v>
      </c>
      <c r="D677" s="107">
        <f t="shared" si="61"/>
        <v>2.1270233479869782E-2</v>
      </c>
      <c r="H677" s="90">
        <v>42893</v>
      </c>
      <c r="I677" s="54">
        <v>68.930000000000007</v>
      </c>
      <c r="J677" s="54">
        <v>1608900</v>
      </c>
      <c r="K677" s="107">
        <f t="shared" si="66"/>
        <v>6.1366661830842828E-2</v>
      </c>
      <c r="O677" s="90">
        <v>44039</v>
      </c>
      <c r="P677" s="54">
        <v>24.049999</v>
      </c>
      <c r="Q677" s="54">
        <v>1477700</v>
      </c>
      <c r="R677" s="107">
        <f t="shared" si="62"/>
        <v>-4.3243203461255764E-2</v>
      </c>
      <c r="W677" s="90">
        <v>42251</v>
      </c>
      <c r="X677" s="54">
        <v>63.636840999999997</v>
      </c>
      <c r="Y677" s="54">
        <v>1164630</v>
      </c>
      <c r="Z677" s="107">
        <f t="shared" si="63"/>
        <v>5.2341630220142488E-2</v>
      </c>
      <c r="AE677" s="90">
        <v>42251</v>
      </c>
      <c r="AF677" s="54">
        <v>24.391012</v>
      </c>
      <c r="AG677" s="54">
        <v>9066900</v>
      </c>
      <c r="AH677" s="107">
        <f t="shared" si="64"/>
        <v>-4.5313822977086637E-3</v>
      </c>
      <c r="AL677" s="10">
        <v>42615</v>
      </c>
      <c r="AM677">
        <v>2179.9799800000001</v>
      </c>
      <c r="AN677">
        <v>3091120000</v>
      </c>
      <c r="AO677" s="107">
        <f t="shared" si="65"/>
        <v>2.981678758352535E-3</v>
      </c>
    </row>
    <row r="678" spans="1:41" x14ac:dyDescent="0.15">
      <c r="A678" s="10">
        <v>42619</v>
      </c>
      <c r="B678" s="9">
        <v>39.443500999999998</v>
      </c>
      <c r="C678">
        <v>74396000</v>
      </c>
      <c r="D678" s="107">
        <f t="shared" si="61"/>
        <v>-5.5649725413572382E-3</v>
      </c>
      <c r="H678" s="90">
        <v>42894</v>
      </c>
      <c r="I678" s="54">
        <v>73.160004000000001</v>
      </c>
      <c r="J678" s="54">
        <v>1837900</v>
      </c>
      <c r="K678" s="107">
        <f t="shared" si="66"/>
        <v>-4.2236247007312988E-2</v>
      </c>
      <c r="O678" s="90">
        <v>44040</v>
      </c>
      <c r="P678" s="54">
        <v>23.01</v>
      </c>
      <c r="Q678" s="54">
        <v>1277000</v>
      </c>
      <c r="R678" s="107">
        <f t="shared" si="62"/>
        <v>1.0430247718383301E-2</v>
      </c>
      <c r="W678" s="90">
        <v>42255</v>
      </c>
      <c r="X678" s="54">
        <v>66.967697000000001</v>
      </c>
      <c r="Y678" s="54">
        <v>1237710</v>
      </c>
      <c r="Z678" s="107">
        <f t="shared" si="63"/>
        <v>-2.0942305959842034E-2</v>
      </c>
      <c r="AE678" s="90">
        <v>42255</v>
      </c>
      <c r="AF678" s="54">
        <v>24.280487000000001</v>
      </c>
      <c r="AG678" s="54">
        <v>14685900</v>
      </c>
      <c r="AH678" s="107">
        <f t="shared" si="64"/>
        <v>-6.069935911911406E-3</v>
      </c>
      <c r="AL678" s="10">
        <v>42619</v>
      </c>
      <c r="AM678">
        <v>2186.4799800000001</v>
      </c>
      <c r="AN678">
        <v>3447650000</v>
      </c>
      <c r="AO678" s="107">
        <f t="shared" si="65"/>
        <v>-1.4638505859998485E-4</v>
      </c>
    </row>
    <row r="679" spans="1:41" x14ac:dyDescent="0.15">
      <c r="A679" s="10">
        <v>42620</v>
      </c>
      <c r="B679" s="9">
        <v>39.223998999999999</v>
      </c>
      <c r="C679">
        <v>48492000</v>
      </c>
      <c r="D679" s="107">
        <f t="shared" si="61"/>
        <v>-5.3538651171192164E-4</v>
      </c>
      <c r="H679" s="90">
        <v>42895</v>
      </c>
      <c r="I679" s="54">
        <v>70.069999999999993</v>
      </c>
      <c r="J679" s="54">
        <v>3211500</v>
      </c>
      <c r="K679" s="107">
        <f t="shared" si="66"/>
        <v>6.850335378906891E-3</v>
      </c>
      <c r="O679" s="90">
        <v>44041</v>
      </c>
      <c r="P679" s="54">
        <v>23.25</v>
      </c>
      <c r="Q679" s="54">
        <v>1259800</v>
      </c>
      <c r="R679" s="107">
        <f t="shared" si="62"/>
        <v>-1.0752688172043001E-2</v>
      </c>
      <c r="W679" s="90">
        <v>42256</v>
      </c>
      <c r="X679" s="54">
        <v>65.565239000000005</v>
      </c>
      <c r="Y679" s="54">
        <v>475980</v>
      </c>
      <c r="Z679" s="107">
        <f t="shared" si="63"/>
        <v>-5.3477117653762951E-3</v>
      </c>
      <c r="AE679" s="90">
        <v>42256</v>
      </c>
      <c r="AF679" s="54">
        <v>24.133106000000002</v>
      </c>
      <c r="AG679" s="54">
        <v>10328400</v>
      </c>
      <c r="AH679" s="107">
        <f t="shared" si="64"/>
        <v>-1.9084572039753667E-3</v>
      </c>
      <c r="AL679" s="10">
        <v>42620</v>
      </c>
      <c r="AM679">
        <v>2186.1599120000001</v>
      </c>
      <c r="AN679">
        <v>3319420000</v>
      </c>
      <c r="AO679" s="107">
        <f t="shared" si="65"/>
        <v>-2.2230135011277463E-3</v>
      </c>
    </row>
    <row r="680" spans="1:41" x14ac:dyDescent="0.15">
      <c r="A680" s="10">
        <v>42621</v>
      </c>
      <c r="B680" s="9">
        <v>39.202998999999998</v>
      </c>
      <c r="C680">
        <v>40610000</v>
      </c>
      <c r="D680" s="107">
        <f t="shared" si="61"/>
        <v>-3.0507844565667019E-2</v>
      </c>
      <c r="H680" s="90">
        <v>42898</v>
      </c>
      <c r="I680" s="54">
        <v>70.550003000000004</v>
      </c>
      <c r="J680" s="54">
        <v>2430600</v>
      </c>
      <c r="K680" s="107">
        <f t="shared" si="66"/>
        <v>1.4167256661901106E-4</v>
      </c>
      <c r="O680" s="90">
        <v>44042</v>
      </c>
      <c r="P680" s="54">
        <v>23</v>
      </c>
      <c r="Q680" s="54">
        <v>2021300</v>
      </c>
      <c r="R680" s="107">
        <f t="shared" si="62"/>
        <v>-3.6956521739130443E-2</v>
      </c>
      <c r="W680" s="90">
        <v>42257</v>
      </c>
      <c r="X680" s="54">
        <v>65.214614999999995</v>
      </c>
      <c r="Y680" s="54">
        <v>671700</v>
      </c>
      <c r="Z680" s="107">
        <f t="shared" si="63"/>
        <v>1.3443152274992265E-3</v>
      </c>
      <c r="AE680" s="90">
        <v>42257</v>
      </c>
      <c r="AF680" s="54">
        <v>24.087049</v>
      </c>
      <c r="AG680" s="54">
        <v>12912100</v>
      </c>
      <c r="AH680" s="107">
        <f t="shared" si="64"/>
        <v>6.5011699855801464E-3</v>
      </c>
      <c r="AL680" s="10">
        <v>42621</v>
      </c>
      <c r="AM680">
        <v>2181.3000489999999</v>
      </c>
      <c r="AN680">
        <v>3727840000</v>
      </c>
      <c r="AO680" s="107">
        <f t="shared" si="65"/>
        <v>-2.4522068857295465E-2</v>
      </c>
    </row>
    <row r="681" spans="1:41" x14ac:dyDescent="0.15">
      <c r="A681" s="10">
        <v>42622</v>
      </c>
      <c r="B681" s="9">
        <v>38.006999999999998</v>
      </c>
      <c r="C681">
        <v>85146000</v>
      </c>
      <c r="D681" s="107">
        <f t="shared" si="61"/>
        <v>1.4931486305154396E-2</v>
      </c>
      <c r="H681" s="90">
        <v>42899</v>
      </c>
      <c r="I681" s="54">
        <v>70.559997999999993</v>
      </c>
      <c r="J681" s="54">
        <v>934400</v>
      </c>
      <c r="K681" s="107">
        <f t="shared" si="66"/>
        <v>1.7290264095529251E-2</v>
      </c>
      <c r="O681" s="90">
        <v>44043</v>
      </c>
      <c r="P681" s="54">
        <v>22.15</v>
      </c>
      <c r="Q681" s="54">
        <v>2608200</v>
      </c>
      <c r="R681" s="107">
        <f t="shared" si="62"/>
        <v>1.896162528216716E-2</v>
      </c>
      <c r="W681" s="90">
        <v>42258</v>
      </c>
      <c r="X681" s="54">
        <v>65.302284</v>
      </c>
      <c r="Y681" s="54">
        <v>218860</v>
      </c>
      <c r="Z681" s="107">
        <f t="shared" si="63"/>
        <v>-1.0738720869242435E-2</v>
      </c>
      <c r="AE681" s="90">
        <v>42258</v>
      </c>
      <c r="AF681" s="54">
        <v>24.243642999999999</v>
      </c>
      <c r="AG681" s="54">
        <v>6241200</v>
      </c>
      <c r="AH681" s="107">
        <f t="shared" si="64"/>
        <v>-2.1656728735033659E-2</v>
      </c>
      <c r="AL681" s="10">
        <v>42622</v>
      </c>
      <c r="AM681">
        <v>2127.8100589999999</v>
      </c>
      <c r="AN681">
        <v>4233960000</v>
      </c>
      <c r="AO681" s="107">
        <f t="shared" si="65"/>
        <v>1.4677052525391865E-2</v>
      </c>
    </row>
    <row r="682" spans="1:41" x14ac:dyDescent="0.15">
      <c r="A682" s="10">
        <v>42625</v>
      </c>
      <c r="B682" s="9">
        <v>38.574500999999998</v>
      </c>
      <c r="C682">
        <v>62494000</v>
      </c>
      <c r="D682" s="107">
        <f t="shared" si="61"/>
        <v>-1.3584154983624974E-2</v>
      </c>
      <c r="H682" s="90">
        <v>42900</v>
      </c>
      <c r="I682" s="54">
        <v>71.779999000000004</v>
      </c>
      <c r="J682" s="54">
        <v>1011400</v>
      </c>
      <c r="K682" s="107">
        <f t="shared" si="66"/>
        <v>3.2460323662027335E-2</v>
      </c>
      <c r="O682" s="90">
        <v>44046</v>
      </c>
      <c r="P682" s="54">
        <v>22.57</v>
      </c>
      <c r="Q682" s="54">
        <v>2273900</v>
      </c>
      <c r="R682" s="107">
        <f t="shared" si="62"/>
        <v>8.8613203367300386E-3</v>
      </c>
      <c r="W682" s="90">
        <v>42261</v>
      </c>
      <c r="X682" s="54">
        <v>64.601021000000003</v>
      </c>
      <c r="Y682" s="54">
        <v>384820</v>
      </c>
      <c r="Z682" s="107">
        <f t="shared" si="63"/>
        <v>-2.7134710456045985E-3</v>
      </c>
      <c r="AE682" s="90">
        <v>42261</v>
      </c>
      <c r="AF682" s="54">
        <v>23.718605</v>
      </c>
      <c r="AG682" s="54">
        <v>9207100</v>
      </c>
      <c r="AH682" s="107">
        <f t="shared" si="64"/>
        <v>8.9321020355117575E-3</v>
      </c>
      <c r="AL682" s="10">
        <v>42625</v>
      </c>
      <c r="AM682">
        <v>2159.040039</v>
      </c>
      <c r="AN682">
        <v>4010480000</v>
      </c>
      <c r="AO682" s="107">
        <f t="shared" si="65"/>
        <v>-1.4830674013266876E-2</v>
      </c>
    </row>
    <row r="683" spans="1:41" x14ac:dyDescent="0.15">
      <c r="A683" s="10">
        <v>42626</v>
      </c>
      <c r="B683" s="9">
        <v>38.050499000000002</v>
      </c>
      <c r="C683">
        <v>62344000</v>
      </c>
      <c r="D683" s="107">
        <f t="shared" si="61"/>
        <v>1.0517601884796335E-4</v>
      </c>
      <c r="H683" s="90">
        <v>42901</v>
      </c>
      <c r="I683" s="54">
        <v>74.110000999999997</v>
      </c>
      <c r="J683" s="54">
        <v>1698200</v>
      </c>
      <c r="K683" s="107">
        <f t="shared" si="66"/>
        <v>2.7796477832998656E-2</v>
      </c>
      <c r="O683" s="90">
        <v>44047</v>
      </c>
      <c r="P683" s="54">
        <v>22.77</v>
      </c>
      <c r="Q683" s="54">
        <v>1475500</v>
      </c>
      <c r="R683" s="107">
        <f t="shared" si="62"/>
        <v>-2.6350900307422487E-3</v>
      </c>
      <c r="W683" s="90">
        <v>42262</v>
      </c>
      <c r="X683" s="54">
        <v>64.425728000000007</v>
      </c>
      <c r="Y683" s="54">
        <v>484810</v>
      </c>
      <c r="Z683" s="107">
        <f t="shared" si="63"/>
        <v>1.7687204093370879E-2</v>
      </c>
      <c r="AE683" s="90">
        <v>42262</v>
      </c>
      <c r="AF683" s="54">
        <v>23.930461999999999</v>
      </c>
      <c r="AG683" s="54">
        <v>12316300</v>
      </c>
      <c r="AH683" s="107">
        <f t="shared" si="64"/>
        <v>2.9253133516603302E-2</v>
      </c>
      <c r="AL683" s="10">
        <v>42626</v>
      </c>
      <c r="AM683">
        <v>2127.0200199999999</v>
      </c>
      <c r="AN683">
        <v>4141670000</v>
      </c>
      <c r="AO683" s="107">
        <f t="shared" si="65"/>
        <v>-5.8767665007686265E-4</v>
      </c>
    </row>
    <row r="684" spans="1:41" x14ac:dyDescent="0.15">
      <c r="A684" s="10">
        <v>42627</v>
      </c>
      <c r="B684" s="9">
        <v>38.054501000000002</v>
      </c>
      <c r="C684">
        <v>50460000</v>
      </c>
      <c r="D684" s="107">
        <f t="shared" si="61"/>
        <v>1.1299583195165219E-2</v>
      </c>
      <c r="H684" s="90">
        <v>42902</v>
      </c>
      <c r="I684" s="54">
        <v>76.169998000000007</v>
      </c>
      <c r="J684" s="54">
        <v>3037100</v>
      </c>
      <c r="K684" s="107">
        <f t="shared" si="66"/>
        <v>-3.5578299476914932E-2</v>
      </c>
      <c r="O684" s="90">
        <v>44048</v>
      </c>
      <c r="P684" s="54">
        <v>22.709999</v>
      </c>
      <c r="Q684" s="54">
        <v>1023600</v>
      </c>
      <c r="R684" s="107">
        <f t="shared" si="62"/>
        <v>-2.1576399012611103E-2</v>
      </c>
      <c r="W684" s="90">
        <v>42263</v>
      </c>
      <c r="X684" s="54">
        <v>65.565239000000005</v>
      </c>
      <c r="Y684" s="54">
        <v>399010</v>
      </c>
      <c r="Z684" s="107">
        <f t="shared" si="63"/>
        <v>1.3367754215003469E-3</v>
      </c>
      <c r="AE684" s="90">
        <v>42263</v>
      </c>
      <c r="AF684" s="54">
        <v>24.630503000000001</v>
      </c>
      <c r="AG684" s="54">
        <v>13030700</v>
      </c>
      <c r="AH684" s="107">
        <f t="shared" si="64"/>
        <v>-1.7576457939165957E-2</v>
      </c>
      <c r="AL684" s="10">
        <v>42627</v>
      </c>
      <c r="AM684">
        <v>2125.7700199999999</v>
      </c>
      <c r="AN684">
        <v>3664100000</v>
      </c>
      <c r="AO684" s="107">
        <f t="shared" si="65"/>
        <v>1.0109273250546558E-2</v>
      </c>
    </row>
    <row r="685" spans="1:41" x14ac:dyDescent="0.15">
      <c r="A685" s="10">
        <v>42628</v>
      </c>
      <c r="B685" s="9">
        <v>38.484501000000002</v>
      </c>
      <c r="C685">
        <v>60680000</v>
      </c>
      <c r="D685" s="107">
        <f t="shared" si="61"/>
        <v>1.1472098858706703E-2</v>
      </c>
      <c r="H685" s="90">
        <v>42905</v>
      </c>
      <c r="I685" s="54">
        <v>73.459998999999996</v>
      </c>
      <c r="J685" s="54">
        <v>1899100</v>
      </c>
      <c r="K685" s="107">
        <f t="shared" si="66"/>
        <v>1.4157378357710027E-2</v>
      </c>
      <c r="O685" s="90">
        <v>44049</v>
      </c>
      <c r="P685" s="54">
        <v>22.219999000000001</v>
      </c>
      <c r="Q685" s="54">
        <v>1042500</v>
      </c>
      <c r="R685" s="107">
        <f t="shared" si="62"/>
        <v>-4.0504052227905429E-3</v>
      </c>
      <c r="W685" s="90">
        <v>42264</v>
      </c>
      <c r="X685" s="54">
        <v>65.652884999999998</v>
      </c>
      <c r="Y685" s="54">
        <v>447560</v>
      </c>
      <c r="Z685" s="107">
        <f t="shared" si="63"/>
        <v>6.6757005423296878E-3</v>
      </c>
      <c r="AE685" s="90">
        <v>42264</v>
      </c>
      <c r="AF685" s="54">
        <v>24.197586000000001</v>
      </c>
      <c r="AG685" s="54">
        <v>14936500</v>
      </c>
      <c r="AH685" s="107">
        <f t="shared" si="64"/>
        <v>-9.5166517850169274E-3</v>
      </c>
      <c r="AL685" s="10">
        <v>42628</v>
      </c>
      <c r="AM685">
        <v>2147.26001</v>
      </c>
      <c r="AN685">
        <v>3373720000</v>
      </c>
      <c r="AO685" s="107">
        <f t="shared" si="65"/>
        <v>-3.7722949071267164E-3</v>
      </c>
    </row>
    <row r="686" spans="1:41" x14ac:dyDescent="0.15">
      <c r="A686" s="10">
        <v>42629</v>
      </c>
      <c r="B686" s="9">
        <v>38.925998999999997</v>
      </c>
      <c r="C686">
        <v>109984000</v>
      </c>
      <c r="D686" s="107">
        <f t="shared" si="61"/>
        <v>-4.392899460332389E-3</v>
      </c>
      <c r="H686" s="90">
        <v>42906</v>
      </c>
      <c r="I686" s="54">
        <v>74.5</v>
      </c>
      <c r="J686" s="54">
        <v>1101700</v>
      </c>
      <c r="K686" s="107">
        <f t="shared" si="66"/>
        <v>1.2214818791946414E-2</v>
      </c>
      <c r="O686" s="90">
        <v>44050</v>
      </c>
      <c r="P686" s="54">
        <v>22.129999000000002</v>
      </c>
      <c r="Q686" s="54">
        <v>958000</v>
      </c>
      <c r="R686" s="107">
        <f t="shared" si="62"/>
        <v>5.6484412855146715E-3</v>
      </c>
      <c r="W686" s="90">
        <v>42265</v>
      </c>
      <c r="X686" s="54">
        <v>66.091164000000006</v>
      </c>
      <c r="Y686" s="54">
        <v>1206650</v>
      </c>
      <c r="Z686" s="107">
        <f t="shared" si="63"/>
        <v>-2.38729340581747E-2</v>
      </c>
      <c r="AE686" s="90">
        <v>42265</v>
      </c>
      <c r="AF686" s="54">
        <v>23.967306000000001</v>
      </c>
      <c r="AG686" s="54">
        <v>23469900</v>
      </c>
      <c r="AH686" s="107">
        <f t="shared" si="64"/>
        <v>-3.8431520004793551E-3</v>
      </c>
      <c r="AL686" s="10">
        <v>42629</v>
      </c>
      <c r="AM686">
        <v>2139.1599120000001</v>
      </c>
      <c r="AN686">
        <v>5014360000</v>
      </c>
      <c r="AO686" s="107">
        <f t="shared" si="65"/>
        <v>-1.8603097307945404E-5</v>
      </c>
    </row>
    <row r="687" spans="1:41" x14ac:dyDescent="0.15">
      <c r="A687" s="10">
        <v>42632</v>
      </c>
      <c r="B687" s="9">
        <v>38.755001</v>
      </c>
      <c r="C687">
        <v>45944000</v>
      </c>
      <c r="D687" s="107">
        <f t="shared" si="61"/>
        <v>6.6056249101889009E-3</v>
      </c>
      <c r="H687" s="90">
        <v>42907</v>
      </c>
      <c r="I687" s="54">
        <v>75.410004000000001</v>
      </c>
      <c r="J687" s="54">
        <v>801100</v>
      </c>
      <c r="K687" s="107">
        <f t="shared" si="66"/>
        <v>1.2067311387491619E-2</v>
      </c>
      <c r="O687" s="90">
        <v>44053</v>
      </c>
      <c r="P687" s="54">
        <v>22.254999000000002</v>
      </c>
      <c r="Q687" s="54">
        <v>1349300</v>
      </c>
      <c r="R687" s="107">
        <f t="shared" si="62"/>
        <v>2.7409617048286483E-2</v>
      </c>
      <c r="W687" s="90">
        <v>42268</v>
      </c>
      <c r="X687" s="54">
        <v>64.513373999999999</v>
      </c>
      <c r="Y687" s="54">
        <v>718910</v>
      </c>
      <c r="Z687" s="107">
        <f t="shared" si="63"/>
        <v>-4.0760897112589456E-2</v>
      </c>
      <c r="AE687" s="90">
        <v>42268</v>
      </c>
      <c r="AF687" s="54">
        <v>23.875195999999999</v>
      </c>
      <c r="AG687" s="54">
        <v>9343600</v>
      </c>
      <c r="AH687" s="107">
        <f t="shared" si="64"/>
        <v>-1.1959901816093965E-2</v>
      </c>
      <c r="AL687" s="10">
        <v>42632</v>
      </c>
      <c r="AM687">
        <v>2139.1201169999999</v>
      </c>
      <c r="AN687">
        <v>3141820000</v>
      </c>
      <c r="AO687" s="107">
        <f t="shared" si="65"/>
        <v>2.9913841439510591E-4</v>
      </c>
    </row>
    <row r="688" spans="1:41" x14ac:dyDescent="0.15">
      <c r="A688" s="10">
        <v>42633</v>
      </c>
      <c r="B688" s="9">
        <v>39.011001999999998</v>
      </c>
      <c r="C688">
        <v>38744000</v>
      </c>
      <c r="D688" s="107">
        <f t="shared" si="61"/>
        <v>1.2201634810610651E-2</v>
      </c>
      <c r="H688" s="90">
        <v>42908</v>
      </c>
      <c r="I688" s="54">
        <v>76.319999999999993</v>
      </c>
      <c r="J688" s="54">
        <v>761400</v>
      </c>
      <c r="K688" s="107">
        <f t="shared" si="66"/>
        <v>8.6478380503145491E-3</v>
      </c>
      <c r="O688" s="90">
        <v>44054</v>
      </c>
      <c r="P688" s="54">
        <v>22.864999999999998</v>
      </c>
      <c r="Q688" s="54">
        <v>1852400</v>
      </c>
      <c r="R688" s="107">
        <f t="shared" si="62"/>
        <v>-2.6897004154821769E-2</v>
      </c>
      <c r="W688" s="90">
        <v>42269</v>
      </c>
      <c r="X688" s="54">
        <v>61.883750999999997</v>
      </c>
      <c r="Y688" s="54">
        <v>2517290</v>
      </c>
      <c r="Z688" s="107">
        <f t="shared" si="63"/>
        <v>-7.0820367692320252E-3</v>
      </c>
      <c r="AE688" s="90">
        <v>42269</v>
      </c>
      <c r="AF688" s="54">
        <v>23.589651</v>
      </c>
      <c r="AG688" s="54">
        <v>10875300</v>
      </c>
      <c r="AH688" s="107">
        <f t="shared" si="64"/>
        <v>-7.808084994560538E-4</v>
      </c>
      <c r="AL688" s="10">
        <v>42633</v>
      </c>
      <c r="AM688">
        <v>2139.76001</v>
      </c>
      <c r="AN688">
        <v>3117380000</v>
      </c>
      <c r="AO688" s="107">
        <f t="shared" si="65"/>
        <v>1.0917162154086668E-2</v>
      </c>
    </row>
    <row r="689" spans="1:41" x14ac:dyDescent="0.15">
      <c r="A689" s="10">
        <v>42634</v>
      </c>
      <c r="B689" s="9">
        <v>39.487000000000002</v>
      </c>
      <c r="C689">
        <v>54372000</v>
      </c>
      <c r="D689" s="107">
        <f t="shared" si="61"/>
        <v>1.8942968571934893E-2</v>
      </c>
      <c r="H689" s="90">
        <v>42909</v>
      </c>
      <c r="I689" s="54">
        <v>76.980002999999996</v>
      </c>
      <c r="J689" s="54">
        <v>4242800</v>
      </c>
      <c r="K689" s="107">
        <f t="shared" si="66"/>
        <v>-1.4679201818165621E-2</v>
      </c>
      <c r="O689" s="90">
        <v>44055</v>
      </c>
      <c r="P689" s="54">
        <v>22.25</v>
      </c>
      <c r="Q689" s="54">
        <v>1402000</v>
      </c>
      <c r="R689" s="107">
        <f t="shared" si="62"/>
        <v>5.7078651685393167E-2</v>
      </c>
      <c r="W689" s="90">
        <v>42270</v>
      </c>
      <c r="X689" s="54">
        <v>61.445487999999997</v>
      </c>
      <c r="Y689" s="54">
        <v>545250</v>
      </c>
      <c r="Z689" s="107">
        <f t="shared" si="63"/>
        <v>4.8502178060657819E-2</v>
      </c>
      <c r="AE689" s="90">
        <v>42270</v>
      </c>
      <c r="AF689" s="54">
        <v>23.571231999999998</v>
      </c>
      <c r="AG689" s="54">
        <v>6766300</v>
      </c>
      <c r="AH689" s="107">
        <f t="shared" si="64"/>
        <v>7.8141863777014819E-4</v>
      </c>
      <c r="AL689" s="10">
        <v>42634</v>
      </c>
      <c r="AM689">
        <v>2163.1201169999999</v>
      </c>
      <c r="AN689">
        <v>3685450000</v>
      </c>
      <c r="AO689" s="107">
        <f t="shared" si="65"/>
        <v>6.4997846811667426E-3</v>
      </c>
    </row>
    <row r="690" spans="1:41" x14ac:dyDescent="0.15">
      <c r="A690" s="10">
        <v>42635</v>
      </c>
      <c r="B690" s="9">
        <v>40.235000999999997</v>
      </c>
      <c r="C690">
        <v>81578000</v>
      </c>
      <c r="D690" s="107">
        <f t="shared" si="61"/>
        <v>1.3047595052875227E-3</v>
      </c>
      <c r="H690" s="90">
        <v>42912</v>
      </c>
      <c r="I690" s="54">
        <v>75.849997999999999</v>
      </c>
      <c r="J690" s="54">
        <v>1279400</v>
      </c>
      <c r="K690" s="107">
        <f t="shared" si="66"/>
        <v>-7.6466844468472406E-3</v>
      </c>
      <c r="O690" s="90">
        <v>44056</v>
      </c>
      <c r="P690" s="54">
        <v>23.52</v>
      </c>
      <c r="Q690" s="54">
        <v>1773200</v>
      </c>
      <c r="R690" s="107">
        <f t="shared" si="62"/>
        <v>-8.5034013605445047E-4</v>
      </c>
      <c r="W690" s="90">
        <v>42271</v>
      </c>
      <c r="X690" s="54">
        <v>64.425728000000007</v>
      </c>
      <c r="Y690" s="54">
        <v>1345400</v>
      </c>
      <c r="Z690" s="107">
        <f t="shared" si="63"/>
        <v>-5.3061270801627702E-2</v>
      </c>
      <c r="AE690" s="90">
        <v>42271</v>
      </c>
      <c r="AF690" s="54">
        <v>23.589651</v>
      </c>
      <c r="AG690" s="54">
        <v>9734000</v>
      </c>
      <c r="AH690" s="107">
        <f t="shared" si="64"/>
        <v>-1.0933269000037438E-2</v>
      </c>
      <c r="AL690" s="10">
        <v>42635</v>
      </c>
      <c r="AM690">
        <v>2177.179932</v>
      </c>
      <c r="AN690">
        <v>3523860000</v>
      </c>
      <c r="AO690" s="107">
        <f t="shared" si="65"/>
        <v>-5.7367748142553854E-3</v>
      </c>
    </row>
    <row r="691" spans="1:41" x14ac:dyDescent="0.15">
      <c r="A691" s="10">
        <v>42636</v>
      </c>
      <c r="B691" s="9">
        <v>40.287497999999999</v>
      </c>
      <c r="C691">
        <v>47070000</v>
      </c>
      <c r="D691" s="107">
        <f t="shared" si="61"/>
        <v>-8.1786662452952852E-3</v>
      </c>
      <c r="H691" s="90">
        <v>42913</v>
      </c>
      <c r="I691" s="54">
        <v>75.269997000000004</v>
      </c>
      <c r="J691" s="54">
        <v>965900</v>
      </c>
      <c r="K691" s="107">
        <f t="shared" si="66"/>
        <v>1.0097011163691105E-2</v>
      </c>
      <c r="O691" s="90">
        <v>44057</v>
      </c>
      <c r="P691" s="54">
        <v>23.5</v>
      </c>
      <c r="Q691" s="54">
        <v>735900</v>
      </c>
      <c r="R691" s="107">
        <f t="shared" si="62"/>
        <v>3.7446765957446893E-2</v>
      </c>
      <c r="W691" s="90">
        <v>42272</v>
      </c>
      <c r="X691" s="54">
        <v>61.007216999999997</v>
      </c>
      <c r="Y691" s="54">
        <v>830290</v>
      </c>
      <c r="Z691" s="107">
        <f t="shared" si="63"/>
        <v>-5.8908014112494134E-2</v>
      </c>
      <c r="AE691" s="90">
        <v>42272</v>
      </c>
      <c r="AF691" s="54">
        <v>23.331738999999999</v>
      </c>
      <c r="AG691" s="54">
        <v>8717900</v>
      </c>
      <c r="AH691" s="107">
        <f t="shared" si="64"/>
        <v>-4.6979867210069415E-2</v>
      </c>
      <c r="AL691" s="10">
        <v>42636</v>
      </c>
      <c r="AM691">
        <v>2164.6899410000001</v>
      </c>
      <c r="AN691">
        <v>3289860000</v>
      </c>
      <c r="AO691" s="107">
        <f t="shared" si="65"/>
        <v>-8.5877624540595665E-3</v>
      </c>
    </row>
    <row r="692" spans="1:41" x14ac:dyDescent="0.15">
      <c r="A692" s="10">
        <v>42639</v>
      </c>
      <c r="B692" s="9">
        <v>39.957999999999998</v>
      </c>
      <c r="C692">
        <v>53028000</v>
      </c>
      <c r="D692" s="107">
        <f t="shared" si="61"/>
        <v>2.1209770258771909E-2</v>
      </c>
      <c r="H692" s="90">
        <v>42914</v>
      </c>
      <c r="I692" s="54">
        <v>76.029999000000004</v>
      </c>
      <c r="J692" s="54">
        <v>1259400</v>
      </c>
      <c r="K692" s="107">
        <f t="shared" si="66"/>
        <v>-2.6305406106871043E-2</v>
      </c>
      <c r="O692" s="90">
        <v>44060</v>
      </c>
      <c r="P692" s="54">
        <v>24.379999000000002</v>
      </c>
      <c r="Q692" s="54">
        <v>1858000</v>
      </c>
      <c r="R692" s="107">
        <f t="shared" si="62"/>
        <v>3.36342097470963E-2</v>
      </c>
      <c r="W692" s="90">
        <v>42275</v>
      </c>
      <c r="X692" s="54">
        <v>57.413403000000002</v>
      </c>
      <c r="Y692" s="54">
        <v>638680</v>
      </c>
      <c r="Z692" s="107">
        <f t="shared" si="63"/>
        <v>1.5267253884950982E-2</v>
      </c>
      <c r="AE692" s="90">
        <v>42275</v>
      </c>
      <c r="AF692" s="54">
        <v>22.235617000000001</v>
      </c>
      <c r="AG692" s="54">
        <v>15787800</v>
      </c>
      <c r="AH692" s="107">
        <f t="shared" si="64"/>
        <v>-2.4855617903475347E-3</v>
      </c>
      <c r="AL692" s="10">
        <v>42639</v>
      </c>
      <c r="AM692">
        <v>2146.1000979999999</v>
      </c>
      <c r="AN692">
        <v>3199910000</v>
      </c>
      <c r="AO692" s="107">
        <f t="shared" si="65"/>
        <v>6.4441700612607455E-3</v>
      </c>
    </row>
    <row r="693" spans="1:41" x14ac:dyDescent="0.15">
      <c r="A693" s="10">
        <v>42640</v>
      </c>
      <c r="B693" s="9">
        <v>40.805500000000002</v>
      </c>
      <c r="C693">
        <v>76392000</v>
      </c>
      <c r="D693" s="107">
        <f t="shared" si="61"/>
        <v>1.5451372976681865E-2</v>
      </c>
      <c r="H693" s="90">
        <v>42915</v>
      </c>
      <c r="I693" s="54">
        <v>74.029999000000004</v>
      </c>
      <c r="J693" s="54">
        <v>1118900</v>
      </c>
      <c r="K693" s="107">
        <f t="shared" si="66"/>
        <v>3.8497879758177422E-2</v>
      </c>
      <c r="O693" s="90">
        <v>44061</v>
      </c>
      <c r="P693" s="54">
        <v>25.200001</v>
      </c>
      <c r="Q693" s="54">
        <v>1683000</v>
      </c>
      <c r="R693" s="107">
        <f t="shared" si="62"/>
        <v>-8.7301980662619627E-3</v>
      </c>
      <c r="W693" s="90">
        <v>42276</v>
      </c>
      <c r="X693" s="54">
        <v>58.289948000000003</v>
      </c>
      <c r="Y693" s="54">
        <v>472310</v>
      </c>
      <c r="Z693" s="107">
        <f t="shared" si="63"/>
        <v>-3.4586426462415165E-2</v>
      </c>
      <c r="AE693" s="90">
        <v>42276</v>
      </c>
      <c r="AF693" s="54">
        <v>22.180349</v>
      </c>
      <c r="AG693" s="54">
        <v>19652200</v>
      </c>
      <c r="AH693" s="107">
        <f t="shared" si="64"/>
        <v>1.4950260701488416E-2</v>
      </c>
      <c r="AL693" s="10">
        <v>42640</v>
      </c>
      <c r="AM693">
        <v>2159.929932</v>
      </c>
      <c r="AN693">
        <v>3414090000</v>
      </c>
      <c r="AO693" s="107">
        <f t="shared" si="65"/>
        <v>5.2965537587632561E-3</v>
      </c>
    </row>
    <row r="694" spans="1:41" x14ac:dyDescent="0.15">
      <c r="A694" s="10">
        <v>42641</v>
      </c>
      <c r="B694" s="9">
        <v>41.436000999999997</v>
      </c>
      <c r="C694">
        <v>88442000</v>
      </c>
      <c r="D694" s="107">
        <f t="shared" si="61"/>
        <v>3.9815618307392775E-4</v>
      </c>
      <c r="H694" s="90">
        <v>42916</v>
      </c>
      <c r="I694" s="54">
        <v>76.879997000000003</v>
      </c>
      <c r="J694" s="54">
        <v>1144200</v>
      </c>
      <c r="K694" s="107">
        <f t="shared" si="66"/>
        <v>-3.1477602685130224E-2</v>
      </c>
      <c r="O694" s="90">
        <v>44062</v>
      </c>
      <c r="P694" s="54">
        <v>24.98</v>
      </c>
      <c r="Q694" s="54">
        <v>1320100</v>
      </c>
      <c r="R694" s="107">
        <f t="shared" si="62"/>
        <v>-3.6429143314651746E-2</v>
      </c>
      <c r="W694" s="90">
        <v>42277</v>
      </c>
      <c r="X694" s="54">
        <v>56.273907000000001</v>
      </c>
      <c r="Y694" s="54">
        <v>584460</v>
      </c>
      <c r="Z694" s="107">
        <f t="shared" si="63"/>
        <v>-1.8691611371501216E-2</v>
      </c>
      <c r="AE694" s="90">
        <v>42277</v>
      </c>
      <c r="AF694" s="54">
        <v>22.511951</v>
      </c>
      <c r="AG694" s="54">
        <v>12862200</v>
      </c>
      <c r="AH694" s="107">
        <f t="shared" si="64"/>
        <v>1.9230718830189453E-2</v>
      </c>
      <c r="AL694" s="10">
        <v>42641</v>
      </c>
      <c r="AM694">
        <v>2171.3701169999999</v>
      </c>
      <c r="AN694">
        <v>3860390000</v>
      </c>
      <c r="AO694" s="107">
        <f t="shared" si="65"/>
        <v>-9.3214113252899633E-3</v>
      </c>
    </row>
    <row r="695" spans="1:41" x14ac:dyDescent="0.15">
      <c r="A695" s="10">
        <v>42642</v>
      </c>
      <c r="B695" s="9">
        <v>41.452499000000003</v>
      </c>
      <c r="C695">
        <v>98444000</v>
      </c>
      <c r="D695" s="107">
        <f t="shared" si="61"/>
        <v>9.963259392395063E-3</v>
      </c>
      <c r="H695" s="90">
        <v>42919</v>
      </c>
      <c r="I695" s="54">
        <v>74.459998999999996</v>
      </c>
      <c r="J695" s="54">
        <v>858800</v>
      </c>
      <c r="K695" s="107">
        <f t="shared" si="66"/>
        <v>1.3698684041078213E-2</v>
      </c>
      <c r="O695" s="90">
        <v>44063</v>
      </c>
      <c r="P695" s="54">
        <v>24.07</v>
      </c>
      <c r="Q695" s="54">
        <v>1490100</v>
      </c>
      <c r="R695" s="107">
        <f t="shared" si="62"/>
        <v>-7.6859160781054259E-3</v>
      </c>
      <c r="W695" s="90">
        <v>42278</v>
      </c>
      <c r="X695" s="54">
        <v>55.222057</v>
      </c>
      <c r="Y695" s="54">
        <v>1128370</v>
      </c>
      <c r="Z695" s="107">
        <f t="shared" si="63"/>
        <v>1.5873095781274493E-2</v>
      </c>
      <c r="AE695" s="90">
        <v>42278</v>
      </c>
      <c r="AF695" s="54">
        <v>22.944872</v>
      </c>
      <c r="AG695" s="54">
        <v>16269100</v>
      </c>
      <c r="AH695" s="107">
        <f t="shared" si="64"/>
        <v>2.4889613679256906E-2</v>
      </c>
      <c r="AL695" s="10">
        <v>42642</v>
      </c>
      <c r="AM695">
        <v>2151.1298830000001</v>
      </c>
      <c r="AN695">
        <v>4215620000</v>
      </c>
      <c r="AO695" s="107">
        <f t="shared" si="65"/>
        <v>7.967969361336813E-3</v>
      </c>
    </row>
    <row r="696" spans="1:41" x14ac:dyDescent="0.15">
      <c r="A696" s="10">
        <v>42643</v>
      </c>
      <c r="B696" s="9">
        <v>41.865501000000002</v>
      </c>
      <c r="C696">
        <v>88612000</v>
      </c>
      <c r="D696" s="107">
        <f t="shared" si="61"/>
        <v>-6.8072755178549826E-4</v>
      </c>
      <c r="H696" s="90">
        <v>42921</v>
      </c>
      <c r="I696" s="54">
        <v>75.480002999999996</v>
      </c>
      <c r="J696" s="54">
        <v>911900</v>
      </c>
      <c r="K696" s="107">
        <f t="shared" si="66"/>
        <v>-1.6428258488542902E-2</v>
      </c>
      <c r="O696" s="90">
        <v>44064</v>
      </c>
      <c r="P696" s="54">
        <v>23.885000000000002</v>
      </c>
      <c r="Q696" s="54">
        <v>1435400</v>
      </c>
      <c r="R696" s="107">
        <f t="shared" si="62"/>
        <v>6.5522336194264064E-2</v>
      </c>
      <c r="W696" s="90">
        <v>42279</v>
      </c>
      <c r="X696" s="54">
        <v>56.098602</v>
      </c>
      <c r="Y696" s="54">
        <v>1069690</v>
      </c>
      <c r="Z696" s="107">
        <f t="shared" si="63"/>
        <v>3.7499829318384803E-2</v>
      </c>
      <c r="AE696" s="90">
        <v>42279</v>
      </c>
      <c r="AF696" s="54">
        <v>23.515961000000001</v>
      </c>
      <c r="AG696" s="54">
        <v>13228000</v>
      </c>
      <c r="AH696" s="107">
        <f t="shared" si="64"/>
        <v>8.2254771557070949E-3</v>
      </c>
      <c r="AL696" s="10">
        <v>42643</v>
      </c>
      <c r="AM696">
        <v>2168.2700199999999</v>
      </c>
      <c r="AN696">
        <v>4158800000</v>
      </c>
      <c r="AO696" s="107">
        <f t="shared" si="65"/>
        <v>-3.2606958242220596E-3</v>
      </c>
    </row>
    <row r="697" spans="1:41" x14ac:dyDescent="0.15">
      <c r="A697" s="10">
        <v>42646</v>
      </c>
      <c r="B697" s="9">
        <v>41.837001999999998</v>
      </c>
      <c r="C697">
        <v>55388000</v>
      </c>
      <c r="D697" s="107">
        <f t="shared" si="61"/>
        <v>-3.2388075990721354E-3</v>
      </c>
      <c r="H697" s="90">
        <v>42922</v>
      </c>
      <c r="I697" s="54">
        <v>74.239998</v>
      </c>
      <c r="J697" s="54">
        <v>771900</v>
      </c>
      <c r="K697" s="107">
        <f t="shared" si="66"/>
        <v>-2.4245690308344336E-3</v>
      </c>
      <c r="O697" s="90">
        <v>44067</v>
      </c>
      <c r="P697" s="54">
        <v>25.450001</v>
      </c>
      <c r="Q697" s="54">
        <v>2246400</v>
      </c>
      <c r="R697" s="107">
        <f t="shared" si="62"/>
        <v>-1.1002003496974222E-2</v>
      </c>
      <c r="W697" s="90">
        <v>42282</v>
      </c>
      <c r="X697" s="54">
        <v>58.202289999999998</v>
      </c>
      <c r="Y697" s="54">
        <v>934600</v>
      </c>
      <c r="Z697" s="107">
        <f t="shared" si="63"/>
        <v>-1.3554226130964908E-2</v>
      </c>
      <c r="AE697" s="90">
        <v>42282</v>
      </c>
      <c r="AF697" s="54">
        <v>23.709391</v>
      </c>
      <c r="AG697" s="54">
        <v>11762100</v>
      </c>
      <c r="AH697" s="107">
        <f t="shared" si="64"/>
        <v>-2.3308063880679297E-3</v>
      </c>
      <c r="AL697" s="10">
        <v>42646</v>
      </c>
      <c r="AM697">
        <v>2161.1999510000001</v>
      </c>
      <c r="AN697">
        <v>3113850000</v>
      </c>
      <c r="AO697" s="107">
        <f t="shared" si="65"/>
        <v>-4.9555623000289151E-3</v>
      </c>
    </row>
    <row r="698" spans="1:41" x14ac:dyDescent="0.15">
      <c r="A698" s="10">
        <v>42647</v>
      </c>
      <c r="B698" s="9">
        <v>41.701500000000003</v>
      </c>
      <c r="C698">
        <v>59006000</v>
      </c>
      <c r="D698" s="107">
        <f t="shared" si="61"/>
        <v>1.2385621620325304E-2</v>
      </c>
      <c r="H698" s="90">
        <v>42923</v>
      </c>
      <c r="I698" s="54">
        <v>74.059997999999993</v>
      </c>
      <c r="J698" s="54">
        <v>750000</v>
      </c>
      <c r="K698" s="107">
        <f t="shared" si="66"/>
        <v>-4.590831882010038E-3</v>
      </c>
      <c r="O698" s="90">
        <v>44068</v>
      </c>
      <c r="P698" s="54">
        <v>25.17</v>
      </c>
      <c r="Q698" s="54">
        <v>2784500</v>
      </c>
      <c r="R698" s="107">
        <f t="shared" si="62"/>
        <v>-4.7278506158124789E-2</v>
      </c>
      <c r="W698" s="90">
        <v>42283</v>
      </c>
      <c r="X698" s="54">
        <v>57.413403000000002</v>
      </c>
      <c r="Y698" s="54">
        <v>360910</v>
      </c>
      <c r="Z698" s="107">
        <f t="shared" si="63"/>
        <v>1.5267253884950982E-2</v>
      </c>
      <c r="AE698" s="90">
        <v>42283</v>
      </c>
      <c r="AF698" s="54">
        <v>23.654129000000001</v>
      </c>
      <c r="AG698" s="54">
        <v>8955800</v>
      </c>
      <c r="AH698" s="107">
        <f t="shared" si="64"/>
        <v>0</v>
      </c>
      <c r="AL698" s="10">
        <v>42647</v>
      </c>
      <c r="AM698">
        <v>2150.48999</v>
      </c>
      <c r="AN698">
        <v>3716100000</v>
      </c>
      <c r="AO698" s="107">
        <f t="shared" si="65"/>
        <v>4.2966905416750301E-3</v>
      </c>
    </row>
    <row r="699" spans="1:41" x14ac:dyDescent="0.15">
      <c r="A699" s="10">
        <v>42648</v>
      </c>
      <c r="B699" s="9">
        <v>42.217998999999999</v>
      </c>
      <c r="C699">
        <v>69382000</v>
      </c>
      <c r="D699" s="107">
        <f t="shared" si="61"/>
        <v>-3.1976645790341429E-3</v>
      </c>
      <c r="H699" s="90">
        <v>42926</v>
      </c>
      <c r="I699" s="54">
        <v>73.720000999999996</v>
      </c>
      <c r="J699" s="54">
        <v>944400</v>
      </c>
      <c r="K699" s="107">
        <f t="shared" si="66"/>
        <v>2.0347259626325886E-2</v>
      </c>
      <c r="O699" s="90">
        <v>44069</v>
      </c>
      <c r="P699" s="54">
        <v>23.98</v>
      </c>
      <c r="Q699" s="54">
        <v>1681200</v>
      </c>
      <c r="R699" s="107">
        <f t="shared" si="62"/>
        <v>-1.0842410341951547E-2</v>
      </c>
      <c r="W699" s="90">
        <v>42284</v>
      </c>
      <c r="X699" s="54">
        <v>58.289948000000003</v>
      </c>
      <c r="Y699" s="54">
        <v>971170</v>
      </c>
      <c r="Z699" s="107">
        <f t="shared" si="63"/>
        <v>-9.0224990422019813E-3</v>
      </c>
      <c r="AE699" s="90">
        <v>42284</v>
      </c>
      <c r="AF699" s="54">
        <v>23.654129000000001</v>
      </c>
      <c r="AG699" s="54">
        <v>11440500</v>
      </c>
      <c r="AH699" s="107">
        <f t="shared" si="64"/>
        <v>-5.9579534718864569E-2</v>
      </c>
      <c r="AL699" s="10">
        <v>42648</v>
      </c>
      <c r="AM699">
        <v>2159.7299800000001</v>
      </c>
      <c r="AN699">
        <v>3883710000</v>
      </c>
      <c r="AO699" s="107">
        <f t="shared" si="65"/>
        <v>4.8156019948386586E-4</v>
      </c>
    </row>
    <row r="700" spans="1:41" x14ac:dyDescent="0.15">
      <c r="A700" s="10">
        <v>42649</v>
      </c>
      <c r="B700" s="9">
        <v>42.082999999999998</v>
      </c>
      <c r="C700">
        <v>53680000</v>
      </c>
      <c r="D700" s="107">
        <f t="shared" si="61"/>
        <v>-2.6495259368390922E-3</v>
      </c>
      <c r="H700" s="90">
        <v>42927</v>
      </c>
      <c r="I700" s="54">
        <v>75.220000999999996</v>
      </c>
      <c r="J700" s="54">
        <v>603200</v>
      </c>
      <c r="K700" s="107">
        <f t="shared" si="66"/>
        <v>4.9188380095874784E-3</v>
      </c>
      <c r="O700" s="90">
        <v>44070</v>
      </c>
      <c r="P700" s="54">
        <v>23.719999000000001</v>
      </c>
      <c r="Q700" s="54">
        <v>1258400</v>
      </c>
      <c r="R700" s="107">
        <f t="shared" si="62"/>
        <v>2.1079680483966357E-3</v>
      </c>
      <c r="W700" s="90">
        <v>42285</v>
      </c>
      <c r="X700" s="54">
        <v>57.764026999999999</v>
      </c>
      <c r="Y700" s="54">
        <v>624960</v>
      </c>
      <c r="Z700" s="107">
        <f t="shared" si="63"/>
        <v>1.3656994516673793E-2</v>
      </c>
      <c r="AE700" s="90">
        <v>42285</v>
      </c>
      <c r="AF700" s="54">
        <v>22.244827000000001</v>
      </c>
      <c r="AG700" s="54">
        <v>48539500</v>
      </c>
      <c r="AH700" s="107">
        <f t="shared" si="64"/>
        <v>6.2113766944558169E-3</v>
      </c>
      <c r="AL700" s="10">
        <v>42649</v>
      </c>
      <c r="AM700">
        <v>2160.7700199999999</v>
      </c>
      <c r="AN700">
        <v>3438040000</v>
      </c>
      <c r="AO700" s="107">
        <f t="shared" si="65"/>
        <v>-3.2534836817107449E-3</v>
      </c>
    </row>
    <row r="701" spans="1:41" x14ac:dyDescent="0.15">
      <c r="A701" s="10">
        <v>42650</v>
      </c>
      <c r="B701" s="9">
        <v>41.971499999999999</v>
      </c>
      <c r="C701">
        <v>48524000</v>
      </c>
      <c r="D701" s="107">
        <f t="shared" si="61"/>
        <v>2.7161049759956146E-3</v>
      </c>
      <c r="H701" s="90">
        <v>42928</v>
      </c>
      <c r="I701" s="54">
        <v>75.589995999999999</v>
      </c>
      <c r="J701" s="54">
        <v>608500</v>
      </c>
      <c r="K701" s="107">
        <f t="shared" si="66"/>
        <v>3.4131527140178752E-2</v>
      </c>
      <c r="O701" s="90">
        <v>44071</v>
      </c>
      <c r="P701" s="54">
        <v>23.77</v>
      </c>
      <c r="Q701" s="54">
        <v>1529500</v>
      </c>
      <c r="R701" s="107">
        <f t="shared" si="62"/>
        <v>1.5986537652503019E-2</v>
      </c>
      <c r="W701" s="90">
        <v>42286</v>
      </c>
      <c r="X701" s="54">
        <v>58.552909999999997</v>
      </c>
      <c r="Y701" s="54">
        <v>534460</v>
      </c>
      <c r="Z701" s="107">
        <f t="shared" si="63"/>
        <v>-1.4969879379180262E-2</v>
      </c>
      <c r="AE701" s="90">
        <v>42286</v>
      </c>
      <c r="AF701" s="54">
        <v>22.382998000000001</v>
      </c>
      <c r="AG701" s="54">
        <v>17628900</v>
      </c>
      <c r="AH701" s="107">
        <f t="shared" si="64"/>
        <v>1.0699371013659587E-2</v>
      </c>
      <c r="AL701" s="10">
        <v>42650</v>
      </c>
      <c r="AM701">
        <v>2153.73999</v>
      </c>
      <c r="AN701">
        <v>3578770000</v>
      </c>
      <c r="AO701" s="107">
        <f t="shared" si="65"/>
        <v>4.605905098135743E-3</v>
      </c>
    </row>
    <row r="702" spans="1:41" x14ac:dyDescent="0.15">
      <c r="A702" s="10">
        <v>42653</v>
      </c>
      <c r="B702" s="9">
        <v>42.085498999999999</v>
      </c>
      <c r="C702">
        <v>36542000</v>
      </c>
      <c r="D702" s="107">
        <f t="shared" si="61"/>
        <v>-1.2724097675543722E-2</v>
      </c>
      <c r="H702" s="90">
        <v>42929</v>
      </c>
      <c r="I702" s="54">
        <v>78.169998000000007</v>
      </c>
      <c r="J702" s="54">
        <v>1293800</v>
      </c>
      <c r="K702" s="107">
        <f t="shared" si="66"/>
        <v>-1.8293463433375123E-2</v>
      </c>
      <c r="O702" s="90">
        <v>44074</v>
      </c>
      <c r="P702" s="54">
        <v>24.15</v>
      </c>
      <c r="Q702" s="54">
        <v>1448300</v>
      </c>
      <c r="R702" s="107">
        <f t="shared" si="62"/>
        <v>9.2753581780538275E-2</v>
      </c>
      <c r="W702" s="90">
        <v>42289</v>
      </c>
      <c r="X702" s="54">
        <v>57.676380000000002</v>
      </c>
      <c r="Y702" s="54">
        <v>334830</v>
      </c>
      <c r="Z702" s="107">
        <f t="shared" si="63"/>
        <v>-1.0638635781233252E-2</v>
      </c>
      <c r="AE702" s="90">
        <v>42289</v>
      </c>
      <c r="AF702" s="54">
        <v>22.622482000000002</v>
      </c>
      <c r="AG702" s="54">
        <v>9882300</v>
      </c>
      <c r="AH702" s="107">
        <f t="shared" si="64"/>
        <v>2.44314483264918E-3</v>
      </c>
      <c r="AL702" s="10">
        <v>42653</v>
      </c>
      <c r="AM702">
        <v>2163.6599120000001</v>
      </c>
      <c r="AN702">
        <v>2881970000</v>
      </c>
      <c r="AO702" s="107">
        <f t="shared" si="65"/>
        <v>-1.2446471763257416E-2</v>
      </c>
    </row>
    <row r="703" spans="1:41" x14ac:dyDescent="0.15">
      <c r="A703" s="10">
        <v>42654</v>
      </c>
      <c r="B703" s="9">
        <v>41.549999</v>
      </c>
      <c r="C703">
        <v>71764000</v>
      </c>
      <c r="D703" s="107">
        <f t="shared" si="61"/>
        <v>3.7183875744497552E-3</v>
      </c>
      <c r="H703" s="90">
        <v>42930</v>
      </c>
      <c r="I703" s="54">
        <v>76.739998</v>
      </c>
      <c r="J703" s="54">
        <v>604700</v>
      </c>
      <c r="K703" s="107">
        <f t="shared" si="66"/>
        <v>-2.202234876263609E-2</v>
      </c>
      <c r="O703" s="90">
        <v>44075</v>
      </c>
      <c r="P703" s="54">
        <v>26.389999</v>
      </c>
      <c r="Q703" s="54">
        <v>3349000</v>
      </c>
      <c r="R703" s="107">
        <f t="shared" si="62"/>
        <v>-2.3493710628787801E-2</v>
      </c>
      <c r="W703" s="90">
        <v>42290</v>
      </c>
      <c r="X703" s="54">
        <v>57.062781999999999</v>
      </c>
      <c r="Y703" s="54">
        <v>657540</v>
      </c>
      <c r="Z703" s="107">
        <f t="shared" si="63"/>
        <v>7.5268955516399449E-2</v>
      </c>
      <c r="AE703" s="90">
        <v>42290</v>
      </c>
      <c r="AF703" s="54">
        <v>22.677752000000002</v>
      </c>
      <c r="AG703" s="54">
        <v>11539400</v>
      </c>
      <c r="AH703" s="107">
        <f t="shared" si="64"/>
        <v>-2.5182963461281349E-2</v>
      </c>
      <c r="AL703" s="10">
        <v>42654</v>
      </c>
      <c r="AM703">
        <v>2136.7299800000001</v>
      </c>
      <c r="AN703">
        <v>3393060000</v>
      </c>
      <c r="AO703" s="107">
        <f t="shared" si="65"/>
        <v>1.1465894253985809E-3</v>
      </c>
    </row>
    <row r="704" spans="1:41" x14ac:dyDescent="0.15">
      <c r="A704" s="10">
        <v>42655</v>
      </c>
      <c r="B704" s="9">
        <v>41.704498000000001</v>
      </c>
      <c r="C704">
        <v>47608000</v>
      </c>
      <c r="D704" s="107">
        <f t="shared" si="61"/>
        <v>-5.7666921203558541E-3</v>
      </c>
      <c r="H704" s="90">
        <v>42933</v>
      </c>
      <c r="I704" s="54">
        <v>75.050003000000004</v>
      </c>
      <c r="J704" s="54">
        <v>799800</v>
      </c>
      <c r="K704" s="107">
        <f t="shared" si="66"/>
        <v>8.9273547397459296E-3</v>
      </c>
      <c r="O704" s="90">
        <v>44076</v>
      </c>
      <c r="P704" s="54">
        <v>25.77</v>
      </c>
      <c r="Q704" s="54">
        <v>2107100</v>
      </c>
      <c r="R704" s="107">
        <f t="shared" si="62"/>
        <v>-1.9402793946449171E-3</v>
      </c>
      <c r="W704" s="90">
        <v>42291</v>
      </c>
      <c r="X704" s="54">
        <v>61.357838000000001</v>
      </c>
      <c r="Y704" s="54">
        <v>1685420</v>
      </c>
      <c r="Z704" s="107">
        <f t="shared" si="63"/>
        <v>4.1428839132174211E-2</v>
      </c>
      <c r="AE704" s="90">
        <v>42291</v>
      </c>
      <c r="AF704" s="54">
        <v>22.106659000000001</v>
      </c>
      <c r="AG704" s="54">
        <v>14584400</v>
      </c>
      <c r="AH704" s="107">
        <f t="shared" si="64"/>
        <v>2.1250248624181456E-2</v>
      </c>
      <c r="AL704" s="10">
        <v>42655</v>
      </c>
      <c r="AM704">
        <v>2139.179932</v>
      </c>
      <c r="AN704">
        <v>2959510000</v>
      </c>
      <c r="AO704" s="107">
        <f t="shared" si="65"/>
        <v>-3.0992638350910706E-3</v>
      </c>
    </row>
    <row r="705" spans="1:41" x14ac:dyDescent="0.15">
      <c r="A705" s="10">
        <v>42656</v>
      </c>
      <c r="B705" s="9">
        <v>41.464001000000003</v>
      </c>
      <c r="C705">
        <v>61828000</v>
      </c>
      <c r="D705" s="107">
        <f t="shared" si="61"/>
        <v>-7.6211169298400216E-3</v>
      </c>
      <c r="H705" s="90">
        <v>42934</v>
      </c>
      <c r="I705" s="54">
        <v>75.720000999999996</v>
      </c>
      <c r="J705" s="54">
        <v>716300</v>
      </c>
      <c r="K705" s="107">
        <f t="shared" si="66"/>
        <v>1.3206418209106285E-3</v>
      </c>
      <c r="O705" s="90">
        <v>44077</v>
      </c>
      <c r="P705" s="54">
        <v>25.719999000000001</v>
      </c>
      <c r="Q705" s="54">
        <v>1687100</v>
      </c>
      <c r="R705" s="107">
        <f t="shared" si="62"/>
        <v>2.0606571563241527E-2</v>
      </c>
      <c r="W705" s="90">
        <v>42292</v>
      </c>
      <c r="X705" s="54">
        <v>63.899822</v>
      </c>
      <c r="Y705" s="54">
        <v>2025930</v>
      </c>
      <c r="Z705" s="107">
        <f t="shared" si="63"/>
        <v>-2.1948183204641758E-2</v>
      </c>
      <c r="AE705" s="90">
        <v>42292</v>
      </c>
      <c r="AF705" s="54">
        <v>22.576430999999999</v>
      </c>
      <c r="AG705" s="54">
        <v>16102100</v>
      </c>
      <c r="AH705" s="107">
        <f t="shared" si="64"/>
        <v>1.6319231325803152E-3</v>
      </c>
      <c r="AL705" s="10">
        <v>42656</v>
      </c>
      <c r="AM705">
        <v>2132.5500489999999</v>
      </c>
      <c r="AN705">
        <v>3538030000</v>
      </c>
      <c r="AO705" s="107">
        <f t="shared" si="65"/>
        <v>2.0160417815362486E-4</v>
      </c>
    </row>
    <row r="706" spans="1:41" x14ac:dyDescent="0.15">
      <c r="A706" s="10">
        <v>42657</v>
      </c>
      <c r="B706" s="9">
        <v>41.147998999999999</v>
      </c>
      <c r="C706">
        <v>59996000</v>
      </c>
      <c r="D706" s="107">
        <f t="shared" si="61"/>
        <v>-1.2163410424890775E-2</v>
      </c>
      <c r="H706" s="90">
        <v>42935</v>
      </c>
      <c r="I706" s="54">
        <v>75.819999999999993</v>
      </c>
      <c r="J706" s="54">
        <v>546900</v>
      </c>
      <c r="K706" s="107">
        <f t="shared" si="66"/>
        <v>1.2265892904246956E-2</v>
      </c>
      <c r="O706" s="90">
        <v>44078</v>
      </c>
      <c r="P706" s="54">
        <v>26.25</v>
      </c>
      <c r="Q706" s="54">
        <v>2179900</v>
      </c>
      <c r="R706" s="107">
        <f t="shared" si="62"/>
        <v>1.3333333333333419E-2</v>
      </c>
      <c r="W706" s="90">
        <v>42293</v>
      </c>
      <c r="X706" s="54">
        <v>62.497337000000002</v>
      </c>
      <c r="Y706" s="54">
        <v>440060</v>
      </c>
      <c r="Z706" s="107">
        <f t="shared" si="63"/>
        <v>1.4026517641863023E-3</v>
      </c>
      <c r="AE706" s="90">
        <v>42293</v>
      </c>
      <c r="AF706" s="54">
        <v>22.613274000000001</v>
      </c>
      <c r="AG706" s="54">
        <v>9143200</v>
      </c>
      <c r="AH706" s="107">
        <f t="shared" si="64"/>
        <v>4.0719446463177711E-4</v>
      </c>
      <c r="AL706" s="10">
        <v>42657</v>
      </c>
      <c r="AM706">
        <v>2132.9799800000001</v>
      </c>
      <c r="AN706">
        <v>3187910000</v>
      </c>
      <c r="AO706" s="107">
        <f t="shared" si="65"/>
        <v>-3.0379938212078406E-3</v>
      </c>
    </row>
    <row r="707" spans="1:41" x14ac:dyDescent="0.15">
      <c r="A707" s="10">
        <v>42660</v>
      </c>
      <c r="B707" s="9">
        <v>40.647499000000003</v>
      </c>
      <c r="C707">
        <v>67230000</v>
      </c>
      <c r="D707" s="107">
        <f t="shared" ref="D707:D770" si="67">B708/B707-1</f>
        <v>5.7814381150484984E-3</v>
      </c>
      <c r="H707" s="90">
        <v>42936</v>
      </c>
      <c r="I707" s="54">
        <v>76.75</v>
      </c>
      <c r="J707" s="54">
        <v>600800</v>
      </c>
      <c r="K707" s="107">
        <f t="shared" si="66"/>
        <v>-8.9902540716613188E-3</v>
      </c>
      <c r="O707" s="90">
        <v>44082</v>
      </c>
      <c r="P707" s="54">
        <v>26.6</v>
      </c>
      <c r="Q707" s="54">
        <v>5765200</v>
      </c>
      <c r="R707" s="107">
        <f t="shared" ref="R707:R770" si="68">P708/P707-1</f>
        <v>8.1578947368420973E-2</v>
      </c>
      <c r="W707" s="90">
        <v>42296</v>
      </c>
      <c r="X707" s="54">
        <v>62.584999000000003</v>
      </c>
      <c r="Y707" s="54">
        <v>422290</v>
      </c>
      <c r="Z707" s="107">
        <f t="shared" si="63"/>
        <v>-1.400687087971364E-3</v>
      </c>
      <c r="AE707" s="90">
        <v>42296</v>
      </c>
      <c r="AF707" s="54">
        <v>22.622482000000002</v>
      </c>
      <c r="AG707" s="54">
        <v>11451900</v>
      </c>
      <c r="AH707" s="107">
        <f t="shared" si="64"/>
        <v>-5.7002587072453315E-3</v>
      </c>
      <c r="AL707" s="10">
        <v>42660</v>
      </c>
      <c r="AM707">
        <v>2126.5</v>
      </c>
      <c r="AN707">
        <v>2832440000</v>
      </c>
      <c r="AO707" s="107">
        <f t="shared" si="65"/>
        <v>6.1604034798965479E-3</v>
      </c>
    </row>
    <row r="708" spans="1:41" x14ac:dyDescent="0.15">
      <c r="A708" s="10">
        <v>42661</v>
      </c>
      <c r="B708" s="9">
        <v>40.8825</v>
      </c>
      <c r="C708">
        <v>50250000</v>
      </c>
      <c r="D708" s="107">
        <f t="shared" si="67"/>
        <v>4.8896226992001246E-5</v>
      </c>
      <c r="H708" s="90">
        <v>42937</v>
      </c>
      <c r="I708" s="54">
        <v>76.059997999999993</v>
      </c>
      <c r="J708" s="54">
        <v>716100</v>
      </c>
      <c r="K708" s="107">
        <f t="shared" si="66"/>
        <v>1.3148304316286108E-3</v>
      </c>
      <c r="O708" s="90">
        <v>44083</v>
      </c>
      <c r="P708" s="54">
        <v>28.77</v>
      </c>
      <c r="Q708" s="54">
        <v>4020700</v>
      </c>
      <c r="R708" s="107">
        <f t="shared" si="68"/>
        <v>-2.8501876955161598E-2</v>
      </c>
      <c r="W708" s="90">
        <v>42297</v>
      </c>
      <c r="X708" s="54">
        <v>62.497337000000002</v>
      </c>
      <c r="Y708" s="54">
        <v>220360</v>
      </c>
      <c r="Z708" s="107">
        <f t="shared" ref="Z708:Z771" si="69">X709/X708-1</f>
        <v>4.2076016774922786E-2</v>
      </c>
      <c r="AE708" s="90">
        <v>42297</v>
      </c>
      <c r="AF708" s="54">
        <v>22.493528000000001</v>
      </c>
      <c r="AG708" s="54">
        <v>12340100</v>
      </c>
      <c r="AH708" s="107">
        <f t="shared" ref="AH708:AH771" si="70">AF709/AF708-1</f>
        <v>-8.5994958194197668E-3</v>
      </c>
      <c r="AL708" s="10">
        <v>42661</v>
      </c>
      <c r="AM708">
        <v>2139.6000979999999</v>
      </c>
      <c r="AN708">
        <v>3172940000</v>
      </c>
      <c r="AO708" s="107">
        <f t="shared" ref="AO708:AO771" si="71">AM709/AM708-1</f>
        <v>2.191970828747003E-3</v>
      </c>
    </row>
    <row r="709" spans="1:41" x14ac:dyDescent="0.15">
      <c r="A709" s="10">
        <v>42662</v>
      </c>
      <c r="B709" s="9">
        <v>40.884498999999998</v>
      </c>
      <c r="C709">
        <v>41814000</v>
      </c>
      <c r="D709" s="107">
        <f t="shared" si="67"/>
        <v>-9.0131959303205722E-3</v>
      </c>
      <c r="H709" s="90">
        <v>42940</v>
      </c>
      <c r="I709" s="54">
        <v>76.160004000000001</v>
      </c>
      <c r="J709" s="54">
        <v>546200</v>
      </c>
      <c r="K709" s="107">
        <f t="shared" ref="K709:K772" si="72">I710/I709-1</f>
        <v>9.847688558419776E-3</v>
      </c>
      <c r="O709" s="90">
        <v>44084</v>
      </c>
      <c r="P709" s="54">
        <v>27.950001</v>
      </c>
      <c r="Q709" s="54">
        <v>2689000</v>
      </c>
      <c r="R709" s="107">
        <f t="shared" si="68"/>
        <v>-3.5778174032981225E-2</v>
      </c>
      <c r="W709" s="90">
        <v>42298</v>
      </c>
      <c r="X709" s="54">
        <v>65.126975999999999</v>
      </c>
      <c r="Y709" s="54">
        <v>1000420</v>
      </c>
      <c r="Z709" s="107">
        <f t="shared" si="69"/>
        <v>-2.692140964751677E-3</v>
      </c>
      <c r="AE709" s="90">
        <v>42298</v>
      </c>
      <c r="AF709" s="54">
        <v>22.300094999999999</v>
      </c>
      <c r="AG709" s="54">
        <v>16881400</v>
      </c>
      <c r="AH709" s="107">
        <f t="shared" si="70"/>
        <v>0.13919873435516772</v>
      </c>
      <c r="AL709" s="10">
        <v>42662</v>
      </c>
      <c r="AM709">
        <v>2144.290039</v>
      </c>
      <c r="AN709">
        <v>3364990000</v>
      </c>
      <c r="AO709" s="107">
        <f t="shared" si="71"/>
        <v>-1.375723874264545E-3</v>
      </c>
    </row>
    <row r="710" spans="1:41" x14ac:dyDescent="0.15">
      <c r="A710" s="10">
        <v>42663</v>
      </c>
      <c r="B710" s="9">
        <v>40.515999000000001</v>
      </c>
      <c r="C710">
        <v>63040000</v>
      </c>
      <c r="D710" s="107">
        <f t="shared" si="67"/>
        <v>1.0699526377221824E-2</v>
      </c>
      <c r="H710" s="90">
        <v>42941</v>
      </c>
      <c r="I710" s="54">
        <v>76.910004000000001</v>
      </c>
      <c r="J710" s="54">
        <v>548800</v>
      </c>
      <c r="K710" s="107">
        <f t="shared" si="72"/>
        <v>3.1855374757229216E-2</v>
      </c>
      <c r="O710" s="90">
        <v>44085</v>
      </c>
      <c r="P710" s="54">
        <v>26.950001</v>
      </c>
      <c r="Q710" s="54">
        <v>2725200</v>
      </c>
      <c r="R710" s="107">
        <f t="shared" si="68"/>
        <v>6.9016620815709917E-2</v>
      </c>
      <c r="W710" s="90">
        <v>42299</v>
      </c>
      <c r="X710" s="54">
        <v>64.951644999999999</v>
      </c>
      <c r="Y710" s="54">
        <v>821020</v>
      </c>
      <c r="Z710" s="107">
        <f t="shared" si="69"/>
        <v>-1.484458168842373E-2</v>
      </c>
      <c r="AE710" s="90">
        <v>42299</v>
      </c>
      <c r="AF710" s="54">
        <v>25.404240000000001</v>
      </c>
      <c r="AG710" s="54">
        <v>44605900</v>
      </c>
      <c r="AH710" s="107">
        <f t="shared" si="70"/>
        <v>2.1029481692819818E-2</v>
      </c>
      <c r="AL710" s="10">
        <v>42663</v>
      </c>
      <c r="AM710">
        <v>2141.3400879999999</v>
      </c>
      <c r="AN710">
        <v>3339320000</v>
      </c>
      <c r="AO710" s="107">
        <f t="shared" si="71"/>
        <v>-8.4141702203055502E-5</v>
      </c>
    </row>
    <row r="711" spans="1:41" x14ac:dyDescent="0.15">
      <c r="A711" s="10">
        <v>42664</v>
      </c>
      <c r="B711" s="9">
        <v>40.949500999999998</v>
      </c>
      <c r="C711">
        <v>55860000</v>
      </c>
      <c r="D711" s="107">
        <f t="shared" si="67"/>
        <v>2.3321358665640446E-2</v>
      </c>
      <c r="H711" s="90">
        <v>42942</v>
      </c>
      <c r="I711" s="54">
        <v>79.360000999999997</v>
      </c>
      <c r="J711" s="54">
        <v>1323500</v>
      </c>
      <c r="K711" s="107">
        <f t="shared" si="72"/>
        <v>-2.9107837334830577E-2</v>
      </c>
      <c r="O711" s="90">
        <v>44088</v>
      </c>
      <c r="P711" s="54">
        <v>28.809999000000001</v>
      </c>
      <c r="Q711" s="54">
        <v>2042500</v>
      </c>
      <c r="R711" s="107">
        <f t="shared" si="68"/>
        <v>-3.1239154156166293E-3</v>
      </c>
      <c r="W711" s="90">
        <v>42300</v>
      </c>
      <c r="X711" s="54">
        <v>63.987465</v>
      </c>
      <c r="Y711" s="54">
        <v>954120</v>
      </c>
      <c r="Z711" s="107">
        <f t="shared" si="69"/>
        <v>2.328768611164711E-2</v>
      </c>
      <c r="AE711" s="90">
        <v>42300</v>
      </c>
      <c r="AF711" s="54">
        <v>25.938478</v>
      </c>
      <c r="AG711" s="54">
        <v>21803600</v>
      </c>
      <c r="AH711" s="107">
        <f t="shared" si="70"/>
        <v>3.553408183780693E-4</v>
      </c>
      <c r="AL711" s="10">
        <v>42664</v>
      </c>
      <c r="AM711">
        <v>2141.1599120000001</v>
      </c>
      <c r="AN711">
        <v>3456390000</v>
      </c>
      <c r="AO711" s="107">
        <f t="shared" si="71"/>
        <v>4.749839534638145E-3</v>
      </c>
    </row>
    <row r="712" spans="1:41" x14ac:dyDescent="0.15">
      <c r="A712" s="10">
        <v>42667</v>
      </c>
      <c r="B712" s="9">
        <v>41.904499000000001</v>
      </c>
      <c r="C712">
        <v>81218000</v>
      </c>
      <c r="D712" s="107">
        <f t="shared" si="67"/>
        <v>-3.4721808748984229E-3</v>
      </c>
      <c r="H712" s="90">
        <v>42943</v>
      </c>
      <c r="I712" s="54">
        <v>77.050003000000004</v>
      </c>
      <c r="J712" s="54">
        <v>1122500</v>
      </c>
      <c r="K712" s="107">
        <f t="shared" si="72"/>
        <v>1.4925294681688683E-2</v>
      </c>
      <c r="O712" s="90">
        <v>44089</v>
      </c>
      <c r="P712" s="54">
        <v>28.719999000000001</v>
      </c>
      <c r="Q712" s="54">
        <v>2238500</v>
      </c>
      <c r="R712" s="107">
        <f t="shared" si="68"/>
        <v>-1.6016678830664266E-2</v>
      </c>
      <c r="W712" s="90">
        <v>42303</v>
      </c>
      <c r="X712" s="54">
        <v>65.477585000000005</v>
      </c>
      <c r="Y712" s="54">
        <v>1068490</v>
      </c>
      <c r="Z712" s="107">
        <f t="shared" si="69"/>
        <v>-5.3546415922335333E-3</v>
      </c>
      <c r="AE712" s="90">
        <v>42303</v>
      </c>
      <c r="AF712" s="54">
        <v>25.947695</v>
      </c>
      <c r="AG712" s="54">
        <v>13164800</v>
      </c>
      <c r="AH712" s="107">
        <f t="shared" si="70"/>
        <v>7.0997828516174977E-3</v>
      </c>
      <c r="AL712" s="10">
        <v>42667</v>
      </c>
      <c r="AM712">
        <v>2151.330078</v>
      </c>
      <c r="AN712">
        <v>3359950000</v>
      </c>
      <c r="AO712" s="107">
        <f t="shared" si="71"/>
        <v>-3.7977277794559727E-3</v>
      </c>
    </row>
    <row r="713" spans="1:41" x14ac:dyDescent="0.15">
      <c r="A713" s="10">
        <v>42668</v>
      </c>
      <c r="B713" s="9">
        <v>41.758999000000003</v>
      </c>
      <c r="C713">
        <v>64968000</v>
      </c>
      <c r="D713" s="107">
        <f t="shared" si="67"/>
        <v>-1.5074547165271013E-2</v>
      </c>
      <c r="H713" s="90">
        <v>42944</v>
      </c>
      <c r="I713" s="54">
        <v>78.199996999999996</v>
      </c>
      <c r="J713" s="54">
        <v>704500</v>
      </c>
      <c r="K713" s="107">
        <f t="shared" si="72"/>
        <v>-2.3657277122401843E-2</v>
      </c>
      <c r="O713" s="90">
        <v>44090</v>
      </c>
      <c r="P713" s="54">
        <v>28.26</v>
      </c>
      <c r="Q713" s="54">
        <v>2297700</v>
      </c>
      <c r="R713" s="107">
        <f t="shared" si="68"/>
        <v>1.0616065109694262E-3</v>
      </c>
      <c r="W713" s="90">
        <v>42304</v>
      </c>
      <c r="X713" s="54">
        <v>65.126975999999999</v>
      </c>
      <c r="Y713" s="54">
        <v>558470</v>
      </c>
      <c r="Z713" s="107">
        <f t="shared" si="69"/>
        <v>4.0373285564494488E-3</v>
      </c>
      <c r="AE713" s="90">
        <v>42304</v>
      </c>
      <c r="AF713" s="54">
        <v>26.131917999999999</v>
      </c>
      <c r="AG713" s="54">
        <v>10970500</v>
      </c>
      <c r="AH713" s="107">
        <f t="shared" si="70"/>
        <v>-4.2299612297879152E-3</v>
      </c>
      <c r="AL713" s="10">
        <v>42668</v>
      </c>
      <c r="AM713">
        <v>2143.1599120000001</v>
      </c>
      <c r="AN713">
        <v>3756200000</v>
      </c>
      <c r="AO713" s="107">
        <f t="shared" si="71"/>
        <v>-1.7404114266579285E-3</v>
      </c>
    </row>
    <row r="714" spans="1:41" x14ac:dyDescent="0.15">
      <c r="A714" s="10">
        <v>42669</v>
      </c>
      <c r="B714" s="9">
        <v>41.129500999999998</v>
      </c>
      <c r="C714">
        <v>79962000</v>
      </c>
      <c r="D714" s="107">
        <f t="shared" si="67"/>
        <v>-5.1423429620504058E-3</v>
      </c>
      <c r="H714" s="90">
        <v>42947</v>
      </c>
      <c r="I714" s="54">
        <v>76.349997999999999</v>
      </c>
      <c r="J714" s="54">
        <v>971700</v>
      </c>
      <c r="K714" s="107">
        <f t="shared" si="72"/>
        <v>-7.4656059584965462E-3</v>
      </c>
      <c r="O714" s="90">
        <v>44091</v>
      </c>
      <c r="P714" s="54">
        <v>28.290001</v>
      </c>
      <c r="Q714" s="54">
        <v>2303400</v>
      </c>
      <c r="R714" s="107">
        <f t="shared" si="68"/>
        <v>2.4743724823481639E-3</v>
      </c>
      <c r="W714" s="90">
        <v>42305</v>
      </c>
      <c r="X714" s="54">
        <v>65.389915000000002</v>
      </c>
      <c r="Y714" s="54">
        <v>355410</v>
      </c>
      <c r="Z714" s="107">
        <f t="shared" si="69"/>
        <v>2.1447863940486922E-2</v>
      </c>
      <c r="AE714" s="90">
        <v>42305</v>
      </c>
      <c r="AF714" s="54">
        <v>26.021381000000002</v>
      </c>
      <c r="AG714" s="54">
        <v>11374100</v>
      </c>
      <c r="AH714" s="107">
        <f t="shared" si="70"/>
        <v>-2.4778853973969062E-3</v>
      </c>
      <c r="AL714" s="10">
        <v>42669</v>
      </c>
      <c r="AM714">
        <v>2139.429932</v>
      </c>
      <c r="AN714">
        <v>3778120000</v>
      </c>
      <c r="AO714" s="107">
        <f t="shared" si="71"/>
        <v>-2.9867269333876401E-3</v>
      </c>
    </row>
    <row r="715" spans="1:41" x14ac:dyDescent="0.15">
      <c r="A715" s="10">
        <v>42670</v>
      </c>
      <c r="B715" s="9">
        <v>40.917999000000002</v>
      </c>
      <c r="C715">
        <v>148128000</v>
      </c>
      <c r="D715" s="107">
        <f t="shared" si="67"/>
        <v>-5.1370962690526545E-2</v>
      </c>
      <c r="H715" s="90">
        <v>42948</v>
      </c>
      <c r="I715" s="54">
        <v>75.779999000000004</v>
      </c>
      <c r="J715" s="54">
        <v>992600</v>
      </c>
      <c r="K715" s="107">
        <f t="shared" si="72"/>
        <v>-2.5732343965853222E-2</v>
      </c>
      <c r="O715" s="90">
        <v>44092</v>
      </c>
      <c r="P715" s="54">
        <v>28.360001</v>
      </c>
      <c r="Q715" s="54">
        <v>3671300</v>
      </c>
      <c r="R715" s="107">
        <f t="shared" si="68"/>
        <v>2.4682580229810291E-2</v>
      </c>
      <c r="W715" s="90">
        <v>42306</v>
      </c>
      <c r="X715" s="54">
        <v>66.792389</v>
      </c>
      <c r="Y715" s="54">
        <v>536590</v>
      </c>
      <c r="Z715" s="107">
        <f t="shared" si="69"/>
        <v>0</v>
      </c>
      <c r="AE715" s="90">
        <v>42306</v>
      </c>
      <c r="AF715" s="54">
        <v>25.956903000000001</v>
      </c>
      <c r="AG715" s="54">
        <v>9022500</v>
      </c>
      <c r="AH715" s="107">
        <f t="shared" si="70"/>
        <v>-9.9362007863573742E-3</v>
      </c>
      <c r="AL715" s="10">
        <v>42670</v>
      </c>
      <c r="AM715">
        <v>2133.040039</v>
      </c>
      <c r="AN715">
        <v>4209400000</v>
      </c>
      <c r="AO715" s="107">
        <f t="shared" si="71"/>
        <v>-3.1082993655890956E-3</v>
      </c>
    </row>
    <row r="716" spans="1:41" x14ac:dyDescent="0.15">
      <c r="A716" s="10">
        <v>42671</v>
      </c>
      <c r="B716" s="9">
        <v>38.816001999999997</v>
      </c>
      <c r="C716">
        <v>216822000</v>
      </c>
      <c r="D716" s="107">
        <f t="shared" si="67"/>
        <v>1.7389709532681819E-2</v>
      </c>
      <c r="H716" s="90">
        <v>42949</v>
      </c>
      <c r="I716" s="54">
        <v>73.830001999999993</v>
      </c>
      <c r="J716" s="54">
        <v>1155900</v>
      </c>
      <c r="K716" s="107">
        <f t="shared" si="72"/>
        <v>4.7406202156137001E-2</v>
      </c>
      <c r="O716" s="90">
        <v>44095</v>
      </c>
      <c r="P716" s="54">
        <v>29.059999000000001</v>
      </c>
      <c r="Q716" s="54">
        <v>3026800</v>
      </c>
      <c r="R716" s="107">
        <f t="shared" si="68"/>
        <v>7.9834827248273399E-2</v>
      </c>
      <c r="W716" s="90">
        <v>42307</v>
      </c>
      <c r="X716" s="54">
        <v>66.792389</v>
      </c>
      <c r="Y716" s="54">
        <v>403250</v>
      </c>
      <c r="Z716" s="107">
        <f t="shared" si="69"/>
        <v>-1.837260230353488E-2</v>
      </c>
      <c r="AE716" s="90">
        <v>42307</v>
      </c>
      <c r="AF716" s="54">
        <v>25.698989999999998</v>
      </c>
      <c r="AG716" s="54">
        <v>9792600</v>
      </c>
      <c r="AH716" s="107">
        <f t="shared" si="70"/>
        <v>2.1505553331084171E-2</v>
      </c>
      <c r="AL716" s="10">
        <v>42671</v>
      </c>
      <c r="AM716">
        <v>2126.4099120000001</v>
      </c>
      <c r="AN716">
        <v>4028270000</v>
      </c>
      <c r="AO716" s="107">
        <f t="shared" si="71"/>
        <v>-1.2227651805640782E-4</v>
      </c>
    </row>
    <row r="717" spans="1:41" x14ac:dyDescent="0.15">
      <c r="A717" s="10">
        <v>42674</v>
      </c>
      <c r="B717" s="9">
        <v>39.491000999999997</v>
      </c>
      <c r="C717">
        <v>108266000</v>
      </c>
      <c r="D717" s="107">
        <f t="shared" si="67"/>
        <v>-5.58357586327074E-3</v>
      </c>
      <c r="H717" s="90">
        <v>42950</v>
      </c>
      <c r="I717" s="54">
        <v>77.330001999999993</v>
      </c>
      <c r="J717" s="54">
        <v>1346300</v>
      </c>
      <c r="K717" s="107">
        <f t="shared" si="72"/>
        <v>3.9182709448268183E-2</v>
      </c>
      <c r="O717" s="90">
        <v>44096</v>
      </c>
      <c r="P717" s="54">
        <v>31.379999000000002</v>
      </c>
      <c r="Q717" s="54">
        <v>10811800</v>
      </c>
      <c r="R717" s="107">
        <f t="shared" si="68"/>
        <v>-0.1551943644102729</v>
      </c>
      <c r="W717" s="90">
        <v>42310</v>
      </c>
      <c r="X717" s="54">
        <v>65.565239000000005</v>
      </c>
      <c r="Y717" s="54">
        <v>945150</v>
      </c>
      <c r="Z717" s="107">
        <f t="shared" si="69"/>
        <v>4.0105855482353014E-3</v>
      </c>
      <c r="AE717" s="90">
        <v>42310</v>
      </c>
      <c r="AF717" s="54">
        <v>26.251660999999999</v>
      </c>
      <c r="AG717" s="54">
        <v>11305900</v>
      </c>
      <c r="AH717" s="107">
        <f t="shared" si="70"/>
        <v>1.403495954027445E-2</v>
      </c>
      <c r="AL717" s="10">
        <v>42674</v>
      </c>
      <c r="AM717">
        <v>2126.1499020000001</v>
      </c>
      <c r="AN717">
        <v>3926560000</v>
      </c>
      <c r="AO717" s="107">
        <f t="shared" si="71"/>
        <v>-6.7868831762174509E-3</v>
      </c>
    </row>
    <row r="718" spans="1:41" x14ac:dyDescent="0.15">
      <c r="A718" s="10">
        <v>42675</v>
      </c>
      <c r="B718" s="9">
        <v>39.270499999999998</v>
      </c>
      <c r="C718">
        <v>106108000</v>
      </c>
      <c r="D718" s="107">
        <f t="shared" si="67"/>
        <v>-2.5273424071504014E-2</v>
      </c>
      <c r="H718" s="90">
        <v>42951</v>
      </c>
      <c r="I718" s="54">
        <v>80.360000999999997</v>
      </c>
      <c r="J718" s="54">
        <v>1059000</v>
      </c>
      <c r="K718" s="107">
        <f t="shared" si="72"/>
        <v>2.6132279415973514E-3</v>
      </c>
      <c r="O718" s="90">
        <v>44097</v>
      </c>
      <c r="P718" s="54">
        <v>26.51</v>
      </c>
      <c r="Q718" s="54">
        <v>11593700</v>
      </c>
      <c r="R718" s="107">
        <f t="shared" si="68"/>
        <v>-3.9230516786118441E-2</v>
      </c>
      <c r="W718" s="90">
        <v>42311</v>
      </c>
      <c r="X718" s="54">
        <v>65.828193999999996</v>
      </c>
      <c r="Y718" s="54">
        <v>439880</v>
      </c>
      <c r="Z718" s="107">
        <f t="shared" si="69"/>
        <v>0</v>
      </c>
      <c r="AE718" s="90">
        <v>42311</v>
      </c>
      <c r="AF718" s="54">
        <v>26.620101999999999</v>
      </c>
      <c r="AG718" s="54">
        <v>16644100</v>
      </c>
      <c r="AH718" s="107">
        <f t="shared" si="70"/>
        <v>1.3840893622421246E-2</v>
      </c>
      <c r="AL718" s="10">
        <v>42675</v>
      </c>
      <c r="AM718">
        <v>2111.719971</v>
      </c>
      <c r="AN718">
        <v>4539190000</v>
      </c>
      <c r="AO718" s="107">
        <f t="shared" si="71"/>
        <v>-6.5255006294582252E-3</v>
      </c>
    </row>
    <row r="719" spans="1:41" x14ac:dyDescent="0.15">
      <c r="A719" s="10">
        <v>42676</v>
      </c>
      <c r="B719" s="9">
        <v>38.277999999999999</v>
      </c>
      <c r="C719">
        <v>100530000</v>
      </c>
      <c r="D719" s="107">
        <f t="shared" si="67"/>
        <v>1.9201891425884021E-3</v>
      </c>
      <c r="H719" s="90">
        <v>42954</v>
      </c>
      <c r="I719" s="54">
        <v>80.569999999999993</v>
      </c>
      <c r="J719" s="54">
        <v>2524200</v>
      </c>
      <c r="K719" s="107">
        <f t="shared" si="72"/>
        <v>-6.2678453518679289E-2</v>
      </c>
      <c r="O719" s="90">
        <v>44098</v>
      </c>
      <c r="P719" s="54">
        <v>25.469999000000001</v>
      </c>
      <c r="Q719" s="54">
        <v>3526000</v>
      </c>
      <c r="R719" s="107">
        <f t="shared" si="68"/>
        <v>3.0231685521463714E-2</v>
      </c>
      <c r="W719" s="90">
        <v>42312</v>
      </c>
      <c r="X719" s="54">
        <v>65.828193999999996</v>
      </c>
      <c r="Y719" s="54">
        <v>406150</v>
      </c>
      <c r="Z719" s="107">
        <f t="shared" si="69"/>
        <v>2.5299721879047832E-2</v>
      </c>
      <c r="AE719" s="90">
        <v>42312</v>
      </c>
      <c r="AF719" s="54">
        <v>26.988548000000002</v>
      </c>
      <c r="AG719" s="54">
        <v>13532800</v>
      </c>
      <c r="AH719" s="107">
        <f t="shared" si="70"/>
        <v>0</v>
      </c>
      <c r="AL719" s="10">
        <v>42676</v>
      </c>
      <c r="AM719">
        <v>2097.9399410000001</v>
      </c>
      <c r="AN719">
        <v>4289120000</v>
      </c>
      <c r="AO719" s="107">
        <f t="shared" si="71"/>
        <v>-4.4234006982948326E-3</v>
      </c>
    </row>
    <row r="720" spans="1:41" x14ac:dyDescent="0.15">
      <c r="A720" s="10">
        <v>42677</v>
      </c>
      <c r="B720" s="9">
        <v>38.351500999999999</v>
      </c>
      <c r="C720">
        <v>77450000</v>
      </c>
      <c r="D720" s="107">
        <f t="shared" si="67"/>
        <v>-1.5618736799897337E-2</v>
      </c>
      <c r="H720" s="90">
        <v>42955</v>
      </c>
      <c r="I720" s="54">
        <v>75.519997000000004</v>
      </c>
      <c r="J720" s="54">
        <v>4644900</v>
      </c>
      <c r="K720" s="107">
        <f t="shared" si="72"/>
        <v>-3.5752080339727876E-2</v>
      </c>
      <c r="O720" s="90">
        <v>44099</v>
      </c>
      <c r="P720" s="54">
        <v>26.24</v>
      </c>
      <c r="Q720" s="54">
        <v>1871300</v>
      </c>
      <c r="R720" s="107">
        <f t="shared" si="68"/>
        <v>4.80182926829269E-2</v>
      </c>
      <c r="W720" s="90">
        <v>42313</v>
      </c>
      <c r="X720" s="54">
        <v>67.493628999999999</v>
      </c>
      <c r="Y720" s="54">
        <v>587490</v>
      </c>
      <c r="Z720" s="107">
        <f t="shared" si="69"/>
        <v>3.8959973540615422E-3</v>
      </c>
      <c r="AE720" s="90">
        <v>42313</v>
      </c>
      <c r="AF720" s="54">
        <v>26.988548000000002</v>
      </c>
      <c r="AG720" s="54">
        <v>12500400</v>
      </c>
      <c r="AH720" s="107">
        <f t="shared" si="70"/>
        <v>3.4130031745316369E-3</v>
      </c>
      <c r="AL720" s="10">
        <v>42677</v>
      </c>
      <c r="AM720">
        <v>2088.6599120000001</v>
      </c>
      <c r="AN720">
        <v>3892100000</v>
      </c>
      <c r="AO720" s="107">
        <f t="shared" si="71"/>
        <v>-1.6661305078947697E-3</v>
      </c>
    </row>
    <row r="721" spans="1:41" x14ac:dyDescent="0.15">
      <c r="A721" s="10">
        <v>42678</v>
      </c>
      <c r="B721" s="9">
        <v>37.752499</v>
      </c>
      <c r="C721">
        <v>102442000</v>
      </c>
      <c r="D721" s="107">
        <f t="shared" si="67"/>
        <v>3.9573512736203353E-2</v>
      </c>
      <c r="H721" s="90">
        <v>42956</v>
      </c>
      <c r="I721" s="54">
        <v>72.819999999999993</v>
      </c>
      <c r="J721" s="54">
        <v>1890200</v>
      </c>
      <c r="K721" s="107">
        <f t="shared" si="72"/>
        <v>-5.2320763526503611E-2</v>
      </c>
      <c r="O721" s="90">
        <v>44102</v>
      </c>
      <c r="P721" s="54">
        <v>27.5</v>
      </c>
      <c r="Q721" s="54">
        <v>2922700</v>
      </c>
      <c r="R721" s="107">
        <f t="shared" si="68"/>
        <v>-1.654545454545453E-2</v>
      </c>
      <c r="W721" s="90">
        <v>42314</v>
      </c>
      <c r="X721" s="54">
        <v>67.756584000000004</v>
      </c>
      <c r="Y721" s="54">
        <v>451720</v>
      </c>
      <c r="Z721" s="107">
        <f t="shared" si="69"/>
        <v>-3.1047890489874885E-2</v>
      </c>
      <c r="AE721" s="90">
        <v>42314</v>
      </c>
      <c r="AF721" s="54">
        <v>27.080660000000002</v>
      </c>
      <c r="AG721" s="54">
        <v>12308400</v>
      </c>
      <c r="AH721" s="107">
        <f t="shared" si="70"/>
        <v>-7.4828678473863874E-3</v>
      </c>
      <c r="AL721" s="10">
        <v>42678</v>
      </c>
      <c r="AM721">
        <v>2085.179932</v>
      </c>
      <c r="AN721">
        <v>3841910000</v>
      </c>
      <c r="AO721" s="107">
        <f t="shared" si="71"/>
        <v>2.2223544015960606E-2</v>
      </c>
    </row>
    <row r="722" spans="1:41" x14ac:dyDescent="0.15">
      <c r="A722" s="10">
        <v>42681</v>
      </c>
      <c r="B722" s="9">
        <v>39.246498000000003</v>
      </c>
      <c r="C722">
        <v>119688000</v>
      </c>
      <c r="D722" s="107">
        <f t="shared" si="67"/>
        <v>3.5927536770286039E-3</v>
      </c>
      <c r="H722" s="90">
        <v>42957</v>
      </c>
      <c r="I722" s="54">
        <v>69.010002</v>
      </c>
      <c r="J722" s="54">
        <v>2586900</v>
      </c>
      <c r="K722" s="107">
        <f t="shared" si="72"/>
        <v>9.8536441137910824E-3</v>
      </c>
      <c r="O722" s="90">
        <v>44103</v>
      </c>
      <c r="P722" s="54">
        <v>27.045000000000002</v>
      </c>
      <c r="Q722" s="54">
        <v>2963600</v>
      </c>
      <c r="R722" s="107">
        <f t="shared" si="68"/>
        <v>3.1428729894620311E-3</v>
      </c>
      <c r="W722" s="90">
        <v>42317</v>
      </c>
      <c r="X722" s="54">
        <v>65.652884999999998</v>
      </c>
      <c r="Y722" s="54">
        <v>285560</v>
      </c>
      <c r="Z722" s="107">
        <f t="shared" si="69"/>
        <v>2.1361833527955509E-2</v>
      </c>
      <c r="AE722" s="90">
        <v>42317</v>
      </c>
      <c r="AF722" s="54">
        <v>26.878018999999998</v>
      </c>
      <c r="AG722" s="54">
        <v>11252000</v>
      </c>
      <c r="AH722" s="107">
        <f t="shared" si="70"/>
        <v>-1.3709343683401265E-3</v>
      </c>
      <c r="AL722" s="10">
        <v>42681</v>
      </c>
      <c r="AM722">
        <v>2131.5200199999999</v>
      </c>
      <c r="AN722">
        <v>3739720000</v>
      </c>
      <c r="AO722" s="107">
        <f t="shared" si="71"/>
        <v>3.7719744241482278E-3</v>
      </c>
    </row>
    <row r="723" spans="1:41" x14ac:dyDescent="0.15">
      <c r="A723" s="10">
        <v>42682</v>
      </c>
      <c r="B723" s="9">
        <v>39.387501</v>
      </c>
      <c r="C723">
        <v>68252000</v>
      </c>
      <c r="D723" s="107">
        <f t="shared" si="67"/>
        <v>-2.0145959501213229E-2</v>
      </c>
      <c r="H723" s="90">
        <v>42958</v>
      </c>
      <c r="I723" s="54">
        <v>69.690002000000007</v>
      </c>
      <c r="J723" s="54">
        <v>1198600</v>
      </c>
      <c r="K723" s="107">
        <f t="shared" si="72"/>
        <v>1.6071114476363224E-2</v>
      </c>
      <c r="O723" s="90">
        <v>44104</v>
      </c>
      <c r="P723" s="54">
        <v>27.129999000000002</v>
      </c>
      <c r="Q723" s="54">
        <v>2732500</v>
      </c>
      <c r="R723" s="107">
        <f t="shared" si="68"/>
        <v>4.2757170761414276E-2</v>
      </c>
      <c r="W723" s="90">
        <v>42318</v>
      </c>
      <c r="X723" s="54">
        <v>67.055351000000002</v>
      </c>
      <c r="Y723" s="54">
        <v>229580</v>
      </c>
      <c r="Z723" s="107">
        <f t="shared" si="69"/>
        <v>7.8430280679613329E-3</v>
      </c>
      <c r="AE723" s="90">
        <v>42318</v>
      </c>
      <c r="AF723" s="54">
        <v>26.841170999999999</v>
      </c>
      <c r="AG723" s="54">
        <v>13603100</v>
      </c>
      <c r="AH723" s="107">
        <f t="shared" si="70"/>
        <v>-6.5203563585211066E-3</v>
      </c>
      <c r="AL723" s="10">
        <v>42682</v>
      </c>
      <c r="AM723">
        <v>2139.5600589999999</v>
      </c>
      <c r="AN723">
        <v>3921850000</v>
      </c>
      <c r="AO723" s="107">
        <f t="shared" si="71"/>
        <v>1.1077020670818172E-2</v>
      </c>
    </row>
    <row r="724" spans="1:41" x14ac:dyDescent="0.15">
      <c r="A724" s="10">
        <v>42683</v>
      </c>
      <c r="B724" s="9">
        <v>38.594002000000003</v>
      </c>
      <c r="C724">
        <v>171258000</v>
      </c>
      <c r="D724" s="107">
        <f t="shared" si="67"/>
        <v>-3.8218451665105957E-2</v>
      </c>
      <c r="H724" s="90">
        <v>42961</v>
      </c>
      <c r="I724" s="54">
        <v>70.809997999999993</v>
      </c>
      <c r="J724" s="54">
        <v>1255500</v>
      </c>
      <c r="K724" s="107">
        <f t="shared" si="72"/>
        <v>5.6489198036713262E-4</v>
      </c>
      <c r="O724" s="90">
        <v>44105</v>
      </c>
      <c r="P724" s="54">
        <v>28.290001</v>
      </c>
      <c r="Q724" s="54">
        <v>1732400</v>
      </c>
      <c r="R724" s="107">
        <f t="shared" si="68"/>
        <v>-2.5450723738044356E-2</v>
      </c>
      <c r="W724" s="90">
        <v>42319</v>
      </c>
      <c r="X724" s="54">
        <v>67.581267999999994</v>
      </c>
      <c r="Y724" s="54">
        <v>450870</v>
      </c>
      <c r="Z724" s="107">
        <f t="shared" si="69"/>
        <v>-2.9831180438934513E-2</v>
      </c>
      <c r="AE724" s="90">
        <v>42319</v>
      </c>
      <c r="AF724" s="54">
        <v>26.666156999999998</v>
      </c>
      <c r="AG724" s="54">
        <v>22126500</v>
      </c>
      <c r="AH724" s="107">
        <f t="shared" si="70"/>
        <v>-1.3471457473230863E-2</v>
      </c>
      <c r="AL724" s="10">
        <v>42683</v>
      </c>
      <c r="AM724">
        <v>2163.26001</v>
      </c>
      <c r="AN724">
        <v>6267590000</v>
      </c>
      <c r="AO724" s="107">
        <f t="shared" si="71"/>
        <v>1.9507456248868404E-3</v>
      </c>
    </row>
    <row r="725" spans="1:41" x14ac:dyDescent="0.15">
      <c r="A725" s="10">
        <v>42684</v>
      </c>
      <c r="B725" s="9">
        <v>37.118999000000002</v>
      </c>
      <c r="C725">
        <v>254940000</v>
      </c>
      <c r="D725" s="107">
        <f t="shared" si="67"/>
        <v>-4.5394273697952903E-3</v>
      </c>
      <c r="H725" s="90">
        <v>42962</v>
      </c>
      <c r="I725" s="54">
        <v>70.849997999999999</v>
      </c>
      <c r="J725" s="54">
        <v>861600</v>
      </c>
      <c r="K725" s="107">
        <f t="shared" si="72"/>
        <v>-2.399407266038156E-3</v>
      </c>
      <c r="O725" s="90">
        <v>44106</v>
      </c>
      <c r="P725" s="54">
        <v>27.57</v>
      </c>
      <c r="Q725" s="54">
        <v>2394300</v>
      </c>
      <c r="R725" s="107">
        <f t="shared" si="68"/>
        <v>4.1349256438157456E-2</v>
      </c>
      <c r="W725" s="90">
        <v>42320</v>
      </c>
      <c r="X725" s="54">
        <v>65.565239000000005</v>
      </c>
      <c r="Y725" s="54">
        <v>187900</v>
      </c>
      <c r="Z725" s="107">
        <f t="shared" si="69"/>
        <v>5.3473609697358704E-3</v>
      </c>
      <c r="AE725" s="90">
        <v>42320</v>
      </c>
      <c r="AF725" s="54">
        <v>26.306925</v>
      </c>
      <c r="AG725" s="54">
        <v>11702700</v>
      </c>
      <c r="AH725" s="107">
        <f t="shared" si="70"/>
        <v>-1.2955105927431654E-2</v>
      </c>
      <c r="AL725" s="10">
        <v>42684</v>
      </c>
      <c r="AM725">
        <v>2167.4799800000001</v>
      </c>
      <c r="AN725">
        <v>6458450000</v>
      </c>
      <c r="AO725" s="107">
        <f t="shared" si="71"/>
        <v>-1.3979501669952876E-3</v>
      </c>
    </row>
    <row r="726" spans="1:41" x14ac:dyDescent="0.15">
      <c r="A726" s="10">
        <v>42685</v>
      </c>
      <c r="B726" s="9">
        <v>36.950499999999998</v>
      </c>
      <c r="C726">
        <v>132456000</v>
      </c>
      <c r="D726" s="107">
        <f t="shared" si="67"/>
        <v>-2.6982070607975417E-2</v>
      </c>
      <c r="H726" s="90">
        <v>42963</v>
      </c>
      <c r="I726" s="54">
        <v>70.680000000000007</v>
      </c>
      <c r="J726" s="54">
        <v>939700</v>
      </c>
      <c r="K726" s="107">
        <f t="shared" si="72"/>
        <v>-5.1075268817204478E-2</v>
      </c>
      <c r="O726" s="90">
        <v>44109</v>
      </c>
      <c r="P726" s="54">
        <v>28.709999</v>
      </c>
      <c r="Q726" s="54">
        <v>2309000</v>
      </c>
      <c r="R726" s="107">
        <f t="shared" si="68"/>
        <v>-1.8112087011915246E-2</v>
      </c>
      <c r="W726" s="90">
        <v>42321</v>
      </c>
      <c r="X726" s="54">
        <v>65.915840000000003</v>
      </c>
      <c r="Y726" s="54">
        <v>769330</v>
      </c>
      <c r="Z726" s="107">
        <f t="shared" si="69"/>
        <v>-7.9787347017045152E-3</v>
      </c>
      <c r="AE726" s="90">
        <v>42321</v>
      </c>
      <c r="AF726" s="54">
        <v>25.966116</v>
      </c>
      <c r="AG726" s="54">
        <v>14700800</v>
      </c>
      <c r="AH726" s="107">
        <f t="shared" si="70"/>
        <v>1.0287252818249826E-2</v>
      </c>
      <c r="AL726" s="10">
        <v>42685</v>
      </c>
      <c r="AM726">
        <v>2164.4499510000001</v>
      </c>
      <c r="AN726">
        <v>4993990000</v>
      </c>
      <c r="AO726" s="107">
        <f t="shared" si="71"/>
        <v>-1.1550278623184695E-4</v>
      </c>
    </row>
    <row r="727" spans="1:41" x14ac:dyDescent="0.15">
      <c r="A727" s="10">
        <v>42688</v>
      </c>
      <c r="B727" s="9">
        <v>35.953499000000001</v>
      </c>
      <c r="C727">
        <v>146426000</v>
      </c>
      <c r="D727" s="107">
        <f t="shared" si="67"/>
        <v>3.3612861991540788E-2</v>
      </c>
      <c r="H727" s="90">
        <v>42964</v>
      </c>
      <c r="I727" s="54">
        <v>67.069999999999993</v>
      </c>
      <c r="J727" s="54">
        <v>1712100</v>
      </c>
      <c r="K727" s="107">
        <f t="shared" si="72"/>
        <v>-2.9819144177724022E-3</v>
      </c>
      <c r="O727" s="90">
        <v>44110</v>
      </c>
      <c r="P727" s="54">
        <v>28.190000999999999</v>
      </c>
      <c r="Q727" s="54">
        <v>1804000</v>
      </c>
      <c r="R727" s="107">
        <f t="shared" si="68"/>
        <v>4.9662963828912332E-2</v>
      </c>
      <c r="W727" s="90">
        <v>42324</v>
      </c>
      <c r="X727" s="54">
        <v>65.389915000000002</v>
      </c>
      <c r="Y727" s="54">
        <v>428890</v>
      </c>
      <c r="Z727" s="107">
        <f t="shared" si="69"/>
        <v>-5.8981098232043894E-2</v>
      </c>
      <c r="AE727" s="90">
        <v>42324</v>
      </c>
      <c r="AF727" s="54">
        <v>26.233236000000002</v>
      </c>
      <c r="AG727" s="54">
        <v>11121400</v>
      </c>
      <c r="AH727" s="107">
        <f t="shared" si="70"/>
        <v>-1.0530153428270905E-3</v>
      </c>
      <c r="AL727" s="10">
        <v>42688</v>
      </c>
      <c r="AM727">
        <v>2164.1999510000001</v>
      </c>
      <c r="AN727">
        <v>5373670000</v>
      </c>
      <c r="AO727" s="107">
        <f t="shared" si="71"/>
        <v>7.4807976927082631E-3</v>
      </c>
    </row>
    <row r="728" spans="1:41" x14ac:dyDescent="0.15">
      <c r="A728" s="10">
        <v>42689</v>
      </c>
      <c r="B728" s="9">
        <v>37.161999000000002</v>
      </c>
      <c r="C728">
        <v>135116000</v>
      </c>
      <c r="D728" s="107">
        <f t="shared" si="67"/>
        <v>4.3728002898875129E-3</v>
      </c>
      <c r="H728" s="90">
        <v>42965</v>
      </c>
      <c r="I728" s="54">
        <v>66.870002999999997</v>
      </c>
      <c r="J728" s="54">
        <v>1192700</v>
      </c>
      <c r="K728" s="107">
        <f t="shared" si="72"/>
        <v>-1.30103628079693E-2</v>
      </c>
      <c r="O728" s="90">
        <v>44111</v>
      </c>
      <c r="P728" s="54">
        <v>29.59</v>
      </c>
      <c r="Q728" s="54">
        <v>2041200</v>
      </c>
      <c r="R728" s="107">
        <f t="shared" si="68"/>
        <v>5.4748191956742076E-2</v>
      </c>
      <c r="W728" s="90">
        <v>42325</v>
      </c>
      <c r="X728" s="54">
        <v>61.533146000000002</v>
      </c>
      <c r="Y728" s="54">
        <v>1114780</v>
      </c>
      <c r="Z728" s="107">
        <f t="shared" si="69"/>
        <v>5.6978234137419204E-3</v>
      </c>
      <c r="AE728" s="90">
        <v>42325</v>
      </c>
      <c r="AF728" s="54">
        <v>26.205611999999999</v>
      </c>
      <c r="AG728" s="54">
        <v>9095800</v>
      </c>
      <c r="AH728" s="107">
        <f t="shared" si="70"/>
        <v>1.054457342953885E-2</v>
      </c>
      <c r="AL728" s="10">
        <v>42689</v>
      </c>
      <c r="AM728">
        <v>2180.389893</v>
      </c>
      <c r="AN728">
        <v>4548110000</v>
      </c>
      <c r="AO728" s="107">
        <f t="shared" si="71"/>
        <v>-1.5822638011099288E-3</v>
      </c>
    </row>
    <row r="729" spans="1:41" x14ac:dyDescent="0.15">
      <c r="A729" s="10">
        <v>42690</v>
      </c>
      <c r="B729" s="9">
        <v>37.324500999999998</v>
      </c>
      <c r="C729">
        <v>72976000</v>
      </c>
      <c r="D729" s="107">
        <f t="shared" si="67"/>
        <v>1.3275435350093456E-2</v>
      </c>
      <c r="H729" s="90">
        <v>42968</v>
      </c>
      <c r="I729" s="54">
        <v>66</v>
      </c>
      <c r="J729" s="54">
        <v>1228000</v>
      </c>
      <c r="K729" s="107">
        <f t="shared" si="72"/>
        <v>2.287881818181825E-2</v>
      </c>
      <c r="O729" s="90">
        <v>44112</v>
      </c>
      <c r="P729" s="54">
        <v>31.209999</v>
      </c>
      <c r="Q729" s="54">
        <v>4342300</v>
      </c>
      <c r="R729" s="107">
        <f t="shared" si="68"/>
        <v>8.6511056921212415E-3</v>
      </c>
      <c r="W729" s="90">
        <v>42326</v>
      </c>
      <c r="X729" s="54">
        <v>61.883750999999997</v>
      </c>
      <c r="Y729" s="54">
        <v>332610</v>
      </c>
      <c r="Z729" s="107">
        <f t="shared" si="69"/>
        <v>-3.5410603988759393E-2</v>
      </c>
      <c r="AE729" s="90">
        <v>42326</v>
      </c>
      <c r="AF729" s="54">
        <v>26.481939000000001</v>
      </c>
      <c r="AG729" s="54">
        <v>10796500</v>
      </c>
      <c r="AH729" s="107">
        <f t="shared" si="70"/>
        <v>6.9575721022552273E-4</v>
      </c>
      <c r="AL729" s="10">
        <v>42690</v>
      </c>
      <c r="AM729">
        <v>2176.9399410000001</v>
      </c>
      <c r="AN729">
        <v>3847900000</v>
      </c>
      <c r="AO729" s="107">
        <f t="shared" si="71"/>
        <v>4.6763697097327306E-3</v>
      </c>
    </row>
    <row r="730" spans="1:41" x14ac:dyDescent="0.15">
      <c r="A730" s="10">
        <v>42691</v>
      </c>
      <c r="B730" s="9">
        <v>37.82</v>
      </c>
      <c r="C730">
        <v>73802000</v>
      </c>
      <c r="D730" s="107">
        <f t="shared" si="67"/>
        <v>4.9708884188259805E-3</v>
      </c>
      <c r="H730" s="90">
        <v>42969</v>
      </c>
      <c r="I730" s="54">
        <v>67.510002</v>
      </c>
      <c r="J730" s="54">
        <v>872800</v>
      </c>
      <c r="K730" s="107">
        <f t="shared" si="72"/>
        <v>-1.6293881905083962E-3</v>
      </c>
      <c r="O730" s="90">
        <v>44113</v>
      </c>
      <c r="P730" s="54">
        <v>31.48</v>
      </c>
      <c r="Q730" s="54">
        <v>4793600</v>
      </c>
      <c r="R730" s="107">
        <f t="shared" si="68"/>
        <v>-1.2706162642948104E-3</v>
      </c>
      <c r="W730" s="90">
        <v>42327</v>
      </c>
      <c r="X730" s="54">
        <v>59.692410000000002</v>
      </c>
      <c r="Y730" s="54">
        <v>673070</v>
      </c>
      <c r="Z730" s="107">
        <f t="shared" si="69"/>
        <v>1.0279196299830984E-2</v>
      </c>
      <c r="AE730" s="90">
        <v>42327</v>
      </c>
      <c r="AF730" s="54">
        <v>26.500364000000001</v>
      </c>
      <c r="AG730" s="54">
        <v>6751300</v>
      </c>
      <c r="AH730" s="107">
        <f t="shared" si="70"/>
        <v>1.0079748338551076E-2</v>
      </c>
      <c r="AL730" s="10">
        <v>42691</v>
      </c>
      <c r="AM730">
        <v>2187.1201169999999</v>
      </c>
      <c r="AN730">
        <v>3811730000</v>
      </c>
      <c r="AO730" s="107">
        <f t="shared" si="71"/>
        <v>-2.3867984933356734E-3</v>
      </c>
    </row>
    <row r="731" spans="1:41" x14ac:dyDescent="0.15">
      <c r="A731" s="10">
        <v>42692</v>
      </c>
      <c r="B731" s="9">
        <v>38.007998999999998</v>
      </c>
      <c r="C731">
        <v>87468000</v>
      </c>
      <c r="D731" s="107">
        <f t="shared" si="67"/>
        <v>2.6099795466738573E-2</v>
      </c>
      <c r="H731" s="90">
        <v>42970</v>
      </c>
      <c r="I731" s="54">
        <v>67.400002000000001</v>
      </c>
      <c r="J731" s="54">
        <v>734900</v>
      </c>
      <c r="K731" s="107">
        <f t="shared" si="72"/>
        <v>-3.1157269105124286E-3</v>
      </c>
      <c r="O731" s="90">
        <v>44116</v>
      </c>
      <c r="P731" s="54">
        <v>31.440000999999999</v>
      </c>
      <c r="Q731" s="54">
        <v>1999100</v>
      </c>
      <c r="R731" s="107">
        <f t="shared" si="68"/>
        <v>4.5165392965477169E-2</v>
      </c>
      <c r="W731" s="90">
        <v>42328</v>
      </c>
      <c r="X731" s="54">
        <v>60.305999999999997</v>
      </c>
      <c r="Y731" s="54">
        <v>1471530</v>
      </c>
      <c r="Z731" s="107">
        <f t="shared" si="69"/>
        <v>4.3602792425296855E-3</v>
      </c>
      <c r="AE731" s="90">
        <v>42328</v>
      </c>
      <c r="AF731" s="54">
        <v>26.767481</v>
      </c>
      <c r="AG731" s="54">
        <v>7997200</v>
      </c>
      <c r="AH731" s="107">
        <f t="shared" si="70"/>
        <v>-7.5705293299731524E-3</v>
      </c>
      <c r="AL731" s="10">
        <v>42692</v>
      </c>
      <c r="AM731">
        <v>2181.8999020000001</v>
      </c>
      <c r="AN731">
        <v>3580900000</v>
      </c>
      <c r="AO731" s="107">
        <f t="shared" si="71"/>
        <v>7.4614009492723898E-3</v>
      </c>
    </row>
    <row r="732" spans="1:41" x14ac:dyDescent="0.15">
      <c r="A732" s="10">
        <v>42695</v>
      </c>
      <c r="B732" s="9">
        <v>39</v>
      </c>
      <c r="C732">
        <v>92292000</v>
      </c>
      <c r="D732" s="107">
        <f t="shared" si="67"/>
        <v>6.8333076923077218E-3</v>
      </c>
      <c r="H732" s="90">
        <v>42971</v>
      </c>
      <c r="I732" s="54">
        <v>67.190002000000007</v>
      </c>
      <c r="J732" s="54">
        <v>983700</v>
      </c>
      <c r="K732" s="107">
        <f t="shared" si="72"/>
        <v>2.9915090641015052E-2</v>
      </c>
      <c r="O732" s="90">
        <v>44117</v>
      </c>
      <c r="P732" s="54">
        <v>32.860000999999997</v>
      </c>
      <c r="Q732" s="54">
        <v>3090500</v>
      </c>
      <c r="R732" s="107">
        <f t="shared" si="68"/>
        <v>-6.6951306544389411E-3</v>
      </c>
      <c r="W732" s="90">
        <v>42331</v>
      </c>
      <c r="X732" s="54">
        <v>60.568950999999998</v>
      </c>
      <c r="Y732" s="54">
        <v>371770</v>
      </c>
      <c r="Z732" s="107">
        <f t="shared" si="69"/>
        <v>-1.1577317890151262E-2</v>
      </c>
      <c r="AE732" s="90">
        <v>42331</v>
      </c>
      <c r="AF732" s="54">
        <v>26.564837000000001</v>
      </c>
      <c r="AG732" s="54">
        <v>7365400</v>
      </c>
      <c r="AH732" s="107">
        <f t="shared" si="70"/>
        <v>5.5476719092986126E-3</v>
      </c>
      <c r="AL732" s="10">
        <v>42695</v>
      </c>
      <c r="AM732">
        <v>2198.179932</v>
      </c>
      <c r="AN732">
        <v>3611500000</v>
      </c>
      <c r="AO732" s="107">
        <f t="shared" si="71"/>
        <v>2.1654319242507825E-3</v>
      </c>
    </row>
    <row r="733" spans="1:41" x14ac:dyDescent="0.15">
      <c r="A733" s="10">
        <v>42696</v>
      </c>
      <c r="B733" s="9">
        <v>39.266499000000003</v>
      </c>
      <c r="C733">
        <v>106226000</v>
      </c>
      <c r="D733" s="107">
        <f t="shared" si="67"/>
        <v>-6.6341030301684256E-3</v>
      </c>
      <c r="H733" s="90">
        <v>42972</v>
      </c>
      <c r="I733" s="54">
        <v>69.199996999999996</v>
      </c>
      <c r="J733" s="54">
        <v>1366000</v>
      </c>
      <c r="K733" s="107">
        <f t="shared" si="72"/>
        <v>-9.2485408633761201E-3</v>
      </c>
      <c r="O733" s="90">
        <v>44118</v>
      </c>
      <c r="P733" s="54">
        <v>32.639999000000003</v>
      </c>
      <c r="Q733" s="54">
        <v>1421400</v>
      </c>
      <c r="R733" s="107">
        <f t="shared" si="68"/>
        <v>-5.8210173352027939E-3</v>
      </c>
      <c r="W733" s="90">
        <v>42332</v>
      </c>
      <c r="X733" s="54">
        <v>59.867725</v>
      </c>
      <c r="Y733" s="54">
        <v>595520</v>
      </c>
      <c r="Z733" s="107">
        <f t="shared" si="69"/>
        <v>1.1712922112874669E-2</v>
      </c>
      <c r="AE733" s="90">
        <v>42332</v>
      </c>
      <c r="AF733" s="54">
        <v>26.712209999999999</v>
      </c>
      <c r="AG733" s="54">
        <v>7769400</v>
      </c>
      <c r="AH733" s="107">
        <f t="shared" si="70"/>
        <v>0</v>
      </c>
      <c r="AL733" s="10">
        <v>42696</v>
      </c>
      <c r="AM733">
        <v>2202.9399410000001</v>
      </c>
      <c r="AN733">
        <v>3960520000</v>
      </c>
      <c r="AO733" s="107">
        <f t="shared" si="71"/>
        <v>8.0802475222818693E-4</v>
      </c>
    </row>
    <row r="734" spans="1:41" x14ac:dyDescent="0.15">
      <c r="A734" s="10">
        <v>42697</v>
      </c>
      <c r="B734" s="9">
        <v>39.006000999999998</v>
      </c>
      <c r="C734">
        <v>70806000</v>
      </c>
      <c r="D734" s="107">
        <f t="shared" si="67"/>
        <v>3.2046351021741692E-4</v>
      </c>
      <c r="H734" s="90">
        <v>42975</v>
      </c>
      <c r="I734" s="54">
        <v>68.559997999999993</v>
      </c>
      <c r="J734" s="54">
        <v>611200</v>
      </c>
      <c r="K734" s="107">
        <f t="shared" si="72"/>
        <v>-3.9381127169809682E-3</v>
      </c>
      <c r="O734" s="90">
        <v>44119</v>
      </c>
      <c r="P734" s="54">
        <v>32.450001</v>
      </c>
      <c r="Q734" s="54">
        <v>1526900</v>
      </c>
      <c r="R734" s="107">
        <f t="shared" si="68"/>
        <v>4.3142987884654538E-3</v>
      </c>
      <c r="W734" s="90">
        <v>42333</v>
      </c>
      <c r="X734" s="54">
        <v>60.568950999999998</v>
      </c>
      <c r="Y734" s="54">
        <v>537370</v>
      </c>
      <c r="Z734" s="107">
        <f t="shared" si="69"/>
        <v>-2.3154751351067704E-2</v>
      </c>
      <c r="AE734" s="90">
        <v>42333</v>
      </c>
      <c r="AF734" s="54">
        <v>26.712209999999999</v>
      </c>
      <c r="AG734" s="54">
        <v>6657900</v>
      </c>
      <c r="AH734" s="107">
        <f t="shared" si="70"/>
        <v>3.4486476409103517E-3</v>
      </c>
      <c r="AL734" s="10">
        <v>42697</v>
      </c>
      <c r="AM734">
        <v>2204.719971</v>
      </c>
      <c r="AN734">
        <v>3419850000</v>
      </c>
      <c r="AO734" s="107">
        <f t="shared" si="71"/>
        <v>3.9143869124047548E-3</v>
      </c>
    </row>
    <row r="735" spans="1:41" x14ac:dyDescent="0.15">
      <c r="A735" s="10">
        <v>42699</v>
      </c>
      <c r="B735" s="9">
        <v>39.018501000000001</v>
      </c>
      <c r="C735">
        <v>36742000</v>
      </c>
      <c r="D735" s="107">
        <f t="shared" si="67"/>
        <v>-1.7427630036325525E-2</v>
      </c>
      <c r="H735" s="90">
        <v>42976</v>
      </c>
      <c r="I735" s="54">
        <v>68.290001000000004</v>
      </c>
      <c r="J735" s="54">
        <v>1284500</v>
      </c>
      <c r="K735" s="107">
        <f t="shared" si="72"/>
        <v>2.1818684700268154E-2</v>
      </c>
      <c r="O735" s="90">
        <v>44120</v>
      </c>
      <c r="P735" s="54">
        <v>32.590000000000003</v>
      </c>
      <c r="Q735" s="54">
        <v>1103700</v>
      </c>
      <c r="R735" s="107">
        <f t="shared" si="68"/>
        <v>3.3138938324639433E-2</v>
      </c>
      <c r="W735" s="90">
        <v>42335</v>
      </c>
      <c r="X735" s="54">
        <v>59.166491999999998</v>
      </c>
      <c r="Y735" s="54">
        <v>205340</v>
      </c>
      <c r="Z735" s="107">
        <f t="shared" si="69"/>
        <v>-2.370370377882125E-2</v>
      </c>
      <c r="AE735" s="90">
        <v>42335</v>
      </c>
      <c r="AF735" s="54">
        <v>26.804331000000001</v>
      </c>
      <c r="AG735" s="54">
        <v>5317700</v>
      </c>
      <c r="AH735" s="107">
        <f t="shared" si="70"/>
        <v>1.6838435549836994E-2</v>
      </c>
      <c r="AL735" s="10">
        <v>42699</v>
      </c>
      <c r="AM735">
        <v>2213.3500979999999</v>
      </c>
      <c r="AN735">
        <v>1584590000</v>
      </c>
      <c r="AO735" s="107">
        <f t="shared" si="71"/>
        <v>-5.2545356518649555E-3</v>
      </c>
    </row>
    <row r="736" spans="1:41" x14ac:dyDescent="0.15">
      <c r="A736" s="10">
        <v>42702</v>
      </c>
      <c r="B736" s="9">
        <v>38.338501000000001</v>
      </c>
      <c r="C736">
        <v>88776000</v>
      </c>
      <c r="D736" s="107">
        <f t="shared" si="67"/>
        <v>-5.5427832194064885E-3</v>
      </c>
      <c r="H736" s="90">
        <v>42977</v>
      </c>
      <c r="I736" s="54">
        <v>69.779999000000004</v>
      </c>
      <c r="J736" s="54">
        <v>796000</v>
      </c>
      <c r="K736" s="107">
        <f t="shared" si="72"/>
        <v>1.7626870415976992E-2</v>
      </c>
      <c r="O736" s="90">
        <v>44123</v>
      </c>
      <c r="P736" s="54">
        <v>33.669998</v>
      </c>
      <c r="Q736" s="54">
        <v>1882500</v>
      </c>
      <c r="R736" s="107">
        <f t="shared" si="68"/>
        <v>4.7520109742804406E-2</v>
      </c>
      <c r="W736" s="90">
        <v>42338</v>
      </c>
      <c r="X736" s="54">
        <v>57.764026999999999</v>
      </c>
      <c r="Y736" s="54">
        <v>605350</v>
      </c>
      <c r="Z736" s="107">
        <f t="shared" si="69"/>
        <v>-7.5873345880126397E-3</v>
      </c>
      <c r="AE736" s="90">
        <v>42338</v>
      </c>
      <c r="AF736" s="54">
        <v>27.255673999999999</v>
      </c>
      <c r="AG736" s="54">
        <v>16687400</v>
      </c>
      <c r="AH736" s="107">
        <f t="shared" si="70"/>
        <v>-1.8249631251092802E-2</v>
      </c>
      <c r="AL736" s="10">
        <v>42702</v>
      </c>
      <c r="AM736">
        <v>2201.719971</v>
      </c>
      <c r="AN736">
        <v>3515100000</v>
      </c>
      <c r="AO736" s="107">
        <f t="shared" si="71"/>
        <v>1.3352928795322683E-3</v>
      </c>
    </row>
    <row r="737" spans="1:41" x14ac:dyDescent="0.15">
      <c r="A737" s="10">
        <v>42703</v>
      </c>
      <c r="B737" s="9">
        <v>38.125999</v>
      </c>
      <c r="C737">
        <v>65446000</v>
      </c>
      <c r="D737" s="107">
        <f t="shared" si="67"/>
        <v>-1.5671694268260317E-2</v>
      </c>
      <c r="H737" s="90">
        <v>42978</v>
      </c>
      <c r="I737" s="54">
        <v>71.010002</v>
      </c>
      <c r="J737" s="54">
        <v>1458100</v>
      </c>
      <c r="K737" s="107">
        <f t="shared" si="72"/>
        <v>2.0419616380238814E-2</v>
      </c>
      <c r="O737" s="90">
        <v>44124</v>
      </c>
      <c r="P737" s="54">
        <v>35.270000000000003</v>
      </c>
      <c r="Q737" s="54">
        <v>2826000</v>
      </c>
      <c r="R737" s="107">
        <f t="shared" si="68"/>
        <v>2.0980946980436732E-2</v>
      </c>
      <c r="W737" s="90">
        <v>42339</v>
      </c>
      <c r="X737" s="54">
        <v>57.325752000000001</v>
      </c>
      <c r="Y737" s="54">
        <v>734190</v>
      </c>
      <c r="Z737" s="107">
        <f t="shared" si="69"/>
        <v>0</v>
      </c>
      <c r="AE737" s="90">
        <v>42339</v>
      </c>
      <c r="AF737" s="54">
        <v>26.758268000000001</v>
      </c>
      <c r="AG737" s="54">
        <v>12950700</v>
      </c>
      <c r="AH737" s="107">
        <f t="shared" si="70"/>
        <v>-2.753765677210529E-3</v>
      </c>
      <c r="AL737" s="10">
        <v>42703</v>
      </c>
      <c r="AM737">
        <v>2204.6599120000001</v>
      </c>
      <c r="AN737">
        <v>3709190000</v>
      </c>
      <c r="AO737" s="107">
        <f t="shared" si="71"/>
        <v>-2.6534038053485087E-3</v>
      </c>
    </row>
    <row r="738" spans="1:41" x14ac:dyDescent="0.15">
      <c r="A738" s="10">
        <v>42704</v>
      </c>
      <c r="B738" s="9">
        <v>37.528500000000001</v>
      </c>
      <c r="C738">
        <v>92518000</v>
      </c>
      <c r="D738" s="107">
        <f t="shared" si="67"/>
        <v>-9.219686371690905E-3</v>
      </c>
      <c r="H738" s="90">
        <v>42979</v>
      </c>
      <c r="I738" s="54">
        <v>72.459998999999996</v>
      </c>
      <c r="J738" s="54">
        <v>1327100</v>
      </c>
      <c r="K738" s="107">
        <f t="shared" si="72"/>
        <v>1.6146812257063381E-2</v>
      </c>
      <c r="O738" s="90">
        <v>44125</v>
      </c>
      <c r="P738" s="54">
        <v>36.009998000000003</v>
      </c>
      <c r="Q738" s="54">
        <v>2487200</v>
      </c>
      <c r="R738" s="107">
        <f t="shared" si="68"/>
        <v>-3.3601751380269551E-2</v>
      </c>
      <c r="W738" s="90">
        <v>42340</v>
      </c>
      <c r="X738" s="54">
        <v>57.325752000000001</v>
      </c>
      <c r="Y738" s="54">
        <v>360720</v>
      </c>
      <c r="Z738" s="107">
        <f t="shared" si="69"/>
        <v>1.3761546468679553E-2</v>
      </c>
      <c r="AE738" s="90">
        <v>42340</v>
      </c>
      <c r="AF738" s="54">
        <v>26.684581999999999</v>
      </c>
      <c r="AG738" s="54">
        <v>10628400</v>
      </c>
      <c r="AH738" s="107">
        <f t="shared" si="70"/>
        <v>-1.311712508743812E-2</v>
      </c>
      <c r="AL738" s="10">
        <v>42704</v>
      </c>
      <c r="AM738">
        <v>2198.8100589999999</v>
      </c>
      <c r="AN738">
        <v>5538400000</v>
      </c>
      <c r="AO738" s="107">
        <f t="shared" si="71"/>
        <v>-3.5155292147042161E-3</v>
      </c>
    </row>
    <row r="739" spans="1:41" x14ac:dyDescent="0.15">
      <c r="A739" s="10">
        <v>42705</v>
      </c>
      <c r="B739" s="9">
        <v>37.182499</v>
      </c>
      <c r="C739">
        <v>93320000</v>
      </c>
      <c r="D739" s="107">
        <f t="shared" si="67"/>
        <v>-4.4510456384332375E-3</v>
      </c>
      <c r="H739" s="90">
        <v>42983</v>
      </c>
      <c r="I739" s="54">
        <v>73.629997000000003</v>
      </c>
      <c r="J739" s="54">
        <v>916300</v>
      </c>
      <c r="K739" s="107">
        <f t="shared" si="72"/>
        <v>-7.7413964854570194E-3</v>
      </c>
      <c r="O739" s="90">
        <v>44126</v>
      </c>
      <c r="P739" s="54">
        <v>34.799999</v>
      </c>
      <c r="Q739" s="54">
        <v>3333800</v>
      </c>
      <c r="R739" s="107">
        <f t="shared" si="68"/>
        <v>1.8678218927534962E-2</v>
      </c>
      <c r="W739" s="90">
        <v>42341</v>
      </c>
      <c r="X739" s="54">
        <v>58.114643000000001</v>
      </c>
      <c r="Y739" s="54">
        <v>896730</v>
      </c>
      <c r="Z739" s="107">
        <f t="shared" si="69"/>
        <v>1.5081741102667134E-3</v>
      </c>
      <c r="AE739" s="90">
        <v>42341</v>
      </c>
      <c r="AF739" s="54">
        <v>26.334557</v>
      </c>
      <c r="AG739" s="54">
        <v>13641400</v>
      </c>
      <c r="AH739" s="107">
        <f t="shared" si="70"/>
        <v>2.6582866003783456E-2</v>
      </c>
      <c r="AL739" s="10">
        <v>42705</v>
      </c>
      <c r="AM739">
        <v>2191.080078</v>
      </c>
      <c r="AN739">
        <v>5067470000</v>
      </c>
      <c r="AO739" s="107">
        <f t="shared" si="71"/>
        <v>3.9700648494522817E-4</v>
      </c>
    </row>
    <row r="740" spans="1:41" x14ac:dyDescent="0.15">
      <c r="A740" s="10">
        <v>42706</v>
      </c>
      <c r="B740" s="9">
        <v>37.016998000000001</v>
      </c>
      <c r="C740">
        <v>71226000</v>
      </c>
      <c r="D740" s="107">
        <f t="shared" si="67"/>
        <v>2.5690927178913858E-2</v>
      </c>
      <c r="H740" s="90">
        <v>42984</v>
      </c>
      <c r="I740" s="54">
        <v>73.059997999999993</v>
      </c>
      <c r="J740" s="54">
        <v>1166500</v>
      </c>
      <c r="K740" s="107">
        <f t="shared" si="72"/>
        <v>1.0128730088385884E-2</v>
      </c>
      <c r="O740" s="90">
        <v>44127</v>
      </c>
      <c r="P740" s="54">
        <v>35.450001</v>
      </c>
      <c r="Q740" s="54">
        <v>2144100</v>
      </c>
      <c r="R740" s="107">
        <f t="shared" si="68"/>
        <v>1.9745838653151271E-3</v>
      </c>
      <c r="W740" s="90">
        <v>42342</v>
      </c>
      <c r="X740" s="54">
        <v>58.202289999999998</v>
      </c>
      <c r="Y740" s="54">
        <v>847830</v>
      </c>
      <c r="Z740" s="107">
        <f t="shared" si="69"/>
        <v>-0.15813231747410628</v>
      </c>
      <c r="AE740" s="90">
        <v>42342</v>
      </c>
      <c r="AF740" s="54">
        <v>27.034604999999999</v>
      </c>
      <c r="AG740" s="54">
        <v>10055900</v>
      </c>
      <c r="AH740" s="107">
        <f t="shared" si="70"/>
        <v>-1.0221603015838299E-2</v>
      </c>
      <c r="AL740" s="10">
        <v>42706</v>
      </c>
      <c r="AM740">
        <v>2191.9499510000001</v>
      </c>
      <c r="AN740">
        <v>3782370000</v>
      </c>
      <c r="AO740" s="107">
        <f t="shared" si="71"/>
        <v>5.8213053606350762E-3</v>
      </c>
    </row>
    <row r="741" spans="1:41" x14ac:dyDescent="0.15">
      <c r="A741" s="10">
        <v>42709</v>
      </c>
      <c r="B741" s="9">
        <v>37.967998999999999</v>
      </c>
      <c r="C741">
        <v>86294000</v>
      </c>
      <c r="D741" s="107">
        <f t="shared" si="67"/>
        <v>7.0586021665244303E-3</v>
      </c>
      <c r="H741" s="90">
        <v>42985</v>
      </c>
      <c r="I741" s="54">
        <v>73.800003000000004</v>
      </c>
      <c r="J741" s="54">
        <v>1319900</v>
      </c>
      <c r="K741" s="107">
        <f t="shared" si="72"/>
        <v>4.6476962880340089E-2</v>
      </c>
      <c r="O741" s="90">
        <v>44130</v>
      </c>
      <c r="P741" s="54">
        <v>35.520000000000003</v>
      </c>
      <c r="Q741" s="54">
        <v>1636300</v>
      </c>
      <c r="R741" s="107">
        <f t="shared" si="68"/>
        <v>6.1373902027026972E-2</v>
      </c>
      <c r="W741" s="90">
        <v>42345</v>
      </c>
      <c r="X741" s="54">
        <v>48.998626999999999</v>
      </c>
      <c r="Y741" s="54">
        <v>3906730</v>
      </c>
      <c r="Z741" s="107">
        <f t="shared" si="69"/>
        <v>1.2522208020236958E-2</v>
      </c>
      <c r="AE741" s="90">
        <v>42345</v>
      </c>
      <c r="AF741" s="54">
        <v>26.758268000000001</v>
      </c>
      <c r="AG741" s="54">
        <v>7037100</v>
      </c>
      <c r="AH741" s="107">
        <f t="shared" si="70"/>
        <v>-8.9498692516272182E-3</v>
      </c>
      <c r="AL741" s="10">
        <v>42709</v>
      </c>
      <c r="AM741">
        <v>2204.709961</v>
      </c>
      <c r="AN741">
        <v>3898530000</v>
      </c>
      <c r="AO741" s="107">
        <f t="shared" si="71"/>
        <v>3.4108881136405422E-3</v>
      </c>
    </row>
    <row r="742" spans="1:41" x14ac:dyDescent="0.15">
      <c r="A742" s="10">
        <v>42710</v>
      </c>
      <c r="B742" s="9">
        <v>38.235999999999997</v>
      </c>
      <c r="C742">
        <v>75894000</v>
      </c>
      <c r="D742" s="107">
        <f t="shared" si="67"/>
        <v>7.453708546919291E-3</v>
      </c>
      <c r="H742" s="90">
        <v>42986</v>
      </c>
      <c r="I742" s="54">
        <v>77.230002999999996</v>
      </c>
      <c r="J742" s="54">
        <v>2053400</v>
      </c>
      <c r="K742" s="107">
        <f t="shared" si="72"/>
        <v>-1.9422632937098339E-3</v>
      </c>
      <c r="O742" s="90">
        <v>44131</v>
      </c>
      <c r="P742" s="54">
        <v>37.700001</v>
      </c>
      <c r="Q742" s="54">
        <v>1942100</v>
      </c>
      <c r="R742" s="107">
        <f t="shared" si="68"/>
        <v>6.1007690689451888E-3</v>
      </c>
      <c r="W742" s="90">
        <v>42346</v>
      </c>
      <c r="X742" s="54">
        <v>49.612197999999999</v>
      </c>
      <c r="Y742" s="54">
        <v>1743230</v>
      </c>
      <c r="Z742" s="107">
        <f t="shared" si="69"/>
        <v>-1.4134205462938754E-2</v>
      </c>
      <c r="AE742" s="90">
        <v>42346</v>
      </c>
      <c r="AF742" s="54">
        <v>26.518785000000001</v>
      </c>
      <c r="AG742" s="54">
        <v>8936400</v>
      </c>
      <c r="AH742" s="107">
        <f t="shared" si="70"/>
        <v>-1.5630467232944589E-2</v>
      </c>
      <c r="AL742" s="10">
        <v>42710</v>
      </c>
      <c r="AM742">
        <v>2212.2299800000001</v>
      </c>
      <c r="AN742">
        <v>3857290000</v>
      </c>
      <c r="AO742" s="107">
        <f t="shared" si="71"/>
        <v>1.3163241734930109E-2</v>
      </c>
    </row>
    <row r="743" spans="1:41" x14ac:dyDescent="0.15">
      <c r="A743" s="10">
        <v>42711</v>
      </c>
      <c r="B743" s="9">
        <v>38.521000000000001</v>
      </c>
      <c r="C743">
        <v>73698000</v>
      </c>
      <c r="D743" s="107">
        <f t="shared" si="67"/>
        <v>-4.0107733444095794E-3</v>
      </c>
      <c r="H743" s="90">
        <v>42989</v>
      </c>
      <c r="I743" s="54">
        <v>77.080001999999993</v>
      </c>
      <c r="J743" s="54">
        <v>2118000</v>
      </c>
      <c r="K743" s="107">
        <f t="shared" si="72"/>
        <v>6.8759663498711543E-2</v>
      </c>
      <c r="O743" s="90">
        <v>44132</v>
      </c>
      <c r="P743" s="54">
        <v>37.93</v>
      </c>
      <c r="Q743" s="54">
        <v>2556800</v>
      </c>
      <c r="R743" s="107">
        <f t="shared" si="68"/>
        <v>5.5364882678619054E-3</v>
      </c>
      <c r="W743" s="90">
        <v>42347</v>
      </c>
      <c r="X743" s="54">
        <v>48.910969000000001</v>
      </c>
      <c r="Y743" s="54">
        <v>860350</v>
      </c>
      <c r="Z743" s="107">
        <f t="shared" si="69"/>
        <v>1.7920990279297166E-2</v>
      </c>
      <c r="AE743" s="90">
        <v>42347</v>
      </c>
      <c r="AF743" s="54">
        <v>26.104284</v>
      </c>
      <c r="AG743" s="54">
        <v>7131700</v>
      </c>
      <c r="AH743" s="107">
        <f t="shared" si="70"/>
        <v>8.1155644797612503E-3</v>
      </c>
      <c r="AL743" s="10">
        <v>42711</v>
      </c>
      <c r="AM743">
        <v>2241.3500979999999</v>
      </c>
      <c r="AN743">
        <v>4504070000</v>
      </c>
      <c r="AO743" s="107">
        <f t="shared" si="71"/>
        <v>2.1593427123762776E-3</v>
      </c>
    </row>
    <row r="744" spans="1:41" x14ac:dyDescent="0.15">
      <c r="A744" s="10">
        <v>42712</v>
      </c>
      <c r="B744" s="9">
        <v>38.366501</v>
      </c>
      <c r="C744">
        <v>63792000</v>
      </c>
      <c r="D744" s="107">
        <f t="shared" si="67"/>
        <v>1.7332307681641179E-3</v>
      </c>
      <c r="H744" s="90">
        <v>42990</v>
      </c>
      <c r="I744" s="54">
        <v>82.379997000000003</v>
      </c>
      <c r="J744" s="54">
        <v>3727700</v>
      </c>
      <c r="K744" s="107">
        <f t="shared" si="72"/>
        <v>-1.7115756874815258E-2</v>
      </c>
      <c r="O744" s="90">
        <v>44133</v>
      </c>
      <c r="P744" s="54">
        <v>38.139999000000003</v>
      </c>
      <c r="Q744" s="54">
        <v>1487600</v>
      </c>
      <c r="R744" s="107">
        <f t="shared" si="68"/>
        <v>-9.7273180316549079E-2</v>
      </c>
      <c r="W744" s="90">
        <v>42348</v>
      </c>
      <c r="X744" s="54">
        <v>49.787502000000003</v>
      </c>
      <c r="Y744" s="54">
        <v>953610</v>
      </c>
      <c r="Z744" s="107">
        <f t="shared" si="69"/>
        <v>5.2817672997531595E-3</v>
      </c>
      <c r="AE744" s="90">
        <v>42348</v>
      </c>
      <c r="AF744" s="54">
        <v>26.316134999999999</v>
      </c>
      <c r="AG744" s="54">
        <v>8830800</v>
      </c>
      <c r="AH744" s="107">
        <f t="shared" si="70"/>
        <v>-2.1000918257943257E-2</v>
      </c>
      <c r="AL744" s="10">
        <v>42712</v>
      </c>
      <c r="AM744">
        <v>2246.1899410000001</v>
      </c>
      <c r="AN744">
        <v>4203270000</v>
      </c>
      <c r="AO744" s="107">
        <f t="shared" si="71"/>
        <v>5.9389848367235043E-3</v>
      </c>
    </row>
    <row r="745" spans="1:41" x14ac:dyDescent="0.15">
      <c r="A745" s="10">
        <v>42713</v>
      </c>
      <c r="B745" s="9">
        <v>38.432999000000002</v>
      </c>
      <c r="C745">
        <v>49418000</v>
      </c>
      <c r="D745" s="107">
        <f t="shared" si="67"/>
        <v>-1.1110192051367207E-2</v>
      </c>
      <c r="H745" s="90">
        <v>42991</v>
      </c>
      <c r="I745" s="54">
        <v>80.970000999999996</v>
      </c>
      <c r="J745" s="54">
        <v>2733800</v>
      </c>
      <c r="K745" s="107">
        <f t="shared" si="72"/>
        <v>-9.1391625399633858E-3</v>
      </c>
      <c r="O745" s="90">
        <v>44134</v>
      </c>
      <c r="P745" s="54">
        <v>34.43</v>
      </c>
      <c r="Q745" s="54">
        <v>2397400</v>
      </c>
      <c r="R745" s="107">
        <f t="shared" si="68"/>
        <v>1.3070026139994306E-2</v>
      </c>
      <c r="W745" s="90">
        <v>42349</v>
      </c>
      <c r="X745" s="54">
        <v>50.050468000000002</v>
      </c>
      <c r="Y745" s="54">
        <v>1516080</v>
      </c>
      <c r="Z745" s="107">
        <f t="shared" si="69"/>
        <v>-1.4010438423872618E-2</v>
      </c>
      <c r="AE745" s="90">
        <v>42349</v>
      </c>
      <c r="AF745" s="54">
        <v>25.763472</v>
      </c>
      <c r="AG745" s="54">
        <v>9105200</v>
      </c>
      <c r="AH745" s="107">
        <f t="shared" si="70"/>
        <v>2.5026906311385044E-3</v>
      </c>
      <c r="AL745" s="10">
        <v>42713</v>
      </c>
      <c r="AM745">
        <v>2259.530029</v>
      </c>
      <c r="AN745">
        <v>3886460000</v>
      </c>
      <c r="AO745" s="107">
        <f t="shared" si="71"/>
        <v>-1.1374347616602831E-3</v>
      </c>
    </row>
    <row r="746" spans="1:41" x14ac:dyDescent="0.15">
      <c r="A746" s="10">
        <v>42716</v>
      </c>
      <c r="B746" s="9">
        <v>38.006000999999998</v>
      </c>
      <c r="C746">
        <v>59278000</v>
      </c>
      <c r="D746" s="107">
        <f t="shared" si="67"/>
        <v>1.8707519373059034E-2</v>
      </c>
      <c r="H746" s="90">
        <v>42992</v>
      </c>
      <c r="I746" s="54">
        <v>80.230002999999996</v>
      </c>
      <c r="J746" s="54">
        <v>1397700</v>
      </c>
      <c r="K746" s="107">
        <f t="shared" si="72"/>
        <v>-5.8581700414493953E-3</v>
      </c>
      <c r="O746" s="90">
        <v>44137</v>
      </c>
      <c r="P746" s="54">
        <v>34.880001</v>
      </c>
      <c r="Q746" s="54">
        <v>1372000</v>
      </c>
      <c r="R746" s="107">
        <f t="shared" si="68"/>
        <v>1.4334575277104022E-3</v>
      </c>
      <c r="W746" s="90">
        <v>42352</v>
      </c>
      <c r="X746" s="54">
        <v>49.349238999999997</v>
      </c>
      <c r="Y746" s="54">
        <v>3020490</v>
      </c>
      <c r="Z746" s="107">
        <f t="shared" si="69"/>
        <v>1.7761935498134207E-2</v>
      </c>
      <c r="AE746" s="90">
        <v>42352</v>
      </c>
      <c r="AF746" s="54">
        <v>25.827950000000001</v>
      </c>
      <c r="AG746" s="54">
        <v>11452800</v>
      </c>
      <c r="AH746" s="107">
        <f t="shared" si="70"/>
        <v>9.6290646373404787E-3</v>
      </c>
      <c r="AL746" s="10">
        <v>42716</v>
      </c>
      <c r="AM746">
        <v>2256.959961</v>
      </c>
      <c r="AN746">
        <v>4038850000</v>
      </c>
      <c r="AO746" s="107">
        <f t="shared" si="71"/>
        <v>6.539774854251279E-3</v>
      </c>
    </row>
    <row r="747" spans="1:41" x14ac:dyDescent="0.15">
      <c r="A747" s="10">
        <v>42717</v>
      </c>
      <c r="B747" s="9">
        <v>38.716999000000001</v>
      </c>
      <c r="C747">
        <v>105706000</v>
      </c>
      <c r="D747" s="107">
        <f t="shared" si="67"/>
        <v>-7.1285741955362525E-3</v>
      </c>
      <c r="H747" s="90">
        <v>42993</v>
      </c>
      <c r="I747" s="54">
        <v>79.760002</v>
      </c>
      <c r="J747" s="54">
        <v>1637300</v>
      </c>
      <c r="K747" s="107">
        <f t="shared" si="72"/>
        <v>6.6449221001774195E-3</v>
      </c>
      <c r="O747" s="90">
        <v>44138</v>
      </c>
      <c r="P747" s="54">
        <v>34.93</v>
      </c>
      <c r="Q747" s="54">
        <v>1657600</v>
      </c>
      <c r="R747" s="107">
        <f t="shared" si="68"/>
        <v>-9.7337532207271149E-3</v>
      </c>
      <c r="W747" s="90">
        <v>42353</v>
      </c>
      <c r="X747" s="54">
        <v>50.225777000000001</v>
      </c>
      <c r="Y747" s="54">
        <v>1724320</v>
      </c>
      <c r="Z747" s="107">
        <f t="shared" si="69"/>
        <v>1.0471137161302657E-2</v>
      </c>
      <c r="AE747" s="90">
        <v>42353</v>
      </c>
      <c r="AF747" s="54">
        <v>26.076649</v>
      </c>
      <c r="AG747" s="54">
        <v>10287100</v>
      </c>
      <c r="AH747" s="107">
        <f t="shared" si="70"/>
        <v>9.1839254345909005E-3</v>
      </c>
      <c r="AL747" s="10">
        <v>42717</v>
      </c>
      <c r="AM747">
        <v>2271.719971</v>
      </c>
      <c r="AN747">
        <v>3875630000</v>
      </c>
      <c r="AO747" s="107">
        <f t="shared" si="71"/>
        <v>-8.1171721142561104E-3</v>
      </c>
    </row>
    <row r="748" spans="1:41" x14ac:dyDescent="0.15">
      <c r="A748" s="10">
        <v>42718</v>
      </c>
      <c r="B748" s="9">
        <v>38.441001999999997</v>
      </c>
      <c r="C748">
        <v>109096000</v>
      </c>
      <c r="D748" s="107">
        <f t="shared" si="67"/>
        <v>-1.0171509056917882E-2</v>
      </c>
      <c r="H748" s="90">
        <v>42996</v>
      </c>
      <c r="I748" s="54">
        <v>80.290001000000004</v>
      </c>
      <c r="J748" s="54">
        <v>1024200</v>
      </c>
      <c r="K748" s="107">
        <f t="shared" si="72"/>
        <v>-4.6083322380329195E-3</v>
      </c>
      <c r="O748" s="90">
        <v>44139</v>
      </c>
      <c r="P748" s="54">
        <v>34.590000000000003</v>
      </c>
      <c r="Q748" s="54">
        <v>1147400</v>
      </c>
      <c r="R748" s="107">
        <f t="shared" si="68"/>
        <v>7.3142497831743203E-2</v>
      </c>
      <c r="W748" s="90">
        <v>42354</v>
      </c>
      <c r="X748" s="54">
        <v>50.751697999999998</v>
      </c>
      <c r="Y748" s="54">
        <v>1395600</v>
      </c>
      <c r="Z748" s="107">
        <f t="shared" si="69"/>
        <v>-3.9723616734951284E-2</v>
      </c>
      <c r="AE748" s="90">
        <v>42354</v>
      </c>
      <c r="AF748" s="54">
        <v>26.316134999999999</v>
      </c>
      <c r="AG748" s="54">
        <v>12510200</v>
      </c>
      <c r="AH748" s="107">
        <f t="shared" si="70"/>
        <v>-1.8200735024349157E-2</v>
      </c>
      <c r="AL748" s="10">
        <v>42718</v>
      </c>
      <c r="AM748">
        <v>2253.280029</v>
      </c>
      <c r="AN748">
        <v>4409670000</v>
      </c>
      <c r="AO748" s="107">
        <f t="shared" si="71"/>
        <v>3.8832279554188442E-3</v>
      </c>
    </row>
    <row r="749" spans="1:41" x14ac:dyDescent="0.15">
      <c r="A749" s="10">
        <v>42719</v>
      </c>
      <c r="B749" s="9">
        <v>38.049999</v>
      </c>
      <c r="C749">
        <v>76038000</v>
      </c>
      <c r="D749" s="107">
        <f t="shared" si="67"/>
        <v>-4.2443890734399359E-3</v>
      </c>
      <c r="H749" s="90">
        <v>42997</v>
      </c>
      <c r="I749" s="54">
        <v>79.919998000000007</v>
      </c>
      <c r="J749" s="54">
        <v>838000</v>
      </c>
      <c r="K749" s="107">
        <f t="shared" si="72"/>
        <v>4.8173161866195136E-2</v>
      </c>
      <c r="O749" s="90">
        <v>44140</v>
      </c>
      <c r="P749" s="54">
        <v>37.119999</v>
      </c>
      <c r="Q749" s="54">
        <v>1028800</v>
      </c>
      <c r="R749" s="107">
        <f t="shared" si="68"/>
        <v>8.6206898874108262E-3</v>
      </c>
      <c r="W749" s="90">
        <v>42355</v>
      </c>
      <c r="X749" s="54">
        <v>48.735657000000003</v>
      </c>
      <c r="Y749" s="54">
        <v>1065910</v>
      </c>
      <c r="Z749" s="107">
        <f t="shared" si="69"/>
        <v>-2.6978440036214191E-2</v>
      </c>
      <c r="AE749" s="90">
        <v>42355</v>
      </c>
      <c r="AF749" s="54">
        <v>25.837161999999999</v>
      </c>
      <c r="AG749" s="54">
        <v>7321700</v>
      </c>
      <c r="AH749" s="107">
        <f t="shared" si="70"/>
        <v>-2.1034160021135451E-2</v>
      </c>
      <c r="AL749" s="10">
        <v>42719</v>
      </c>
      <c r="AM749">
        <v>2262.030029</v>
      </c>
      <c r="AN749">
        <v>4173360000</v>
      </c>
      <c r="AO749" s="107">
        <f t="shared" si="71"/>
        <v>-1.7506226483432474E-3</v>
      </c>
    </row>
    <row r="750" spans="1:41" x14ac:dyDescent="0.15">
      <c r="A750" s="10">
        <v>42720</v>
      </c>
      <c r="B750" s="9">
        <v>37.888500000000001</v>
      </c>
      <c r="C750">
        <v>96964000</v>
      </c>
      <c r="D750" s="107">
        <f t="shared" si="67"/>
        <v>1.0860788893727547E-2</v>
      </c>
      <c r="H750" s="90">
        <v>42998</v>
      </c>
      <c r="I750" s="54">
        <v>83.769997000000004</v>
      </c>
      <c r="J750" s="54">
        <v>2320700</v>
      </c>
      <c r="K750" s="107">
        <f t="shared" si="72"/>
        <v>-2.411360955402686E-2</v>
      </c>
      <c r="O750" s="90">
        <v>44141</v>
      </c>
      <c r="P750" s="54">
        <v>37.439999</v>
      </c>
      <c r="Q750" s="54">
        <v>910600</v>
      </c>
      <c r="R750" s="107">
        <f t="shared" si="68"/>
        <v>9.6153848722058122E-3</v>
      </c>
      <c r="W750" s="90">
        <v>42356</v>
      </c>
      <c r="X750" s="54">
        <v>47.420845</v>
      </c>
      <c r="Y750" s="54">
        <v>1415280</v>
      </c>
      <c r="Z750" s="107">
        <f t="shared" si="69"/>
        <v>-1.4787442104838067E-2</v>
      </c>
      <c r="AE750" s="90">
        <v>42356</v>
      </c>
      <c r="AF750" s="54">
        <v>25.293699</v>
      </c>
      <c r="AG750" s="54">
        <v>20493800</v>
      </c>
      <c r="AH750" s="107">
        <f t="shared" si="70"/>
        <v>4.7343411495486265E-3</v>
      </c>
      <c r="AL750" s="10">
        <v>42720</v>
      </c>
      <c r="AM750">
        <v>2258.070068</v>
      </c>
      <c r="AN750">
        <v>5928980000</v>
      </c>
      <c r="AO750" s="107">
        <f t="shared" si="71"/>
        <v>1.9751207295131135E-3</v>
      </c>
    </row>
    <row r="751" spans="1:41" x14ac:dyDescent="0.15">
      <c r="A751" s="10">
        <v>42723</v>
      </c>
      <c r="B751" s="9">
        <v>38.299999</v>
      </c>
      <c r="C751">
        <v>62264000</v>
      </c>
      <c r="D751" s="107">
        <f t="shared" si="67"/>
        <v>6.8146738071714896E-3</v>
      </c>
      <c r="H751" s="90">
        <v>42999</v>
      </c>
      <c r="I751" s="54">
        <v>81.75</v>
      </c>
      <c r="J751" s="54">
        <v>1305200</v>
      </c>
      <c r="K751" s="107">
        <f t="shared" si="72"/>
        <v>-8.7584146788990846E-2</v>
      </c>
      <c r="O751" s="90">
        <v>44144</v>
      </c>
      <c r="P751" s="54">
        <v>37.799999</v>
      </c>
      <c r="Q751" s="54">
        <v>2019900</v>
      </c>
      <c r="R751" s="107">
        <f t="shared" si="68"/>
        <v>2.6460318160315133E-4</v>
      </c>
      <c r="W751" s="90">
        <v>42359</v>
      </c>
      <c r="X751" s="54">
        <v>46.719611999999998</v>
      </c>
      <c r="Y751" s="54">
        <v>947950</v>
      </c>
      <c r="Z751" s="107">
        <f t="shared" si="69"/>
        <v>9.3811138671271443E-3</v>
      </c>
      <c r="AE751" s="90">
        <v>42359</v>
      </c>
      <c r="AF751" s="54">
        <v>25.413447999999999</v>
      </c>
      <c r="AG751" s="54">
        <v>10801500</v>
      </c>
      <c r="AH751" s="107">
        <f t="shared" si="70"/>
        <v>1.0873337612432588E-2</v>
      </c>
      <c r="AL751" s="10">
        <v>42723</v>
      </c>
      <c r="AM751">
        <v>2262.530029</v>
      </c>
      <c r="AN751">
        <v>3252840000</v>
      </c>
      <c r="AO751" s="107">
        <f t="shared" si="71"/>
        <v>3.6375123841505541E-3</v>
      </c>
    </row>
    <row r="752" spans="1:41" x14ac:dyDescent="0.15">
      <c r="A752" s="10">
        <v>42724</v>
      </c>
      <c r="B752" s="9">
        <v>38.561000999999997</v>
      </c>
      <c r="C752">
        <v>54072000</v>
      </c>
      <c r="D752" s="107">
        <f t="shared" si="67"/>
        <v>-8.0397290516398545E-4</v>
      </c>
      <c r="H752" s="90">
        <v>43000</v>
      </c>
      <c r="I752" s="54">
        <v>74.589995999999999</v>
      </c>
      <c r="J752" s="54">
        <v>4132000</v>
      </c>
      <c r="K752" s="107">
        <f t="shared" si="72"/>
        <v>-4.5046161418214936E-2</v>
      </c>
      <c r="O752" s="90">
        <v>44145</v>
      </c>
      <c r="P752" s="54">
        <v>37.810001</v>
      </c>
      <c r="Q752" s="54">
        <v>1751900</v>
      </c>
      <c r="R752" s="107">
        <f t="shared" si="68"/>
        <v>-7.1409678090197382E-3</v>
      </c>
      <c r="W752" s="90">
        <v>42360</v>
      </c>
      <c r="X752" s="54">
        <v>47.157893999999999</v>
      </c>
      <c r="Y752" s="54">
        <v>1108160</v>
      </c>
      <c r="Z752" s="107">
        <f t="shared" si="69"/>
        <v>2.6022069603023334E-2</v>
      </c>
      <c r="AE752" s="90">
        <v>42360</v>
      </c>
      <c r="AF752" s="54">
        <v>25.689776999999999</v>
      </c>
      <c r="AG752" s="54">
        <v>12376200</v>
      </c>
      <c r="AH752" s="107">
        <f t="shared" si="70"/>
        <v>-3.9438255925694499E-3</v>
      </c>
      <c r="AL752" s="10">
        <v>42724</v>
      </c>
      <c r="AM752">
        <v>2270.76001</v>
      </c>
      <c r="AN752">
        <v>3306250000</v>
      </c>
      <c r="AO752" s="107">
        <f t="shared" si="71"/>
        <v>-2.4573614012164402E-3</v>
      </c>
    </row>
    <row r="753" spans="1:41" x14ac:dyDescent="0.15">
      <c r="A753" s="10">
        <v>42725</v>
      </c>
      <c r="B753" s="9">
        <v>38.529998999999997</v>
      </c>
      <c r="C753">
        <v>40892000</v>
      </c>
      <c r="D753" s="107">
        <f t="shared" si="67"/>
        <v>-5.5281081112926733E-3</v>
      </c>
      <c r="H753" s="90">
        <v>43003</v>
      </c>
      <c r="I753" s="54">
        <v>71.230002999999996</v>
      </c>
      <c r="J753" s="54">
        <v>1849300</v>
      </c>
      <c r="K753" s="107">
        <f t="shared" si="72"/>
        <v>-3.916890190219402E-2</v>
      </c>
      <c r="O753" s="90">
        <v>44146</v>
      </c>
      <c r="P753" s="54">
        <v>37.540000999999997</v>
      </c>
      <c r="Q753" s="54">
        <v>3120300</v>
      </c>
      <c r="R753" s="107">
        <f t="shared" si="68"/>
        <v>-4.1022934442649484E-2</v>
      </c>
      <c r="W753" s="90">
        <v>42361</v>
      </c>
      <c r="X753" s="54">
        <v>48.385039999999996</v>
      </c>
      <c r="Y753" s="54">
        <v>838100</v>
      </c>
      <c r="Z753" s="107">
        <f t="shared" si="69"/>
        <v>1.4492682035604387E-2</v>
      </c>
      <c r="AE753" s="90">
        <v>42361</v>
      </c>
      <c r="AF753" s="54">
        <v>25.588460999999999</v>
      </c>
      <c r="AG753" s="54">
        <v>5315300</v>
      </c>
      <c r="AH753" s="107">
        <f t="shared" si="70"/>
        <v>-4.3194078768550304E-3</v>
      </c>
      <c r="AL753" s="10">
        <v>42725</v>
      </c>
      <c r="AM753">
        <v>2265.179932</v>
      </c>
      <c r="AN753">
        <v>2854880000</v>
      </c>
      <c r="AO753" s="107">
        <f t="shared" si="71"/>
        <v>-1.8629738593322065E-3</v>
      </c>
    </row>
    <row r="754" spans="1:41" x14ac:dyDescent="0.15">
      <c r="A754" s="10">
        <v>42726</v>
      </c>
      <c r="B754" s="9">
        <v>38.317000999999998</v>
      </c>
      <c r="C754">
        <v>50872000</v>
      </c>
      <c r="D754" s="107">
        <f t="shared" si="67"/>
        <v>-7.5032490147127762E-3</v>
      </c>
      <c r="H754" s="90">
        <v>43004</v>
      </c>
      <c r="I754" s="54">
        <v>68.440002000000007</v>
      </c>
      <c r="J754" s="54">
        <v>2003600</v>
      </c>
      <c r="K754" s="107">
        <f t="shared" si="72"/>
        <v>2.6738675431365433E-2</v>
      </c>
      <c r="O754" s="90">
        <v>44147</v>
      </c>
      <c r="P754" s="54">
        <v>36</v>
      </c>
      <c r="Q754" s="54">
        <v>1787100</v>
      </c>
      <c r="R754" s="107">
        <f t="shared" si="68"/>
        <v>-1.8611055555555533E-2</v>
      </c>
      <c r="W754" s="90">
        <v>42362</v>
      </c>
      <c r="X754" s="54">
        <v>49.086269000000001</v>
      </c>
      <c r="Y754" s="54">
        <v>234230</v>
      </c>
      <c r="Z754" s="107">
        <f t="shared" si="69"/>
        <v>0</v>
      </c>
      <c r="AE754" s="90">
        <v>42362</v>
      </c>
      <c r="AF754" s="54">
        <v>25.477934000000001</v>
      </c>
      <c r="AG754" s="54">
        <v>2517300</v>
      </c>
      <c r="AH754" s="107">
        <f t="shared" si="70"/>
        <v>-7.2333180547534681E-4</v>
      </c>
      <c r="AL754" s="10">
        <v>42726</v>
      </c>
      <c r="AM754">
        <v>2260.959961</v>
      </c>
      <c r="AN754">
        <v>2880670000</v>
      </c>
      <c r="AO754" s="107">
        <f t="shared" si="71"/>
        <v>1.2517152222140115E-3</v>
      </c>
    </row>
    <row r="755" spans="1:41" x14ac:dyDescent="0.15">
      <c r="A755" s="10">
        <v>42727</v>
      </c>
      <c r="B755" s="9">
        <v>38.029499000000001</v>
      </c>
      <c r="C755">
        <v>39632000</v>
      </c>
      <c r="D755" s="107">
        <f t="shared" si="67"/>
        <v>1.4212677374477067E-2</v>
      </c>
      <c r="H755" s="90">
        <v>43005</v>
      </c>
      <c r="I755" s="54">
        <v>70.269997000000004</v>
      </c>
      <c r="J755" s="54">
        <v>1640500</v>
      </c>
      <c r="K755" s="107">
        <f t="shared" si="72"/>
        <v>2.8462218377494075E-3</v>
      </c>
      <c r="O755" s="90">
        <v>44148</v>
      </c>
      <c r="P755" s="54">
        <v>35.330002</v>
      </c>
      <c r="Q755" s="54">
        <v>1814200</v>
      </c>
      <c r="R755" s="107">
        <f t="shared" si="68"/>
        <v>2.6040134387764757E-2</v>
      </c>
      <c r="W755" s="90">
        <v>42366</v>
      </c>
      <c r="X755" s="54">
        <v>49.086269000000001</v>
      </c>
      <c r="Y755" s="54">
        <v>340940</v>
      </c>
      <c r="Z755" s="107">
        <f t="shared" si="69"/>
        <v>-1.7854687631688737E-3</v>
      </c>
      <c r="AE755" s="90">
        <v>42366</v>
      </c>
      <c r="AF755" s="54">
        <v>25.459505</v>
      </c>
      <c r="AG755" s="54">
        <v>3722400</v>
      </c>
      <c r="AH755" s="107">
        <f t="shared" si="70"/>
        <v>9.7682574739768047E-3</v>
      </c>
      <c r="AL755" s="10">
        <v>42727</v>
      </c>
      <c r="AM755">
        <v>2263.790039</v>
      </c>
      <c r="AN755">
        <v>2021230000</v>
      </c>
      <c r="AO755" s="107">
        <f t="shared" si="71"/>
        <v>2.2483728227060684E-3</v>
      </c>
    </row>
    <row r="756" spans="1:41" x14ac:dyDescent="0.15">
      <c r="A756" s="10">
        <v>42731</v>
      </c>
      <c r="B756" s="9">
        <v>38.57</v>
      </c>
      <c r="C756">
        <v>52774000</v>
      </c>
      <c r="D756" s="107">
        <f t="shared" si="67"/>
        <v>9.4630541871909557E-4</v>
      </c>
      <c r="H756" s="90">
        <v>43006</v>
      </c>
      <c r="I756" s="54">
        <v>70.470000999999996</v>
      </c>
      <c r="J756" s="54">
        <v>1575600</v>
      </c>
      <c r="K756" s="107">
        <f t="shared" si="72"/>
        <v>-4.3564622625732574E-2</v>
      </c>
      <c r="O756" s="90">
        <v>44151</v>
      </c>
      <c r="P756" s="54">
        <v>36.25</v>
      </c>
      <c r="Q756" s="54">
        <v>1225900</v>
      </c>
      <c r="R756" s="107">
        <f t="shared" si="68"/>
        <v>-2.620692413793102E-2</v>
      </c>
      <c r="W756" s="90">
        <v>42367</v>
      </c>
      <c r="X756" s="54">
        <v>48.998626999999999</v>
      </c>
      <c r="Y756" s="54">
        <v>585900</v>
      </c>
      <c r="Z756" s="107">
        <f t="shared" si="69"/>
        <v>-7.1557311187514516E-3</v>
      </c>
      <c r="AE756" s="90">
        <v>42367</v>
      </c>
      <c r="AF756" s="54">
        <v>25.708200000000001</v>
      </c>
      <c r="AG756" s="54">
        <v>4332400</v>
      </c>
      <c r="AH756" s="107">
        <f t="shared" si="70"/>
        <v>-5.7324511245440135E-3</v>
      </c>
      <c r="AL756" s="10">
        <v>42731</v>
      </c>
      <c r="AM756">
        <v>2268.8798830000001</v>
      </c>
      <c r="AN756">
        <v>1989730000</v>
      </c>
      <c r="AO756" s="107">
        <f t="shared" si="71"/>
        <v>-8.3565292028286997E-3</v>
      </c>
    </row>
    <row r="757" spans="1:41" x14ac:dyDescent="0.15">
      <c r="A757" s="10">
        <v>42732</v>
      </c>
      <c r="B757" s="9">
        <v>38.606498999999999</v>
      </c>
      <c r="C757">
        <v>66020000</v>
      </c>
      <c r="D757" s="107">
        <f t="shared" si="67"/>
        <v>-9.0399028412289084E-3</v>
      </c>
      <c r="H757" s="90">
        <v>43007</v>
      </c>
      <c r="I757" s="54">
        <v>67.400002000000001</v>
      </c>
      <c r="J757" s="54">
        <v>1471400</v>
      </c>
      <c r="K757" s="107">
        <f t="shared" si="72"/>
        <v>1.5726957990297885E-2</v>
      </c>
      <c r="O757" s="90">
        <v>44152</v>
      </c>
      <c r="P757" s="54">
        <v>35.299999</v>
      </c>
      <c r="Q757" s="54">
        <v>2400800</v>
      </c>
      <c r="R757" s="107">
        <f t="shared" si="68"/>
        <v>-1.04815583705824E-2</v>
      </c>
      <c r="W757" s="90">
        <v>42368</v>
      </c>
      <c r="X757" s="54">
        <v>48.648006000000002</v>
      </c>
      <c r="Y757" s="54">
        <v>426330</v>
      </c>
      <c r="Z757" s="107">
        <f t="shared" si="69"/>
        <v>1.6216306995193275E-2</v>
      </c>
      <c r="AE757" s="90">
        <v>42368</v>
      </c>
      <c r="AF757" s="54">
        <v>25.560828999999998</v>
      </c>
      <c r="AG757" s="54">
        <v>4036200</v>
      </c>
      <c r="AH757" s="107">
        <f t="shared" si="70"/>
        <v>-9.729926991021931E-3</v>
      </c>
      <c r="AL757" s="10">
        <v>42732</v>
      </c>
      <c r="AM757">
        <v>2249.919922</v>
      </c>
      <c r="AN757">
        <v>2402750000</v>
      </c>
      <c r="AO757" s="107">
        <f t="shared" si="71"/>
        <v>-2.9330466100030428E-4</v>
      </c>
    </row>
    <row r="758" spans="1:41" x14ac:dyDescent="0.15">
      <c r="A758" s="10">
        <v>42733</v>
      </c>
      <c r="B758" s="9">
        <v>38.2575</v>
      </c>
      <c r="C758">
        <v>63166000</v>
      </c>
      <c r="D758" s="107">
        <f t="shared" si="67"/>
        <v>-1.9969940534535824E-2</v>
      </c>
      <c r="H758" s="90">
        <v>43010</v>
      </c>
      <c r="I758" s="54">
        <v>68.459998999999996</v>
      </c>
      <c r="J758" s="54">
        <v>1305600</v>
      </c>
      <c r="K758" s="107">
        <f t="shared" si="72"/>
        <v>6.3394742380875613E-2</v>
      </c>
      <c r="O758" s="90">
        <v>44153</v>
      </c>
      <c r="P758" s="54">
        <v>34.93</v>
      </c>
      <c r="Q758" s="54">
        <v>1188300</v>
      </c>
      <c r="R758" s="107">
        <f t="shared" si="68"/>
        <v>5.5539622101345554E-2</v>
      </c>
      <c r="W758" s="90">
        <v>42369</v>
      </c>
      <c r="X758" s="54">
        <v>49.436897000000002</v>
      </c>
      <c r="Y758" s="54">
        <v>252850</v>
      </c>
      <c r="Z758" s="107">
        <f t="shared" si="69"/>
        <v>-2.6595823762967985E-2</v>
      </c>
      <c r="AE758" s="90">
        <v>42369</v>
      </c>
      <c r="AF758" s="54">
        <v>25.312124000000001</v>
      </c>
      <c r="AG758" s="54">
        <v>4923800</v>
      </c>
      <c r="AH758" s="107">
        <f t="shared" si="70"/>
        <v>-3.8209476217799798E-2</v>
      </c>
      <c r="AL758" s="10">
        <v>42733</v>
      </c>
      <c r="AM758">
        <v>2249.26001</v>
      </c>
      <c r="AN758">
        <v>2338700000</v>
      </c>
      <c r="AO758" s="107">
        <f t="shared" si="71"/>
        <v>-4.6370503870737378E-3</v>
      </c>
    </row>
    <row r="759" spans="1:41" x14ac:dyDescent="0.15">
      <c r="A759" s="10">
        <v>42734</v>
      </c>
      <c r="B759" s="9">
        <v>37.493499999999997</v>
      </c>
      <c r="C759">
        <v>82788000</v>
      </c>
      <c r="D759" s="107">
        <f t="shared" si="67"/>
        <v>5.0674916985611329E-3</v>
      </c>
      <c r="H759" s="90">
        <v>43011</v>
      </c>
      <c r="I759" s="54">
        <v>72.800003000000004</v>
      </c>
      <c r="J759" s="54">
        <v>1969900</v>
      </c>
      <c r="K759" s="107">
        <f t="shared" si="72"/>
        <v>3.1592855840953948E-3</v>
      </c>
      <c r="O759" s="90">
        <v>44154</v>
      </c>
      <c r="P759" s="54">
        <v>36.869999</v>
      </c>
      <c r="Q759" s="54">
        <v>1221100</v>
      </c>
      <c r="R759" s="107">
        <f t="shared" si="68"/>
        <v>-4.0412206140824636E-2</v>
      </c>
      <c r="W759" s="90">
        <v>42373</v>
      </c>
      <c r="X759" s="54">
        <v>48.122081999999999</v>
      </c>
      <c r="Y759" s="54">
        <v>446790</v>
      </c>
      <c r="Z759" s="107">
        <f t="shared" si="69"/>
        <v>5.2823254820936416E-2</v>
      </c>
      <c r="AE759" s="90">
        <v>42373</v>
      </c>
      <c r="AF759" s="54">
        <v>24.344961000000001</v>
      </c>
      <c r="AG759" s="54">
        <v>19107600</v>
      </c>
      <c r="AH759" s="107">
        <f t="shared" si="70"/>
        <v>-1.1729121274829835E-2</v>
      </c>
      <c r="AL759" s="10">
        <v>42734</v>
      </c>
      <c r="AM759">
        <v>2238.830078</v>
      </c>
      <c r="AN759">
        <v>2671550000</v>
      </c>
      <c r="AO759" s="107">
        <f t="shared" si="71"/>
        <v>8.486575281753117E-3</v>
      </c>
    </row>
    <row r="760" spans="1:41" x14ac:dyDescent="0.15">
      <c r="A760" s="10">
        <v>42738</v>
      </c>
      <c r="B760" s="9">
        <v>37.683498</v>
      </c>
      <c r="C760">
        <v>70422000</v>
      </c>
      <c r="D760" s="107">
        <f t="shared" si="67"/>
        <v>4.6572905731840919E-3</v>
      </c>
      <c r="H760" s="90">
        <v>43012</v>
      </c>
      <c r="I760" s="54">
        <v>73.029999000000004</v>
      </c>
      <c r="J760" s="54">
        <v>1374300</v>
      </c>
      <c r="K760" s="107">
        <f t="shared" si="72"/>
        <v>-2.5468999390236835E-2</v>
      </c>
      <c r="O760" s="90">
        <v>44155</v>
      </c>
      <c r="P760" s="54">
        <v>35.380001</v>
      </c>
      <c r="Q760" s="54">
        <v>1792300</v>
      </c>
      <c r="R760" s="107">
        <f t="shared" si="68"/>
        <v>5.5398500412705109E-2</v>
      </c>
      <c r="W760" s="90">
        <v>42374</v>
      </c>
      <c r="X760" s="54">
        <v>50.664046999999997</v>
      </c>
      <c r="Y760" s="54">
        <v>1281210</v>
      </c>
      <c r="Z760" s="107">
        <f t="shared" si="69"/>
        <v>-1.2110738015066125E-2</v>
      </c>
      <c r="AE760" s="90">
        <v>42374</v>
      </c>
      <c r="AF760" s="54">
        <v>24.059415999999999</v>
      </c>
      <c r="AG760" s="54">
        <v>16691400</v>
      </c>
      <c r="AH760" s="107">
        <f t="shared" si="70"/>
        <v>1.1102597004017056E-2</v>
      </c>
      <c r="AL760" s="10">
        <v>42738</v>
      </c>
      <c r="AM760">
        <v>2257.830078</v>
      </c>
      <c r="AN760">
        <v>3773010000</v>
      </c>
      <c r="AO760" s="107">
        <f t="shared" si="71"/>
        <v>5.7222738442055388E-3</v>
      </c>
    </row>
    <row r="761" spans="1:41" x14ac:dyDescent="0.15">
      <c r="A761" s="10">
        <v>42739</v>
      </c>
      <c r="B761" s="9">
        <v>37.859000999999999</v>
      </c>
      <c r="C761">
        <v>50210000</v>
      </c>
      <c r="D761" s="107">
        <f t="shared" si="67"/>
        <v>3.0732400994944564E-2</v>
      </c>
      <c r="H761" s="90">
        <v>43013</v>
      </c>
      <c r="I761" s="54">
        <v>71.169998000000007</v>
      </c>
      <c r="J761" s="54">
        <v>1601800</v>
      </c>
      <c r="K761" s="107">
        <f t="shared" si="72"/>
        <v>-3.0630884660134527E-2</v>
      </c>
      <c r="O761" s="90">
        <v>44158</v>
      </c>
      <c r="P761" s="54">
        <v>37.340000000000003</v>
      </c>
      <c r="Q761" s="54">
        <v>1459400</v>
      </c>
      <c r="R761" s="107">
        <f t="shared" si="68"/>
        <v>4.3920728441349643E-2</v>
      </c>
      <c r="W761" s="90">
        <v>42375</v>
      </c>
      <c r="X761" s="54">
        <v>50.050468000000002</v>
      </c>
      <c r="Y761" s="54">
        <v>1148680</v>
      </c>
      <c r="Z761" s="107">
        <f t="shared" si="69"/>
        <v>-1.0508033611194345E-2</v>
      </c>
      <c r="AE761" s="90">
        <v>42375</v>
      </c>
      <c r="AF761" s="54">
        <v>24.326537999999999</v>
      </c>
      <c r="AG761" s="54">
        <v>12139900</v>
      </c>
      <c r="AH761" s="107">
        <f t="shared" si="70"/>
        <v>-2.7262325613286897E-2</v>
      </c>
      <c r="AL761" s="10">
        <v>42739</v>
      </c>
      <c r="AM761">
        <v>2270.75</v>
      </c>
      <c r="AN761">
        <v>3768890000</v>
      </c>
      <c r="AO761" s="107">
        <f t="shared" si="71"/>
        <v>-7.7067048332046806E-4</v>
      </c>
    </row>
    <row r="762" spans="1:41" x14ac:dyDescent="0.15">
      <c r="A762" s="10">
        <v>42740</v>
      </c>
      <c r="B762" s="9">
        <v>39.022499000000003</v>
      </c>
      <c r="C762">
        <v>116602000</v>
      </c>
      <c r="D762" s="107">
        <f t="shared" si="67"/>
        <v>1.9911615604115918E-2</v>
      </c>
      <c r="H762" s="90">
        <v>43014</v>
      </c>
      <c r="I762" s="54">
        <v>68.989998</v>
      </c>
      <c r="J762" s="54">
        <v>1588000</v>
      </c>
      <c r="K762" s="107">
        <f t="shared" si="72"/>
        <v>-1.029133237545532E-2</v>
      </c>
      <c r="O762" s="90">
        <v>44159</v>
      </c>
      <c r="P762" s="54">
        <v>38.979999999999997</v>
      </c>
      <c r="Q762" s="54">
        <v>1850600</v>
      </c>
      <c r="R762" s="107">
        <f t="shared" si="68"/>
        <v>-1.1031323755772093E-2</v>
      </c>
      <c r="W762" s="90">
        <v>42376</v>
      </c>
      <c r="X762" s="54">
        <v>49.524535999999998</v>
      </c>
      <c r="Y762" s="54">
        <v>784030</v>
      </c>
      <c r="Z762" s="107">
        <f t="shared" si="69"/>
        <v>-5.309723648900011E-2</v>
      </c>
      <c r="AE762" s="90">
        <v>42376</v>
      </c>
      <c r="AF762" s="54">
        <v>23.663340000000002</v>
      </c>
      <c r="AG762" s="54">
        <v>13350000</v>
      </c>
      <c r="AH762" s="107">
        <f t="shared" si="70"/>
        <v>2.3354691265053962E-3</v>
      </c>
      <c r="AL762" s="10">
        <v>42740</v>
      </c>
      <c r="AM762">
        <v>2269</v>
      </c>
      <c r="AN762">
        <v>3785080000</v>
      </c>
      <c r="AO762" s="107">
        <f t="shared" si="71"/>
        <v>3.5169590127810402E-3</v>
      </c>
    </row>
    <row r="763" spans="1:41" x14ac:dyDescent="0.15">
      <c r="A763" s="10">
        <v>42741</v>
      </c>
      <c r="B763" s="9">
        <v>39.799500000000002</v>
      </c>
      <c r="C763">
        <v>119724000</v>
      </c>
      <c r="D763" s="107">
        <f t="shared" si="67"/>
        <v>1.168381512330452E-3</v>
      </c>
      <c r="H763" s="90">
        <v>43017</v>
      </c>
      <c r="I763" s="54">
        <v>68.279999000000004</v>
      </c>
      <c r="J763" s="54">
        <v>805000</v>
      </c>
      <c r="K763" s="107">
        <f t="shared" si="72"/>
        <v>-3.4124224284186155E-2</v>
      </c>
      <c r="O763" s="90">
        <v>44160</v>
      </c>
      <c r="P763" s="54">
        <v>38.549999</v>
      </c>
      <c r="Q763" s="54">
        <v>1485400</v>
      </c>
      <c r="R763" s="107">
        <f t="shared" si="68"/>
        <v>7.7042829495274523E-2</v>
      </c>
      <c r="W763" s="90">
        <v>42377</v>
      </c>
      <c r="X763" s="54">
        <v>46.894919999999999</v>
      </c>
      <c r="Y763" s="54">
        <v>1173840</v>
      </c>
      <c r="Z763" s="107">
        <f t="shared" si="69"/>
        <v>-5.6073877511678694E-3</v>
      </c>
      <c r="AE763" s="90">
        <v>42377</v>
      </c>
      <c r="AF763" s="54">
        <v>23.718605</v>
      </c>
      <c r="AG763" s="54">
        <v>11233800</v>
      </c>
      <c r="AH763" s="107">
        <f t="shared" si="70"/>
        <v>1.3592199035314279E-2</v>
      </c>
      <c r="AL763" s="10">
        <v>42741</v>
      </c>
      <c r="AM763">
        <v>2276.9799800000001</v>
      </c>
      <c r="AN763">
        <v>3342080000</v>
      </c>
      <c r="AO763" s="107">
        <f t="shared" si="71"/>
        <v>-3.5485942217199362E-3</v>
      </c>
    </row>
    <row r="764" spans="1:41" x14ac:dyDescent="0.15">
      <c r="A764" s="10">
        <v>42744</v>
      </c>
      <c r="B764" s="9">
        <v>39.846001000000001</v>
      </c>
      <c r="C764">
        <v>68922000</v>
      </c>
      <c r="D764" s="107">
        <f t="shared" si="67"/>
        <v>-1.2800029794709511E-3</v>
      </c>
      <c r="H764" s="90">
        <v>43018</v>
      </c>
      <c r="I764" s="54">
        <v>65.949996999999996</v>
      </c>
      <c r="J764" s="54">
        <v>2048600</v>
      </c>
      <c r="K764" s="107">
        <f t="shared" si="72"/>
        <v>4.0940714523458599E-3</v>
      </c>
      <c r="O764" s="90">
        <v>44162</v>
      </c>
      <c r="P764" s="54">
        <v>41.52</v>
      </c>
      <c r="Q764" s="54">
        <v>1681200</v>
      </c>
      <c r="R764" s="107">
        <f t="shared" si="68"/>
        <v>-2.4566473988439363E-2</v>
      </c>
      <c r="W764" s="90">
        <v>42380</v>
      </c>
      <c r="X764" s="54">
        <v>46.631962000000001</v>
      </c>
      <c r="Y764" s="54">
        <v>735910</v>
      </c>
      <c r="Z764" s="107">
        <f t="shared" si="69"/>
        <v>-4.3233029740417095E-2</v>
      </c>
      <c r="AE764" s="90">
        <v>42380</v>
      </c>
      <c r="AF764" s="54">
        <v>24.040993</v>
      </c>
      <c r="AG764" s="54">
        <v>11939900</v>
      </c>
      <c r="AH764" s="107">
        <f t="shared" si="70"/>
        <v>4.2146345618918613E-3</v>
      </c>
      <c r="AL764" s="10">
        <v>42744</v>
      </c>
      <c r="AM764">
        <v>2268.8999020000001</v>
      </c>
      <c r="AN764">
        <v>3219730000</v>
      </c>
      <c r="AO764" s="107">
        <f t="shared" si="71"/>
        <v>0</v>
      </c>
    </row>
    <row r="765" spans="1:41" x14ac:dyDescent="0.15">
      <c r="A765" s="10">
        <v>42745</v>
      </c>
      <c r="B765" s="9">
        <v>39.794998</v>
      </c>
      <c r="C765">
        <v>51168000</v>
      </c>
      <c r="D765" s="107">
        <f t="shared" si="67"/>
        <v>3.9201409182128E-3</v>
      </c>
      <c r="H765" s="90">
        <v>43019</v>
      </c>
      <c r="I765" s="54">
        <v>66.220000999999996</v>
      </c>
      <c r="J765" s="54">
        <v>1719900</v>
      </c>
      <c r="K765" s="107">
        <f t="shared" si="72"/>
        <v>4.4699470783759354E-2</v>
      </c>
      <c r="O765" s="90">
        <v>44165</v>
      </c>
      <c r="P765" s="54">
        <v>40.5</v>
      </c>
      <c r="Q765" s="54">
        <v>2063800</v>
      </c>
      <c r="R765" s="107">
        <f t="shared" si="68"/>
        <v>-1.0617283950617229E-2</v>
      </c>
      <c r="W765" s="90">
        <v>42381</v>
      </c>
      <c r="X765" s="54">
        <v>44.615921</v>
      </c>
      <c r="Y765" s="54">
        <v>737940</v>
      </c>
      <c r="Z765" s="107">
        <f t="shared" si="69"/>
        <v>-2.5540367081069548E-2</v>
      </c>
      <c r="AE765" s="90">
        <v>42381</v>
      </c>
      <c r="AF765" s="54">
        <v>24.142316999999998</v>
      </c>
      <c r="AG765" s="54">
        <v>9444200</v>
      </c>
      <c r="AH765" s="107">
        <f t="shared" si="70"/>
        <v>-3.0522795305852335E-2</v>
      </c>
      <c r="AL765" s="10">
        <v>42745</v>
      </c>
      <c r="AM765">
        <v>2268.8999020000001</v>
      </c>
      <c r="AN765">
        <v>3640560000</v>
      </c>
      <c r="AO765" s="107">
        <f t="shared" si="71"/>
        <v>2.8296382728654201E-3</v>
      </c>
    </row>
    <row r="766" spans="1:41" x14ac:dyDescent="0.15">
      <c r="A766" s="10">
        <v>42746</v>
      </c>
      <c r="B766" s="9">
        <v>39.951000000000001</v>
      </c>
      <c r="C766">
        <v>59856000</v>
      </c>
      <c r="D766" s="107">
        <f t="shared" si="67"/>
        <v>1.8297389301894729E-2</v>
      </c>
      <c r="H766" s="90">
        <v>43020</v>
      </c>
      <c r="I766" s="54">
        <v>69.180000000000007</v>
      </c>
      <c r="J766" s="54">
        <v>1587000</v>
      </c>
      <c r="K766" s="107">
        <f t="shared" si="72"/>
        <v>3.2379271465741599E-2</v>
      </c>
      <c r="O766" s="90">
        <v>44166</v>
      </c>
      <c r="P766" s="54">
        <v>40.07</v>
      </c>
      <c r="Q766" s="54">
        <v>2169600</v>
      </c>
      <c r="R766" s="107">
        <f t="shared" si="68"/>
        <v>-1.6471175442974939E-2</v>
      </c>
      <c r="W766" s="90">
        <v>42382</v>
      </c>
      <c r="X766" s="54">
        <v>43.476413999999998</v>
      </c>
      <c r="Y766" s="54">
        <v>1025970</v>
      </c>
      <c r="Z766" s="107">
        <f t="shared" si="69"/>
        <v>4.0322552821399071E-3</v>
      </c>
      <c r="AE766" s="90">
        <v>42382</v>
      </c>
      <c r="AF766" s="54">
        <v>23.405425999999999</v>
      </c>
      <c r="AG766" s="54">
        <v>11659900</v>
      </c>
      <c r="AH766" s="107">
        <f t="shared" si="70"/>
        <v>1.7709611437963124E-2</v>
      </c>
      <c r="AL766" s="10">
        <v>42746</v>
      </c>
      <c r="AM766">
        <v>2275.320068</v>
      </c>
      <c r="AN766">
        <v>3625080000</v>
      </c>
      <c r="AO766" s="107">
        <f t="shared" si="71"/>
        <v>-2.1448090176998669E-3</v>
      </c>
    </row>
    <row r="767" spans="1:41" x14ac:dyDescent="0.15">
      <c r="A767" s="10">
        <v>42747</v>
      </c>
      <c r="B767" s="9">
        <v>40.681998999999998</v>
      </c>
      <c r="C767">
        <v>97478000</v>
      </c>
      <c r="D767" s="107">
        <f t="shared" si="67"/>
        <v>4.3016322772142512E-3</v>
      </c>
      <c r="H767" s="90">
        <v>43021</v>
      </c>
      <c r="I767" s="54">
        <v>71.419998000000007</v>
      </c>
      <c r="J767" s="54">
        <v>1919500</v>
      </c>
      <c r="K767" s="107">
        <f t="shared" si="72"/>
        <v>-2.3662770194981086E-2</v>
      </c>
      <c r="O767" s="90">
        <v>44167</v>
      </c>
      <c r="P767" s="54">
        <v>39.409999999999997</v>
      </c>
      <c r="Q767" s="54">
        <v>1741700</v>
      </c>
      <c r="R767" s="107">
        <f t="shared" si="68"/>
        <v>-3.4255239786856073E-2</v>
      </c>
      <c r="W767" s="90">
        <v>42383</v>
      </c>
      <c r="X767" s="54">
        <v>43.651721999999999</v>
      </c>
      <c r="Y767" s="54">
        <v>539050</v>
      </c>
      <c r="Z767" s="107">
        <f t="shared" si="69"/>
        <v>-8.0321459025144426E-3</v>
      </c>
      <c r="AE767" s="90">
        <v>42383</v>
      </c>
      <c r="AF767" s="54">
        <v>23.819927</v>
      </c>
      <c r="AG767" s="54">
        <v>16551100</v>
      </c>
      <c r="AH767" s="107">
        <f t="shared" si="70"/>
        <v>-2.3201876311375713E-2</v>
      </c>
      <c r="AL767" s="10">
        <v>42747</v>
      </c>
      <c r="AM767">
        <v>2270.4399410000001</v>
      </c>
      <c r="AN767">
        <v>3466220000</v>
      </c>
      <c r="AO767" s="107">
        <f t="shared" si="71"/>
        <v>1.8498406076092877E-3</v>
      </c>
    </row>
    <row r="768" spans="1:41" x14ac:dyDescent="0.15">
      <c r="A768" s="10">
        <v>42748</v>
      </c>
      <c r="B768" s="9">
        <v>40.856997999999997</v>
      </c>
      <c r="C768">
        <v>75838000</v>
      </c>
      <c r="D768" s="107">
        <f t="shared" si="67"/>
        <v>-9.0804028235260681E-3</v>
      </c>
      <c r="H768" s="90">
        <v>43024</v>
      </c>
      <c r="I768" s="54">
        <v>69.730002999999996</v>
      </c>
      <c r="J768" s="54">
        <v>2346100</v>
      </c>
      <c r="K768" s="107">
        <f t="shared" si="72"/>
        <v>-2.8251841606833139E-2</v>
      </c>
      <c r="O768" s="90">
        <v>44168</v>
      </c>
      <c r="P768" s="54">
        <v>38.060001</v>
      </c>
      <c r="Q768" s="54">
        <v>2402400</v>
      </c>
      <c r="R768" s="107">
        <f t="shared" si="68"/>
        <v>-6.5685757601530281E-2</v>
      </c>
      <c r="W768" s="90">
        <v>42384</v>
      </c>
      <c r="X768" s="54">
        <v>43.301105</v>
      </c>
      <c r="Y768" s="54">
        <v>905240</v>
      </c>
      <c r="Z768" s="107">
        <f t="shared" si="69"/>
        <v>2.0243201645777864E-2</v>
      </c>
      <c r="AE768" s="90">
        <v>42384</v>
      </c>
      <c r="AF768" s="54">
        <v>23.26726</v>
      </c>
      <c r="AG768" s="54">
        <v>14332700</v>
      </c>
      <c r="AH768" s="107">
        <f t="shared" si="70"/>
        <v>2.0190000885364157E-2</v>
      </c>
      <c r="AL768" s="10">
        <v>42748</v>
      </c>
      <c r="AM768">
        <v>2274.639893</v>
      </c>
      <c r="AN768">
        <v>3090680000</v>
      </c>
      <c r="AO768" s="107">
        <f t="shared" si="71"/>
        <v>-2.9675026894465661E-3</v>
      </c>
    </row>
    <row r="769" spans="1:41" x14ac:dyDescent="0.15">
      <c r="A769" s="10">
        <v>42752</v>
      </c>
      <c r="B769" s="9">
        <v>40.485999999999997</v>
      </c>
      <c r="C769">
        <v>73410000</v>
      </c>
      <c r="D769" s="107">
        <f t="shared" si="67"/>
        <v>-2.7663636812724768E-3</v>
      </c>
      <c r="H769" s="90">
        <v>43025</v>
      </c>
      <c r="I769" s="54">
        <v>67.760002</v>
      </c>
      <c r="J769" s="54">
        <v>1736100</v>
      </c>
      <c r="K769" s="107">
        <f t="shared" si="72"/>
        <v>-9.2975941765762737E-3</v>
      </c>
      <c r="O769" s="90">
        <v>44169</v>
      </c>
      <c r="P769" s="54">
        <v>35.560001</v>
      </c>
      <c r="Q769" s="54">
        <v>2817400</v>
      </c>
      <c r="R769" s="107">
        <f t="shared" si="68"/>
        <v>7.5928288078506156E-3</v>
      </c>
      <c r="W769" s="90">
        <v>42388</v>
      </c>
      <c r="X769" s="54">
        <v>44.177658000000001</v>
      </c>
      <c r="Y769" s="54">
        <v>837200</v>
      </c>
      <c r="Z769" s="107">
        <f t="shared" si="69"/>
        <v>-3.3730330385553731E-2</v>
      </c>
      <c r="AE769" s="90">
        <v>42388</v>
      </c>
      <c r="AF769" s="54">
        <v>23.737026</v>
      </c>
      <c r="AG769" s="54">
        <v>13824600</v>
      </c>
      <c r="AH769" s="107">
        <f t="shared" si="70"/>
        <v>1.9401335281008514E-3</v>
      </c>
      <c r="AL769" s="10">
        <v>42752</v>
      </c>
      <c r="AM769">
        <v>2267.889893</v>
      </c>
      <c r="AN769">
        <v>3586950000</v>
      </c>
      <c r="AO769" s="107">
        <f t="shared" si="71"/>
        <v>1.7637540571728838E-3</v>
      </c>
    </row>
    <row r="770" spans="1:41" x14ac:dyDescent="0.15">
      <c r="A770" s="10">
        <v>42753</v>
      </c>
      <c r="B770" s="9">
        <v>40.374001</v>
      </c>
      <c r="C770">
        <v>47084000</v>
      </c>
      <c r="D770" s="107">
        <f t="shared" si="67"/>
        <v>1.9319115784437457E-3</v>
      </c>
      <c r="H770" s="90">
        <v>43026</v>
      </c>
      <c r="I770" s="54">
        <v>67.129997000000003</v>
      </c>
      <c r="J770" s="54">
        <v>3130500</v>
      </c>
      <c r="K770" s="107">
        <f t="shared" si="72"/>
        <v>2.98003886399556E-4</v>
      </c>
      <c r="O770" s="90">
        <v>44172</v>
      </c>
      <c r="P770" s="54">
        <v>35.830002</v>
      </c>
      <c r="Q770" s="54">
        <v>6390300</v>
      </c>
      <c r="R770" s="107">
        <f t="shared" si="68"/>
        <v>0.39240849051585314</v>
      </c>
      <c r="W770" s="90">
        <v>42389</v>
      </c>
      <c r="X770" s="54">
        <v>42.687531</v>
      </c>
      <c r="Y770" s="54">
        <v>1207480</v>
      </c>
      <c r="Z770" s="107">
        <f t="shared" si="69"/>
        <v>3.6961003905332301E-2</v>
      </c>
      <c r="AE770" s="90">
        <v>42389</v>
      </c>
      <c r="AF770" s="54">
        <v>23.783079000000001</v>
      </c>
      <c r="AG770" s="54">
        <v>17507900</v>
      </c>
      <c r="AH770" s="107">
        <f t="shared" si="70"/>
        <v>1.0457056464387993E-2</v>
      </c>
      <c r="AL770" s="10">
        <v>42753</v>
      </c>
      <c r="AM770">
        <v>2271.889893</v>
      </c>
      <c r="AN770">
        <v>3317670000</v>
      </c>
      <c r="AO770" s="107">
        <f t="shared" si="71"/>
        <v>-3.6093087192583528E-3</v>
      </c>
    </row>
    <row r="771" spans="1:41" x14ac:dyDescent="0.15">
      <c r="A771" s="10">
        <v>42754</v>
      </c>
      <c r="B771" s="9">
        <v>40.451999999999998</v>
      </c>
      <c r="C771">
        <v>50816000</v>
      </c>
      <c r="D771" s="107">
        <f t="shared" ref="D771:D834" si="73">B772/B771-1</f>
        <v>-8.7758330861265055E-4</v>
      </c>
      <c r="H771" s="90">
        <v>43027</v>
      </c>
      <c r="I771" s="54">
        <v>67.150002000000001</v>
      </c>
      <c r="J771" s="54">
        <v>1527700</v>
      </c>
      <c r="K771" s="107">
        <f t="shared" si="72"/>
        <v>1.3253893871812528E-2</v>
      </c>
      <c r="O771" s="90">
        <v>44173</v>
      </c>
      <c r="P771" s="54">
        <v>49.889999000000003</v>
      </c>
      <c r="Q771" s="54">
        <v>23897700</v>
      </c>
      <c r="R771" s="107">
        <f t="shared" ref="R771:R834" si="74">P772/P771-1</f>
        <v>0.12347164007760347</v>
      </c>
      <c r="W771" s="90">
        <v>42390</v>
      </c>
      <c r="X771" s="54">
        <v>44.265304999999998</v>
      </c>
      <c r="Y771" s="54">
        <v>1048460</v>
      </c>
      <c r="Z771" s="107">
        <f t="shared" si="69"/>
        <v>3.9602121797195355E-3</v>
      </c>
      <c r="AE771" s="90">
        <v>42390</v>
      </c>
      <c r="AF771" s="54">
        <v>24.031780000000001</v>
      </c>
      <c r="AG771" s="54">
        <v>15403100</v>
      </c>
      <c r="AH771" s="107">
        <f t="shared" si="70"/>
        <v>1.3031951857082502E-2</v>
      </c>
      <c r="AL771" s="10">
        <v>42754</v>
      </c>
      <c r="AM771">
        <v>2263.6899410000001</v>
      </c>
      <c r="AN771">
        <v>3168390000</v>
      </c>
      <c r="AO771" s="107">
        <f t="shared" si="71"/>
        <v>3.3662375142391454E-3</v>
      </c>
    </row>
    <row r="772" spans="1:41" x14ac:dyDescent="0.15">
      <c r="A772" s="10">
        <v>42755</v>
      </c>
      <c r="B772" s="9">
        <v>40.416499999999999</v>
      </c>
      <c r="C772">
        <v>67524000</v>
      </c>
      <c r="D772" s="107">
        <f t="shared" si="73"/>
        <v>1.1814506451573115E-2</v>
      </c>
      <c r="H772" s="90">
        <v>43028</v>
      </c>
      <c r="I772" s="54">
        <v>68.040001000000004</v>
      </c>
      <c r="J772" s="54">
        <v>1683100</v>
      </c>
      <c r="K772" s="107">
        <f t="shared" si="72"/>
        <v>-1.3815446592953529E-2</v>
      </c>
      <c r="O772" s="90">
        <v>44174</v>
      </c>
      <c r="P772" s="54">
        <v>56.049999</v>
      </c>
      <c r="Q772" s="54">
        <v>15141000</v>
      </c>
      <c r="R772" s="107">
        <f t="shared" si="74"/>
        <v>5.6378234725749099E-2</v>
      </c>
      <c r="W772" s="90">
        <v>42391</v>
      </c>
      <c r="X772" s="54">
        <v>44.440604999999998</v>
      </c>
      <c r="Y772" s="54">
        <v>363150</v>
      </c>
      <c r="Z772" s="107">
        <f t="shared" ref="Z772:Z835" si="75">X773/X772-1</f>
        <v>-2.1696171778039508E-2</v>
      </c>
      <c r="AE772" s="90">
        <v>42391</v>
      </c>
      <c r="AF772" s="54">
        <v>24.344961000000001</v>
      </c>
      <c r="AG772" s="54">
        <v>10447000</v>
      </c>
      <c r="AH772" s="107">
        <f t="shared" ref="AH772:AH835" si="76">AF773/AF772-1</f>
        <v>-1.097261975486441E-2</v>
      </c>
      <c r="AL772" s="10">
        <v>42755</v>
      </c>
      <c r="AM772">
        <v>2271.3100589999999</v>
      </c>
      <c r="AN772">
        <v>3536850000</v>
      </c>
      <c r="AO772" s="107">
        <f t="shared" ref="AO772:AO835" si="77">AM773/AM772-1</f>
        <v>-2.6901250121218467E-3</v>
      </c>
    </row>
    <row r="773" spans="1:41" x14ac:dyDescent="0.15">
      <c r="A773" s="10">
        <v>42758</v>
      </c>
      <c r="B773" s="9">
        <v>40.894001000000003</v>
      </c>
      <c r="C773">
        <v>55950000</v>
      </c>
      <c r="D773" s="107">
        <f t="shared" si="73"/>
        <v>5.575414349894503E-3</v>
      </c>
      <c r="H773" s="90">
        <v>43031</v>
      </c>
      <c r="I773" s="54">
        <v>67.099997999999999</v>
      </c>
      <c r="J773" s="54">
        <v>3014400</v>
      </c>
      <c r="K773" s="107">
        <f t="shared" ref="K773:K836" si="78">I774/I773-1</f>
        <v>-9.6870494690626252E-3</v>
      </c>
      <c r="O773" s="90">
        <v>44175</v>
      </c>
      <c r="P773" s="54">
        <v>59.209999000000003</v>
      </c>
      <c r="Q773" s="54">
        <v>7009900</v>
      </c>
      <c r="R773" s="107">
        <f t="shared" si="74"/>
        <v>1.4355717182160443E-2</v>
      </c>
      <c r="W773" s="90">
        <v>42394</v>
      </c>
      <c r="X773" s="54">
        <v>43.476413999999998</v>
      </c>
      <c r="Y773" s="54">
        <v>482440</v>
      </c>
      <c r="Z773" s="107">
        <f t="shared" si="75"/>
        <v>1.0080638205349768E-2</v>
      </c>
      <c r="AE773" s="90">
        <v>42394</v>
      </c>
      <c r="AF773" s="54">
        <v>24.077832999999998</v>
      </c>
      <c r="AG773" s="54">
        <v>9867100</v>
      </c>
      <c r="AH773" s="107">
        <f t="shared" si="76"/>
        <v>1.9510352115159169E-2</v>
      </c>
      <c r="AL773" s="10">
        <v>42758</v>
      </c>
      <c r="AM773">
        <v>2265.1999510000001</v>
      </c>
      <c r="AN773">
        <v>3155240000</v>
      </c>
      <c r="AO773" s="107">
        <f t="shared" si="77"/>
        <v>6.5645935553879653E-3</v>
      </c>
    </row>
    <row r="774" spans="1:41" x14ac:dyDescent="0.15">
      <c r="A774" s="10">
        <v>42759</v>
      </c>
      <c r="B774" s="9">
        <v>41.122002000000002</v>
      </c>
      <c r="C774">
        <v>59434000</v>
      </c>
      <c r="D774" s="107">
        <f t="shared" si="73"/>
        <v>1.7119740425089125E-2</v>
      </c>
      <c r="H774" s="90">
        <v>43032</v>
      </c>
      <c r="I774" s="54">
        <v>66.449996999999996</v>
      </c>
      <c r="J774" s="54">
        <v>1068400</v>
      </c>
      <c r="K774" s="107">
        <f t="shared" si="78"/>
        <v>-2.9044395592673911E-2</v>
      </c>
      <c r="O774" s="90">
        <v>44176</v>
      </c>
      <c r="P774" s="54">
        <v>60.060001</v>
      </c>
      <c r="Q774" s="54">
        <v>5030000</v>
      </c>
      <c r="R774" s="107">
        <f t="shared" si="74"/>
        <v>6.6766549004885878E-2</v>
      </c>
      <c r="W774" s="90">
        <v>42395</v>
      </c>
      <c r="X774" s="54">
        <v>43.914684000000001</v>
      </c>
      <c r="Y774" s="54">
        <v>441510</v>
      </c>
      <c r="Z774" s="107">
        <f t="shared" si="75"/>
        <v>1.1975971408561215E-2</v>
      </c>
      <c r="AE774" s="90">
        <v>42395</v>
      </c>
      <c r="AF774" s="54">
        <v>24.547599999999999</v>
      </c>
      <c r="AG774" s="54">
        <v>7625500</v>
      </c>
      <c r="AH774" s="107">
        <f t="shared" si="76"/>
        <v>-8.6300901106421968E-3</v>
      </c>
      <c r="AL774" s="10">
        <v>42759</v>
      </c>
      <c r="AM774">
        <v>2280.070068</v>
      </c>
      <c r="AN774">
        <v>3816950000</v>
      </c>
      <c r="AO774" s="107">
        <f t="shared" si="77"/>
        <v>8.0260906262639153E-3</v>
      </c>
    </row>
    <row r="775" spans="1:41" x14ac:dyDescent="0.15">
      <c r="A775" s="10">
        <v>42760</v>
      </c>
      <c r="B775" s="9">
        <v>41.826000000000001</v>
      </c>
      <c r="C775">
        <v>78452000</v>
      </c>
      <c r="D775" s="107">
        <f t="shared" si="73"/>
        <v>3.1439774303065882E-3</v>
      </c>
      <c r="H775" s="90">
        <v>43033</v>
      </c>
      <c r="I775" s="54">
        <v>64.519997000000004</v>
      </c>
      <c r="J775" s="54">
        <v>1305900</v>
      </c>
      <c r="K775" s="107">
        <f t="shared" si="78"/>
        <v>-1.0694281340403733E-2</v>
      </c>
      <c r="O775" s="90">
        <v>44179</v>
      </c>
      <c r="P775" s="54">
        <v>64.069999999999993</v>
      </c>
      <c r="Q775" s="54">
        <v>7344800</v>
      </c>
      <c r="R775" s="107">
        <f t="shared" si="74"/>
        <v>3.5898704541907911E-3</v>
      </c>
      <c r="W775" s="90">
        <v>42396</v>
      </c>
      <c r="X775" s="54">
        <v>44.440604999999998</v>
      </c>
      <c r="Y775" s="54">
        <v>426480</v>
      </c>
      <c r="Z775" s="107">
        <f t="shared" si="75"/>
        <v>-9.8620169549896719E-3</v>
      </c>
      <c r="AE775" s="90">
        <v>42396</v>
      </c>
      <c r="AF775" s="54">
        <v>24.335751999999999</v>
      </c>
      <c r="AG775" s="54">
        <v>18597800</v>
      </c>
      <c r="AH775" s="107">
        <f t="shared" si="76"/>
        <v>-0.12452682785393276</v>
      </c>
      <c r="AL775" s="10">
        <v>42760</v>
      </c>
      <c r="AM775">
        <v>2298.3701169999999</v>
      </c>
      <c r="AN775">
        <v>3849340000</v>
      </c>
      <c r="AO775" s="107">
        <f t="shared" si="77"/>
        <v>-7.3538416963325748E-4</v>
      </c>
    </row>
    <row r="776" spans="1:41" x14ac:dyDescent="0.15">
      <c r="A776" s="10">
        <v>42761</v>
      </c>
      <c r="B776" s="9">
        <v>41.957500000000003</v>
      </c>
      <c r="C776">
        <v>71726000</v>
      </c>
      <c r="D776" s="107">
        <f t="shared" si="73"/>
        <v>-4.0278376929036019E-3</v>
      </c>
      <c r="H776" s="90">
        <v>43034</v>
      </c>
      <c r="I776" s="54">
        <v>63.830002</v>
      </c>
      <c r="J776" s="54">
        <v>1411300</v>
      </c>
      <c r="K776" s="107">
        <f t="shared" si="78"/>
        <v>5.8279819574500458E-2</v>
      </c>
      <c r="O776" s="90">
        <v>44180</v>
      </c>
      <c r="P776" s="54">
        <v>64.300003000000004</v>
      </c>
      <c r="Q776" s="54">
        <v>4442900</v>
      </c>
      <c r="R776" s="107">
        <f t="shared" si="74"/>
        <v>3.3125923804389279E-2</v>
      </c>
      <c r="W776" s="90">
        <v>42397</v>
      </c>
      <c r="X776" s="54">
        <v>44.002330999999998</v>
      </c>
      <c r="Y776" s="54">
        <v>640110</v>
      </c>
      <c r="Z776" s="107">
        <f t="shared" si="75"/>
        <v>2.5896514436928308E-2</v>
      </c>
      <c r="AE776" s="90">
        <v>42397</v>
      </c>
      <c r="AF776" s="54">
        <v>21.305298000000001</v>
      </c>
      <c r="AG776" s="54">
        <v>55880800</v>
      </c>
      <c r="AH776" s="107">
        <f t="shared" si="76"/>
        <v>1.4266920838187813E-2</v>
      </c>
      <c r="AL776" s="10">
        <v>42761</v>
      </c>
      <c r="AM776">
        <v>2296.679932</v>
      </c>
      <c r="AN776">
        <v>3611510000</v>
      </c>
      <c r="AO776" s="107">
        <f t="shared" si="77"/>
        <v>-8.6646422615233032E-4</v>
      </c>
    </row>
    <row r="777" spans="1:41" x14ac:dyDescent="0.15">
      <c r="A777" s="10">
        <v>42762</v>
      </c>
      <c r="B777" s="9">
        <v>41.788502000000001</v>
      </c>
      <c r="C777">
        <v>59974000</v>
      </c>
      <c r="D777" s="107">
        <f t="shared" si="73"/>
        <v>-6.4491663280966671E-3</v>
      </c>
      <c r="H777" s="90">
        <v>43035</v>
      </c>
      <c r="I777" s="54">
        <v>67.550003000000004</v>
      </c>
      <c r="J777" s="54">
        <v>3117700</v>
      </c>
      <c r="K777" s="107">
        <f t="shared" si="78"/>
        <v>3.1236134808165783E-2</v>
      </c>
      <c r="O777" s="90">
        <v>44181</v>
      </c>
      <c r="P777" s="54">
        <v>66.430000000000007</v>
      </c>
      <c r="Q777" s="54">
        <v>3193400</v>
      </c>
      <c r="R777" s="107">
        <f t="shared" si="74"/>
        <v>3.5225003763359908E-2</v>
      </c>
      <c r="W777" s="90">
        <v>42398</v>
      </c>
      <c r="X777" s="54">
        <v>45.141838</v>
      </c>
      <c r="Y777" s="54">
        <v>1322780</v>
      </c>
      <c r="Z777" s="107">
        <f t="shared" si="75"/>
        <v>-1.5533993099705046E-2</v>
      </c>
      <c r="AE777" s="90">
        <v>42398</v>
      </c>
      <c r="AF777" s="54">
        <v>21.609259000000002</v>
      </c>
      <c r="AG777" s="54">
        <v>30604900</v>
      </c>
      <c r="AH777" s="107">
        <f t="shared" si="76"/>
        <v>2.0460488719210579E-2</v>
      </c>
      <c r="AL777" s="10">
        <v>42762</v>
      </c>
      <c r="AM777">
        <v>2294.6899410000001</v>
      </c>
      <c r="AN777">
        <v>3137420000</v>
      </c>
      <c r="AO777" s="107">
        <f t="shared" si="77"/>
        <v>-6.0095434915230506E-3</v>
      </c>
    </row>
    <row r="778" spans="1:41" x14ac:dyDescent="0.15">
      <c r="A778" s="10">
        <v>42765</v>
      </c>
      <c r="B778" s="9">
        <v>41.519001000000003</v>
      </c>
      <c r="C778">
        <v>74946000</v>
      </c>
      <c r="D778" s="107">
        <f t="shared" si="73"/>
        <v>-8.3094725713656059E-3</v>
      </c>
      <c r="H778" s="90">
        <v>43038</v>
      </c>
      <c r="I778" s="54">
        <v>69.660004000000001</v>
      </c>
      <c r="J778" s="54">
        <v>2212100</v>
      </c>
      <c r="K778" s="107">
        <f t="shared" si="78"/>
        <v>3.4452768621717755E-3</v>
      </c>
      <c r="O778" s="90">
        <v>44182</v>
      </c>
      <c r="P778" s="54">
        <v>68.769997000000004</v>
      </c>
      <c r="Q778" s="54">
        <v>5036100</v>
      </c>
      <c r="R778" s="107">
        <f t="shared" si="74"/>
        <v>1.8031191712862826E-2</v>
      </c>
      <c r="W778" s="90">
        <v>42401</v>
      </c>
      <c r="X778" s="54">
        <v>44.440604999999998</v>
      </c>
      <c r="Y778" s="54">
        <v>789090</v>
      </c>
      <c r="Z778" s="107">
        <f t="shared" si="75"/>
        <v>-1.5778925601935501E-2</v>
      </c>
      <c r="AE778" s="90">
        <v>42401</v>
      </c>
      <c r="AF778" s="54">
        <v>22.051394999999999</v>
      </c>
      <c r="AG778" s="54">
        <v>19884900</v>
      </c>
      <c r="AH778" s="107">
        <f t="shared" si="76"/>
        <v>-2.7151026046197901E-2</v>
      </c>
      <c r="AL778" s="10">
        <v>42765</v>
      </c>
      <c r="AM778">
        <v>2280.8999020000001</v>
      </c>
      <c r="AN778">
        <v>3595040000</v>
      </c>
      <c r="AO778" s="107">
        <f t="shared" si="77"/>
        <v>-8.8990533877453259E-4</v>
      </c>
    </row>
    <row r="779" spans="1:41" x14ac:dyDescent="0.15">
      <c r="A779" s="10">
        <v>42766</v>
      </c>
      <c r="B779" s="9">
        <v>41.173999999999999</v>
      </c>
      <c r="C779">
        <v>62744000</v>
      </c>
      <c r="D779" s="107">
        <f t="shared" si="73"/>
        <v>1.0771360567348287E-2</v>
      </c>
      <c r="H779" s="90">
        <v>43039</v>
      </c>
      <c r="I779" s="54">
        <v>69.900002000000001</v>
      </c>
      <c r="J779" s="54">
        <v>1643600</v>
      </c>
      <c r="K779" s="107">
        <f t="shared" si="78"/>
        <v>6.452077068610107E-2</v>
      </c>
      <c r="O779" s="90">
        <v>44183</v>
      </c>
      <c r="P779" s="54">
        <v>70.010002</v>
      </c>
      <c r="Q779" s="54">
        <v>4589100</v>
      </c>
      <c r="R779" s="107">
        <f t="shared" si="74"/>
        <v>1.1998228481696183E-2</v>
      </c>
      <c r="W779" s="90">
        <v>42402</v>
      </c>
      <c r="X779" s="54">
        <v>43.739379999999997</v>
      </c>
      <c r="Y779" s="54">
        <v>578090</v>
      </c>
      <c r="Z779" s="107">
        <f t="shared" si="75"/>
        <v>1.4028068070466526E-2</v>
      </c>
      <c r="AE779" s="90">
        <v>42402</v>
      </c>
      <c r="AF779" s="54">
        <v>21.452677000000001</v>
      </c>
      <c r="AG779" s="54">
        <v>16073900</v>
      </c>
      <c r="AH779" s="107">
        <f t="shared" si="76"/>
        <v>9.0166835588862959E-3</v>
      </c>
      <c r="AL779" s="10">
        <v>42766</v>
      </c>
      <c r="AM779">
        <v>2278.8701169999999</v>
      </c>
      <c r="AN779">
        <v>4089730000</v>
      </c>
      <c r="AO779" s="107">
        <f t="shared" si="77"/>
        <v>2.9836364737412246E-4</v>
      </c>
    </row>
    <row r="780" spans="1:41" x14ac:dyDescent="0.15">
      <c r="A780" s="10">
        <v>42767</v>
      </c>
      <c r="B780" s="9">
        <v>41.6175</v>
      </c>
      <c r="C780">
        <v>77004000</v>
      </c>
      <c r="D780" s="107">
        <f t="shared" si="73"/>
        <v>9.1307983420436667E-3</v>
      </c>
      <c r="H780" s="90">
        <v>43040</v>
      </c>
      <c r="I780" s="54">
        <v>74.410004000000001</v>
      </c>
      <c r="J780" s="54">
        <v>4635500</v>
      </c>
      <c r="K780" s="107">
        <f t="shared" si="78"/>
        <v>-0.15548989891197962</v>
      </c>
      <c r="O780" s="90">
        <v>44186</v>
      </c>
      <c r="P780" s="54">
        <v>70.849997999999999</v>
      </c>
      <c r="Q780" s="54">
        <v>1915100</v>
      </c>
      <c r="R780" s="107">
        <f t="shared" si="74"/>
        <v>1.1291517608793766E-2</v>
      </c>
      <c r="W780" s="90">
        <v>42403</v>
      </c>
      <c r="X780" s="54">
        <v>44.352958999999998</v>
      </c>
      <c r="Y780" s="54">
        <v>541480</v>
      </c>
      <c r="Z780" s="107">
        <f t="shared" si="75"/>
        <v>1.1857630513445683E-2</v>
      </c>
      <c r="AE780" s="90">
        <v>42403</v>
      </c>
      <c r="AF780" s="54">
        <v>21.646108999999999</v>
      </c>
      <c r="AG780" s="54">
        <v>19749200</v>
      </c>
      <c r="AH780" s="107">
        <f t="shared" si="76"/>
        <v>-4.2580400939495888E-4</v>
      </c>
      <c r="AL780" s="10">
        <v>42767</v>
      </c>
      <c r="AM780">
        <v>2279.5500489999999</v>
      </c>
      <c r="AN780">
        <v>3919190000</v>
      </c>
      <c r="AO780" s="107">
        <f t="shared" si="77"/>
        <v>5.7030947864911141E-4</v>
      </c>
    </row>
    <row r="781" spans="1:41" x14ac:dyDescent="0.15">
      <c r="A781" s="10">
        <v>42768</v>
      </c>
      <c r="B781" s="9">
        <v>41.997501</v>
      </c>
      <c r="C781">
        <v>147010000</v>
      </c>
      <c r="D781" s="107">
        <f t="shared" si="73"/>
        <v>-3.5418845516546282E-2</v>
      </c>
      <c r="H781" s="90">
        <v>43041</v>
      </c>
      <c r="I781" s="54">
        <v>62.84</v>
      </c>
      <c r="J781" s="54">
        <v>14186600</v>
      </c>
      <c r="K781" s="107">
        <f t="shared" si="78"/>
        <v>7.4156588160407377E-2</v>
      </c>
      <c r="O781" s="90">
        <v>44187</v>
      </c>
      <c r="P781" s="54">
        <v>71.650002000000001</v>
      </c>
      <c r="Q781" s="54">
        <v>1986100</v>
      </c>
      <c r="R781" s="107">
        <f t="shared" si="74"/>
        <v>-4.1730605953088418E-2</v>
      </c>
      <c r="W781" s="90">
        <v>42404</v>
      </c>
      <c r="X781" s="54">
        <v>44.878880000000002</v>
      </c>
      <c r="Y781" s="54">
        <v>635000</v>
      </c>
      <c r="Z781" s="107">
        <f t="shared" si="75"/>
        <v>-5.859303975500274E-3</v>
      </c>
      <c r="AE781" s="90">
        <v>42404</v>
      </c>
      <c r="AF781" s="54">
        <v>21.636892</v>
      </c>
      <c r="AG781" s="54">
        <v>15936800</v>
      </c>
      <c r="AH781" s="107">
        <f t="shared" si="76"/>
        <v>-1.2345396002346298E-2</v>
      </c>
      <c r="AL781" s="10">
        <v>42768</v>
      </c>
      <c r="AM781">
        <v>2280.8500979999999</v>
      </c>
      <c r="AN781">
        <v>3809760000</v>
      </c>
      <c r="AO781" s="107">
        <f t="shared" si="77"/>
        <v>7.2647580016458324E-3</v>
      </c>
    </row>
    <row r="782" spans="1:41" x14ac:dyDescent="0.15">
      <c r="A782" s="10">
        <v>42769</v>
      </c>
      <c r="B782" s="9">
        <v>40.509998000000003</v>
      </c>
      <c r="C782">
        <v>217376000</v>
      </c>
      <c r="D782" s="107">
        <f t="shared" si="73"/>
        <v>-3.1596644364190185E-3</v>
      </c>
      <c r="H782" s="90">
        <v>43042</v>
      </c>
      <c r="I782" s="54">
        <v>67.5</v>
      </c>
      <c r="J782" s="54">
        <v>6132900</v>
      </c>
      <c r="K782" s="107">
        <f t="shared" si="78"/>
        <v>-5.1111066666666649E-2</v>
      </c>
      <c r="O782" s="90">
        <v>44188</v>
      </c>
      <c r="P782" s="54">
        <v>68.660004000000001</v>
      </c>
      <c r="Q782" s="54">
        <v>2921100</v>
      </c>
      <c r="R782" s="107">
        <f t="shared" si="74"/>
        <v>8.8842552354060356E-3</v>
      </c>
      <c r="W782" s="90">
        <v>42405</v>
      </c>
      <c r="X782" s="54">
        <v>44.615921</v>
      </c>
      <c r="Y782" s="54">
        <v>332260</v>
      </c>
      <c r="Z782" s="107">
        <f t="shared" si="75"/>
        <v>-2.7504934841533379E-2</v>
      </c>
      <c r="AE782" s="90">
        <v>42405</v>
      </c>
      <c r="AF782" s="54">
        <v>21.369776000000002</v>
      </c>
      <c r="AG782" s="54">
        <v>18872300</v>
      </c>
      <c r="AH782" s="107">
        <f t="shared" si="76"/>
        <v>-3.1034532135479576E-2</v>
      </c>
      <c r="AL782" s="10">
        <v>42769</v>
      </c>
      <c r="AM782">
        <v>2297.419922</v>
      </c>
      <c r="AN782">
        <v>3605970000</v>
      </c>
      <c r="AO782" s="107">
        <f t="shared" si="77"/>
        <v>-2.1153568633501818E-3</v>
      </c>
    </row>
    <row r="783" spans="1:41" x14ac:dyDescent="0.15">
      <c r="A783" s="10">
        <v>42772</v>
      </c>
      <c r="B783" s="9">
        <v>40.381999999999998</v>
      </c>
      <c r="C783">
        <v>77946000</v>
      </c>
      <c r="D783" s="107">
        <f t="shared" si="73"/>
        <v>6.0175325640137167E-3</v>
      </c>
      <c r="H783" s="90">
        <v>43045</v>
      </c>
      <c r="I783" s="54">
        <v>64.050003000000004</v>
      </c>
      <c r="J783" s="54">
        <v>2455200</v>
      </c>
      <c r="K783" s="107">
        <f t="shared" si="78"/>
        <v>-5.9172596760065699E-2</v>
      </c>
      <c r="O783" s="90">
        <v>44189</v>
      </c>
      <c r="P783" s="54">
        <v>69.269997000000004</v>
      </c>
      <c r="Q783" s="54">
        <v>1751200</v>
      </c>
      <c r="R783" s="107">
        <f t="shared" si="74"/>
        <v>-8.7628067892077444E-2</v>
      </c>
      <c r="W783" s="90">
        <v>42408</v>
      </c>
      <c r="X783" s="54">
        <v>43.388762999999997</v>
      </c>
      <c r="Y783" s="54">
        <v>396250</v>
      </c>
      <c r="Z783" s="107">
        <f t="shared" si="75"/>
        <v>-6.0607858306538365E-3</v>
      </c>
      <c r="AE783" s="90">
        <v>42408</v>
      </c>
      <c r="AF783" s="54">
        <v>20.706575000000001</v>
      </c>
      <c r="AG783" s="54">
        <v>20601200</v>
      </c>
      <c r="AH783" s="107">
        <f t="shared" si="76"/>
        <v>-2.0907561970050614E-2</v>
      </c>
      <c r="AL783" s="10">
        <v>42772</v>
      </c>
      <c r="AM783">
        <v>2292.5600589999999</v>
      </c>
      <c r="AN783">
        <v>3112390000</v>
      </c>
      <c r="AO783" s="107">
        <f t="shared" si="77"/>
        <v>2.268289539280044E-4</v>
      </c>
    </row>
    <row r="784" spans="1:41" x14ac:dyDescent="0.15">
      <c r="A784" s="10">
        <v>42773</v>
      </c>
      <c r="B784" s="9">
        <v>40.625</v>
      </c>
      <c r="C784">
        <v>69322000</v>
      </c>
      <c r="D784" s="107">
        <f t="shared" si="73"/>
        <v>8.8738461538462321E-3</v>
      </c>
      <c r="H784" s="90">
        <v>43046</v>
      </c>
      <c r="I784" s="54">
        <v>60.259998000000003</v>
      </c>
      <c r="J784" s="54">
        <v>3223300</v>
      </c>
      <c r="K784" s="107">
        <f t="shared" si="78"/>
        <v>-3.9993363424937423E-2</v>
      </c>
      <c r="O784" s="90">
        <v>44193</v>
      </c>
      <c r="P784" s="54">
        <v>63.200001</v>
      </c>
      <c r="Q784" s="54">
        <v>4033600</v>
      </c>
      <c r="R784" s="107">
        <f t="shared" si="74"/>
        <v>-2.3259509125640787E-2</v>
      </c>
      <c r="W784" s="90">
        <v>42409</v>
      </c>
      <c r="X784" s="54">
        <v>43.125793000000002</v>
      </c>
      <c r="Y784" s="54">
        <v>320200</v>
      </c>
      <c r="Z784" s="107">
        <f t="shared" si="75"/>
        <v>2.2357919308289453E-2</v>
      </c>
      <c r="AE784" s="90">
        <v>42409</v>
      </c>
      <c r="AF784" s="54">
        <v>20.273651000000001</v>
      </c>
      <c r="AG784" s="54">
        <v>16786400</v>
      </c>
      <c r="AH784" s="107">
        <f t="shared" si="76"/>
        <v>1.408438963460501E-2</v>
      </c>
      <c r="AL784" s="10">
        <v>42773</v>
      </c>
      <c r="AM784">
        <v>2293.080078</v>
      </c>
      <c r="AN784">
        <v>3452460000</v>
      </c>
      <c r="AO784" s="107">
        <f t="shared" si="77"/>
        <v>6.9332249460152262E-4</v>
      </c>
    </row>
    <row r="785" spans="1:41" x14ac:dyDescent="0.15">
      <c r="A785" s="10">
        <v>42774</v>
      </c>
      <c r="B785" s="9">
        <v>40.985500000000002</v>
      </c>
      <c r="C785">
        <v>57160000</v>
      </c>
      <c r="D785" s="107">
        <f t="shared" si="73"/>
        <v>2.0129314025691958E-3</v>
      </c>
      <c r="H785" s="90">
        <v>43047</v>
      </c>
      <c r="I785" s="54">
        <v>57.849997999999999</v>
      </c>
      <c r="J785" s="54">
        <v>2845600</v>
      </c>
      <c r="K785" s="107">
        <f t="shared" si="78"/>
        <v>2.0743820941879765E-3</v>
      </c>
      <c r="O785" s="90">
        <v>44194</v>
      </c>
      <c r="P785" s="54">
        <v>61.73</v>
      </c>
      <c r="Q785" s="54">
        <v>2925100</v>
      </c>
      <c r="R785" s="107">
        <f t="shared" si="74"/>
        <v>1.6199902802527255E-3</v>
      </c>
      <c r="W785" s="90">
        <v>42410</v>
      </c>
      <c r="X785" s="54">
        <v>44.089995999999999</v>
      </c>
      <c r="Y785" s="54">
        <v>545720</v>
      </c>
      <c r="Z785" s="107">
        <f t="shared" si="75"/>
        <v>-2.3856772407055749E-2</v>
      </c>
      <c r="AE785" s="90">
        <v>42410</v>
      </c>
      <c r="AF785" s="54">
        <v>20.559193</v>
      </c>
      <c r="AG785" s="54">
        <v>12220500</v>
      </c>
      <c r="AH785" s="107">
        <f t="shared" si="76"/>
        <v>-1.0752853966592979E-2</v>
      </c>
      <c r="AL785" s="10">
        <v>42774</v>
      </c>
      <c r="AM785">
        <v>2294.669922</v>
      </c>
      <c r="AN785">
        <v>3611950000</v>
      </c>
      <c r="AO785" s="107">
        <f t="shared" si="77"/>
        <v>5.7525463132819254E-3</v>
      </c>
    </row>
    <row r="786" spans="1:41" x14ac:dyDescent="0.15">
      <c r="A786" s="10">
        <v>42775</v>
      </c>
      <c r="B786" s="9">
        <v>41.068001000000002</v>
      </c>
      <c r="C786">
        <v>49698000</v>
      </c>
      <c r="D786" s="107">
        <f t="shared" si="73"/>
        <v>7.4267067442606027E-3</v>
      </c>
      <c r="H786" s="90">
        <v>43048</v>
      </c>
      <c r="I786" s="54">
        <v>57.970001000000003</v>
      </c>
      <c r="J786" s="54">
        <v>1840600</v>
      </c>
      <c r="K786" s="107">
        <f t="shared" si="78"/>
        <v>6.2101068447454333E-2</v>
      </c>
      <c r="O786" s="90">
        <v>44195</v>
      </c>
      <c r="P786" s="54">
        <v>61.830002</v>
      </c>
      <c r="Q786" s="54">
        <v>2337500</v>
      </c>
      <c r="R786" s="107">
        <f t="shared" si="74"/>
        <v>-5.02992220508095E-2</v>
      </c>
      <c r="W786" s="90">
        <v>42411</v>
      </c>
      <c r="X786" s="54">
        <v>43.038150999999999</v>
      </c>
      <c r="Y786" s="54">
        <v>435500</v>
      </c>
      <c r="Z786" s="107">
        <f t="shared" si="75"/>
        <v>6.1097884990459761E-3</v>
      </c>
      <c r="AE786" s="90">
        <v>42411</v>
      </c>
      <c r="AF786" s="54">
        <v>20.338123</v>
      </c>
      <c r="AG786" s="54">
        <v>17634500</v>
      </c>
      <c r="AH786" s="107">
        <f t="shared" si="76"/>
        <v>1.8569117710616645E-2</v>
      </c>
      <c r="AL786" s="10">
        <v>42775</v>
      </c>
      <c r="AM786">
        <v>2307.8701169999999</v>
      </c>
      <c r="AN786">
        <v>3681600000</v>
      </c>
      <c r="AO786" s="107">
        <f t="shared" si="77"/>
        <v>3.5660503333254656E-3</v>
      </c>
    </row>
    <row r="787" spans="1:41" x14ac:dyDescent="0.15">
      <c r="A787" s="10">
        <v>42776</v>
      </c>
      <c r="B787" s="9">
        <v>41.373001000000002</v>
      </c>
      <c r="C787">
        <v>48592000</v>
      </c>
      <c r="D787" s="107">
        <f t="shared" si="73"/>
        <v>1.0961230489419993E-2</v>
      </c>
      <c r="H787" s="90">
        <v>43049</v>
      </c>
      <c r="I787" s="54">
        <v>61.57</v>
      </c>
      <c r="J787" s="54">
        <v>2192600</v>
      </c>
      <c r="K787" s="107">
        <f t="shared" si="78"/>
        <v>1.5754442098424581E-2</v>
      </c>
      <c r="O787" s="90">
        <v>44196</v>
      </c>
      <c r="P787" s="54">
        <v>58.720001000000003</v>
      </c>
      <c r="Q787" s="54">
        <v>1940500</v>
      </c>
      <c r="R787" s="107">
        <f t="shared" si="74"/>
        <v>-4.5640326198223446E-2</v>
      </c>
      <c r="W787" s="90">
        <v>42412</v>
      </c>
      <c r="X787" s="54">
        <v>43.301105</v>
      </c>
      <c r="Y787" s="54">
        <v>536570</v>
      </c>
      <c r="Z787" s="107">
        <f t="shared" si="75"/>
        <v>1.8218726750737657E-2</v>
      </c>
      <c r="AE787" s="90">
        <v>42412</v>
      </c>
      <c r="AF787" s="54">
        <v>20.715783999999999</v>
      </c>
      <c r="AG787" s="54">
        <v>11866100</v>
      </c>
      <c r="AH787" s="107">
        <f t="shared" si="76"/>
        <v>2.0453679184915252E-2</v>
      </c>
      <c r="AL787" s="10">
        <v>42776</v>
      </c>
      <c r="AM787">
        <v>2316.1000979999999</v>
      </c>
      <c r="AN787">
        <v>3496600000</v>
      </c>
      <c r="AO787" s="107">
        <f t="shared" si="77"/>
        <v>5.2458449487964298E-3</v>
      </c>
    </row>
    <row r="788" spans="1:41" x14ac:dyDescent="0.15">
      <c r="A788" s="10">
        <v>42779</v>
      </c>
      <c r="B788" s="9">
        <v>41.826500000000003</v>
      </c>
      <c r="C788">
        <v>83452000</v>
      </c>
      <c r="D788" s="107">
        <f t="shared" si="73"/>
        <v>-1.6735801465594946E-4</v>
      </c>
      <c r="H788" s="90">
        <v>43052</v>
      </c>
      <c r="I788" s="54">
        <v>62.540000999999997</v>
      </c>
      <c r="J788" s="54">
        <v>1865600</v>
      </c>
      <c r="K788" s="107">
        <f t="shared" si="78"/>
        <v>3.7735864442982825E-2</v>
      </c>
      <c r="O788" s="90">
        <v>44200</v>
      </c>
      <c r="P788" s="54">
        <v>56.040000999999997</v>
      </c>
      <c r="Q788" s="54">
        <v>3211200</v>
      </c>
      <c r="R788" s="107">
        <f t="shared" si="74"/>
        <v>2.0342594212302112E-2</v>
      </c>
      <c r="W788" s="90">
        <v>42416</v>
      </c>
      <c r="X788" s="54">
        <v>44.089995999999999</v>
      </c>
      <c r="Y788" s="54">
        <v>449030</v>
      </c>
      <c r="Z788" s="107">
        <f t="shared" si="75"/>
        <v>3.1809075237838602E-2</v>
      </c>
      <c r="AE788" s="90">
        <v>42416</v>
      </c>
      <c r="AF788" s="54">
        <v>21.139498</v>
      </c>
      <c r="AG788" s="54">
        <v>10380600</v>
      </c>
      <c r="AH788" s="107">
        <f t="shared" si="76"/>
        <v>1.1764565080968348E-2</v>
      </c>
      <c r="AL788" s="10">
        <v>42779</v>
      </c>
      <c r="AM788">
        <v>2328.25</v>
      </c>
      <c r="AN788">
        <v>3352370000</v>
      </c>
      <c r="AO788" s="107">
        <f t="shared" si="77"/>
        <v>4.0073351229463761E-3</v>
      </c>
    </row>
    <row r="789" spans="1:41" x14ac:dyDescent="0.15">
      <c r="A789" s="10">
        <v>42780</v>
      </c>
      <c r="B789" s="9">
        <v>41.819499999999998</v>
      </c>
      <c r="C789">
        <v>55848000</v>
      </c>
      <c r="D789" s="107">
        <f t="shared" si="73"/>
        <v>7.5442795824915976E-3</v>
      </c>
      <c r="H789" s="90">
        <v>43053</v>
      </c>
      <c r="I789" s="54">
        <v>64.900002000000001</v>
      </c>
      <c r="J789" s="54">
        <v>1754500</v>
      </c>
      <c r="K789" s="107">
        <f t="shared" si="78"/>
        <v>-2.2342079434758744E-2</v>
      </c>
      <c r="O789" s="90">
        <v>44201</v>
      </c>
      <c r="P789" s="54">
        <v>57.18</v>
      </c>
      <c r="Q789" s="54">
        <v>3901500</v>
      </c>
      <c r="R789" s="107">
        <f t="shared" si="74"/>
        <v>5.2116124519062446E-2</v>
      </c>
      <c r="W789" s="90">
        <v>42417</v>
      </c>
      <c r="X789" s="54">
        <v>45.492457999999999</v>
      </c>
      <c r="Y789" s="54">
        <v>532180</v>
      </c>
      <c r="Z789" s="107">
        <f t="shared" si="75"/>
        <v>1.1560707491338418E-2</v>
      </c>
      <c r="AE789" s="90">
        <v>42417</v>
      </c>
      <c r="AF789" s="54">
        <v>21.388195</v>
      </c>
      <c r="AG789" s="54">
        <v>10904000</v>
      </c>
      <c r="AH789" s="107">
        <f t="shared" si="76"/>
        <v>1.3350588958067622E-2</v>
      </c>
      <c r="AL789" s="10">
        <v>42780</v>
      </c>
      <c r="AM789">
        <v>2337.580078</v>
      </c>
      <c r="AN789">
        <v>3528040000</v>
      </c>
      <c r="AO789" s="107">
        <f t="shared" si="77"/>
        <v>4.9923089736394477E-3</v>
      </c>
    </row>
    <row r="790" spans="1:41" x14ac:dyDescent="0.15">
      <c r="A790" s="10">
        <v>42781</v>
      </c>
      <c r="B790" s="9">
        <v>42.134998000000003</v>
      </c>
      <c r="C790">
        <v>59378000</v>
      </c>
      <c r="D790" s="107">
        <f t="shared" si="73"/>
        <v>1.7088644456562108E-3</v>
      </c>
      <c r="H790" s="90">
        <v>43054</v>
      </c>
      <c r="I790" s="54">
        <v>63.450001</v>
      </c>
      <c r="J790" s="54">
        <v>1348600</v>
      </c>
      <c r="K790" s="107">
        <f t="shared" si="78"/>
        <v>3.8613096318154572E-2</v>
      </c>
      <c r="O790" s="90">
        <v>44202</v>
      </c>
      <c r="P790" s="54">
        <v>60.16</v>
      </c>
      <c r="Q790" s="54">
        <v>3303000</v>
      </c>
      <c r="R790" s="107">
        <f t="shared" si="74"/>
        <v>-3.922874002659571E-2</v>
      </c>
      <c r="W790" s="90">
        <v>42418</v>
      </c>
      <c r="X790" s="54">
        <v>46.018383</v>
      </c>
      <c r="Y790" s="54">
        <v>411300</v>
      </c>
      <c r="Z790" s="107">
        <f t="shared" si="75"/>
        <v>-1.7142953501864677E-2</v>
      </c>
      <c r="AE790" s="90">
        <v>42418</v>
      </c>
      <c r="AF790" s="54">
        <v>21.673739999999999</v>
      </c>
      <c r="AG790" s="54">
        <v>11111100</v>
      </c>
      <c r="AH790" s="107">
        <f t="shared" si="76"/>
        <v>1.1899838237424687E-2</v>
      </c>
      <c r="AL790" s="10">
        <v>42781</v>
      </c>
      <c r="AM790">
        <v>2349.25</v>
      </c>
      <c r="AN790">
        <v>3785870000</v>
      </c>
      <c r="AO790" s="107">
        <f t="shared" si="77"/>
        <v>-8.641179099713181E-4</v>
      </c>
    </row>
    <row r="791" spans="1:41" x14ac:dyDescent="0.15">
      <c r="A791" s="10">
        <v>42782</v>
      </c>
      <c r="B791" s="9">
        <v>42.207000999999998</v>
      </c>
      <c r="C791">
        <v>54294000</v>
      </c>
      <c r="D791" s="107">
        <f t="shared" si="73"/>
        <v>1.1017366526466787E-3</v>
      </c>
      <c r="H791" s="90">
        <v>43055</v>
      </c>
      <c r="I791" s="54">
        <v>65.900002000000001</v>
      </c>
      <c r="J791" s="54">
        <v>1212500</v>
      </c>
      <c r="K791" s="107">
        <f t="shared" si="78"/>
        <v>7.4354625967993915E-3</v>
      </c>
      <c r="O791" s="90">
        <v>44203</v>
      </c>
      <c r="P791" s="54">
        <v>57.799999</v>
      </c>
      <c r="Q791" s="54">
        <v>2063600</v>
      </c>
      <c r="R791" s="107">
        <f t="shared" si="74"/>
        <v>-3.8754291327928958E-2</v>
      </c>
      <c r="W791" s="90">
        <v>42419</v>
      </c>
      <c r="X791" s="54">
        <v>45.229492</v>
      </c>
      <c r="Y791" s="54">
        <v>492200</v>
      </c>
      <c r="Z791" s="107">
        <f t="shared" si="75"/>
        <v>1.1627921887780612E-2</v>
      </c>
      <c r="AE791" s="90">
        <v>42419</v>
      </c>
      <c r="AF791" s="54">
        <v>21.931654000000002</v>
      </c>
      <c r="AG791" s="54">
        <v>9784600</v>
      </c>
      <c r="AH791" s="107">
        <f t="shared" si="76"/>
        <v>1.8059467835850329E-2</v>
      </c>
      <c r="AL791" s="10">
        <v>42782</v>
      </c>
      <c r="AM791">
        <v>2347.219971</v>
      </c>
      <c r="AN791">
        <v>3675900000</v>
      </c>
      <c r="AO791" s="107">
        <f t="shared" si="77"/>
        <v>1.6785563554666538E-3</v>
      </c>
    </row>
    <row r="792" spans="1:41" x14ac:dyDescent="0.15">
      <c r="A792" s="10">
        <v>42783</v>
      </c>
      <c r="B792" s="9">
        <v>42.253501999999997</v>
      </c>
      <c r="C792">
        <v>62246000</v>
      </c>
      <c r="D792" s="107">
        <f t="shared" si="73"/>
        <v>1.345443509037425E-2</v>
      </c>
      <c r="H792" s="90">
        <v>43056</v>
      </c>
      <c r="I792" s="54">
        <v>66.389999000000003</v>
      </c>
      <c r="J792" s="54">
        <v>1246900</v>
      </c>
      <c r="K792" s="107">
        <f t="shared" si="78"/>
        <v>4.3681428583846049E-3</v>
      </c>
      <c r="O792" s="90">
        <v>44204</v>
      </c>
      <c r="P792" s="54">
        <v>55.560001</v>
      </c>
      <c r="Q792" s="54">
        <v>3111900</v>
      </c>
      <c r="R792" s="107">
        <f t="shared" si="74"/>
        <v>1.7458567000385727E-2</v>
      </c>
      <c r="W792" s="90">
        <v>42422</v>
      </c>
      <c r="X792" s="54">
        <v>45.755417000000001</v>
      </c>
      <c r="Y792" s="54">
        <v>321710</v>
      </c>
      <c r="Z792" s="107">
        <f t="shared" si="75"/>
        <v>-2.490406764296349E-2</v>
      </c>
      <c r="AE792" s="90">
        <v>42422</v>
      </c>
      <c r="AF792" s="54">
        <v>22.327728</v>
      </c>
      <c r="AG792" s="54">
        <v>9724900</v>
      </c>
      <c r="AH792" s="107">
        <f t="shared" si="76"/>
        <v>-2.5577568841755882E-2</v>
      </c>
      <c r="AL792" s="10">
        <v>42783</v>
      </c>
      <c r="AM792">
        <v>2351.1599120000001</v>
      </c>
      <c r="AN792">
        <v>3516830000</v>
      </c>
      <c r="AO792" s="107">
        <f t="shared" si="77"/>
        <v>6.0480662873771962E-3</v>
      </c>
    </row>
    <row r="793" spans="1:41" x14ac:dyDescent="0.15">
      <c r="A793" s="10">
        <v>42787</v>
      </c>
      <c r="B793" s="9">
        <v>42.821998999999998</v>
      </c>
      <c r="C793">
        <v>70154000</v>
      </c>
      <c r="D793" s="107">
        <f t="shared" si="73"/>
        <v>-9.6912804093984839E-4</v>
      </c>
      <c r="H793" s="90">
        <v>43059</v>
      </c>
      <c r="I793" s="54">
        <v>66.680000000000007</v>
      </c>
      <c r="J793" s="54">
        <v>957400</v>
      </c>
      <c r="K793" s="107">
        <f t="shared" si="78"/>
        <v>2.1145710857828348E-2</v>
      </c>
      <c r="O793" s="90">
        <v>44207</v>
      </c>
      <c r="P793" s="54">
        <v>56.529998999999997</v>
      </c>
      <c r="Q793" s="54">
        <v>2086700</v>
      </c>
      <c r="R793" s="107">
        <f t="shared" si="74"/>
        <v>0.18308859336792138</v>
      </c>
      <c r="W793" s="90">
        <v>42423</v>
      </c>
      <c r="X793" s="54">
        <v>44.615921</v>
      </c>
      <c r="Y793" s="54">
        <v>592650</v>
      </c>
      <c r="Z793" s="107">
        <f t="shared" si="75"/>
        <v>-9.8230181105081193E-3</v>
      </c>
      <c r="AE793" s="90">
        <v>42423</v>
      </c>
      <c r="AF793" s="54">
        <v>21.756639</v>
      </c>
      <c r="AG793" s="54">
        <v>10125500</v>
      </c>
      <c r="AH793" s="107">
        <f t="shared" si="76"/>
        <v>1.4394502753849014E-2</v>
      </c>
      <c r="AL793" s="10">
        <v>42787</v>
      </c>
      <c r="AM793">
        <v>2365.3798830000001</v>
      </c>
      <c r="AN793">
        <v>3587520000</v>
      </c>
      <c r="AO793" s="107">
        <f t="shared" si="77"/>
        <v>-1.0822003765219579E-3</v>
      </c>
    </row>
    <row r="794" spans="1:41" x14ac:dyDescent="0.15">
      <c r="A794" s="10">
        <v>42788</v>
      </c>
      <c r="B794" s="9">
        <v>42.780498999999999</v>
      </c>
      <c r="C794">
        <v>52340000</v>
      </c>
      <c r="D794" s="107">
        <f t="shared" si="73"/>
        <v>-3.9971015765850604E-3</v>
      </c>
      <c r="H794" s="90">
        <v>43060</v>
      </c>
      <c r="I794" s="54">
        <v>68.089995999999999</v>
      </c>
      <c r="J794" s="54">
        <v>702300</v>
      </c>
      <c r="K794" s="107">
        <f t="shared" si="78"/>
        <v>2.3498899897129721E-3</v>
      </c>
      <c r="O794" s="90">
        <v>44208</v>
      </c>
      <c r="P794" s="54">
        <v>66.879997000000003</v>
      </c>
      <c r="Q794" s="54">
        <v>5450900</v>
      </c>
      <c r="R794" s="107">
        <f t="shared" si="74"/>
        <v>-7.176959053990406E-3</v>
      </c>
      <c r="W794" s="90">
        <v>42424</v>
      </c>
      <c r="X794" s="54">
        <v>44.177658000000001</v>
      </c>
      <c r="Y794" s="54">
        <v>523840</v>
      </c>
      <c r="Z794" s="107">
        <f t="shared" si="75"/>
        <v>3.9680917444739894E-3</v>
      </c>
      <c r="AE794" s="90">
        <v>42424</v>
      </c>
      <c r="AF794" s="54">
        <v>22.069814999999998</v>
      </c>
      <c r="AG794" s="54">
        <v>9471700</v>
      </c>
      <c r="AH794" s="107">
        <f t="shared" si="76"/>
        <v>9.1821340595741319E-3</v>
      </c>
      <c r="AL794" s="10">
        <v>42788</v>
      </c>
      <c r="AM794">
        <v>2362.820068</v>
      </c>
      <c r="AN794">
        <v>3473170000</v>
      </c>
      <c r="AO794" s="107">
        <f t="shared" si="77"/>
        <v>4.1898704577958412E-4</v>
      </c>
    </row>
    <row r="795" spans="1:41" x14ac:dyDescent="0.15">
      <c r="A795" s="10">
        <v>42789</v>
      </c>
      <c r="B795" s="9">
        <v>42.609501000000002</v>
      </c>
      <c r="C795">
        <v>69240000</v>
      </c>
      <c r="D795" s="107">
        <f t="shared" si="73"/>
        <v>-8.1554580984181113E-3</v>
      </c>
      <c r="H795" s="90">
        <v>43061</v>
      </c>
      <c r="I795" s="54">
        <v>68.25</v>
      </c>
      <c r="J795" s="54">
        <v>623100</v>
      </c>
      <c r="K795" s="107">
        <f t="shared" si="78"/>
        <v>1.1721655677655818E-2</v>
      </c>
      <c r="O795" s="90">
        <v>44209</v>
      </c>
      <c r="P795" s="54">
        <v>66.400002000000001</v>
      </c>
      <c r="Q795" s="54">
        <v>3331000</v>
      </c>
      <c r="R795" s="107">
        <f t="shared" si="74"/>
        <v>0.1384035199276048</v>
      </c>
      <c r="W795" s="90">
        <v>42425</v>
      </c>
      <c r="X795" s="54">
        <v>44.352958999999998</v>
      </c>
      <c r="Y795" s="54">
        <v>522510</v>
      </c>
      <c r="Z795" s="107">
        <f t="shared" si="75"/>
        <v>1.1857630513445683E-2</v>
      </c>
      <c r="AE795" s="90">
        <v>42425</v>
      </c>
      <c r="AF795" s="54">
        <v>22.272462999999998</v>
      </c>
      <c r="AG795" s="54">
        <v>7554600</v>
      </c>
      <c r="AH795" s="107">
        <f t="shared" si="76"/>
        <v>0</v>
      </c>
      <c r="AL795" s="10">
        <v>42789</v>
      </c>
      <c r="AM795">
        <v>2363.8100589999999</v>
      </c>
      <c r="AN795">
        <v>4021770000</v>
      </c>
      <c r="AO795" s="107">
        <f t="shared" si="77"/>
        <v>1.4933640655938607E-3</v>
      </c>
    </row>
    <row r="796" spans="1:41" x14ac:dyDescent="0.15">
      <c r="A796" s="10">
        <v>42790</v>
      </c>
      <c r="B796" s="9">
        <v>42.262000999999998</v>
      </c>
      <c r="C796">
        <v>73760000</v>
      </c>
      <c r="D796" s="107">
        <f t="shared" si="73"/>
        <v>4.0224787274034668E-3</v>
      </c>
      <c r="H796" s="90">
        <v>43063</v>
      </c>
      <c r="I796" s="54">
        <v>69.050003000000004</v>
      </c>
      <c r="J796" s="54">
        <v>351300</v>
      </c>
      <c r="K796" s="107">
        <f t="shared" si="78"/>
        <v>-4.1998694771961942E-3</v>
      </c>
      <c r="O796" s="90">
        <v>44210</v>
      </c>
      <c r="P796" s="54">
        <v>75.589995999999999</v>
      </c>
      <c r="Q796" s="54">
        <v>3609900</v>
      </c>
      <c r="R796" s="107">
        <f t="shared" si="74"/>
        <v>-2.2754241182920576E-2</v>
      </c>
      <c r="W796" s="90">
        <v>42426</v>
      </c>
      <c r="X796" s="54">
        <v>44.878880000000002</v>
      </c>
      <c r="Y796" s="54">
        <v>421100</v>
      </c>
      <c r="Z796" s="107">
        <f t="shared" si="75"/>
        <v>-7.8125167116469552E-3</v>
      </c>
      <c r="AE796" s="90">
        <v>42426</v>
      </c>
      <c r="AF796" s="54">
        <v>22.272462999999998</v>
      </c>
      <c r="AG796" s="54">
        <v>7415000</v>
      </c>
      <c r="AH796" s="107">
        <f t="shared" si="76"/>
        <v>-1.5715684430590238E-2</v>
      </c>
      <c r="AL796" s="10">
        <v>42790</v>
      </c>
      <c r="AM796">
        <v>2367.3400879999999</v>
      </c>
      <c r="AN796">
        <v>3832410000</v>
      </c>
      <c r="AO796" s="107">
        <f t="shared" si="77"/>
        <v>1.0179830148679958E-3</v>
      </c>
    </row>
    <row r="797" spans="1:41" x14ac:dyDescent="0.15">
      <c r="A797" s="10">
        <v>42793</v>
      </c>
      <c r="B797" s="9">
        <v>42.431998999999998</v>
      </c>
      <c r="C797">
        <v>54272000</v>
      </c>
      <c r="D797" s="107">
        <f t="shared" si="73"/>
        <v>-4.2420815479374818E-3</v>
      </c>
      <c r="H797" s="90">
        <v>43066</v>
      </c>
      <c r="I797" s="54">
        <v>68.760002</v>
      </c>
      <c r="J797" s="54">
        <v>890600</v>
      </c>
      <c r="K797" s="107">
        <f t="shared" si="78"/>
        <v>1.9051744646545909E-2</v>
      </c>
      <c r="O797" s="90">
        <v>44211</v>
      </c>
      <c r="P797" s="54">
        <v>73.870002999999997</v>
      </c>
      <c r="Q797" s="54">
        <v>2761300</v>
      </c>
      <c r="R797" s="107">
        <f t="shared" si="74"/>
        <v>0.13713275468528141</v>
      </c>
      <c r="W797" s="90">
        <v>42429</v>
      </c>
      <c r="X797" s="54">
        <v>44.528263000000003</v>
      </c>
      <c r="Y797" s="54">
        <v>471500</v>
      </c>
      <c r="Z797" s="107">
        <f t="shared" si="75"/>
        <v>2.5590645653525534E-2</v>
      </c>
      <c r="AE797" s="90">
        <v>42429</v>
      </c>
      <c r="AF797" s="54">
        <v>21.922436000000001</v>
      </c>
      <c r="AG797" s="54">
        <v>7062200</v>
      </c>
      <c r="AH797" s="107">
        <f t="shared" si="76"/>
        <v>1.8907798385179309E-2</v>
      </c>
      <c r="AL797" s="10">
        <v>42793</v>
      </c>
      <c r="AM797">
        <v>2369.75</v>
      </c>
      <c r="AN797">
        <v>3584680000</v>
      </c>
      <c r="AO797" s="107">
        <f t="shared" si="77"/>
        <v>-2.5783762000211041E-3</v>
      </c>
    </row>
    <row r="798" spans="1:41" x14ac:dyDescent="0.15">
      <c r="A798" s="10">
        <v>42794</v>
      </c>
      <c r="B798" s="9">
        <v>42.251998999999998</v>
      </c>
      <c r="C798">
        <v>55874000</v>
      </c>
      <c r="D798" s="107">
        <f t="shared" si="73"/>
        <v>9.5143427415114168E-3</v>
      </c>
      <c r="H798" s="90">
        <v>43067</v>
      </c>
      <c r="I798" s="54">
        <v>70.069999999999993</v>
      </c>
      <c r="J798" s="54">
        <v>1599400</v>
      </c>
      <c r="K798" s="107">
        <f t="shared" si="78"/>
        <v>-3.1397131439988568E-2</v>
      </c>
      <c r="O798" s="90">
        <v>44215</v>
      </c>
      <c r="P798" s="54">
        <v>84</v>
      </c>
      <c r="Q798" s="54">
        <v>4381400</v>
      </c>
      <c r="R798" s="107">
        <f t="shared" si="74"/>
        <v>-1.5952333333333346E-2</v>
      </c>
      <c r="W798" s="90">
        <v>42430</v>
      </c>
      <c r="X798" s="54">
        <v>45.667769999999997</v>
      </c>
      <c r="Y798" s="54">
        <v>410190</v>
      </c>
      <c r="Z798" s="107">
        <f t="shared" si="75"/>
        <v>-5.758240439592277E-3</v>
      </c>
      <c r="AE798" s="90">
        <v>42430</v>
      </c>
      <c r="AF798" s="54">
        <v>22.336940999999999</v>
      </c>
      <c r="AG798" s="54">
        <v>8742000</v>
      </c>
      <c r="AH798" s="107">
        <f t="shared" si="76"/>
        <v>-2.185599182985698E-2</v>
      </c>
      <c r="AL798" s="10">
        <v>42794</v>
      </c>
      <c r="AM798">
        <v>2363.639893</v>
      </c>
      <c r="AN798">
        <v>4212460000</v>
      </c>
      <c r="AO798" s="107">
        <f t="shared" si="77"/>
        <v>1.3673854505382499E-2</v>
      </c>
    </row>
    <row r="799" spans="1:41" x14ac:dyDescent="0.15">
      <c r="A799" s="10">
        <v>42795</v>
      </c>
      <c r="B799" s="9">
        <v>42.653998999999999</v>
      </c>
      <c r="C799">
        <v>55202000</v>
      </c>
      <c r="D799" s="107">
        <f t="shared" si="73"/>
        <v>-4.8881700400471573E-3</v>
      </c>
      <c r="H799" s="90">
        <v>43068</v>
      </c>
      <c r="I799" s="54">
        <v>67.870002999999997</v>
      </c>
      <c r="J799" s="54">
        <v>2230000</v>
      </c>
      <c r="K799" s="107">
        <f t="shared" si="78"/>
        <v>3.1236111776803632E-2</v>
      </c>
      <c r="O799" s="90">
        <v>44216</v>
      </c>
      <c r="P799" s="54">
        <v>82.660004000000001</v>
      </c>
      <c r="Q799" s="54">
        <v>4296700</v>
      </c>
      <c r="R799" s="107">
        <f t="shared" si="74"/>
        <v>-6.8958138448674822E-3</v>
      </c>
      <c r="W799" s="90">
        <v>42431</v>
      </c>
      <c r="X799" s="54">
        <v>45.404803999999999</v>
      </c>
      <c r="Y799" s="54">
        <v>969410</v>
      </c>
      <c r="Z799" s="107">
        <f t="shared" si="75"/>
        <v>-3.8610892362842542E-3</v>
      </c>
      <c r="AE799" s="90">
        <v>42431</v>
      </c>
      <c r="AF799" s="54">
        <v>21.848745000000001</v>
      </c>
      <c r="AG799" s="54">
        <v>9875800</v>
      </c>
      <c r="AH799" s="107">
        <f t="shared" si="76"/>
        <v>9.2751322787647528E-3</v>
      </c>
      <c r="AL799" s="10">
        <v>42795</v>
      </c>
      <c r="AM799">
        <v>2395.959961</v>
      </c>
      <c r="AN799">
        <v>4347630000</v>
      </c>
      <c r="AO799" s="107">
        <f t="shared" si="77"/>
        <v>-5.8598804773599689E-3</v>
      </c>
    </row>
    <row r="800" spans="1:41" x14ac:dyDescent="0.15">
      <c r="A800" s="10">
        <v>42796</v>
      </c>
      <c r="B800" s="9">
        <v>42.445498999999998</v>
      </c>
      <c r="C800">
        <v>42642000</v>
      </c>
      <c r="D800" s="107">
        <f t="shared" si="73"/>
        <v>1.1426417675053369E-3</v>
      </c>
      <c r="H800" s="90">
        <v>43069</v>
      </c>
      <c r="I800" s="54">
        <v>69.989998</v>
      </c>
      <c r="J800" s="54">
        <v>2217400</v>
      </c>
      <c r="K800" s="107">
        <f t="shared" si="78"/>
        <v>3.429132831236803E-3</v>
      </c>
      <c r="O800" s="90">
        <v>44217</v>
      </c>
      <c r="P800" s="54">
        <v>82.089995999999999</v>
      </c>
      <c r="Q800" s="54">
        <v>1859200</v>
      </c>
      <c r="R800" s="107">
        <f t="shared" si="74"/>
        <v>0.18065541140969255</v>
      </c>
      <c r="W800" s="90">
        <v>42432</v>
      </c>
      <c r="X800" s="54">
        <v>45.229492</v>
      </c>
      <c r="Y800" s="54">
        <v>1654110</v>
      </c>
      <c r="Z800" s="107">
        <f t="shared" si="75"/>
        <v>1.9379943511193876E-2</v>
      </c>
      <c r="AE800" s="90">
        <v>42432</v>
      </c>
      <c r="AF800" s="54">
        <v>22.051394999999999</v>
      </c>
      <c r="AG800" s="54">
        <v>7778100</v>
      </c>
      <c r="AH800" s="107">
        <f t="shared" si="76"/>
        <v>1.963227269748713E-2</v>
      </c>
      <c r="AL800" s="10">
        <v>42796</v>
      </c>
      <c r="AM800">
        <v>2381.919922</v>
      </c>
      <c r="AN800">
        <v>3824030000</v>
      </c>
      <c r="AO800" s="107">
        <f t="shared" si="77"/>
        <v>5.0387714083699464E-4</v>
      </c>
    </row>
    <row r="801" spans="1:41" x14ac:dyDescent="0.15">
      <c r="A801" s="10">
        <v>42797</v>
      </c>
      <c r="B801" s="9">
        <v>42.493999000000002</v>
      </c>
      <c r="C801">
        <v>38822000</v>
      </c>
      <c r="D801" s="107">
        <f t="shared" si="73"/>
        <v>-3.847531506742885E-3</v>
      </c>
      <c r="H801" s="90">
        <v>43070</v>
      </c>
      <c r="I801" s="54">
        <v>70.230002999999996</v>
      </c>
      <c r="J801" s="54">
        <v>1295500</v>
      </c>
      <c r="K801" s="107">
        <f t="shared" si="78"/>
        <v>2.3778996563619703E-2</v>
      </c>
      <c r="O801" s="90">
        <v>44218</v>
      </c>
      <c r="P801" s="54">
        <v>96.919998000000007</v>
      </c>
      <c r="Q801" s="54">
        <v>7095100</v>
      </c>
      <c r="R801" s="107">
        <f t="shared" si="74"/>
        <v>-1.4135318079556702E-2</v>
      </c>
      <c r="W801" s="90">
        <v>42433</v>
      </c>
      <c r="X801" s="54">
        <v>46.106037000000001</v>
      </c>
      <c r="Y801" s="54">
        <v>596620</v>
      </c>
      <c r="Z801" s="107">
        <f t="shared" si="75"/>
        <v>1.1406857631246936E-2</v>
      </c>
      <c r="AE801" s="90">
        <v>42433</v>
      </c>
      <c r="AF801" s="54">
        <v>22.484314000000001</v>
      </c>
      <c r="AG801" s="54">
        <v>8254200</v>
      </c>
      <c r="AH801" s="107">
        <f t="shared" si="76"/>
        <v>-6.1447727513501693E-3</v>
      </c>
      <c r="AL801" s="10">
        <v>42797</v>
      </c>
      <c r="AM801">
        <v>2383.1201169999999</v>
      </c>
      <c r="AN801">
        <v>3556670000</v>
      </c>
      <c r="AO801" s="107">
        <f t="shared" si="77"/>
        <v>-3.2772405991149389E-3</v>
      </c>
    </row>
    <row r="802" spans="1:41" x14ac:dyDescent="0.15">
      <c r="A802" s="10">
        <v>42800</v>
      </c>
      <c r="B802" s="9">
        <v>42.330502000000003</v>
      </c>
      <c r="C802">
        <v>52208000</v>
      </c>
      <c r="D802" s="107">
        <f t="shared" si="73"/>
        <v>-6.9696787437123486E-4</v>
      </c>
      <c r="H802" s="90">
        <v>43073</v>
      </c>
      <c r="I802" s="54">
        <v>71.900002000000001</v>
      </c>
      <c r="J802" s="54">
        <v>1898000</v>
      </c>
      <c r="K802" s="107">
        <f t="shared" si="78"/>
        <v>9.4575797091076552E-3</v>
      </c>
      <c r="O802" s="90">
        <v>44221</v>
      </c>
      <c r="P802" s="54">
        <v>95.550003000000004</v>
      </c>
      <c r="Q802" s="54">
        <v>9081400</v>
      </c>
      <c r="R802" s="107">
        <f t="shared" si="74"/>
        <v>4.9398156481481159E-2</v>
      </c>
      <c r="W802" s="90">
        <v>42436</v>
      </c>
      <c r="X802" s="54">
        <v>46.631962000000001</v>
      </c>
      <c r="Y802" s="54">
        <v>430300</v>
      </c>
      <c r="Z802" s="107">
        <f t="shared" si="75"/>
        <v>-2.0676633764627028E-2</v>
      </c>
      <c r="AE802" s="90">
        <v>42436</v>
      </c>
      <c r="AF802" s="54">
        <v>22.346153000000001</v>
      </c>
      <c r="AG802" s="54">
        <v>4889000</v>
      </c>
      <c r="AH802" s="107">
        <f t="shared" si="76"/>
        <v>-7.8320416046555597E-3</v>
      </c>
      <c r="AL802" s="10">
        <v>42800</v>
      </c>
      <c r="AM802">
        <v>2375.3100589999999</v>
      </c>
      <c r="AN802">
        <v>3251800000</v>
      </c>
      <c r="AO802" s="107">
        <f t="shared" si="77"/>
        <v>-2.9133737609452481E-3</v>
      </c>
    </row>
    <row r="803" spans="1:41" x14ac:dyDescent="0.15">
      <c r="A803" s="10">
        <v>42801</v>
      </c>
      <c r="B803" s="9">
        <v>42.300998999999997</v>
      </c>
      <c r="C803">
        <v>44952000</v>
      </c>
      <c r="D803" s="107">
        <f t="shared" si="73"/>
        <v>5.2954541333647409E-3</v>
      </c>
      <c r="H803" s="90">
        <v>43074</v>
      </c>
      <c r="I803" s="54">
        <v>72.580001999999993</v>
      </c>
      <c r="J803" s="54">
        <v>728900</v>
      </c>
      <c r="K803" s="107">
        <f t="shared" si="78"/>
        <v>1.6395631953826761E-2</v>
      </c>
      <c r="O803" s="90">
        <v>44222</v>
      </c>
      <c r="P803" s="54">
        <v>100.269997</v>
      </c>
      <c r="Q803" s="54">
        <v>4655300</v>
      </c>
      <c r="R803" s="107">
        <f t="shared" si="74"/>
        <v>6.1234738044322334E-2</v>
      </c>
      <c r="W803" s="90">
        <v>42437</v>
      </c>
      <c r="X803" s="54">
        <v>45.667769999999997</v>
      </c>
      <c r="Y803" s="54">
        <v>1332270</v>
      </c>
      <c r="Z803" s="107">
        <f t="shared" si="75"/>
        <v>-5.758240439592277E-3</v>
      </c>
      <c r="AE803" s="90">
        <v>42437</v>
      </c>
      <c r="AF803" s="54">
        <v>22.171137000000002</v>
      </c>
      <c r="AG803" s="54">
        <v>11574000</v>
      </c>
      <c r="AH803" s="107">
        <f t="shared" si="76"/>
        <v>-4.9853555097333357E-3</v>
      </c>
      <c r="AL803" s="10">
        <v>42801</v>
      </c>
      <c r="AM803">
        <v>2368.389893</v>
      </c>
      <c r="AN803">
        <v>3526300000</v>
      </c>
      <c r="AO803" s="107">
        <f t="shared" si="77"/>
        <v>-2.2842155406883613E-3</v>
      </c>
    </row>
    <row r="804" spans="1:41" x14ac:dyDescent="0.15">
      <c r="A804" s="10">
        <v>42802</v>
      </c>
      <c r="B804" s="9">
        <v>42.525002000000001</v>
      </c>
      <c r="C804">
        <v>45730000</v>
      </c>
      <c r="D804" s="107">
        <f t="shared" si="73"/>
        <v>2.9394472456463205E-3</v>
      </c>
      <c r="H804" s="90">
        <v>43075</v>
      </c>
      <c r="I804" s="54">
        <v>73.769997000000004</v>
      </c>
      <c r="J804" s="54">
        <v>1809400</v>
      </c>
      <c r="K804" s="107">
        <f t="shared" si="78"/>
        <v>1.5589007005110789E-2</v>
      </c>
      <c r="O804" s="90">
        <v>44223</v>
      </c>
      <c r="P804" s="54">
        <v>106.410004</v>
      </c>
      <c r="Q804" s="54">
        <v>6468200</v>
      </c>
      <c r="R804" s="107">
        <f t="shared" si="74"/>
        <v>-6.1460396148467433E-2</v>
      </c>
      <c r="W804" s="90">
        <v>42438</v>
      </c>
      <c r="X804" s="54">
        <v>45.404803999999999</v>
      </c>
      <c r="Y804" s="54">
        <v>955270</v>
      </c>
      <c r="Z804" s="107">
        <f t="shared" si="75"/>
        <v>1.1583113540144296E-2</v>
      </c>
      <c r="AE804" s="90">
        <v>42438</v>
      </c>
      <c r="AF804" s="54">
        <v>22.060606</v>
      </c>
      <c r="AG804" s="54">
        <v>12347700</v>
      </c>
      <c r="AH804" s="107">
        <f t="shared" si="76"/>
        <v>-1.0855957447406417E-2</v>
      </c>
      <c r="AL804" s="10">
        <v>42802</v>
      </c>
      <c r="AM804">
        <v>2362.9799800000001</v>
      </c>
      <c r="AN804">
        <v>3814080000</v>
      </c>
      <c r="AO804" s="107">
        <f t="shared" si="77"/>
        <v>7.9989547774328429E-4</v>
      </c>
    </row>
    <row r="805" spans="1:41" x14ac:dyDescent="0.15">
      <c r="A805" s="10">
        <v>42803</v>
      </c>
      <c r="B805" s="9">
        <v>42.650002000000001</v>
      </c>
      <c r="C805">
        <v>40964000</v>
      </c>
      <c r="D805" s="107">
        <f t="shared" si="73"/>
        <v>-6.3308320595156786E-4</v>
      </c>
      <c r="H805" s="90">
        <v>43076</v>
      </c>
      <c r="I805" s="54">
        <v>74.919998000000007</v>
      </c>
      <c r="J805" s="54">
        <v>720200</v>
      </c>
      <c r="K805" s="107">
        <f t="shared" si="78"/>
        <v>-1.2947157313058288E-2</v>
      </c>
      <c r="O805" s="90">
        <v>44224</v>
      </c>
      <c r="P805" s="54">
        <v>99.870002999999997</v>
      </c>
      <c r="Q805" s="54">
        <v>5443800</v>
      </c>
      <c r="R805" s="107">
        <f t="shared" si="74"/>
        <v>-4.43576736450082E-2</v>
      </c>
      <c r="W805" s="90">
        <v>42439</v>
      </c>
      <c r="X805" s="54">
        <v>45.930732999999996</v>
      </c>
      <c r="Y805" s="54">
        <v>749460</v>
      </c>
      <c r="Z805" s="107">
        <f t="shared" si="75"/>
        <v>9.5420641338339607E-3</v>
      </c>
      <c r="AE805" s="90">
        <v>42439</v>
      </c>
      <c r="AF805" s="54">
        <v>21.821117000000001</v>
      </c>
      <c r="AG805" s="54">
        <v>19207600</v>
      </c>
      <c r="AH805" s="107">
        <f t="shared" si="76"/>
        <v>1.3929946849192021E-2</v>
      </c>
      <c r="AL805" s="10">
        <v>42803</v>
      </c>
      <c r="AM805">
        <v>2364.8701169999999</v>
      </c>
      <c r="AN805">
        <v>3718450000</v>
      </c>
      <c r="AO805" s="107">
        <f t="shared" si="77"/>
        <v>3.2686704206004169E-3</v>
      </c>
    </row>
    <row r="806" spans="1:41" x14ac:dyDescent="0.15">
      <c r="A806" s="10">
        <v>42804</v>
      </c>
      <c r="B806" s="9">
        <v>42.623001000000002</v>
      </c>
      <c r="C806">
        <v>48728000</v>
      </c>
      <c r="D806" s="107">
        <f t="shared" si="73"/>
        <v>2.4986274429621425E-3</v>
      </c>
      <c r="H806" s="90">
        <v>43077</v>
      </c>
      <c r="I806" s="54">
        <v>73.949996999999996</v>
      </c>
      <c r="J806" s="54">
        <v>1225800</v>
      </c>
      <c r="K806" s="107">
        <f t="shared" si="78"/>
        <v>8.654483109715283E-3</v>
      </c>
      <c r="O806" s="90">
        <v>44225</v>
      </c>
      <c r="P806" s="54">
        <v>95.440002000000007</v>
      </c>
      <c r="Q806" s="54">
        <v>3111600</v>
      </c>
      <c r="R806" s="107">
        <f t="shared" si="74"/>
        <v>-0.1098072378498065</v>
      </c>
      <c r="W806" s="90">
        <v>42440</v>
      </c>
      <c r="X806" s="54">
        <v>46.369007000000003</v>
      </c>
      <c r="Y806" s="54">
        <v>465300</v>
      </c>
      <c r="Z806" s="107">
        <f t="shared" si="75"/>
        <v>-1.3232761270906668E-2</v>
      </c>
      <c r="AE806" s="90">
        <v>42440</v>
      </c>
      <c r="AF806" s="54">
        <v>22.125084000000001</v>
      </c>
      <c r="AG806" s="54">
        <v>13854000</v>
      </c>
      <c r="AH806" s="107">
        <f t="shared" si="76"/>
        <v>1.0824230091058595E-2</v>
      </c>
      <c r="AL806" s="10">
        <v>42804</v>
      </c>
      <c r="AM806">
        <v>2372.6000979999999</v>
      </c>
      <c r="AN806">
        <v>3434400000</v>
      </c>
      <c r="AO806" s="107">
        <f t="shared" si="77"/>
        <v>3.666327927462909E-4</v>
      </c>
    </row>
    <row r="807" spans="1:41" x14ac:dyDescent="0.15">
      <c r="A807" s="10">
        <v>42807</v>
      </c>
      <c r="B807" s="9">
        <v>42.729500000000002</v>
      </c>
      <c r="C807">
        <v>38194000</v>
      </c>
      <c r="D807" s="107">
        <f t="shared" si="73"/>
        <v>-2.4105360465251913E-3</v>
      </c>
      <c r="H807" s="90">
        <v>43080</v>
      </c>
      <c r="I807" s="54">
        <v>74.589995999999999</v>
      </c>
      <c r="J807" s="54">
        <v>975000</v>
      </c>
      <c r="K807" s="107">
        <f t="shared" si="78"/>
        <v>-2.8690161077364884E-2</v>
      </c>
      <c r="O807" s="90">
        <v>44228</v>
      </c>
      <c r="P807" s="54">
        <v>84.959998999999996</v>
      </c>
      <c r="Q807" s="54">
        <v>4618500</v>
      </c>
      <c r="R807" s="107">
        <f t="shared" si="74"/>
        <v>-6.7914278106335546E-2</v>
      </c>
      <c r="W807" s="90">
        <v>42443</v>
      </c>
      <c r="X807" s="54">
        <v>45.755417000000001</v>
      </c>
      <c r="Y807" s="54">
        <v>673270</v>
      </c>
      <c r="Z807" s="107">
        <f t="shared" si="75"/>
        <v>-2.2988447466231299E-2</v>
      </c>
      <c r="AE807" s="90">
        <v>42443</v>
      </c>
      <c r="AF807" s="54">
        <v>22.364571000000002</v>
      </c>
      <c r="AG807" s="54">
        <v>16007600</v>
      </c>
      <c r="AH807" s="107">
        <f t="shared" si="76"/>
        <v>-2.8830421115611848E-2</v>
      </c>
      <c r="AL807" s="10">
        <v>42807</v>
      </c>
      <c r="AM807">
        <v>2373.469971</v>
      </c>
      <c r="AN807">
        <v>3166650000</v>
      </c>
      <c r="AO807" s="107">
        <f t="shared" si="77"/>
        <v>-3.3790273725775588E-3</v>
      </c>
    </row>
    <row r="808" spans="1:41" x14ac:dyDescent="0.15">
      <c r="A808" s="10">
        <v>42808</v>
      </c>
      <c r="B808" s="9">
        <v>42.626499000000003</v>
      </c>
      <c r="C808">
        <v>42612000</v>
      </c>
      <c r="D808" s="107">
        <f t="shared" si="73"/>
        <v>5.1611088210634648E-4</v>
      </c>
      <c r="H808" s="90">
        <v>43081</v>
      </c>
      <c r="I808" s="54">
        <v>72.449996999999996</v>
      </c>
      <c r="J808" s="54">
        <v>935500</v>
      </c>
      <c r="K808" s="107">
        <f t="shared" si="78"/>
        <v>4.6652934989079409E-2</v>
      </c>
      <c r="O808" s="90">
        <v>44229</v>
      </c>
      <c r="P808" s="54">
        <v>79.190002000000007</v>
      </c>
      <c r="Q808" s="54">
        <v>3691700</v>
      </c>
      <c r="R808" s="107">
        <f t="shared" si="74"/>
        <v>-2.5760827736814651E-2</v>
      </c>
      <c r="W808" s="90">
        <v>42444</v>
      </c>
      <c r="X808" s="54">
        <v>44.703570999999997</v>
      </c>
      <c r="Y808" s="54">
        <v>883540</v>
      </c>
      <c r="Z808" s="107">
        <f t="shared" si="75"/>
        <v>3.1372572003252275E-2</v>
      </c>
      <c r="AE808" s="90">
        <v>42444</v>
      </c>
      <c r="AF808" s="54">
        <v>21.719791000000001</v>
      </c>
      <c r="AG808" s="54">
        <v>8854200</v>
      </c>
      <c r="AH808" s="107">
        <f t="shared" si="76"/>
        <v>4.241016867979841E-3</v>
      </c>
      <c r="AL808" s="10">
        <v>42808</v>
      </c>
      <c r="AM808">
        <v>2365.4499510000001</v>
      </c>
      <c r="AN808">
        <v>3173760000</v>
      </c>
      <c r="AO808" s="107">
        <f t="shared" si="77"/>
        <v>8.3747529689330857E-3</v>
      </c>
    </row>
    <row r="809" spans="1:41" x14ac:dyDescent="0.15">
      <c r="A809" s="10">
        <v>42809</v>
      </c>
      <c r="B809" s="9">
        <v>42.648499000000001</v>
      </c>
      <c r="C809">
        <v>51244000</v>
      </c>
      <c r="D809" s="107">
        <f t="shared" si="73"/>
        <v>5.2761528606182218E-4</v>
      </c>
      <c r="H809" s="90">
        <v>43082</v>
      </c>
      <c r="I809" s="54">
        <v>75.830001999999993</v>
      </c>
      <c r="J809" s="54">
        <v>1076100</v>
      </c>
      <c r="K809" s="107">
        <f t="shared" si="78"/>
        <v>4.6155610018316917E-3</v>
      </c>
      <c r="O809" s="90">
        <v>44230</v>
      </c>
      <c r="P809" s="54">
        <v>77.150002000000001</v>
      </c>
      <c r="Q809" s="54">
        <v>2081600</v>
      </c>
      <c r="R809" s="107">
        <f t="shared" si="74"/>
        <v>8.3603316043983966E-2</v>
      </c>
      <c r="W809" s="90">
        <v>42445</v>
      </c>
      <c r="X809" s="54">
        <v>46.106037000000001</v>
      </c>
      <c r="Y809" s="54">
        <v>1170960</v>
      </c>
      <c r="Z809" s="107">
        <f t="shared" si="75"/>
        <v>0.10836491976094154</v>
      </c>
      <c r="AE809" s="90">
        <v>42445</v>
      </c>
      <c r="AF809" s="54">
        <v>21.811904999999999</v>
      </c>
      <c r="AG809" s="54">
        <v>22223000</v>
      </c>
      <c r="AH809" s="107">
        <f t="shared" si="76"/>
        <v>3.3785219585360515E-3</v>
      </c>
      <c r="AL809" s="10">
        <v>42809</v>
      </c>
      <c r="AM809">
        <v>2385.26001</v>
      </c>
      <c r="AN809">
        <v>3909490000</v>
      </c>
      <c r="AO809" s="107">
        <f t="shared" si="77"/>
        <v>-1.6267102889130358E-3</v>
      </c>
    </row>
    <row r="810" spans="1:41" x14ac:dyDescent="0.15">
      <c r="A810" s="10">
        <v>42810</v>
      </c>
      <c r="B810" s="9">
        <v>42.671000999999997</v>
      </c>
      <c r="C810">
        <v>36846000</v>
      </c>
      <c r="D810" s="107">
        <f t="shared" si="73"/>
        <v>-1.3006491223394034E-3</v>
      </c>
      <c r="H810" s="90">
        <v>43083</v>
      </c>
      <c r="I810" s="54">
        <v>76.180000000000007</v>
      </c>
      <c r="J810" s="54">
        <v>1035500</v>
      </c>
      <c r="K810" s="107">
        <f t="shared" si="78"/>
        <v>4.0430585455500045E-2</v>
      </c>
      <c r="O810" s="90">
        <v>44231</v>
      </c>
      <c r="P810" s="54">
        <v>83.599997999999999</v>
      </c>
      <c r="Q810" s="54">
        <v>2620800</v>
      </c>
      <c r="R810" s="107">
        <f t="shared" si="74"/>
        <v>-1.8421053072274041E-2</v>
      </c>
      <c r="W810" s="90">
        <v>42446</v>
      </c>
      <c r="X810" s="54">
        <v>51.102314</v>
      </c>
      <c r="Y810" s="54">
        <v>2061530</v>
      </c>
      <c r="Z810" s="107">
        <f t="shared" si="75"/>
        <v>-1.2006794839075186E-2</v>
      </c>
      <c r="AE810" s="90">
        <v>42446</v>
      </c>
      <c r="AF810" s="54">
        <v>21.885597000000001</v>
      </c>
      <c r="AG810" s="54">
        <v>11338200</v>
      </c>
      <c r="AH810" s="107">
        <f t="shared" si="76"/>
        <v>4.2087040166194356E-4</v>
      </c>
      <c r="AL810" s="10">
        <v>42810</v>
      </c>
      <c r="AM810">
        <v>2381.3798830000001</v>
      </c>
      <c r="AN810">
        <v>3368880000</v>
      </c>
      <c r="AO810" s="107">
        <f t="shared" si="77"/>
        <v>-1.3143148736342036E-3</v>
      </c>
    </row>
    <row r="811" spans="1:41" x14ac:dyDescent="0.15">
      <c r="A811" s="10">
        <v>42811</v>
      </c>
      <c r="B811" s="9">
        <v>42.615501000000002</v>
      </c>
      <c r="C811">
        <v>67688000</v>
      </c>
      <c r="D811" s="107">
        <f t="shared" si="73"/>
        <v>5.4674471620079768E-3</v>
      </c>
      <c r="H811" s="90">
        <v>43084</v>
      </c>
      <c r="I811" s="54">
        <v>79.260002</v>
      </c>
      <c r="J811" s="54">
        <v>2064100</v>
      </c>
      <c r="K811" s="107">
        <f t="shared" si="78"/>
        <v>4.8195810037955811E-2</v>
      </c>
      <c r="O811" s="90">
        <v>44232</v>
      </c>
      <c r="P811" s="54">
        <v>82.059997999999993</v>
      </c>
      <c r="Q811" s="54">
        <v>1731100</v>
      </c>
      <c r="R811" s="107">
        <f t="shared" si="74"/>
        <v>-1.6207592400867443E-2</v>
      </c>
      <c r="W811" s="90">
        <v>42447</v>
      </c>
      <c r="X811" s="54">
        <v>50.488739000000002</v>
      </c>
      <c r="Y811" s="54">
        <v>1025440</v>
      </c>
      <c r="Z811" s="107">
        <f t="shared" si="75"/>
        <v>-1.7361118882371018E-2</v>
      </c>
      <c r="AE811" s="90">
        <v>42447</v>
      </c>
      <c r="AF811" s="54">
        <v>21.894808000000001</v>
      </c>
      <c r="AG811" s="54">
        <v>19940400</v>
      </c>
      <c r="AH811" s="107">
        <f t="shared" si="76"/>
        <v>2.3979840334749536E-2</v>
      </c>
      <c r="AL811" s="10">
        <v>42811</v>
      </c>
      <c r="AM811">
        <v>2378.25</v>
      </c>
      <c r="AN811">
        <v>5179820000</v>
      </c>
      <c r="AO811" s="107">
        <f t="shared" si="77"/>
        <v>-2.0098934090192477E-3</v>
      </c>
    </row>
    <row r="812" spans="1:41" x14ac:dyDescent="0.15">
      <c r="A812" s="10">
        <v>42814</v>
      </c>
      <c r="B812" s="9">
        <v>42.848498999999997</v>
      </c>
      <c r="C812">
        <v>45654000</v>
      </c>
      <c r="D812" s="107">
        <f t="shared" si="73"/>
        <v>-1.6068217465447288E-2</v>
      </c>
      <c r="H812" s="90">
        <v>43087</v>
      </c>
      <c r="I812" s="54">
        <v>83.080001999999993</v>
      </c>
      <c r="J812" s="54">
        <v>2091500</v>
      </c>
      <c r="K812" s="107">
        <f t="shared" si="78"/>
        <v>-1.6730861417167397E-2</v>
      </c>
      <c r="O812" s="90">
        <v>44235</v>
      </c>
      <c r="P812" s="54">
        <v>80.730002999999996</v>
      </c>
      <c r="Q812" s="54">
        <v>1842200</v>
      </c>
      <c r="R812" s="107">
        <f t="shared" si="74"/>
        <v>4.4469179568840111E-2</v>
      </c>
      <c r="W812" s="90">
        <v>42450</v>
      </c>
      <c r="X812" s="54">
        <v>49.612197999999999</v>
      </c>
      <c r="Y812" s="54">
        <v>1017510</v>
      </c>
      <c r="Z812" s="107">
        <f t="shared" si="75"/>
        <v>9.7173058125745504E-2</v>
      </c>
      <c r="AE812" s="90">
        <v>42450</v>
      </c>
      <c r="AF812" s="54">
        <v>22.419841999999999</v>
      </c>
      <c r="AG812" s="54">
        <v>14712700</v>
      </c>
      <c r="AH812" s="107">
        <f t="shared" si="76"/>
        <v>-8.6280715091568982E-3</v>
      </c>
      <c r="AL812" s="10">
        <v>42814</v>
      </c>
      <c r="AM812">
        <v>2373.469971</v>
      </c>
      <c r="AN812">
        <v>3061560000</v>
      </c>
      <c r="AO812" s="107">
        <f t="shared" si="77"/>
        <v>-1.2407972866659844E-2</v>
      </c>
    </row>
    <row r="813" spans="1:41" x14ac:dyDescent="0.15">
      <c r="A813" s="10">
        <v>42815</v>
      </c>
      <c r="B813" s="9">
        <v>42.16</v>
      </c>
      <c r="C813">
        <v>87658000</v>
      </c>
      <c r="D813" s="107">
        <f t="shared" si="73"/>
        <v>5.7637571157496126E-3</v>
      </c>
      <c r="H813" s="90">
        <v>43088</v>
      </c>
      <c r="I813" s="54">
        <v>81.690002000000007</v>
      </c>
      <c r="J813" s="54">
        <v>1412600</v>
      </c>
      <c r="K813" s="107">
        <f t="shared" si="78"/>
        <v>-1.3465540128155817E-3</v>
      </c>
      <c r="O813" s="90">
        <v>44236</v>
      </c>
      <c r="P813" s="54">
        <v>84.32</v>
      </c>
      <c r="Q813" s="54">
        <v>1706000</v>
      </c>
      <c r="R813" s="107">
        <f t="shared" si="74"/>
        <v>1.7433598197343469E-2</v>
      </c>
      <c r="W813" s="90">
        <v>42451</v>
      </c>
      <c r="X813" s="54">
        <v>54.433166999999997</v>
      </c>
      <c r="Y813" s="54">
        <v>2625960</v>
      </c>
      <c r="Z813" s="107">
        <f t="shared" si="75"/>
        <v>2.0934056620295571E-2</v>
      </c>
      <c r="AE813" s="90">
        <v>42451</v>
      </c>
      <c r="AF813" s="54">
        <v>22.226402</v>
      </c>
      <c r="AG813" s="54">
        <v>8961000</v>
      </c>
      <c r="AH813" s="107">
        <f t="shared" si="76"/>
        <v>1.6579381584118646E-3</v>
      </c>
      <c r="AL813" s="10">
        <v>42815</v>
      </c>
      <c r="AM813">
        <v>2344.0200199999999</v>
      </c>
      <c r="AN813">
        <v>4278890000</v>
      </c>
      <c r="AO813" s="107">
        <f t="shared" si="77"/>
        <v>1.8898861623204422E-3</v>
      </c>
    </row>
    <row r="814" spans="1:41" x14ac:dyDescent="0.15">
      <c r="A814" s="10">
        <v>42816</v>
      </c>
      <c r="B814" s="9">
        <v>42.402999999999999</v>
      </c>
      <c r="C814">
        <v>53174000</v>
      </c>
      <c r="D814" s="107">
        <f t="shared" si="73"/>
        <v>-8.0185364243090529E-4</v>
      </c>
      <c r="H814" s="90">
        <v>43089</v>
      </c>
      <c r="I814" s="54">
        <v>81.580001999999993</v>
      </c>
      <c r="J814" s="54">
        <v>1925800</v>
      </c>
      <c r="K814" s="107">
        <f t="shared" si="78"/>
        <v>-3.2973804045751232E-2</v>
      </c>
      <c r="O814" s="90">
        <v>44237</v>
      </c>
      <c r="P814" s="54">
        <v>85.790001000000004</v>
      </c>
      <c r="Q814" s="54">
        <v>2031700</v>
      </c>
      <c r="R814" s="107">
        <f t="shared" si="74"/>
        <v>8.1594590493128116E-4</v>
      </c>
      <c r="W814" s="90">
        <v>42452</v>
      </c>
      <c r="X814" s="54">
        <v>55.572673999999999</v>
      </c>
      <c r="Y814" s="54">
        <v>1544720</v>
      </c>
      <c r="Z814" s="107">
        <f t="shared" si="75"/>
        <v>8.9905283305244499E-2</v>
      </c>
      <c r="AE814" s="90">
        <v>42452</v>
      </c>
      <c r="AF814" s="54">
        <v>22.263252000000001</v>
      </c>
      <c r="AG814" s="54">
        <v>7740900</v>
      </c>
      <c r="AH814" s="107">
        <f t="shared" si="76"/>
        <v>6.6196528701198964E-3</v>
      </c>
      <c r="AL814" s="10">
        <v>42816</v>
      </c>
      <c r="AM814">
        <v>2348.4499510000001</v>
      </c>
      <c r="AN814">
        <v>3575160000</v>
      </c>
      <c r="AO814" s="107">
        <f t="shared" si="77"/>
        <v>-1.0602695616058755E-3</v>
      </c>
    </row>
    <row r="815" spans="1:41" x14ac:dyDescent="0.15">
      <c r="A815" s="10">
        <v>42817</v>
      </c>
      <c r="B815" s="9">
        <v>42.368999000000002</v>
      </c>
      <c r="C815">
        <v>39060000</v>
      </c>
      <c r="D815" s="107">
        <f t="shared" si="73"/>
        <v>-2.0887913825862192E-3</v>
      </c>
      <c r="H815" s="90">
        <v>43090</v>
      </c>
      <c r="I815" s="54">
        <v>78.889999000000003</v>
      </c>
      <c r="J815" s="54">
        <v>2699100</v>
      </c>
      <c r="K815" s="107">
        <f t="shared" si="78"/>
        <v>8.1125618977382352E-3</v>
      </c>
      <c r="O815" s="90">
        <v>44238</v>
      </c>
      <c r="P815" s="54">
        <v>85.860000999999997</v>
      </c>
      <c r="Q815" s="54">
        <v>1640300</v>
      </c>
      <c r="R815" s="107">
        <f t="shared" si="74"/>
        <v>-9.317528426304178E-3</v>
      </c>
      <c r="W815" s="90">
        <v>42453</v>
      </c>
      <c r="X815" s="54">
        <v>60.568950999999998</v>
      </c>
      <c r="Y815" s="54">
        <v>2805740</v>
      </c>
      <c r="Z815" s="107">
        <f t="shared" si="75"/>
        <v>7.6700420319315121E-2</v>
      </c>
      <c r="AE815" s="90">
        <v>42453</v>
      </c>
      <c r="AF815" s="54">
        <v>22.410627000000002</v>
      </c>
      <c r="AG815" s="54">
        <v>13475100</v>
      </c>
      <c r="AH815" s="107">
        <f t="shared" si="76"/>
        <v>-8.6312176807904484E-3</v>
      </c>
      <c r="AL815" s="10">
        <v>42817</v>
      </c>
      <c r="AM815">
        <v>2345.959961</v>
      </c>
      <c r="AN815">
        <v>3262400000</v>
      </c>
      <c r="AO815" s="107">
        <f t="shared" si="77"/>
        <v>-8.4399607534479948E-4</v>
      </c>
    </row>
    <row r="816" spans="1:41" x14ac:dyDescent="0.15">
      <c r="A816" s="10">
        <v>42818</v>
      </c>
      <c r="B816" s="9">
        <v>42.280498999999999</v>
      </c>
      <c r="C816">
        <v>42766000</v>
      </c>
      <c r="D816" s="107">
        <f t="shared" si="73"/>
        <v>1.4309433765198332E-3</v>
      </c>
      <c r="H816" s="90">
        <v>43091</v>
      </c>
      <c r="I816" s="54">
        <v>79.529999000000004</v>
      </c>
      <c r="J816" s="54">
        <v>1429600</v>
      </c>
      <c r="K816" s="107">
        <f t="shared" si="78"/>
        <v>2.2004275392987216E-2</v>
      </c>
      <c r="O816" s="90">
        <v>44239</v>
      </c>
      <c r="P816" s="54">
        <v>85.059997999999993</v>
      </c>
      <c r="Q816" s="54">
        <v>1136300</v>
      </c>
      <c r="R816" s="107">
        <f t="shared" si="74"/>
        <v>-7.7591819364960513E-3</v>
      </c>
      <c r="W816" s="90">
        <v>42457</v>
      </c>
      <c r="X816" s="54">
        <v>65.214614999999995</v>
      </c>
      <c r="Y816" s="54">
        <v>1662290</v>
      </c>
      <c r="Z816" s="107">
        <f t="shared" si="75"/>
        <v>2.0161416271490706E-2</v>
      </c>
      <c r="AE816" s="90">
        <v>42457</v>
      </c>
      <c r="AF816" s="54">
        <v>22.217196000000001</v>
      </c>
      <c r="AG816" s="54">
        <v>5699700</v>
      </c>
      <c r="AH816" s="107">
        <f t="shared" si="76"/>
        <v>-8.2917754337685778E-4</v>
      </c>
      <c r="AL816" s="10">
        <v>42818</v>
      </c>
      <c r="AM816">
        <v>2343.9799800000001</v>
      </c>
      <c r="AN816">
        <v>2978530000</v>
      </c>
      <c r="AO816" s="107">
        <f t="shared" si="77"/>
        <v>-1.0195872065427158E-3</v>
      </c>
    </row>
    <row r="817" spans="1:41" x14ac:dyDescent="0.15">
      <c r="A817" s="10">
        <v>42821</v>
      </c>
      <c r="B817" s="9">
        <v>42.341000000000001</v>
      </c>
      <c r="C817">
        <v>55116000</v>
      </c>
      <c r="D817" s="107">
        <f t="shared" si="73"/>
        <v>1.0840532816891457E-2</v>
      </c>
      <c r="H817" s="90">
        <v>43095</v>
      </c>
      <c r="I817" s="54">
        <v>81.279999000000004</v>
      </c>
      <c r="J817" s="54">
        <v>1443100</v>
      </c>
      <c r="K817" s="107">
        <f t="shared" si="78"/>
        <v>-2.2145792595298364E-3</v>
      </c>
      <c r="O817" s="90">
        <v>44243</v>
      </c>
      <c r="P817" s="54">
        <v>84.400002000000001</v>
      </c>
      <c r="Q817" s="54">
        <v>1433300</v>
      </c>
      <c r="R817" s="107">
        <f t="shared" si="74"/>
        <v>-6.5758339673973043E-2</v>
      </c>
      <c r="W817" s="90">
        <v>42458</v>
      </c>
      <c r="X817" s="54">
        <v>66.529433999999995</v>
      </c>
      <c r="Y817" s="54">
        <v>2016530</v>
      </c>
      <c r="Z817" s="107">
        <f t="shared" si="75"/>
        <v>-2.7668114537093502E-2</v>
      </c>
      <c r="AE817" s="90">
        <v>42458</v>
      </c>
      <c r="AF817" s="54">
        <v>22.198774</v>
      </c>
      <c r="AG817" s="54">
        <v>13859700</v>
      </c>
      <c r="AH817" s="107">
        <f t="shared" si="76"/>
        <v>-2.4898221856757274E-3</v>
      </c>
      <c r="AL817" s="10">
        <v>42821</v>
      </c>
      <c r="AM817">
        <v>2341.5900879999999</v>
      </c>
      <c r="AN817">
        <v>3242300000</v>
      </c>
      <c r="AO817" s="107">
        <f t="shared" si="77"/>
        <v>7.251474152977444E-3</v>
      </c>
    </row>
    <row r="818" spans="1:41" x14ac:dyDescent="0.15">
      <c r="A818" s="10">
        <v>42822</v>
      </c>
      <c r="B818" s="9">
        <v>42.799999</v>
      </c>
      <c r="C818">
        <v>60832000</v>
      </c>
      <c r="D818" s="107">
        <f t="shared" si="73"/>
        <v>2.140189302340878E-2</v>
      </c>
      <c r="H818" s="90">
        <v>43096</v>
      </c>
      <c r="I818" s="54">
        <v>81.099997999999999</v>
      </c>
      <c r="J818" s="54">
        <v>1003400</v>
      </c>
      <c r="K818" s="107">
        <f t="shared" si="78"/>
        <v>-2.3427127581433504E-3</v>
      </c>
      <c r="O818" s="90">
        <v>44244</v>
      </c>
      <c r="P818" s="54">
        <v>78.849997999999999</v>
      </c>
      <c r="Q818" s="54">
        <v>2159000</v>
      </c>
      <c r="R818" s="107">
        <f t="shared" si="74"/>
        <v>-2.6125517466721981E-2</v>
      </c>
      <c r="W818" s="90">
        <v>42459</v>
      </c>
      <c r="X818" s="54">
        <v>64.688689999999994</v>
      </c>
      <c r="Y818" s="54">
        <v>1175770</v>
      </c>
      <c r="Z818" s="107">
        <f t="shared" si="75"/>
        <v>-3.7940279823257983E-2</v>
      </c>
      <c r="AE818" s="90">
        <v>42459</v>
      </c>
      <c r="AF818" s="54">
        <v>22.143502999999999</v>
      </c>
      <c r="AG818" s="54">
        <v>11125700</v>
      </c>
      <c r="AH818" s="107">
        <f t="shared" si="76"/>
        <v>-7.4874332213832329E-3</v>
      </c>
      <c r="AL818" s="10">
        <v>42822</v>
      </c>
      <c r="AM818">
        <v>2358.570068</v>
      </c>
      <c r="AN818">
        <v>3369120000</v>
      </c>
      <c r="AO818" s="107">
        <f t="shared" si="77"/>
        <v>1.0853249749627203E-3</v>
      </c>
    </row>
    <row r="819" spans="1:41" x14ac:dyDescent="0.15">
      <c r="A819" s="10">
        <v>42823</v>
      </c>
      <c r="B819" s="9">
        <v>43.716000000000001</v>
      </c>
      <c r="C819">
        <v>89716000</v>
      </c>
      <c r="D819" s="107">
        <f t="shared" si="73"/>
        <v>2.3103897886356251E-3</v>
      </c>
      <c r="H819" s="90">
        <v>43097</v>
      </c>
      <c r="I819" s="54">
        <v>80.910004000000001</v>
      </c>
      <c r="J819" s="54">
        <v>596600</v>
      </c>
      <c r="K819" s="107">
        <f t="shared" si="78"/>
        <v>-7.9101096077067723E-3</v>
      </c>
      <c r="O819" s="90">
        <v>44245</v>
      </c>
      <c r="P819" s="54">
        <v>76.790001000000004</v>
      </c>
      <c r="Q819" s="54">
        <v>1238900</v>
      </c>
      <c r="R819" s="107">
        <f t="shared" si="74"/>
        <v>3.6853782564737703E-2</v>
      </c>
      <c r="W819" s="90">
        <v>42460</v>
      </c>
      <c r="X819" s="54">
        <v>62.234383000000001</v>
      </c>
      <c r="Y819" s="54">
        <v>1230340</v>
      </c>
      <c r="Z819" s="107">
        <f t="shared" si="75"/>
        <v>6.3380318239838696E-2</v>
      </c>
      <c r="AE819" s="90">
        <v>42460</v>
      </c>
      <c r="AF819" s="54">
        <v>21.977705</v>
      </c>
      <c r="AG819" s="54">
        <v>14866600</v>
      </c>
      <c r="AH819" s="107">
        <f t="shared" si="76"/>
        <v>8.3825858978436862E-4</v>
      </c>
      <c r="AL819" s="10">
        <v>42823</v>
      </c>
      <c r="AM819">
        <v>2361.1298830000001</v>
      </c>
      <c r="AN819">
        <v>3107670000</v>
      </c>
      <c r="AO819" s="107">
        <f t="shared" si="77"/>
        <v>2.9351100292689392E-3</v>
      </c>
    </row>
    <row r="820" spans="1:41" x14ac:dyDescent="0.15">
      <c r="A820" s="10">
        <v>42824</v>
      </c>
      <c r="B820" s="9">
        <v>43.817000999999998</v>
      </c>
      <c r="C820">
        <v>55254000</v>
      </c>
      <c r="D820" s="107">
        <f t="shared" si="73"/>
        <v>1.1639294985067661E-2</v>
      </c>
      <c r="H820" s="90">
        <v>43098</v>
      </c>
      <c r="I820" s="54">
        <v>80.269997000000004</v>
      </c>
      <c r="J820" s="54">
        <v>964300</v>
      </c>
      <c r="K820" s="107">
        <f t="shared" si="78"/>
        <v>9.3434661521165641E-3</v>
      </c>
      <c r="O820" s="90">
        <v>44246</v>
      </c>
      <c r="P820" s="54">
        <v>79.620002999999997</v>
      </c>
      <c r="Q820" s="54">
        <v>2201500</v>
      </c>
      <c r="R820" s="107">
        <f t="shared" si="74"/>
        <v>-6.0914416192624277E-2</v>
      </c>
      <c r="W820" s="90">
        <v>42461</v>
      </c>
      <c r="X820" s="54">
        <v>66.178818000000007</v>
      </c>
      <c r="Y820" s="54">
        <v>1269090</v>
      </c>
      <c r="Z820" s="107">
        <f t="shared" si="75"/>
        <v>-2.649019811747011E-2</v>
      </c>
      <c r="AE820" s="90">
        <v>42461</v>
      </c>
      <c r="AF820" s="54">
        <v>21.996127999999999</v>
      </c>
      <c r="AG820" s="54">
        <v>11167900</v>
      </c>
      <c r="AH820" s="107">
        <f t="shared" si="76"/>
        <v>6.2815601000323351E-3</v>
      </c>
      <c r="AL820" s="10">
        <v>42824</v>
      </c>
      <c r="AM820">
        <v>2368.0600589999999</v>
      </c>
      <c r="AN820">
        <v>3159680000</v>
      </c>
      <c r="AO820" s="107">
        <f t="shared" si="77"/>
        <v>-2.2550475355151978E-3</v>
      </c>
    </row>
    <row r="821" spans="1:41" x14ac:dyDescent="0.15">
      <c r="A821" s="10">
        <v>42825</v>
      </c>
      <c r="B821" s="9">
        <v>44.326999999999998</v>
      </c>
      <c r="C821">
        <v>79152000</v>
      </c>
      <c r="D821" s="107">
        <f t="shared" si="73"/>
        <v>5.6060640241839543E-3</v>
      </c>
      <c r="H821" s="90">
        <v>43102</v>
      </c>
      <c r="I821" s="54">
        <v>81.019997000000004</v>
      </c>
      <c r="J821" s="54">
        <v>2045100</v>
      </c>
      <c r="K821" s="107">
        <f t="shared" si="78"/>
        <v>-3.1720563998539841E-2</v>
      </c>
      <c r="O821" s="90">
        <v>44249</v>
      </c>
      <c r="P821" s="54">
        <v>74.769997000000004</v>
      </c>
      <c r="Q821" s="54">
        <v>1899900</v>
      </c>
      <c r="R821" s="107">
        <f t="shared" si="74"/>
        <v>-2.9557296892763207E-2</v>
      </c>
      <c r="W821" s="90">
        <v>42464</v>
      </c>
      <c r="X821" s="54">
        <v>64.425728000000007</v>
      </c>
      <c r="Y821" s="54">
        <v>690530</v>
      </c>
      <c r="Z821" s="107">
        <f t="shared" si="75"/>
        <v>2.8571675588981993E-2</v>
      </c>
      <c r="AE821" s="90">
        <v>42464</v>
      </c>
      <c r="AF821" s="54">
        <v>22.134298000000001</v>
      </c>
      <c r="AG821" s="54">
        <v>12415900</v>
      </c>
      <c r="AH821" s="107">
        <f t="shared" si="76"/>
        <v>1.4981048868141222E-2</v>
      </c>
      <c r="AL821" s="10">
        <v>42825</v>
      </c>
      <c r="AM821">
        <v>2362.719971</v>
      </c>
      <c r="AN821">
        <v>3356740000</v>
      </c>
      <c r="AO821" s="107">
        <f t="shared" si="77"/>
        <v>-1.6421256211577306E-3</v>
      </c>
    </row>
    <row r="822" spans="1:41" x14ac:dyDescent="0.15">
      <c r="A822" s="10">
        <v>42828</v>
      </c>
      <c r="B822" s="9">
        <v>44.575499999999998</v>
      </c>
      <c r="C822">
        <v>68446000</v>
      </c>
      <c r="D822" s="107">
        <f t="shared" si="73"/>
        <v>1.7184305279806189E-2</v>
      </c>
      <c r="H822" s="90">
        <v>43103</v>
      </c>
      <c r="I822" s="54">
        <v>78.449996999999996</v>
      </c>
      <c r="J822" s="54">
        <v>2693900</v>
      </c>
      <c r="K822" s="107">
        <f t="shared" si="78"/>
        <v>1.0835003601083804E-2</v>
      </c>
      <c r="O822" s="90">
        <v>44250</v>
      </c>
      <c r="P822" s="54">
        <v>72.559997999999993</v>
      </c>
      <c r="Q822" s="54">
        <v>2238000</v>
      </c>
      <c r="R822" s="107">
        <f t="shared" si="74"/>
        <v>-2.342874926760441E-3</v>
      </c>
      <c r="W822" s="90">
        <v>42465</v>
      </c>
      <c r="X822" s="54">
        <v>66.266479000000004</v>
      </c>
      <c r="Y822" s="54">
        <v>2953500</v>
      </c>
      <c r="Z822" s="107">
        <f t="shared" si="75"/>
        <v>2.2486557645532868E-2</v>
      </c>
      <c r="AE822" s="90">
        <v>42465</v>
      </c>
      <c r="AF822" s="54">
        <v>22.465893000000001</v>
      </c>
      <c r="AG822" s="54">
        <v>16589800</v>
      </c>
      <c r="AH822" s="107">
        <f t="shared" si="76"/>
        <v>4.2640548497226316E-2</v>
      </c>
      <c r="AL822" s="10">
        <v>42828</v>
      </c>
      <c r="AM822">
        <v>2358.8400879999999</v>
      </c>
      <c r="AN822">
        <v>3418730000</v>
      </c>
      <c r="AO822" s="107">
        <f t="shared" si="77"/>
        <v>5.5952245627599595E-4</v>
      </c>
    </row>
    <row r="823" spans="1:41" x14ac:dyDescent="0.15">
      <c r="A823" s="10">
        <v>42829</v>
      </c>
      <c r="B823" s="9">
        <v>45.341498999999999</v>
      </c>
      <c r="C823">
        <v>99694000</v>
      </c>
      <c r="D823" s="107">
        <f t="shared" si="73"/>
        <v>2.7017633448775946E-3</v>
      </c>
      <c r="H823" s="90">
        <v>43104</v>
      </c>
      <c r="I823" s="54">
        <v>79.300003000000004</v>
      </c>
      <c r="J823" s="54">
        <v>1202300</v>
      </c>
      <c r="K823" s="107">
        <f t="shared" si="78"/>
        <v>1.828495517206985E-2</v>
      </c>
      <c r="O823" s="90">
        <v>44251</v>
      </c>
      <c r="P823" s="54">
        <v>72.389999000000003</v>
      </c>
      <c r="Q823" s="54">
        <v>1525900</v>
      </c>
      <c r="R823" s="107">
        <f t="shared" si="74"/>
        <v>-3.3844412679160274E-2</v>
      </c>
      <c r="W823" s="90">
        <v>42466</v>
      </c>
      <c r="X823" s="54">
        <v>67.756584000000004</v>
      </c>
      <c r="Y823" s="54">
        <v>1114180</v>
      </c>
      <c r="Z823" s="107">
        <f t="shared" si="75"/>
        <v>-2.1992032538122097E-2</v>
      </c>
      <c r="AE823" s="90">
        <v>42466</v>
      </c>
      <c r="AF823" s="54">
        <v>23.423850999999999</v>
      </c>
      <c r="AG823" s="54">
        <v>21660500</v>
      </c>
      <c r="AH823" s="107">
        <f t="shared" si="76"/>
        <v>-5.2300409527024305E-2</v>
      </c>
      <c r="AL823" s="10">
        <v>42829</v>
      </c>
      <c r="AM823">
        <v>2360.1599120000001</v>
      </c>
      <c r="AN823">
        <v>3208340000</v>
      </c>
      <c r="AO823" s="107">
        <f t="shared" si="77"/>
        <v>-3.0548612250135276E-3</v>
      </c>
    </row>
    <row r="824" spans="1:41" x14ac:dyDescent="0.15">
      <c r="A824" s="10">
        <v>42830</v>
      </c>
      <c r="B824" s="9">
        <v>45.464001000000003</v>
      </c>
      <c r="C824">
        <v>150168000</v>
      </c>
      <c r="D824" s="107">
        <f t="shared" si="73"/>
        <v>-1.2097483457296332E-2</v>
      </c>
      <c r="H824" s="90">
        <v>43105</v>
      </c>
      <c r="I824" s="54">
        <v>80.75</v>
      </c>
      <c r="J824" s="54">
        <v>1245900</v>
      </c>
      <c r="K824" s="107">
        <f t="shared" si="78"/>
        <v>2.8483009287925798E-2</v>
      </c>
      <c r="O824" s="90">
        <v>44252</v>
      </c>
      <c r="P824" s="54">
        <v>69.940002000000007</v>
      </c>
      <c r="Q824" s="54">
        <v>1784100</v>
      </c>
      <c r="R824" s="107">
        <f t="shared" si="74"/>
        <v>9.1078007118158055E-2</v>
      </c>
      <c r="W824" s="90">
        <v>42467</v>
      </c>
      <c r="X824" s="54">
        <v>66.266479000000004</v>
      </c>
      <c r="Y824" s="54">
        <v>1290580</v>
      </c>
      <c r="Z824" s="107">
        <f t="shared" si="75"/>
        <v>1.3227411705396319E-2</v>
      </c>
      <c r="AE824" s="90">
        <v>42467</v>
      </c>
      <c r="AF824" s="54">
        <v>22.198774</v>
      </c>
      <c r="AG824" s="54">
        <v>20124400</v>
      </c>
      <c r="AH824" s="107">
        <f t="shared" si="76"/>
        <v>-1.2449786641369753E-3</v>
      </c>
      <c r="AL824" s="10">
        <v>42830</v>
      </c>
      <c r="AM824">
        <v>2352.9499510000001</v>
      </c>
      <c r="AN824">
        <v>3780650000</v>
      </c>
      <c r="AO824" s="107">
        <f t="shared" si="77"/>
        <v>1.9295093795217433E-3</v>
      </c>
    </row>
    <row r="825" spans="1:41" x14ac:dyDescent="0.15">
      <c r="A825" s="10">
        <v>42831</v>
      </c>
      <c r="B825" s="9">
        <v>44.914000999999999</v>
      </c>
      <c r="C825">
        <v>126882000</v>
      </c>
      <c r="D825" s="107">
        <f t="shared" si="73"/>
        <v>-3.7850558003059698E-3</v>
      </c>
      <c r="H825" s="90">
        <v>43108</v>
      </c>
      <c r="I825" s="54">
        <v>83.050003000000004</v>
      </c>
      <c r="J825" s="54">
        <v>1591200</v>
      </c>
      <c r="K825" s="107">
        <f t="shared" si="78"/>
        <v>-2.1673725887764284E-2</v>
      </c>
      <c r="O825" s="90">
        <v>44253</v>
      </c>
      <c r="P825" s="54">
        <v>76.309997999999993</v>
      </c>
      <c r="Q825" s="54">
        <v>2522700</v>
      </c>
      <c r="R825" s="107">
        <f t="shared" si="74"/>
        <v>6.932250214447655E-2</v>
      </c>
      <c r="W825" s="90">
        <v>42468</v>
      </c>
      <c r="X825" s="54">
        <v>67.143012999999996</v>
      </c>
      <c r="Y825" s="54">
        <v>419750</v>
      </c>
      <c r="Z825" s="107">
        <f t="shared" si="75"/>
        <v>-2.4804189231126594E-2</v>
      </c>
      <c r="AE825" s="90">
        <v>42468</v>
      </c>
      <c r="AF825" s="54">
        <v>22.171137000000002</v>
      </c>
      <c r="AG825" s="54">
        <v>8497400</v>
      </c>
      <c r="AH825" s="107">
        <f t="shared" si="76"/>
        <v>-4.1554025849022125E-4</v>
      </c>
      <c r="AL825" s="10">
        <v>42831</v>
      </c>
      <c r="AM825">
        <v>2357.48999</v>
      </c>
      <c r="AN825">
        <v>3203250000</v>
      </c>
      <c r="AO825" s="107">
        <f t="shared" si="77"/>
        <v>-8.2713012919310991E-4</v>
      </c>
    </row>
    <row r="826" spans="1:41" x14ac:dyDescent="0.15">
      <c r="A826" s="10">
        <v>42832</v>
      </c>
      <c r="B826" s="9">
        <v>44.743999000000002</v>
      </c>
      <c r="C826">
        <v>74218000</v>
      </c>
      <c r="D826" s="107">
        <f t="shared" si="73"/>
        <v>1.3588459091463889E-2</v>
      </c>
      <c r="H826" s="90">
        <v>43109</v>
      </c>
      <c r="I826" s="54">
        <v>81.25</v>
      </c>
      <c r="J826" s="54">
        <v>1231500</v>
      </c>
      <c r="K826" s="107">
        <f t="shared" si="78"/>
        <v>2.1046141538461516E-2</v>
      </c>
      <c r="O826" s="90">
        <v>44256</v>
      </c>
      <c r="P826" s="54">
        <v>81.599997999999999</v>
      </c>
      <c r="Q826" s="54">
        <v>2177000</v>
      </c>
      <c r="R826" s="107">
        <f t="shared" si="74"/>
        <v>-5.2818591980847818E-2</v>
      </c>
      <c r="W826" s="90">
        <v>42471</v>
      </c>
      <c r="X826" s="54">
        <v>65.477585000000005</v>
      </c>
      <c r="Y826" s="54">
        <v>596540</v>
      </c>
      <c r="Z826" s="107">
        <f t="shared" si="75"/>
        <v>6.6932065377791616E-3</v>
      </c>
      <c r="AE826" s="90">
        <v>42471</v>
      </c>
      <c r="AF826" s="54">
        <v>22.161923999999999</v>
      </c>
      <c r="AG826" s="54">
        <v>7405100</v>
      </c>
      <c r="AH826" s="107">
        <f t="shared" si="76"/>
        <v>1.496278030734155E-2</v>
      </c>
      <c r="AL826" s="10">
        <v>42832</v>
      </c>
      <c r="AM826">
        <v>2355.540039</v>
      </c>
      <c r="AN826">
        <v>3054700000</v>
      </c>
      <c r="AO826" s="107">
        <f t="shared" si="77"/>
        <v>6.8768646390227062E-4</v>
      </c>
    </row>
    <row r="827" spans="1:41" x14ac:dyDescent="0.15">
      <c r="A827" s="10">
        <v>42835</v>
      </c>
      <c r="B827" s="9">
        <v>45.352001000000001</v>
      </c>
      <c r="C827">
        <v>63686000</v>
      </c>
      <c r="D827" s="107">
        <f t="shared" si="73"/>
        <v>-5.1596620841493079E-3</v>
      </c>
      <c r="H827" s="90">
        <v>43110</v>
      </c>
      <c r="I827" s="54">
        <v>82.959998999999996</v>
      </c>
      <c r="J827" s="54">
        <v>1216500</v>
      </c>
      <c r="K827" s="107">
        <f t="shared" si="78"/>
        <v>2.9291225039672408E-2</v>
      </c>
      <c r="O827" s="90">
        <v>44257</v>
      </c>
      <c r="P827" s="54">
        <v>77.290001000000004</v>
      </c>
      <c r="Q827" s="54">
        <v>1145100</v>
      </c>
      <c r="R827" s="107">
        <f t="shared" si="74"/>
        <v>-6.1068714438236471E-2</v>
      </c>
      <c r="W827" s="90">
        <v>42472</v>
      </c>
      <c r="X827" s="54">
        <v>65.915840000000003</v>
      </c>
      <c r="Y827" s="54">
        <v>703480</v>
      </c>
      <c r="Z827" s="107">
        <f t="shared" si="75"/>
        <v>5.3194952836830289E-3</v>
      </c>
      <c r="AE827" s="90">
        <v>42472</v>
      </c>
      <c r="AF827" s="54">
        <v>22.493528000000001</v>
      </c>
      <c r="AG827" s="54">
        <v>8928000</v>
      </c>
      <c r="AH827" s="107">
        <f t="shared" si="76"/>
        <v>2.7026885244502363E-2</v>
      </c>
      <c r="AL827" s="10">
        <v>42835</v>
      </c>
      <c r="AM827">
        <v>2357.1599120000001</v>
      </c>
      <c r="AN827">
        <v>2792570000</v>
      </c>
      <c r="AO827" s="107">
        <f t="shared" si="77"/>
        <v>-1.4338793828936325E-3</v>
      </c>
    </row>
    <row r="828" spans="1:41" x14ac:dyDescent="0.15">
      <c r="A828" s="10">
        <v>42836</v>
      </c>
      <c r="B828" s="9">
        <v>45.118000000000002</v>
      </c>
      <c r="C828">
        <v>60254000</v>
      </c>
      <c r="D828" s="107">
        <f t="shared" si="73"/>
        <v>-6.7932754111441618E-3</v>
      </c>
      <c r="H828" s="90">
        <v>43111</v>
      </c>
      <c r="I828" s="54">
        <v>85.389999000000003</v>
      </c>
      <c r="J828" s="54">
        <v>1177300</v>
      </c>
      <c r="K828" s="107">
        <f t="shared" si="78"/>
        <v>2.2251200635332591E-3</v>
      </c>
      <c r="O828" s="90">
        <v>44258</v>
      </c>
      <c r="P828" s="54">
        <v>72.569999999999993</v>
      </c>
      <c r="Q828" s="54">
        <v>1584800</v>
      </c>
      <c r="R828" s="107">
        <f t="shared" si="74"/>
        <v>-3.6792035276284829E-2</v>
      </c>
      <c r="W828" s="90">
        <v>42473</v>
      </c>
      <c r="X828" s="54">
        <v>66.266479000000004</v>
      </c>
      <c r="Y828" s="54">
        <v>484620</v>
      </c>
      <c r="Z828" s="107">
        <f t="shared" si="75"/>
        <v>-9.2594930236146178E-3</v>
      </c>
      <c r="AE828" s="90">
        <v>42473</v>
      </c>
      <c r="AF828" s="54">
        <v>23.101458000000001</v>
      </c>
      <c r="AG828" s="54">
        <v>17002200</v>
      </c>
      <c r="AH828" s="107">
        <f t="shared" si="76"/>
        <v>5.1834390712481859E-3</v>
      </c>
      <c r="AL828" s="10">
        <v>42836</v>
      </c>
      <c r="AM828">
        <v>2353.780029</v>
      </c>
      <c r="AN828">
        <v>3120900000</v>
      </c>
      <c r="AO828" s="107">
        <f t="shared" si="77"/>
        <v>-3.7599507562140477E-3</v>
      </c>
    </row>
    <row r="829" spans="1:41" x14ac:dyDescent="0.15">
      <c r="A829" s="10">
        <v>42837</v>
      </c>
      <c r="B829" s="9">
        <v>44.811501</v>
      </c>
      <c r="C829">
        <v>49122000</v>
      </c>
      <c r="D829" s="107">
        <f t="shared" si="73"/>
        <v>-1.2898474434052121E-2</v>
      </c>
      <c r="H829" s="90">
        <v>43112</v>
      </c>
      <c r="I829" s="54">
        <v>85.580001999999993</v>
      </c>
      <c r="J829" s="54">
        <v>1135600</v>
      </c>
      <c r="K829" s="107">
        <f t="shared" si="78"/>
        <v>-1.2619794049549049E-2</v>
      </c>
      <c r="O829" s="90">
        <v>44259</v>
      </c>
      <c r="P829" s="54">
        <v>69.900002000000001</v>
      </c>
      <c r="Q829" s="54">
        <v>2676500</v>
      </c>
      <c r="R829" s="107">
        <f t="shared" si="74"/>
        <v>4.4349040218911506E-2</v>
      </c>
      <c r="W829" s="90">
        <v>42474</v>
      </c>
      <c r="X829" s="54">
        <v>65.652884999999998</v>
      </c>
      <c r="Y829" s="54">
        <v>613190</v>
      </c>
      <c r="Z829" s="107">
        <f t="shared" si="75"/>
        <v>-6.6755634577216894E-3</v>
      </c>
      <c r="AE829" s="90">
        <v>42474</v>
      </c>
      <c r="AF829" s="54">
        <v>23.221202999999999</v>
      </c>
      <c r="AG829" s="54">
        <v>7870500</v>
      </c>
      <c r="AH829" s="107">
        <f t="shared" si="76"/>
        <v>3.9657721436747728E-4</v>
      </c>
      <c r="AL829" s="10">
        <v>42837</v>
      </c>
      <c r="AM829">
        <v>2344.929932</v>
      </c>
      <c r="AN829">
        <v>3201300000</v>
      </c>
      <c r="AO829" s="107">
        <f t="shared" si="77"/>
        <v>-6.8146944528830744E-3</v>
      </c>
    </row>
    <row r="830" spans="1:41" x14ac:dyDescent="0.15">
      <c r="A830" s="10">
        <v>42838</v>
      </c>
      <c r="B830" s="9">
        <v>44.233500999999997</v>
      </c>
      <c r="C830">
        <v>63492000</v>
      </c>
      <c r="D830" s="107">
        <f t="shared" si="73"/>
        <v>1.9577876053717747E-2</v>
      </c>
      <c r="H830" s="90">
        <v>43116</v>
      </c>
      <c r="I830" s="54">
        <v>84.5</v>
      </c>
      <c r="J830" s="54">
        <v>1115900</v>
      </c>
      <c r="K830" s="107">
        <f t="shared" si="78"/>
        <v>1.2544355029585619E-2</v>
      </c>
      <c r="O830" s="90">
        <v>44260</v>
      </c>
      <c r="P830" s="54">
        <v>73</v>
      </c>
      <c r="Q830" s="54">
        <v>3305600</v>
      </c>
      <c r="R830" s="107">
        <f t="shared" si="74"/>
        <v>-6.136990410958898E-2</v>
      </c>
      <c r="W830" s="90">
        <v>42475</v>
      </c>
      <c r="X830" s="54">
        <v>65.214614999999995</v>
      </c>
      <c r="Y830" s="54">
        <v>892110</v>
      </c>
      <c r="Z830" s="107">
        <f t="shared" si="75"/>
        <v>-2.5537358458682879E-2</v>
      </c>
      <c r="AE830" s="90">
        <v>42475</v>
      </c>
      <c r="AF830" s="54">
        <v>23.230412000000001</v>
      </c>
      <c r="AG830" s="54">
        <v>6344600</v>
      </c>
      <c r="AH830" s="107">
        <f t="shared" si="76"/>
        <v>3.5686840164521616E-3</v>
      </c>
      <c r="AL830" s="10">
        <v>42838</v>
      </c>
      <c r="AM830">
        <v>2328.9499510000001</v>
      </c>
      <c r="AN830">
        <v>3146380000</v>
      </c>
      <c r="AO830" s="107">
        <f t="shared" si="77"/>
        <v>8.6133491152897701E-3</v>
      </c>
    </row>
    <row r="831" spans="1:41" x14ac:dyDescent="0.15">
      <c r="A831" s="10">
        <v>42842</v>
      </c>
      <c r="B831" s="9">
        <v>45.099499000000002</v>
      </c>
      <c r="C831">
        <v>57094000</v>
      </c>
      <c r="D831" s="107">
        <f t="shared" si="73"/>
        <v>1.9845009808201475E-3</v>
      </c>
      <c r="H831" s="90">
        <v>43117</v>
      </c>
      <c r="I831" s="54">
        <v>85.559997999999993</v>
      </c>
      <c r="J831" s="54">
        <v>989800</v>
      </c>
      <c r="K831" s="107">
        <f t="shared" si="78"/>
        <v>0</v>
      </c>
      <c r="O831" s="90">
        <v>44263</v>
      </c>
      <c r="P831" s="54">
        <v>68.519997000000004</v>
      </c>
      <c r="Q831" s="54">
        <v>5107000</v>
      </c>
      <c r="R831" s="107">
        <f t="shared" si="74"/>
        <v>-0.28152361127511438</v>
      </c>
      <c r="W831" s="90">
        <v>42478</v>
      </c>
      <c r="X831" s="54">
        <v>63.549205999999998</v>
      </c>
      <c r="Y831" s="54">
        <v>691580</v>
      </c>
      <c r="Z831" s="107">
        <f t="shared" si="75"/>
        <v>-5.3793433705528915E-2</v>
      </c>
      <c r="AE831" s="90">
        <v>42478</v>
      </c>
      <c r="AF831" s="54">
        <v>23.313313999999998</v>
      </c>
      <c r="AG831" s="54">
        <v>5954700</v>
      </c>
      <c r="AH831" s="107">
        <f t="shared" si="76"/>
        <v>-3.9904922998077352E-2</v>
      </c>
      <c r="AL831" s="10">
        <v>42842</v>
      </c>
      <c r="AM831">
        <v>2349.01001</v>
      </c>
      <c r="AN831">
        <v>2826890000</v>
      </c>
      <c r="AO831" s="107">
        <f t="shared" si="77"/>
        <v>-2.9033801350211164E-3</v>
      </c>
    </row>
    <row r="832" spans="1:41" x14ac:dyDescent="0.15">
      <c r="A832" s="10">
        <v>42843</v>
      </c>
      <c r="B832" s="9">
        <v>45.188999000000003</v>
      </c>
      <c r="C832">
        <v>59984000</v>
      </c>
      <c r="D832" s="107">
        <f t="shared" si="73"/>
        <v>-5.0676050602492806E-3</v>
      </c>
      <c r="H832" s="90">
        <v>43118</v>
      </c>
      <c r="I832" s="54">
        <v>85.559997999999993</v>
      </c>
      <c r="J832" s="54">
        <v>680800</v>
      </c>
      <c r="K832" s="107">
        <f t="shared" si="78"/>
        <v>2.6647943586908474E-2</v>
      </c>
      <c r="O832" s="90">
        <v>44264</v>
      </c>
      <c r="P832" s="54">
        <v>49.23</v>
      </c>
      <c r="Q832" s="54">
        <v>16359100</v>
      </c>
      <c r="R832" s="107">
        <f t="shared" si="74"/>
        <v>-1.5437720901888996E-2</v>
      </c>
      <c r="W832" s="90">
        <v>42479</v>
      </c>
      <c r="X832" s="54">
        <v>60.130676000000001</v>
      </c>
      <c r="Y832" s="54">
        <v>1602800</v>
      </c>
      <c r="Z832" s="107">
        <f t="shared" si="75"/>
        <v>-6.1224274278905533E-2</v>
      </c>
      <c r="AE832" s="90">
        <v>42479</v>
      </c>
      <c r="AF832" s="54">
        <v>22.382998000000001</v>
      </c>
      <c r="AG832" s="54">
        <v>20833700</v>
      </c>
      <c r="AH832" s="107">
        <f t="shared" si="76"/>
        <v>1.4814637431500577E-2</v>
      </c>
      <c r="AL832" s="10">
        <v>42843</v>
      </c>
      <c r="AM832">
        <v>2342.1899410000001</v>
      </c>
      <c r="AN832">
        <v>3272210000</v>
      </c>
      <c r="AO832" s="107">
        <f t="shared" si="77"/>
        <v>-1.7163505528009493E-3</v>
      </c>
    </row>
    <row r="833" spans="1:41" x14ac:dyDescent="0.15">
      <c r="A833" s="10">
        <v>42844</v>
      </c>
      <c r="B833" s="9">
        <v>44.959999000000003</v>
      </c>
      <c r="C833">
        <v>57404000</v>
      </c>
      <c r="D833" s="107">
        <f t="shared" si="73"/>
        <v>3.1806495369359755E-3</v>
      </c>
      <c r="H833" s="90">
        <v>43119</v>
      </c>
      <c r="I833" s="54">
        <v>87.839995999999999</v>
      </c>
      <c r="J833" s="54">
        <v>988500</v>
      </c>
      <c r="K833" s="107">
        <f t="shared" si="78"/>
        <v>3.1876174038077076E-2</v>
      </c>
      <c r="O833" s="90">
        <v>44265</v>
      </c>
      <c r="P833" s="54">
        <v>48.470001000000003</v>
      </c>
      <c r="Q833" s="54">
        <v>5663200</v>
      </c>
      <c r="R833" s="107">
        <f t="shared" si="74"/>
        <v>5.0753021441035218E-2</v>
      </c>
      <c r="W833" s="90">
        <v>42480</v>
      </c>
      <c r="X833" s="54">
        <v>56.449218999999999</v>
      </c>
      <c r="Y833" s="54">
        <v>2320130</v>
      </c>
      <c r="Z833" s="107">
        <f t="shared" si="75"/>
        <v>-2.0186479462187101E-2</v>
      </c>
      <c r="AE833" s="90">
        <v>42480</v>
      </c>
      <c r="AF833" s="54">
        <v>22.714594000000002</v>
      </c>
      <c r="AG833" s="54">
        <v>8495100</v>
      </c>
      <c r="AH833" s="107">
        <f t="shared" si="76"/>
        <v>1.2164866340995673E-3</v>
      </c>
      <c r="AL833" s="10">
        <v>42844</v>
      </c>
      <c r="AM833">
        <v>2338.169922</v>
      </c>
      <c r="AN833">
        <v>3521160000</v>
      </c>
      <c r="AO833" s="107">
        <f t="shared" si="77"/>
        <v>7.5572634109009051E-3</v>
      </c>
    </row>
    <row r="834" spans="1:41" x14ac:dyDescent="0.15">
      <c r="A834" s="10">
        <v>42845</v>
      </c>
      <c r="B834" s="9">
        <v>45.103000999999999</v>
      </c>
      <c r="C834">
        <v>56288000</v>
      </c>
      <c r="D834" s="107">
        <f t="shared" si="73"/>
        <v>-3.9133316206608759E-3</v>
      </c>
      <c r="H834" s="90">
        <v>43122</v>
      </c>
      <c r="I834" s="54">
        <v>90.639999000000003</v>
      </c>
      <c r="J834" s="54">
        <v>2507900</v>
      </c>
      <c r="K834" s="107">
        <f t="shared" si="78"/>
        <v>-5.0750110886474964E-3</v>
      </c>
      <c r="O834" s="90">
        <v>44266</v>
      </c>
      <c r="P834" s="54">
        <v>50.93</v>
      </c>
      <c r="Q834" s="54">
        <v>3921900</v>
      </c>
      <c r="R834" s="107">
        <f t="shared" si="74"/>
        <v>5.7726271352837255E-2</v>
      </c>
      <c r="W834" s="90">
        <v>42481</v>
      </c>
      <c r="X834" s="54">
        <v>55.309708000000001</v>
      </c>
      <c r="Y834" s="54">
        <v>1229530</v>
      </c>
      <c r="Z834" s="107">
        <f t="shared" si="75"/>
        <v>-1.7432527396456288E-2</v>
      </c>
      <c r="AE834" s="90">
        <v>42481</v>
      </c>
      <c r="AF834" s="54">
        <v>22.742225999999999</v>
      </c>
      <c r="AG834" s="54">
        <v>8403900</v>
      </c>
      <c r="AH834" s="107">
        <f t="shared" si="76"/>
        <v>-1.1745683997687717E-2</v>
      </c>
      <c r="AL834" s="10">
        <v>42845</v>
      </c>
      <c r="AM834">
        <v>2355.8400879999999</v>
      </c>
      <c r="AN834">
        <v>3648990000</v>
      </c>
      <c r="AO834" s="107">
        <f t="shared" si="77"/>
        <v>-3.0350731513657525E-3</v>
      </c>
    </row>
    <row r="835" spans="1:41" x14ac:dyDescent="0.15">
      <c r="A835" s="10">
        <v>42846</v>
      </c>
      <c r="B835" s="9">
        <v>44.926498000000002</v>
      </c>
      <c r="C835">
        <v>48410000</v>
      </c>
      <c r="D835" s="107">
        <f t="shared" ref="D835:D898" si="79">B836/B835-1</f>
        <v>9.8828312858927347E-3</v>
      </c>
      <c r="H835" s="90">
        <v>43123</v>
      </c>
      <c r="I835" s="54">
        <v>90.18</v>
      </c>
      <c r="J835" s="54">
        <v>1259500</v>
      </c>
      <c r="K835" s="107">
        <f t="shared" si="78"/>
        <v>7.3186515857173173E-3</v>
      </c>
      <c r="O835" s="90">
        <v>44267</v>
      </c>
      <c r="P835" s="54">
        <v>53.869999</v>
      </c>
      <c r="Q835" s="54">
        <v>2777400</v>
      </c>
      <c r="R835" s="107">
        <f t="shared" ref="R835:R898" si="80">P836/P835-1</f>
        <v>0.10878041783516634</v>
      </c>
      <c r="W835" s="90">
        <v>42482</v>
      </c>
      <c r="X835" s="54">
        <v>54.34552</v>
      </c>
      <c r="Y835" s="54">
        <v>1096890</v>
      </c>
      <c r="Z835" s="107">
        <f t="shared" si="75"/>
        <v>-1.1290259068272746E-2</v>
      </c>
      <c r="AE835" s="90">
        <v>42482</v>
      </c>
      <c r="AF835" s="54">
        <v>22.475103000000001</v>
      </c>
      <c r="AG835" s="54">
        <v>10639600</v>
      </c>
      <c r="AH835" s="107">
        <f t="shared" si="76"/>
        <v>-7.3770518426545806E-3</v>
      </c>
      <c r="AL835" s="10">
        <v>42846</v>
      </c>
      <c r="AM835">
        <v>2348.6899410000001</v>
      </c>
      <c r="AN835">
        <v>3524160000</v>
      </c>
      <c r="AO835" s="107">
        <f t="shared" si="77"/>
        <v>1.0840068991465168E-2</v>
      </c>
    </row>
    <row r="836" spans="1:41" x14ac:dyDescent="0.15">
      <c r="A836" s="10">
        <v>42849</v>
      </c>
      <c r="B836" s="9">
        <v>45.370499000000002</v>
      </c>
      <c r="C836">
        <v>62458000</v>
      </c>
      <c r="D836" s="107">
        <f t="shared" si="79"/>
        <v>2.314719968143919E-4</v>
      </c>
      <c r="H836" s="90">
        <v>43124</v>
      </c>
      <c r="I836" s="54">
        <v>90.839995999999999</v>
      </c>
      <c r="J836" s="54">
        <v>1292300</v>
      </c>
      <c r="K836" s="107">
        <f t="shared" si="78"/>
        <v>3.5227654567488997E-3</v>
      </c>
      <c r="O836" s="90">
        <v>44270</v>
      </c>
      <c r="P836" s="54">
        <v>59.73</v>
      </c>
      <c r="Q836" s="54">
        <v>4737000</v>
      </c>
      <c r="R836" s="107">
        <f t="shared" si="80"/>
        <v>-5.700651264021428E-2</v>
      </c>
      <c r="W836" s="90">
        <v>42485</v>
      </c>
      <c r="X836" s="54">
        <v>53.731945000000003</v>
      </c>
      <c r="Y836" s="54">
        <v>1396110</v>
      </c>
      <c r="Z836" s="107">
        <f t="shared" ref="Z836:Z899" si="81">X837/X836-1</f>
        <v>-4.7308263268712958E-2</v>
      </c>
      <c r="AE836" s="90">
        <v>42485</v>
      </c>
      <c r="AF836" s="54">
        <v>22.309303</v>
      </c>
      <c r="AG836" s="54">
        <v>16246800</v>
      </c>
      <c r="AH836" s="107">
        <f t="shared" ref="AH836:AH899" si="82">AF837/AF836-1</f>
        <v>1.1147860603264892E-2</v>
      </c>
      <c r="AL836" s="10">
        <v>42849</v>
      </c>
      <c r="AM836">
        <v>2374.1499020000001</v>
      </c>
      <c r="AN836">
        <v>3711170000</v>
      </c>
      <c r="AO836" s="107">
        <f t="shared" ref="AO836:AO899" si="83">AM837/AM836-1</f>
        <v>6.090687444722187E-3</v>
      </c>
    </row>
    <row r="837" spans="1:41" x14ac:dyDescent="0.15">
      <c r="A837" s="10">
        <v>42850</v>
      </c>
      <c r="B837" s="9">
        <v>45.381000999999998</v>
      </c>
      <c r="C837">
        <v>67612000</v>
      </c>
      <c r="D837" s="107">
        <f t="shared" si="79"/>
        <v>1.8399550067218495E-3</v>
      </c>
      <c r="H837" s="90">
        <v>43125</v>
      </c>
      <c r="I837" s="54">
        <v>91.160004000000001</v>
      </c>
      <c r="J837" s="54">
        <v>908600</v>
      </c>
      <c r="K837" s="107">
        <f t="shared" ref="K837:K900" si="84">I838/I837-1</f>
        <v>2.3475196424958433E-2</v>
      </c>
      <c r="O837" s="90">
        <v>44271</v>
      </c>
      <c r="P837" s="54">
        <v>56.325001</v>
      </c>
      <c r="Q837" s="54">
        <v>3028300</v>
      </c>
      <c r="R837" s="107">
        <f t="shared" si="80"/>
        <v>-2.7785228090808189E-2</v>
      </c>
      <c r="W837" s="90">
        <v>42486</v>
      </c>
      <c r="X837" s="54">
        <v>51.189979999999998</v>
      </c>
      <c r="Y837" s="54">
        <v>1579350</v>
      </c>
      <c r="Z837" s="107">
        <f t="shared" si="81"/>
        <v>3.5958677850626231E-2</v>
      </c>
      <c r="AE837" s="90">
        <v>42486</v>
      </c>
      <c r="AF837" s="54">
        <v>22.558004</v>
      </c>
      <c r="AG837" s="54">
        <v>18002700</v>
      </c>
      <c r="AH837" s="107">
        <f t="shared" si="82"/>
        <v>3.1850069713614815E-2</v>
      </c>
      <c r="AL837" s="10">
        <v>42850</v>
      </c>
      <c r="AM837">
        <v>2388.610107</v>
      </c>
      <c r="AN837">
        <v>4005820000</v>
      </c>
      <c r="AO837" s="107">
        <f t="shared" si="83"/>
        <v>-4.8570337896503002E-4</v>
      </c>
    </row>
    <row r="838" spans="1:41" x14ac:dyDescent="0.15">
      <c r="A838" s="10">
        <v>42851</v>
      </c>
      <c r="B838" s="9">
        <v>45.464500000000001</v>
      </c>
      <c r="C838">
        <v>52178000</v>
      </c>
      <c r="D838" s="107">
        <f t="shared" si="79"/>
        <v>9.9967887032739178E-3</v>
      </c>
      <c r="H838" s="90">
        <v>43126</v>
      </c>
      <c r="I838" s="54">
        <v>93.300003000000004</v>
      </c>
      <c r="J838" s="54">
        <v>922300</v>
      </c>
      <c r="K838" s="107">
        <f t="shared" si="84"/>
        <v>1.1361178627186108E-2</v>
      </c>
      <c r="O838" s="90">
        <v>44272</v>
      </c>
      <c r="P838" s="54">
        <v>54.759998000000003</v>
      </c>
      <c r="Q838" s="54">
        <v>2386500</v>
      </c>
      <c r="R838" s="107">
        <f t="shared" si="80"/>
        <v>-4.163619582308975E-2</v>
      </c>
      <c r="W838" s="90">
        <v>42487</v>
      </c>
      <c r="X838" s="54">
        <v>53.030704</v>
      </c>
      <c r="Y838" s="54">
        <v>1156950</v>
      </c>
      <c r="Z838" s="107">
        <f t="shared" si="81"/>
        <v>-4.9586745067536908E-3</v>
      </c>
      <c r="AE838" s="90">
        <v>42487</v>
      </c>
      <c r="AF838" s="54">
        <v>23.276478000000001</v>
      </c>
      <c r="AG838" s="54">
        <v>29282900</v>
      </c>
      <c r="AH838" s="107">
        <f t="shared" si="82"/>
        <v>-2.5722362292095902E-2</v>
      </c>
      <c r="AL838" s="10">
        <v>42851</v>
      </c>
      <c r="AM838">
        <v>2387.4499510000001</v>
      </c>
      <c r="AN838">
        <v>4111350000</v>
      </c>
      <c r="AO838" s="107">
        <f t="shared" si="83"/>
        <v>5.5292007250118402E-4</v>
      </c>
    </row>
    <row r="839" spans="1:41" x14ac:dyDescent="0.15">
      <c r="A839" s="10">
        <v>42852</v>
      </c>
      <c r="B839" s="9">
        <v>45.918998999999999</v>
      </c>
      <c r="C839">
        <v>106110000</v>
      </c>
      <c r="D839" s="107">
        <f t="shared" si="79"/>
        <v>7.1974783248214269E-3</v>
      </c>
      <c r="H839" s="90">
        <v>43129</v>
      </c>
      <c r="I839" s="54">
        <v>94.360000999999997</v>
      </c>
      <c r="J839" s="54">
        <v>1150600</v>
      </c>
      <c r="K839" s="107">
        <f t="shared" si="84"/>
        <v>-1.462481968392515E-2</v>
      </c>
      <c r="O839" s="90">
        <v>44273</v>
      </c>
      <c r="P839" s="54">
        <v>52.48</v>
      </c>
      <c r="Q839" s="54">
        <v>1995400</v>
      </c>
      <c r="R839" s="107">
        <f t="shared" si="80"/>
        <v>-9.7179687499998613E-3</v>
      </c>
      <c r="W839" s="90">
        <v>42488</v>
      </c>
      <c r="X839" s="54">
        <v>52.767741999999998</v>
      </c>
      <c r="Y839" s="54">
        <v>613050</v>
      </c>
      <c r="Z839" s="107">
        <f t="shared" si="81"/>
        <v>-2.3255761067054959E-2</v>
      </c>
      <c r="AE839" s="90">
        <v>42488</v>
      </c>
      <c r="AF839" s="54">
        <v>22.677752000000002</v>
      </c>
      <c r="AG839" s="54">
        <v>13422100</v>
      </c>
      <c r="AH839" s="107">
        <f t="shared" si="82"/>
        <v>-7.7174757004133676E-3</v>
      </c>
      <c r="AL839" s="10">
        <v>42852</v>
      </c>
      <c r="AM839">
        <v>2388.7700199999999</v>
      </c>
      <c r="AN839">
        <v>4099940000</v>
      </c>
      <c r="AO839" s="107">
        <f t="shared" si="83"/>
        <v>-1.9131473359665918E-3</v>
      </c>
    </row>
    <row r="840" spans="1:41" x14ac:dyDescent="0.15">
      <c r="A840" s="10">
        <v>42853</v>
      </c>
      <c r="B840" s="9">
        <v>46.249499999999998</v>
      </c>
      <c r="C840">
        <v>147294000</v>
      </c>
      <c r="D840" s="107">
        <f t="shared" si="79"/>
        <v>2.512457431972237E-2</v>
      </c>
      <c r="H840" s="90">
        <v>43130</v>
      </c>
      <c r="I840" s="54">
        <v>92.980002999999996</v>
      </c>
      <c r="J840" s="54">
        <v>849000</v>
      </c>
      <c r="K840" s="107">
        <f t="shared" si="84"/>
        <v>-1.0432361461635953E-2</v>
      </c>
      <c r="O840" s="90">
        <v>44274</v>
      </c>
      <c r="P840" s="54">
        <v>51.970001000000003</v>
      </c>
      <c r="Q840" s="54">
        <v>2523000</v>
      </c>
      <c r="R840" s="107">
        <f t="shared" si="80"/>
        <v>1.1737559904992034E-2</v>
      </c>
      <c r="W840" s="90">
        <v>42489</v>
      </c>
      <c r="X840" s="54">
        <v>51.540588</v>
      </c>
      <c r="Y840" s="54">
        <v>920670</v>
      </c>
      <c r="Z840" s="107">
        <f t="shared" si="81"/>
        <v>-8.5034730298381156E-3</v>
      </c>
      <c r="AE840" s="90">
        <v>42489</v>
      </c>
      <c r="AF840" s="54">
        <v>22.502737</v>
      </c>
      <c r="AG840" s="54">
        <v>20154900</v>
      </c>
      <c r="AH840" s="107">
        <f t="shared" si="82"/>
        <v>-6.9584424330249028E-3</v>
      </c>
      <c r="AL840" s="10">
        <v>42853</v>
      </c>
      <c r="AM840">
        <v>2384.1999510000001</v>
      </c>
      <c r="AN840">
        <v>3721350000</v>
      </c>
      <c r="AO840" s="107">
        <f t="shared" si="83"/>
        <v>1.7322905313656989E-3</v>
      </c>
    </row>
    <row r="841" spans="1:41" x14ac:dyDescent="0.15">
      <c r="A841" s="10">
        <v>42856</v>
      </c>
      <c r="B841" s="9">
        <v>47.411498999999999</v>
      </c>
      <c r="C841">
        <v>109330000</v>
      </c>
      <c r="D841" s="107">
        <f t="shared" si="79"/>
        <v>-1.3604083684424229E-3</v>
      </c>
      <c r="H841" s="90">
        <v>43131</v>
      </c>
      <c r="I841" s="54">
        <v>92.010002</v>
      </c>
      <c r="J841" s="54">
        <v>715900</v>
      </c>
      <c r="K841" s="107">
        <f t="shared" si="84"/>
        <v>-3.0431365494373308E-3</v>
      </c>
      <c r="O841" s="90">
        <v>44277</v>
      </c>
      <c r="P841" s="54">
        <v>52.580002</v>
      </c>
      <c r="Q841" s="54">
        <v>1355200</v>
      </c>
      <c r="R841" s="107">
        <f t="shared" si="80"/>
        <v>-3.8798039604486911E-2</v>
      </c>
      <c r="W841" s="90">
        <v>42492</v>
      </c>
      <c r="X841" s="54">
        <v>51.102314</v>
      </c>
      <c r="Y841" s="54">
        <v>1029310</v>
      </c>
      <c r="Z841" s="107">
        <f t="shared" si="81"/>
        <v>5.1457356705999491E-3</v>
      </c>
      <c r="AE841" s="90">
        <v>42492</v>
      </c>
      <c r="AF841" s="54">
        <v>22.346153000000001</v>
      </c>
      <c r="AG841" s="54">
        <v>10646100</v>
      </c>
      <c r="AH841" s="107">
        <f t="shared" si="82"/>
        <v>-1.1541807665954917E-2</v>
      </c>
      <c r="AL841" s="10">
        <v>42856</v>
      </c>
      <c r="AM841">
        <v>2388.330078</v>
      </c>
      <c r="AN841">
        <v>3201500000</v>
      </c>
      <c r="AO841" s="107">
        <f t="shared" si="83"/>
        <v>1.1890500505600254E-3</v>
      </c>
    </row>
    <row r="842" spans="1:41" x14ac:dyDescent="0.15">
      <c r="A842" s="10">
        <v>42857</v>
      </c>
      <c r="B842" s="9">
        <v>47.347000000000001</v>
      </c>
      <c r="C842">
        <v>76976000</v>
      </c>
      <c r="D842" s="107">
        <f t="shared" si="79"/>
        <v>-6.2411979639681592E-3</v>
      </c>
      <c r="H842" s="90">
        <v>43132</v>
      </c>
      <c r="I842" s="54">
        <v>91.730002999999996</v>
      </c>
      <c r="J842" s="54">
        <v>869000</v>
      </c>
      <c r="K842" s="107">
        <f t="shared" si="84"/>
        <v>-1.0356524244308551E-2</v>
      </c>
      <c r="O842" s="90">
        <v>44278</v>
      </c>
      <c r="P842" s="54">
        <v>50.540000999999997</v>
      </c>
      <c r="Q842" s="54">
        <v>2402800</v>
      </c>
      <c r="R842" s="107">
        <f t="shared" si="80"/>
        <v>-8.0332428169124892E-2</v>
      </c>
      <c r="W842" s="90">
        <v>42493</v>
      </c>
      <c r="X842" s="54">
        <v>51.365273000000002</v>
      </c>
      <c r="Y842" s="54">
        <v>781540</v>
      </c>
      <c r="Z842" s="107">
        <f t="shared" si="81"/>
        <v>3.2423287227539843E-2</v>
      </c>
      <c r="AE842" s="90">
        <v>42493</v>
      </c>
      <c r="AF842" s="54">
        <v>22.088238</v>
      </c>
      <c r="AG842" s="54">
        <v>9531500</v>
      </c>
      <c r="AH842" s="107">
        <f t="shared" si="82"/>
        <v>-7.5063479486231488E-3</v>
      </c>
      <c r="AL842" s="10">
        <v>42857</v>
      </c>
      <c r="AM842">
        <v>2391.169922</v>
      </c>
      <c r="AN842">
        <v>3861360000</v>
      </c>
      <c r="AO842" s="107">
        <f t="shared" si="83"/>
        <v>-1.2713605051778432E-3</v>
      </c>
    </row>
    <row r="843" spans="1:41" x14ac:dyDescent="0.15">
      <c r="A843" s="10">
        <v>42858</v>
      </c>
      <c r="B843" s="9">
        <v>47.051498000000002</v>
      </c>
      <c r="C843">
        <v>71654000</v>
      </c>
      <c r="D843" s="107">
        <f t="shared" si="79"/>
        <v>-3.7193077253353524E-3</v>
      </c>
      <c r="H843" s="90">
        <v>43133</v>
      </c>
      <c r="I843" s="54">
        <v>90.779999000000004</v>
      </c>
      <c r="J843" s="54">
        <v>1197000</v>
      </c>
      <c r="K843" s="107">
        <f t="shared" si="84"/>
        <v>-1.6633641954545531E-2</v>
      </c>
      <c r="O843" s="90">
        <v>44279</v>
      </c>
      <c r="P843" s="54">
        <v>46.48</v>
      </c>
      <c r="Q843" s="54">
        <v>2509600</v>
      </c>
      <c r="R843" s="107">
        <f t="shared" si="80"/>
        <v>2.2590339931153114E-2</v>
      </c>
      <c r="W843" s="90">
        <v>42494</v>
      </c>
      <c r="X843" s="54">
        <v>53.030704</v>
      </c>
      <c r="Y843" s="54">
        <v>681680</v>
      </c>
      <c r="Z843" s="107">
        <f t="shared" si="81"/>
        <v>-1.8181825381763717E-2</v>
      </c>
      <c r="AE843" s="90">
        <v>42494</v>
      </c>
      <c r="AF843" s="54">
        <v>21.922436000000001</v>
      </c>
      <c r="AG843" s="54">
        <v>8123200</v>
      </c>
      <c r="AH843" s="107">
        <f t="shared" si="82"/>
        <v>4.2048246828052527E-4</v>
      </c>
      <c r="AL843" s="10">
        <v>42858</v>
      </c>
      <c r="AM843">
        <v>2388.1298830000001</v>
      </c>
      <c r="AN843">
        <v>3896760000</v>
      </c>
      <c r="AO843" s="107">
        <f t="shared" si="83"/>
        <v>5.8210276161929642E-4</v>
      </c>
    </row>
    <row r="844" spans="1:41" x14ac:dyDescent="0.15">
      <c r="A844" s="10">
        <v>42859</v>
      </c>
      <c r="B844" s="9">
        <v>46.876499000000003</v>
      </c>
      <c r="C844">
        <v>48368000</v>
      </c>
      <c r="D844" s="107">
        <f t="shared" si="79"/>
        <v>-3.6051967106160987E-3</v>
      </c>
      <c r="H844" s="90">
        <v>43136</v>
      </c>
      <c r="I844" s="54">
        <v>89.269997000000004</v>
      </c>
      <c r="J844" s="54">
        <v>1619000</v>
      </c>
      <c r="K844" s="107">
        <f t="shared" si="84"/>
        <v>3.046937483374168E-2</v>
      </c>
      <c r="O844" s="90">
        <v>44280</v>
      </c>
      <c r="P844" s="54">
        <v>47.529998999999997</v>
      </c>
      <c r="Q844" s="54">
        <v>2059100</v>
      </c>
      <c r="R844" s="107">
        <f t="shared" si="80"/>
        <v>2.4616074576395475E-2</v>
      </c>
      <c r="W844" s="90">
        <v>42495</v>
      </c>
      <c r="X844" s="54">
        <v>52.066509000000003</v>
      </c>
      <c r="Y844" s="54">
        <v>952990</v>
      </c>
      <c r="Z844" s="107">
        <f t="shared" si="81"/>
        <v>3.3670069948419146E-2</v>
      </c>
      <c r="AE844" s="90">
        <v>42495</v>
      </c>
      <c r="AF844" s="54">
        <v>21.931654000000002</v>
      </c>
      <c r="AG844" s="54">
        <v>7915400</v>
      </c>
      <c r="AH844" s="107">
        <f t="shared" si="82"/>
        <v>4.1989537132036681E-4</v>
      </c>
      <c r="AL844" s="10">
        <v>42859</v>
      </c>
      <c r="AM844">
        <v>2389.5200199999999</v>
      </c>
      <c r="AN844">
        <v>4367860000</v>
      </c>
      <c r="AO844" s="107">
        <f t="shared" si="83"/>
        <v>4.0886951849017361E-3</v>
      </c>
    </row>
    <row r="845" spans="1:41" x14ac:dyDescent="0.15">
      <c r="A845" s="10">
        <v>42860</v>
      </c>
      <c r="B845" s="9">
        <v>46.707500000000003</v>
      </c>
      <c r="C845">
        <v>57328000</v>
      </c>
      <c r="D845" s="107">
        <f t="shared" si="79"/>
        <v>1.5939624257346185E-2</v>
      </c>
      <c r="H845" s="90">
        <v>43137</v>
      </c>
      <c r="I845" s="54">
        <v>91.989998</v>
      </c>
      <c r="J845" s="54">
        <v>1047200</v>
      </c>
      <c r="K845" s="107">
        <f t="shared" si="84"/>
        <v>-9.3488533394684437E-3</v>
      </c>
      <c r="O845" s="90">
        <v>44281</v>
      </c>
      <c r="P845" s="54">
        <v>48.700001</v>
      </c>
      <c r="Q845" s="54">
        <v>1689700</v>
      </c>
      <c r="R845" s="107">
        <f t="shared" si="80"/>
        <v>-3.2032894619447694E-2</v>
      </c>
      <c r="W845" s="90">
        <v>42496</v>
      </c>
      <c r="X845" s="54">
        <v>53.819592</v>
      </c>
      <c r="Y845" s="54">
        <v>1016940</v>
      </c>
      <c r="Z845" s="107">
        <f t="shared" si="81"/>
        <v>1.9543905126593986E-2</v>
      </c>
      <c r="AE845" s="90">
        <v>42496</v>
      </c>
      <c r="AF845" s="54">
        <v>21.940863</v>
      </c>
      <c r="AG845" s="54">
        <v>7928400</v>
      </c>
      <c r="AH845" s="107">
        <f t="shared" si="82"/>
        <v>8.3962513233868385E-3</v>
      </c>
      <c r="AL845" s="10">
        <v>42860</v>
      </c>
      <c r="AM845">
        <v>2399.290039</v>
      </c>
      <c r="AN845">
        <v>3543240000</v>
      </c>
      <c r="AO845" s="107">
        <f t="shared" si="83"/>
        <v>3.744607718947357E-5</v>
      </c>
    </row>
    <row r="846" spans="1:41" x14ac:dyDescent="0.15">
      <c r="A846" s="10">
        <v>42863</v>
      </c>
      <c r="B846" s="9">
        <v>47.451999999999998</v>
      </c>
      <c r="C846">
        <v>68314000</v>
      </c>
      <c r="D846" s="107">
        <f t="shared" si="79"/>
        <v>3.9829511927842454E-3</v>
      </c>
      <c r="H846" s="90">
        <v>43138</v>
      </c>
      <c r="I846" s="54">
        <v>91.129997000000003</v>
      </c>
      <c r="J846" s="54">
        <v>1186200</v>
      </c>
      <c r="K846" s="107">
        <f t="shared" si="84"/>
        <v>-2.3592604749015922E-2</v>
      </c>
      <c r="O846" s="90">
        <v>44284</v>
      </c>
      <c r="P846" s="54">
        <v>47.139999000000003</v>
      </c>
      <c r="Q846" s="54">
        <v>1428700</v>
      </c>
      <c r="R846" s="107">
        <f t="shared" si="80"/>
        <v>2.3122635195643282E-2</v>
      </c>
      <c r="W846" s="90">
        <v>42499</v>
      </c>
      <c r="X846" s="54">
        <v>54.871437</v>
      </c>
      <c r="Y846" s="54">
        <v>815720</v>
      </c>
      <c r="Z846" s="107">
        <f t="shared" si="81"/>
        <v>-2.715642384215311E-2</v>
      </c>
      <c r="AE846" s="90">
        <v>42499</v>
      </c>
      <c r="AF846" s="54">
        <v>22.125084000000001</v>
      </c>
      <c r="AG846" s="54">
        <v>7844700</v>
      </c>
      <c r="AH846" s="107">
        <f t="shared" si="82"/>
        <v>5.8285880406148127E-3</v>
      </c>
      <c r="AL846" s="10">
        <v>42863</v>
      </c>
      <c r="AM846">
        <v>2399.3798830000001</v>
      </c>
      <c r="AN846">
        <v>3429990000</v>
      </c>
      <c r="AO846" s="107">
        <f t="shared" si="83"/>
        <v>-1.0252486558836038E-3</v>
      </c>
    </row>
    <row r="847" spans="1:41" x14ac:dyDescent="0.15">
      <c r="A847" s="10">
        <v>42864</v>
      </c>
      <c r="B847" s="9">
        <v>47.640999000000001</v>
      </c>
      <c r="C847">
        <v>65242000</v>
      </c>
      <c r="D847" s="107">
        <f t="shared" si="79"/>
        <v>-4.0616486652599315E-3</v>
      </c>
      <c r="H847" s="90">
        <v>43139</v>
      </c>
      <c r="I847" s="54">
        <v>88.980002999999996</v>
      </c>
      <c r="J847" s="54">
        <v>933600</v>
      </c>
      <c r="K847" s="107">
        <f t="shared" si="84"/>
        <v>1.9105382588040731E-2</v>
      </c>
      <c r="O847" s="90">
        <v>44285</v>
      </c>
      <c r="P847" s="54">
        <v>48.23</v>
      </c>
      <c r="Q847" s="54">
        <v>1122300</v>
      </c>
      <c r="R847" s="107">
        <f t="shared" si="80"/>
        <v>2.7161538461538459E-2</v>
      </c>
      <c r="W847" s="90">
        <v>42500</v>
      </c>
      <c r="X847" s="54">
        <v>53.381324999999997</v>
      </c>
      <c r="Y847" s="54">
        <v>1349410</v>
      </c>
      <c r="Z847" s="107">
        <f t="shared" si="81"/>
        <v>-0.40394098497929753</v>
      </c>
      <c r="AE847" s="90">
        <v>42500</v>
      </c>
      <c r="AF847" s="54">
        <v>22.254041999999998</v>
      </c>
      <c r="AG847" s="54">
        <v>8497400</v>
      </c>
      <c r="AH847" s="107">
        <f t="shared" si="82"/>
        <v>-1.7384257655305824E-2</v>
      </c>
      <c r="AL847" s="10">
        <v>42864</v>
      </c>
      <c r="AM847">
        <v>2396.919922</v>
      </c>
      <c r="AN847">
        <v>3657840000</v>
      </c>
      <c r="AO847" s="107">
        <f t="shared" si="83"/>
        <v>1.1306013918641611E-3</v>
      </c>
    </row>
    <row r="848" spans="1:41" x14ac:dyDescent="0.15">
      <c r="A848" s="10">
        <v>42865</v>
      </c>
      <c r="B848" s="9">
        <v>47.447498000000003</v>
      </c>
      <c r="C848">
        <v>41930000</v>
      </c>
      <c r="D848" s="107">
        <f t="shared" si="79"/>
        <v>-1.4014859118599565E-3</v>
      </c>
      <c r="H848" s="90">
        <v>43140</v>
      </c>
      <c r="I848" s="54">
        <v>90.68</v>
      </c>
      <c r="J848" s="54">
        <v>1404600</v>
      </c>
      <c r="K848" s="107">
        <f t="shared" si="84"/>
        <v>1.4777205558006212E-2</v>
      </c>
      <c r="O848" s="90">
        <v>44286</v>
      </c>
      <c r="P848" s="54">
        <v>49.540000999999997</v>
      </c>
      <c r="Q848" s="54">
        <v>1784500</v>
      </c>
      <c r="R848" s="107">
        <f t="shared" si="80"/>
        <v>-5.4501613756526845E-3</v>
      </c>
      <c r="W848" s="90">
        <v>42501</v>
      </c>
      <c r="X848" s="54">
        <v>31.81842</v>
      </c>
      <c r="Y848" s="54">
        <v>13851570</v>
      </c>
      <c r="Z848" s="107">
        <f t="shared" si="81"/>
        <v>-1.3774034034373828E-2</v>
      </c>
      <c r="AE848" s="90">
        <v>42501</v>
      </c>
      <c r="AF848" s="54">
        <v>21.867172</v>
      </c>
      <c r="AG848" s="54">
        <v>7543900</v>
      </c>
      <c r="AH848" s="107">
        <f t="shared" si="82"/>
        <v>-6.7398290002932404E-3</v>
      </c>
      <c r="AL848" s="10">
        <v>42865</v>
      </c>
      <c r="AM848">
        <v>2399.6298830000001</v>
      </c>
      <c r="AN848">
        <v>3649370000</v>
      </c>
      <c r="AO848" s="107">
        <f t="shared" si="83"/>
        <v>-2.1628093718817354E-3</v>
      </c>
    </row>
    <row r="849" spans="1:41" x14ac:dyDescent="0.15">
      <c r="A849" s="10">
        <v>42866</v>
      </c>
      <c r="B849" s="9">
        <v>47.381000999999998</v>
      </c>
      <c r="C849">
        <v>43882000</v>
      </c>
      <c r="D849" s="107">
        <f t="shared" si="79"/>
        <v>1.4488929856083077E-2</v>
      </c>
      <c r="H849" s="90">
        <v>43143</v>
      </c>
      <c r="I849" s="54">
        <v>92.019997000000004</v>
      </c>
      <c r="J849" s="54">
        <v>928700</v>
      </c>
      <c r="K849" s="107">
        <f t="shared" si="84"/>
        <v>5.7596828654535859E-3</v>
      </c>
      <c r="O849" s="90">
        <v>44287</v>
      </c>
      <c r="P849" s="54">
        <v>49.27</v>
      </c>
      <c r="Q849" s="54">
        <v>2115600</v>
      </c>
      <c r="R849" s="107">
        <f t="shared" si="80"/>
        <v>-2.1108179419525142E-2</v>
      </c>
      <c r="W849" s="90">
        <v>42502</v>
      </c>
      <c r="X849" s="54">
        <v>31.380151999999999</v>
      </c>
      <c r="Y849" s="54">
        <v>6366970</v>
      </c>
      <c r="Z849" s="107">
        <f t="shared" si="81"/>
        <v>2.7932783754521129E-2</v>
      </c>
      <c r="AE849" s="90">
        <v>42502</v>
      </c>
      <c r="AF849" s="54">
        <v>21.719791000000001</v>
      </c>
      <c r="AG849" s="54">
        <v>10867900</v>
      </c>
      <c r="AH849" s="107">
        <f t="shared" si="82"/>
        <v>8.4818956130838785E-3</v>
      </c>
      <c r="AL849" s="10">
        <v>42866</v>
      </c>
      <c r="AM849">
        <v>2394.4399410000001</v>
      </c>
      <c r="AN849">
        <v>3727710000</v>
      </c>
      <c r="AO849" s="107">
        <f t="shared" si="83"/>
        <v>-1.4784413421209397E-3</v>
      </c>
    </row>
    <row r="850" spans="1:41" x14ac:dyDescent="0.15">
      <c r="A850" s="10">
        <v>42867</v>
      </c>
      <c r="B850" s="9">
        <v>48.067501</v>
      </c>
      <c r="C850">
        <v>72518000</v>
      </c>
      <c r="D850" s="107">
        <f t="shared" si="79"/>
        <v>-3.5159306492759113E-3</v>
      </c>
      <c r="H850" s="90">
        <v>43144</v>
      </c>
      <c r="I850" s="54">
        <v>92.550003000000004</v>
      </c>
      <c r="J850" s="54">
        <v>1156300</v>
      </c>
      <c r="K850" s="107">
        <f t="shared" si="84"/>
        <v>4.8838431696214935E-2</v>
      </c>
      <c r="O850" s="90">
        <v>44291</v>
      </c>
      <c r="P850" s="54">
        <v>48.23</v>
      </c>
      <c r="Q850" s="54">
        <v>1846900</v>
      </c>
      <c r="R850" s="107">
        <f t="shared" si="80"/>
        <v>6.945888451171478E-2</v>
      </c>
      <c r="W850" s="90">
        <v>42503</v>
      </c>
      <c r="X850" s="54">
        <v>32.256686999999999</v>
      </c>
      <c r="Y850" s="54">
        <v>3094680</v>
      </c>
      <c r="Z850" s="107">
        <f t="shared" si="81"/>
        <v>-5.1630069758868857E-2</v>
      </c>
      <c r="AE850" s="90">
        <v>42503</v>
      </c>
      <c r="AF850" s="54">
        <v>21.904015999999999</v>
      </c>
      <c r="AG850" s="54">
        <v>8556700</v>
      </c>
      <c r="AH850" s="107">
        <f t="shared" si="82"/>
        <v>8.4094167937065478E-4</v>
      </c>
      <c r="AL850" s="10">
        <v>42867</v>
      </c>
      <c r="AM850">
        <v>2390.8999020000001</v>
      </c>
      <c r="AN850">
        <v>3304620000</v>
      </c>
      <c r="AO850" s="107">
        <f t="shared" si="83"/>
        <v>4.7765136426025645E-3</v>
      </c>
    </row>
    <row r="851" spans="1:41" x14ac:dyDescent="0.15">
      <c r="A851" s="10">
        <v>42870</v>
      </c>
      <c r="B851" s="9">
        <v>47.898499000000001</v>
      </c>
      <c r="C851">
        <v>85412000</v>
      </c>
      <c r="D851" s="107">
        <f t="shared" si="79"/>
        <v>8.455421536278207E-3</v>
      </c>
      <c r="H851" s="90">
        <v>43145</v>
      </c>
      <c r="I851" s="54">
        <v>97.07</v>
      </c>
      <c r="J851" s="54">
        <v>1605400</v>
      </c>
      <c r="K851" s="107">
        <f t="shared" si="84"/>
        <v>-3.1935510456371219E-3</v>
      </c>
      <c r="O851" s="90">
        <v>44292</v>
      </c>
      <c r="P851" s="54">
        <v>51.580002</v>
      </c>
      <c r="Q851" s="54">
        <v>3300400</v>
      </c>
      <c r="R851" s="107">
        <f t="shared" si="80"/>
        <v>-9.8875917065687213E-3</v>
      </c>
      <c r="W851" s="90">
        <v>42506</v>
      </c>
      <c r="X851" s="54">
        <v>30.591272</v>
      </c>
      <c r="Y851" s="54">
        <v>1927800</v>
      </c>
      <c r="Z851" s="107">
        <f t="shared" si="81"/>
        <v>-3.1518630542724746E-2</v>
      </c>
      <c r="AE851" s="90">
        <v>42506</v>
      </c>
      <c r="AF851" s="54">
        <v>21.922436000000001</v>
      </c>
      <c r="AG851" s="54">
        <v>5589400</v>
      </c>
      <c r="AH851" s="107">
        <f t="shared" si="82"/>
        <v>-2.2268693132460271E-2</v>
      </c>
      <c r="AL851" s="10">
        <v>42870</v>
      </c>
      <c r="AM851">
        <v>2402.320068</v>
      </c>
      <c r="AN851">
        <v>3490080000</v>
      </c>
      <c r="AO851" s="107">
        <f t="shared" si="83"/>
        <v>-6.8689681361810973E-4</v>
      </c>
    </row>
    <row r="852" spans="1:41" x14ac:dyDescent="0.15">
      <c r="A852" s="10">
        <v>42871</v>
      </c>
      <c r="B852" s="9">
        <v>48.303500999999997</v>
      </c>
      <c r="C852">
        <v>62522000</v>
      </c>
      <c r="D852" s="107">
        <f t="shared" si="79"/>
        <v>-2.2058483918173888E-2</v>
      </c>
      <c r="H852" s="90">
        <v>43146</v>
      </c>
      <c r="I852" s="54">
        <v>96.760002</v>
      </c>
      <c r="J852" s="54">
        <v>1412100</v>
      </c>
      <c r="K852" s="107">
        <f t="shared" si="84"/>
        <v>7.8544334879200317E-3</v>
      </c>
      <c r="O852" s="90">
        <v>44293</v>
      </c>
      <c r="P852" s="54">
        <v>51.07</v>
      </c>
      <c r="Q852" s="54">
        <v>1158500</v>
      </c>
      <c r="R852" s="107">
        <f t="shared" si="80"/>
        <v>2.2322283140787214E-2</v>
      </c>
      <c r="W852" s="90">
        <v>42507</v>
      </c>
      <c r="X852" s="54">
        <v>29.627077</v>
      </c>
      <c r="Y852" s="54">
        <v>4172580</v>
      </c>
      <c r="Z852" s="107">
        <f t="shared" si="81"/>
        <v>3.8461303489372378E-2</v>
      </c>
      <c r="AE852" s="90">
        <v>42507</v>
      </c>
      <c r="AF852" s="54">
        <v>21.434252000000001</v>
      </c>
      <c r="AG852" s="54">
        <v>9957800</v>
      </c>
      <c r="AH852" s="107">
        <f t="shared" si="82"/>
        <v>1.8048915352866013E-2</v>
      </c>
      <c r="AL852" s="10">
        <v>42871</v>
      </c>
      <c r="AM852">
        <v>2400.669922</v>
      </c>
      <c r="AN852">
        <v>3421810000</v>
      </c>
      <c r="AO852" s="107">
        <f t="shared" si="83"/>
        <v>-1.8178214589219199E-2</v>
      </c>
    </row>
    <row r="853" spans="1:41" x14ac:dyDescent="0.15">
      <c r="A853" s="10">
        <v>42872</v>
      </c>
      <c r="B853" s="9">
        <v>47.237999000000002</v>
      </c>
      <c r="C853">
        <v>102912000</v>
      </c>
      <c r="D853" s="107">
        <f t="shared" si="79"/>
        <v>1.4532812873805145E-2</v>
      </c>
      <c r="H853" s="90">
        <v>43147</v>
      </c>
      <c r="I853" s="54">
        <v>97.519997000000004</v>
      </c>
      <c r="J853" s="54">
        <v>1029400</v>
      </c>
      <c r="K853" s="107">
        <f t="shared" si="84"/>
        <v>-1.2510193165818029E-2</v>
      </c>
      <c r="O853" s="90">
        <v>44294</v>
      </c>
      <c r="P853" s="54">
        <v>52.209999000000003</v>
      </c>
      <c r="Q853" s="54">
        <v>1610300</v>
      </c>
      <c r="R853" s="107">
        <f t="shared" si="80"/>
        <v>6.1290941606797489E-3</v>
      </c>
      <c r="W853" s="90">
        <v>42508</v>
      </c>
      <c r="X853" s="54">
        <v>30.766573000000001</v>
      </c>
      <c r="Y853" s="54">
        <v>3116970</v>
      </c>
      <c r="Z853" s="107">
        <f t="shared" si="81"/>
        <v>-5.1282149623879114E-2</v>
      </c>
      <c r="AE853" s="90">
        <v>42508</v>
      </c>
      <c r="AF853" s="54">
        <v>21.821117000000001</v>
      </c>
      <c r="AG853" s="54">
        <v>8891000</v>
      </c>
      <c r="AH853" s="107">
        <f t="shared" si="82"/>
        <v>-1.1397170914761223E-2</v>
      </c>
      <c r="AL853" s="10">
        <v>42872</v>
      </c>
      <c r="AM853">
        <v>2357.030029</v>
      </c>
      <c r="AN853">
        <v>4164760000</v>
      </c>
      <c r="AO853" s="107">
        <f t="shared" si="83"/>
        <v>3.6868185356495609E-3</v>
      </c>
    </row>
    <row r="854" spans="1:41" x14ac:dyDescent="0.15">
      <c r="A854" s="10">
        <v>42873</v>
      </c>
      <c r="B854" s="9">
        <v>47.924500000000002</v>
      </c>
      <c r="C854">
        <v>78786000</v>
      </c>
      <c r="D854" s="107">
        <f t="shared" si="79"/>
        <v>1.4084862648540142E-3</v>
      </c>
      <c r="H854" s="90">
        <v>43151</v>
      </c>
      <c r="I854" s="54">
        <v>96.300003000000004</v>
      </c>
      <c r="J854" s="54">
        <v>2135000</v>
      </c>
      <c r="K854" s="107">
        <f t="shared" si="84"/>
        <v>-6.334381941815681E-3</v>
      </c>
      <c r="O854" s="90">
        <v>44295</v>
      </c>
      <c r="P854" s="54">
        <v>52.529998999999997</v>
      </c>
      <c r="Q854" s="54">
        <v>1385500</v>
      </c>
      <c r="R854" s="107">
        <f t="shared" si="80"/>
        <v>-3.4075709767289353E-2</v>
      </c>
      <c r="W854" s="90">
        <v>42509</v>
      </c>
      <c r="X854" s="54">
        <v>29.188797000000001</v>
      </c>
      <c r="Y854" s="54">
        <v>2627960</v>
      </c>
      <c r="Z854" s="107">
        <f t="shared" si="81"/>
        <v>3.0030048857443425E-2</v>
      </c>
      <c r="AE854" s="90">
        <v>42509</v>
      </c>
      <c r="AF854" s="54">
        <v>21.572417999999999</v>
      </c>
      <c r="AG854" s="54">
        <v>5194100</v>
      </c>
      <c r="AH854" s="107">
        <f t="shared" si="82"/>
        <v>9.8205495554555267E-3</v>
      </c>
      <c r="AL854" s="10">
        <v>42873</v>
      </c>
      <c r="AM854">
        <v>2365.719971</v>
      </c>
      <c r="AN854">
        <v>4319440000</v>
      </c>
      <c r="AO854" s="107">
        <f t="shared" si="83"/>
        <v>6.767499617984285E-3</v>
      </c>
    </row>
    <row r="855" spans="1:41" x14ac:dyDescent="0.15">
      <c r="A855" s="10">
        <v>42874</v>
      </c>
      <c r="B855" s="9">
        <v>47.992001000000002</v>
      </c>
      <c r="C855">
        <v>79442000</v>
      </c>
      <c r="D855" s="107">
        <f t="shared" si="79"/>
        <v>1.1283130286649179E-2</v>
      </c>
      <c r="H855" s="90">
        <v>43152</v>
      </c>
      <c r="I855" s="54">
        <v>95.690002000000007</v>
      </c>
      <c r="J855" s="54">
        <v>3230800</v>
      </c>
      <c r="K855" s="107">
        <f t="shared" si="84"/>
        <v>-0.22719202158653951</v>
      </c>
      <c r="O855" s="90">
        <v>44298</v>
      </c>
      <c r="P855" s="54">
        <v>50.740001999999997</v>
      </c>
      <c r="Q855" s="54">
        <v>2542100</v>
      </c>
      <c r="R855" s="107">
        <f t="shared" si="80"/>
        <v>-2.4635395166125562E-2</v>
      </c>
      <c r="W855" s="90">
        <v>42510</v>
      </c>
      <c r="X855" s="54">
        <v>30.065338000000001</v>
      </c>
      <c r="Y855" s="54">
        <v>1500250</v>
      </c>
      <c r="Z855" s="107">
        <f t="shared" si="81"/>
        <v>8.7464175523321863E-3</v>
      </c>
      <c r="AE855" s="90">
        <v>42510</v>
      </c>
      <c r="AF855" s="54">
        <v>21.784271</v>
      </c>
      <c r="AG855" s="54">
        <v>6825000</v>
      </c>
      <c r="AH855" s="107">
        <f t="shared" si="82"/>
        <v>-8.0338699422165538E-3</v>
      </c>
      <c r="AL855" s="10">
        <v>42874</v>
      </c>
      <c r="AM855">
        <v>2381.7299800000001</v>
      </c>
      <c r="AN855">
        <v>3831700000</v>
      </c>
      <c r="AO855" s="107">
        <f t="shared" si="83"/>
        <v>5.1601315443825513E-3</v>
      </c>
    </row>
    <row r="856" spans="1:41" x14ac:dyDescent="0.15">
      <c r="A856" s="10">
        <v>42877</v>
      </c>
      <c r="B856" s="9">
        <v>48.533501000000001</v>
      </c>
      <c r="C856">
        <v>52844000</v>
      </c>
      <c r="D856" s="107">
        <f t="shared" si="79"/>
        <v>8.96267508086801E-4</v>
      </c>
      <c r="H856" s="90">
        <v>43153</v>
      </c>
      <c r="I856" s="54">
        <v>73.949996999999996</v>
      </c>
      <c r="J856" s="54">
        <v>12900000</v>
      </c>
      <c r="K856" s="107">
        <f t="shared" si="84"/>
        <v>1.7579486852447035E-2</v>
      </c>
      <c r="O856" s="90">
        <v>44299</v>
      </c>
      <c r="P856" s="54">
        <v>49.490001999999997</v>
      </c>
      <c r="Q856" s="54">
        <v>1633600</v>
      </c>
      <c r="R856" s="107">
        <f t="shared" si="80"/>
        <v>-5.3142066957281631E-2</v>
      </c>
      <c r="W856" s="90">
        <v>42513</v>
      </c>
      <c r="X856" s="54">
        <v>30.328302000000001</v>
      </c>
      <c r="Y856" s="54">
        <v>1326560</v>
      </c>
      <c r="Z856" s="107">
        <f t="shared" si="81"/>
        <v>-5.7801455551320657E-3</v>
      </c>
      <c r="AE856" s="90">
        <v>42513</v>
      </c>
      <c r="AF856" s="54">
        <v>21.609259000000002</v>
      </c>
      <c r="AG856" s="54">
        <v>5367000</v>
      </c>
      <c r="AH856" s="107">
        <f t="shared" si="82"/>
        <v>2.5149173324267915E-2</v>
      </c>
      <c r="AL856" s="10">
        <v>42877</v>
      </c>
      <c r="AM856">
        <v>2394.0200199999999</v>
      </c>
      <c r="AN856">
        <v>3176580000</v>
      </c>
      <c r="AO856" s="107">
        <f t="shared" si="83"/>
        <v>1.8378718487075396E-3</v>
      </c>
    </row>
    <row r="857" spans="1:41" x14ac:dyDescent="0.15">
      <c r="A857" s="10">
        <v>42878</v>
      </c>
      <c r="B857" s="9">
        <v>48.576999999999998</v>
      </c>
      <c r="C857">
        <v>48312000</v>
      </c>
      <c r="D857" s="107">
        <f t="shared" si="79"/>
        <v>9.0681186569776528E-3</v>
      </c>
      <c r="H857" s="90">
        <v>43154</v>
      </c>
      <c r="I857" s="54">
        <v>75.25</v>
      </c>
      <c r="J857" s="54">
        <v>11334100</v>
      </c>
      <c r="K857" s="107">
        <f t="shared" si="84"/>
        <v>-3.1893421926910692E-3</v>
      </c>
      <c r="O857" s="90">
        <v>44300</v>
      </c>
      <c r="P857" s="54">
        <v>46.860000999999997</v>
      </c>
      <c r="Q857" s="54">
        <v>3586900</v>
      </c>
      <c r="R857" s="107">
        <f t="shared" si="80"/>
        <v>-4.4600959355506453E-2</v>
      </c>
      <c r="W857" s="90">
        <v>42514</v>
      </c>
      <c r="X857" s="54">
        <v>30.152999999999999</v>
      </c>
      <c r="Y857" s="54">
        <v>1079960</v>
      </c>
      <c r="Z857" s="107">
        <f t="shared" si="81"/>
        <v>2.0348655191855025E-2</v>
      </c>
      <c r="AE857" s="90">
        <v>42514</v>
      </c>
      <c r="AF857" s="54">
        <v>22.152714</v>
      </c>
      <c r="AG857" s="54">
        <v>8014000</v>
      </c>
      <c r="AH857" s="107">
        <f t="shared" si="82"/>
        <v>-4.1579555444093419E-4</v>
      </c>
      <c r="AL857" s="10">
        <v>42878</v>
      </c>
      <c r="AM857">
        <v>2398.419922</v>
      </c>
      <c r="AN857">
        <v>3216560000</v>
      </c>
      <c r="AO857" s="107">
        <f t="shared" si="83"/>
        <v>2.489126672622799E-3</v>
      </c>
    </row>
    <row r="858" spans="1:41" x14ac:dyDescent="0.15">
      <c r="A858" s="10">
        <v>42879</v>
      </c>
      <c r="B858" s="9">
        <v>49.017502</v>
      </c>
      <c r="C858">
        <v>48920000</v>
      </c>
      <c r="D858" s="107">
        <f t="shared" si="79"/>
        <v>1.3291109775443122E-2</v>
      </c>
      <c r="H858" s="90">
        <v>43157</v>
      </c>
      <c r="I858" s="54">
        <v>75.010002</v>
      </c>
      <c r="J858" s="54">
        <v>4019800</v>
      </c>
      <c r="K858" s="107">
        <f t="shared" si="84"/>
        <v>1.6797693192969199E-2</v>
      </c>
      <c r="O858" s="90">
        <v>44301</v>
      </c>
      <c r="P858" s="54">
        <v>44.77</v>
      </c>
      <c r="Q858" s="54">
        <v>2248700</v>
      </c>
      <c r="R858" s="107">
        <f t="shared" si="80"/>
        <v>4.0428903283448614E-2</v>
      </c>
      <c r="W858" s="90">
        <v>42515</v>
      </c>
      <c r="X858" s="54">
        <v>30.766573000000001</v>
      </c>
      <c r="Y858" s="54">
        <v>1401800</v>
      </c>
      <c r="Z858" s="107">
        <f t="shared" si="81"/>
        <v>-2.8490010895916296E-3</v>
      </c>
      <c r="AE858" s="90">
        <v>42515</v>
      </c>
      <c r="AF858" s="54">
        <v>22.143502999999999</v>
      </c>
      <c r="AG858" s="54">
        <v>7342900</v>
      </c>
      <c r="AH858" s="107">
        <f t="shared" si="82"/>
        <v>3.3279738982581186E-3</v>
      </c>
      <c r="AL858" s="10">
        <v>42879</v>
      </c>
      <c r="AM858">
        <v>2404.389893</v>
      </c>
      <c r="AN858">
        <v>3389240000</v>
      </c>
      <c r="AO858" s="107">
        <f t="shared" si="83"/>
        <v>4.4419480513928633E-3</v>
      </c>
    </row>
    <row r="859" spans="1:41" x14ac:dyDescent="0.15">
      <c r="A859" s="10">
        <v>42880</v>
      </c>
      <c r="B859" s="9">
        <v>49.668998999999999</v>
      </c>
      <c r="C859">
        <v>96440000</v>
      </c>
      <c r="D859" s="107">
        <f t="shared" si="79"/>
        <v>2.4160341946894981E-3</v>
      </c>
      <c r="H859" s="90">
        <v>43158</v>
      </c>
      <c r="I859" s="54">
        <v>76.269997000000004</v>
      </c>
      <c r="J859" s="54">
        <v>2703500</v>
      </c>
      <c r="K859" s="107">
        <f t="shared" si="84"/>
        <v>1.5078026029029523E-2</v>
      </c>
      <c r="O859" s="90">
        <v>44302</v>
      </c>
      <c r="P859" s="54">
        <v>46.580002</v>
      </c>
      <c r="Q859" s="54">
        <v>2280300</v>
      </c>
      <c r="R859" s="107">
        <f t="shared" si="80"/>
        <v>-1.9106976423058142E-2</v>
      </c>
      <c r="W859" s="90">
        <v>42516</v>
      </c>
      <c r="X859" s="54">
        <v>30.678919</v>
      </c>
      <c r="Y859" s="54">
        <v>980170</v>
      </c>
      <c r="Z859" s="107">
        <f t="shared" si="81"/>
        <v>8.5712276889546857E-3</v>
      </c>
      <c r="AE859" s="90">
        <v>42516</v>
      </c>
      <c r="AF859" s="54">
        <v>22.217196000000001</v>
      </c>
      <c r="AG859" s="54">
        <v>5548900</v>
      </c>
      <c r="AH859" s="107">
        <f t="shared" si="82"/>
        <v>9.9500855103407115E-3</v>
      </c>
      <c r="AL859" s="10">
        <v>42880</v>
      </c>
      <c r="AM859">
        <v>2415.070068</v>
      </c>
      <c r="AN859">
        <v>3538210000</v>
      </c>
      <c r="AO859" s="107">
        <f t="shared" si="83"/>
        <v>3.1054999601765054E-4</v>
      </c>
    </row>
    <row r="860" spans="1:41" x14ac:dyDescent="0.15">
      <c r="A860" s="10">
        <v>42881</v>
      </c>
      <c r="B860" s="9">
        <v>49.789000999999999</v>
      </c>
      <c r="C860">
        <v>69384000</v>
      </c>
      <c r="D860" s="107">
        <f t="shared" si="79"/>
        <v>9.2385866508948311E-4</v>
      </c>
      <c r="H860" s="90">
        <v>43159</v>
      </c>
      <c r="I860" s="54">
        <v>77.419998000000007</v>
      </c>
      <c r="J860" s="54">
        <v>2669200</v>
      </c>
      <c r="K860" s="107">
        <f t="shared" si="84"/>
        <v>2.4024813330529859E-2</v>
      </c>
      <c r="O860" s="90">
        <v>44305</v>
      </c>
      <c r="P860" s="54">
        <v>45.689999</v>
      </c>
      <c r="Q860" s="54">
        <v>1461200</v>
      </c>
      <c r="R860" s="107">
        <f t="shared" si="80"/>
        <v>-5.6029723266135312E-2</v>
      </c>
      <c r="W860" s="90">
        <v>42517</v>
      </c>
      <c r="X860" s="54">
        <v>30.941875</v>
      </c>
      <c r="Y860" s="54">
        <v>804470</v>
      </c>
      <c r="Z860" s="107">
        <f t="shared" si="81"/>
        <v>1.4164526228614083E-2</v>
      </c>
      <c r="AE860" s="90">
        <v>42517</v>
      </c>
      <c r="AF860" s="54">
        <v>22.438258999999999</v>
      </c>
      <c r="AG860" s="54">
        <v>8050500</v>
      </c>
      <c r="AH860" s="107">
        <f t="shared" si="82"/>
        <v>4.1053095964354025E-3</v>
      </c>
      <c r="AL860" s="10">
        <v>42881</v>
      </c>
      <c r="AM860">
        <v>2415.820068</v>
      </c>
      <c r="AN860">
        <v>2806930000</v>
      </c>
      <c r="AO860" s="107">
        <f t="shared" si="83"/>
        <v>-1.2046244828196606E-3</v>
      </c>
    </row>
    <row r="861" spans="1:41" x14ac:dyDescent="0.15">
      <c r="A861" s="10">
        <v>42885</v>
      </c>
      <c r="B861" s="9">
        <v>49.834999000000003</v>
      </c>
      <c r="C861">
        <v>65262000</v>
      </c>
      <c r="D861" s="107">
        <f t="shared" si="79"/>
        <v>-2.086886768072449E-3</v>
      </c>
      <c r="H861" s="90">
        <v>43160</v>
      </c>
      <c r="I861" s="54">
        <v>79.279999000000004</v>
      </c>
      <c r="J861" s="54">
        <v>2283900</v>
      </c>
      <c r="K861" s="107">
        <f t="shared" si="84"/>
        <v>1.3370295325054071E-2</v>
      </c>
      <c r="O861" s="90">
        <v>44306</v>
      </c>
      <c r="P861" s="54">
        <v>43.130001</v>
      </c>
      <c r="Q861" s="54">
        <v>1651900</v>
      </c>
      <c r="R861" s="107">
        <f t="shared" si="80"/>
        <v>8.3468813274545361E-3</v>
      </c>
      <c r="W861" s="90">
        <v>42521</v>
      </c>
      <c r="X861" s="54">
        <v>31.380151999999999</v>
      </c>
      <c r="Y861" s="54">
        <v>1095310</v>
      </c>
      <c r="Z861" s="107">
        <f t="shared" si="81"/>
        <v>-2.7932305745363983E-3</v>
      </c>
      <c r="AE861" s="90">
        <v>42521</v>
      </c>
      <c r="AF861" s="54">
        <v>22.530374999999999</v>
      </c>
      <c r="AG861" s="54">
        <v>11426400</v>
      </c>
      <c r="AH861" s="107">
        <f t="shared" si="82"/>
        <v>-1.594460811238152E-2</v>
      </c>
      <c r="AL861" s="10">
        <v>42885</v>
      </c>
      <c r="AM861">
        <v>2412.9099120000001</v>
      </c>
      <c r="AN861">
        <v>3205860000</v>
      </c>
      <c r="AO861" s="107">
        <f t="shared" si="83"/>
        <v>-4.5996868531250623E-4</v>
      </c>
    </row>
    <row r="862" spans="1:41" x14ac:dyDescent="0.15">
      <c r="A862" s="10">
        <v>42886</v>
      </c>
      <c r="B862" s="9">
        <v>49.730998999999997</v>
      </c>
      <c r="C862">
        <v>78262000</v>
      </c>
      <c r="D862" s="107">
        <f t="shared" si="79"/>
        <v>1.3372343475344106E-3</v>
      </c>
      <c r="H862" s="90">
        <v>43161</v>
      </c>
      <c r="I862" s="54">
        <v>80.339995999999999</v>
      </c>
      <c r="J862" s="54">
        <v>1657100</v>
      </c>
      <c r="K862" s="107">
        <f t="shared" si="84"/>
        <v>1.0953510627508489E-2</v>
      </c>
      <c r="O862" s="90">
        <v>44307</v>
      </c>
      <c r="P862" s="54">
        <v>43.490001999999997</v>
      </c>
      <c r="Q862" s="54">
        <v>1301400</v>
      </c>
      <c r="R862" s="107">
        <f t="shared" si="80"/>
        <v>9.4274541537155976E-3</v>
      </c>
      <c r="W862" s="90">
        <v>42522</v>
      </c>
      <c r="X862" s="54">
        <v>31.2925</v>
      </c>
      <c r="Y862" s="54">
        <v>999000</v>
      </c>
      <c r="Z862" s="107">
        <f t="shared" si="81"/>
        <v>-5.6022689142766202E-3</v>
      </c>
      <c r="AE862" s="90">
        <v>42522</v>
      </c>
      <c r="AF862" s="54">
        <v>22.171137000000002</v>
      </c>
      <c r="AG862" s="54">
        <v>7718000</v>
      </c>
      <c r="AH862" s="107">
        <f t="shared" si="82"/>
        <v>7.4783715422441777E-3</v>
      </c>
      <c r="AL862" s="10">
        <v>42886</v>
      </c>
      <c r="AM862">
        <v>2411.8000489999999</v>
      </c>
      <c r="AN862">
        <v>4518040000</v>
      </c>
      <c r="AO862" s="107">
        <f t="shared" si="83"/>
        <v>7.5711127079423068E-3</v>
      </c>
    </row>
    <row r="863" spans="1:41" x14ac:dyDescent="0.15">
      <c r="A863" s="10">
        <v>42887</v>
      </c>
      <c r="B863" s="9">
        <v>49.797500999999997</v>
      </c>
      <c r="C863">
        <v>49096000</v>
      </c>
      <c r="D863" s="107">
        <f t="shared" si="79"/>
        <v>1.0823776076634983E-2</v>
      </c>
      <c r="H863" s="90">
        <v>43164</v>
      </c>
      <c r="I863" s="54">
        <v>81.220000999999996</v>
      </c>
      <c r="J863" s="54">
        <v>1208400</v>
      </c>
      <c r="K863" s="107">
        <f t="shared" si="84"/>
        <v>2.351632573853335E-2</v>
      </c>
      <c r="O863" s="90">
        <v>44308</v>
      </c>
      <c r="P863" s="54">
        <v>43.900002000000001</v>
      </c>
      <c r="Q863" s="54">
        <v>1528700</v>
      </c>
      <c r="R863" s="107">
        <f t="shared" si="80"/>
        <v>3.1207242314020833E-2</v>
      </c>
      <c r="W863" s="90">
        <v>42523</v>
      </c>
      <c r="X863" s="54">
        <v>31.117190999999998</v>
      </c>
      <c r="Y863" s="54">
        <v>1003730</v>
      </c>
      <c r="Z863" s="107">
        <f t="shared" si="81"/>
        <v>0</v>
      </c>
      <c r="AE863" s="90">
        <v>42523</v>
      </c>
      <c r="AF863" s="54">
        <v>22.336940999999999</v>
      </c>
      <c r="AG863" s="54">
        <v>10350100</v>
      </c>
      <c r="AH863" s="107">
        <f t="shared" si="82"/>
        <v>-1.1134156642129245E-2</v>
      </c>
      <c r="AL863" s="10">
        <v>42887</v>
      </c>
      <c r="AM863">
        <v>2430.0600589999999</v>
      </c>
      <c r="AN863">
        <v>3860620000</v>
      </c>
      <c r="AO863" s="107">
        <f t="shared" si="83"/>
        <v>3.707730994808367E-3</v>
      </c>
    </row>
    <row r="864" spans="1:41" x14ac:dyDescent="0.15">
      <c r="A864" s="10">
        <v>42888</v>
      </c>
      <c r="B864" s="9">
        <v>50.336497999999999</v>
      </c>
      <c r="C864">
        <v>75046000</v>
      </c>
      <c r="D864" s="107">
        <f t="shared" si="79"/>
        <v>4.579241885281693E-3</v>
      </c>
      <c r="H864" s="90">
        <v>43165</v>
      </c>
      <c r="I864" s="54">
        <v>83.129997000000003</v>
      </c>
      <c r="J864" s="54">
        <v>1301800</v>
      </c>
      <c r="K864" s="107">
        <f t="shared" si="84"/>
        <v>1.8164345657320391E-2</v>
      </c>
      <c r="O864" s="90">
        <v>44309</v>
      </c>
      <c r="P864" s="54">
        <v>45.27</v>
      </c>
      <c r="Q864" s="54">
        <v>1005700</v>
      </c>
      <c r="R864" s="107">
        <f t="shared" si="80"/>
        <v>6.6266843384132912E-4</v>
      </c>
      <c r="W864" s="90">
        <v>42524</v>
      </c>
      <c r="X864" s="54">
        <v>31.117190999999998</v>
      </c>
      <c r="Y864" s="54">
        <v>626990</v>
      </c>
      <c r="Z864" s="107">
        <f t="shared" si="81"/>
        <v>5.6338311514043671E-3</v>
      </c>
      <c r="AE864" s="90">
        <v>42524</v>
      </c>
      <c r="AF864" s="54">
        <v>22.088238</v>
      </c>
      <c r="AG864" s="54">
        <v>6413600</v>
      </c>
      <c r="AH864" s="107">
        <f t="shared" si="82"/>
        <v>4.1696399685653418E-4</v>
      </c>
      <c r="AL864" s="10">
        <v>42888</v>
      </c>
      <c r="AM864">
        <v>2439.070068</v>
      </c>
      <c r="AN864">
        <v>3465500000</v>
      </c>
      <c r="AO864" s="107">
        <f t="shared" si="83"/>
        <v>-1.2176648957179514E-3</v>
      </c>
    </row>
    <row r="865" spans="1:41" x14ac:dyDescent="0.15">
      <c r="A865" s="10">
        <v>42891</v>
      </c>
      <c r="B865" s="9">
        <v>50.567000999999998</v>
      </c>
      <c r="C865">
        <v>54398000</v>
      </c>
      <c r="D865" s="107">
        <f t="shared" si="79"/>
        <v>-8.2464649228455311E-3</v>
      </c>
      <c r="H865" s="90">
        <v>43166</v>
      </c>
      <c r="I865" s="54">
        <v>84.639999000000003</v>
      </c>
      <c r="J865" s="54">
        <v>1532200</v>
      </c>
      <c r="K865" s="107">
        <f t="shared" si="84"/>
        <v>8.6248110659830068E-3</v>
      </c>
      <c r="O865" s="90">
        <v>44312</v>
      </c>
      <c r="P865" s="54">
        <v>45.299999</v>
      </c>
      <c r="Q865" s="54">
        <v>1897600</v>
      </c>
      <c r="R865" s="107">
        <f t="shared" si="80"/>
        <v>2.0309095371061847E-2</v>
      </c>
      <c r="W865" s="90">
        <v>42527</v>
      </c>
      <c r="X865" s="54">
        <v>31.2925</v>
      </c>
      <c r="Y865" s="54">
        <v>714850</v>
      </c>
      <c r="Z865" s="107">
        <f t="shared" si="81"/>
        <v>1.9607893265159326E-2</v>
      </c>
      <c r="AE865" s="90">
        <v>42527</v>
      </c>
      <c r="AF865" s="54">
        <v>22.097448</v>
      </c>
      <c r="AG865" s="54">
        <v>7058900</v>
      </c>
      <c r="AH865" s="107">
        <f t="shared" si="82"/>
        <v>1.2088409485113472E-2</v>
      </c>
      <c r="AL865" s="10">
        <v>42891</v>
      </c>
      <c r="AM865">
        <v>2436.1000979999999</v>
      </c>
      <c r="AN865">
        <v>2916720000</v>
      </c>
      <c r="AO865" s="107">
        <f t="shared" si="83"/>
        <v>-2.7790401574869783E-3</v>
      </c>
    </row>
    <row r="866" spans="1:41" x14ac:dyDescent="0.15">
      <c r="A866" s="10">
        <v>42892</v>
      </c>
      <c r="B866" s="9">
        <v>50.150002000000001</v>
      </c>
      <c r="C866">
        <v>66928000</v>
      </c>
      <c r="D866" s="107">
        <f t="shared" si="79"/>
        <v>7.0488531585701786E-3</v>
      </c>
      <c r="H866" s="90">
        <v>43167</v>
      </c>
      <c r="I866" s="54">
        <v>85.370002999999997</v>
      </c>
      <c r="J866" s="54">
        <v>1292900</v>
      </c>
      <c r="K866" s="107">
        <f t="shared" si="84"/>
        <v>1.0425195838402512E-2</v>
      </c>
      <c r="O866" s="90">
        <v>44313</v>
      </c>
      <c r="P866" s="54">
        <v>46.220001000000003</v>
      </c>
      <c r="Q866" s="54">
        <v>1113400</v>
      </c>
      <c r="R866" s="107">
        <f t="shared" si="80"/>
        <v>2.8125702550287901E-3</v>
      </c>
      <c r="W866" s="90">
        <v>42528</v>
      </c>
      <c r="X866" s="54">
        <v>31.906079999999999</v>
      </c>
      <c r="Y866" s="54">
        <v>1028980</v>
      </c>
      <c r="Z866" s="107">
        <f t="shared" si="81"/>
        <v>-8.2419400941764476E-3</v>
      </c>
      <c r="AE866" s="90">
        <v>42528</v>
      </c>
      <c r="AF866" s="54">
        <v>22.364571000000002</v>
      </c>
      <c r="AG866" s="54">
        <v>9760100</v>
      </c>
      <c r="AH866" s="107">
        <f t="shared" si="82"/>
        <v>-2.0592838557020876E-3</v>
      </c>
      <c r="AL866" s="10">
        <v>42892</v>
      </c>
      <c r="AM866">
        <v>2429.330078</v>
      </c>
      <c r="AN866">
        <v>3376750000</v>
      </c>
      <c r="AO866" s="107">
        <f t="shared" si="83"/>
        <v>1.5682574527444704E-3</v>
      </c>
    </row>
    <row r="867" spans="1:41" x14ac:dyDescent="0.15">
      <c r="A867" s="10">
        <v>42893</v>
      </c>
      <c r="B867" s="9">
        <v>50.503501999999997</v>
      </c>
      <c r="C867">
        <v>56460000</v>
      </c>
      <c r="D867" s="107">
        <f t="shared" si="79"/>
        <v>1.9796646973113674E-4</v>
      </c>
      <c r="H867" s="90">
        <v>43168</v>
      </c>
      <c r="I867" s="54">
        <v>86.260002</v>
      </c>
      <c r="J867" s="54">
        <v>1198000</v>
      </c>
      <c r="K867" s="107">
        <f t="shared" si="84"/>
        <v>-1.4607024933757873E-2</v>
      </c>
      <c r="O867" s="90">
        <v>44314</v>
      </c>
      <c r="P867" s="54">
        <v>46.349997999999999</v>
      </c>
      <c r="Q867" s="54">
        <v>748400</v>
      </c>
      <c r="R867" s="107">
        <f t="shared" si="80"/>
        <v>-3.2362460943364035E-2</v>
      </c>
      <c r="W867" s="90">
        <v>42529</v>
      </c>
      <c r="X867" s="54">
        <v>31.643111999999999</v>
      </c>
      <c r="Y867" s="54">
        <v>1897850</v>
      </c>
      <c r="Z867" s="107">
        <f t="shared" si="81"/>
        <v>-2.4930702138272531E-2</v>
      </c>
      <c r="AE867" s="90">
        <v>42529</v>
      </c>
      <c r="AF867" s="54">
        <v>22.318515999999999</v>
      </c>
      <c r="AG867" s="54">
        <v>7722400</v>
      </c>
      <c r="AH867" s="107">
        <f t="shared" si="82"/>
        <v>4.1271113186918118E-3</v>
      </c>
      <c r="AL867" s="10">
        <v>42893</v>
      </c>
      <c r="AM867">
        <v>2433.139893</v>
      </c>
      <c r="AN867">
        <v>3576220000</v>
      </c>
      <c r="AO867" s="107">
        <f t="shared" si="83"/>
        <v>2.6720452936990213E-4</v>
      </c>
    </row>
    <row r="868" spans="1:41" x14ac:dyDescent="0.15">
      <c r="A868" s="10">
        <v>42894</v>
      </c>
      <c r="B868" s="9">
        <v>50.513500000000001</v>
      </c>
      <c r="C868">
        <v>55358000</v>
      </c>
      <c r="D868" s="107">
        <f t="shared" si="79"/>
        <v>-3.1635087649836247E-2</v>
      </c>
      <c r="H868" s="90">
        <v>43171</v>
      </c>
      <c r="I868" s="54">
        <v>85</v>
      </c>
      <c r="J868" s="54">
        <v>1271300</v>
      </c>
      <c r="K868" s="107">
        <f t="shared" si="84"/>
        <v>-7.5294000000000194E-3</v>
      </c>
      <c r="O868" s="90">
        <v>44315</v>
      </c>
      <c r="P868" s="54">
        <v>44.849997999999999</v>
      </c>
      <c r="Q868" s="54">
        <v>1262400</v>
      </c>
      <c r="R868" s="107">
        <f t="shared" si="80"/>
        <v>-3.4113669302727745E-2</v>
      </c>
      <c r="W868" s="90">
        <v>42530</v>
      </c>
      <c r="X868" s="54">
        <v>30.854227000000002</v>
      </c>
      <c r="Y868" s="54">
        <v>695940</v>
      </c>
      <c r="Z868" s="107">
        <f t="shared" si="81"/>
        <v>-5.6818146829606953E-3</v>
      </c>
      <c r="AE868" s="90">
        <v>42530</v>
      </c>
      <c r="AF868" s="54">
        <v>22.410627000000002</v>
      </c>
      <c r="AG868" s="54">
        <v>7914800</v>
      </c>
      <c r="AH868" s="107">
        <f t="shared" si="82"/>
        <v>-1.0686447996301029E-2</v>
      </c>
      <c r="AL868" s="10">
        <v>42894</v>
      </c>
      <c r="AM868">
        <v>2433.790039</v>
      </c>
      <c r="AN868">
        <v>3735980000</v>
      </c>
      <c r="AO868" s="107">
        <f t="shared" si="83"/>
        <v>-8.2998901615605192E-4</v>
      </c>
    </row>
    <row r="869" spans="1:41" x14ac:dyDescent="0.15">
      <c r="A869" s="10">
        <v>42895</v>
      </c>
      <c r="B869" s="9">
        <v>48.915500999999999</v>
      </c>
      <c r="C869">
        <v>152954000</v>
      </c>
      <c r="D869" s="107">
        <f t="shared" si="79"/>
        <v>-1.3697130486305276E-2</v>
      </c>
      <c r="H869" s="90">
        <v>43172</v>
      </c>
      <c r="I869" s="54">
        <v>84.360000999999997</v>
      </c>
      <c r="J869" s="54">
        <v>990800</v>
      </c>
      <c r="K869" s="107">
        <f t="shared" si="84"/>
        <v>5.9269795409320203E-3</v>
      </c>
      <c r="O869" s="90">
        <v>44316</v>
      </c>
      <c r="P869" s="54">
        <v>43.32</v>
      </c>
      <c r="Q869" s="54">
        <v>1996900</v>
      </c>
      <c r="R869" s="107">
        <f t="shared" si="80"/>
        <v>4.1551246537396835E-3</v>
      </c>
      <c r="W869" s="90">
        <v>42531</v>
      </c>
      <c r="X869" s="54">
        <v>30.678919</v>
      </c>
      <c r="Y869" s="54">
        <v>564280</v>
      </c>
      <c r="Z869" s="107">
        <f t="shared" si="81"/>
        <v>-8.5712602846274022E-3</v>
      </c>
      <c r="AE869" s="90">
        <v>42531</v>
      </c>
      <c r="AF869" s="54">
        <v>22.171137000000002</v>
      </c>
      <c r="AG869" s="54">
        <v>7782000</v>
      </c>
      <c r="AH869" s="107">
        <f t="shared" si="82"/>
        <v>-7.478100920128794E-3</v>
      </c>
      <c r="AL869" s="10">
        <v>42895</v>
      </c>
      <c r="AM869">
        <v>2431.7700199999999</v>
      </c>
      <c r="AN869">
        <v>4029860000</v>
      </c>
      <c r="AO869" s="107">
        <f t="shared" si="83"/>
        <v>-9.7876319735201722E-4</v>
      </c>
    </row>
    <row r="870" spans="1:41" x14ac:dyDescent="0.15">
      <c r="A870" s="10">
        <v>42898</v>
      </c>
      <c r="B870" s="9">
        <v>48.245499000000002</v>
      </c>
      <c r="C870">
        <v>188944000</v>
      </c>
      <c r="D870" s="107">
        <f t="shared" si="79"/>
        <v>1.6457535240748555E-2</v>
      </c>
      <c r="H870" s="90">
        <v>43173</v>
      </c>
      <c r="I870" s="54">
        <v>84.860000999999997</v>
      </c>
      <c r="J870" s="54">
        <v>991100</v>
      </c>
      <c r="K870" s="107">
        <f t="shared" si="84"/>
        <v>-1.0605726954917238E-2</v>
      </c>
      <c r="O870" s="90">
        <v>44319</v>
      </c>
      <c r="P870" s="54">
        <v>43.5</v>
      </c>
      <c r="Q870" s="54">
        <v>1135800</v>
      </c>
      <c r="R870" s="107">
        <f t="shared" si="80"/>
        <v>-1.9540183908046016E-2</v>
      </c>
      <c r="W870" s="90">
        <v>42534</v>
      </c>
      <c r="X870" s="54">
        <v>30.415962</v>
      </c>
      <c r="Y870" s="54">
        <v>479000</v>
      </c>
      <c r="Z870" s="107">
        <f t="shared" si="81"/>
        <v>-4.8991381564719272E-2</v>
      </c>
      <c r="AE870" s="90">
        <v>42534</v>
      </c>
      <c r="AF870" s="54">
        <v>22.005338999999999</v>
      </c>
      <c r="AG870" s="54">
        <v>8627500</v>
      </c>
      <c r="AH870" s="107">
        <f t="shared" si="82"/>
        <v>-4.1858023636898167E-4</v>
      </c>
      <c r="AL870" s="10">
        <v>42898</v>
      </c>
      <c r="AM870">
        <v>2429.389893</v>
      </c>
      <c r="AN870">
        <v>4031840000</v>
      </c>
      <c r="AO870" s="107">
        <f t="shared" si="83"/>
        <v>4.5115051443904708E-3</v>
      </c>
    </row>
    <row r="871" spans="1:41" x14ac:dyDescent="0.15">
      <c r="A871" s="10">
        <v>42899</v>
      </c>
      <c r="B871" s="9">
        <v>49.039501000000001</v>
      </c>
      <c r="C871">
        <v>91600000</v>
      </c>
      <c r="D871" s="107">
        <f t="shared" si="79"/>
        <v>-4.4045921266614441E-3</v>
      </c>
      <c r="H871" s="90">
        <v>43174</v>
      </c>
      <c r="I871" s="54">
        <v>83.959998999999996</v>
      </c>
      <c r="J871" s="54">
        <v>1480000</v>
      </c>
      <c r="K871" s="107">
        <f t="shared" si="84"/>
        <v>-5.9671296565880105E-2</v>
      </c>
      <c r="O871" s="90">
        <v>44320</v>
      </c>
      <c r="P871" s="54">
        <v>42.650002000000001</v>
      </c>
      <c r="Q871" s="54">
        <v>1270900</v>
      </c>
      <c r="R871" s="107">
        <f t="shared" si="80"/>
        <v>-6.3305999376037536E-2</v>
      </c>
      <c r="W871" s="90">
        <v>42535</v>
      </c>
      <c r="X871" s="54">
        <v>28.925841999999999</v>
      </c>
      <c r="Y871" s="54">
        <v>1160670</v>
      </c>
      <c r="Z871" s="107">
        <f t="shared" si="81"/>
        <v>2.1212001365422672E-2</v>
      </c>
      <c r="AE871" s="90">
        <v>42535</v>
      </c>
      <c r="AF871" s="54">
        <v>21.996127999999999</v>
      </c>
      <c r="AG871" s="54">
        <v>9928000</v>
      </c>
      <c r="AH871" s="107">
        <f t="shared" si="82"/>
        <v>3.3499986906786461E-3</v>
      </c>
      <c r="AL871" s="10">
        <v>42899</v>
      </c>
      <c r="AM871">
        <v>2440.3500979999999</v>
      </c>
      <c r="AN871">
        <v>3278240000</v>
      </c>
      <c r="AO871" s="107">
        <f t="shared" si="83"/>
        <v>-9.9583088590093904E-4</v>
      </c>
    </row>
    <row r="872" spans="1:41" x14ac:dyDescent="0.15">
      <c r="A872" s="10">
        <v>42900</v>
      </c>
      <c r="B872" s="9">
        <v>48.823501999999998</v>
      </c>
      <c r="C872">
        <v>79498000</v>
      </c>
      <c r="D872" s="107">
        <f t="shared" si="79"/>
        <v>-1.2596433578238586E-2</v>
      </c>
      <c r="H872" s="90">
        <v>43175</v>
      </c>
      <c r="I872" s="54">
        <v>78.949996999999996</v>
      </c>
      <c r="J872" s="54">
        <v>3287000</v>
      </c>
      <c r="K872" s="107">
        <f t="shared" si="84"/>
        <v>-3.0652287421872759E-2</v>
      </c>
      <c r="O872" s="90">
        <v>44321</v>
      </c>
      <c r="P872" s="54">
        <v>39.950001</v>
      </c>
      <c r="Q872" s="54">
        <v>2670200</v>
      </c>
      <c r="R872" s="107">
        <f t="shared" si="80"/>
        <v>-1.7521926970665125E-2</v>
      </c>
      <c r="W872" s="90">
        <v>42536</v>
      </c>
      <c r="X872" s="54">
        <v>29.539417</v>
      </c>
      <c r="Y872" s="54">
        <v>1208950</v>
      </c>
      <c r="Z872" s="107">
        <f t="shared" si="81"/>
        <v>-2.6706383541692746E-2</v>
      </c>
      <c r="AE872" s="90">
        <v>42536</v>
      </c>
      <c r="AF872" s="54">
        <v>22.069814999999998</v>
      </c>
      <c r="AG872" s="54">
        <v>9326800</v>
      </c>
      <c r="AH872" s="107">
        <f t="shared" si="82"/>
        <v>-4.5909310975192907E-3</v>
      </c>
      <c r="AL872" s="10">
        <v>42900</v>
      </c>
      <c r="AM872">
        <v>2437.919922</v>
      </c>
      <c r="AN872">
        <v>3558640000</v>
      </c>
      <c r="AO872" s="107">
        <f t="shared" si="83"/>
        <v>-2.2395981716745172E-3</v>
      </c>
    </row>
    <row r="873" spans="1:41" x14ac:dyDescent="0.15">
      <c r="A873" s="10">
        <v>42901</v>
      </c>
      <c r="B873" s="9">
        <v>48.208500000000001</v>
      </c>
      <c r="C873">
        <v>107478000</v>
      </c>
      <c r="D873" s="107">
        <f t="shared" si="79"/>
        <v>2.4414823112106854E-2</v>
      </c>
      <c r="H873" s="90">
        <v>43178</v>
      </c>
      <c r="I873" s="54">
        <v>76.529999000000004</v>
      </c>
      <c r="J873" s="54">
        <v>2231800</v>
      </c>
      <c r="K873" s="107">
        <f t="shared" si="84"/>
        <v>-3.9199007437595856E-4</v>
      </c>
      <c r="O873" s="90">
        <v>44322</v>
      </c>
      <c r="P873" s="54">
        <v>39.25</v>
      </c>
      <c r="Q873" s="54">
        <v>2630800</v>
      </c>
      <c r="R873" s="107">
        <f t="shared" si="80"/>
        <v>5.808914649681518E-2</v>
      </c>
      <c r="W873" s="90">
        <v>42537</v>
      </c>
      <c r="X873" s="54">
        <v>28.750526000000001</v>
      </c>
      <c r="Y873" s="54">
        <v>655410</v>
      </c>
      <c r="Z873" s="107">
        <f t="shared" si="81"/>
        <v>6.0978362621957327E-3</v>
      </c>
      <c r="AE873" s="90">
        <v>42537</v>
      </c>
      <c r="AF873" s="54">
        <v>21.968494</v>
      </c>
      <c r="AG873" s="54">
        <v>9399200</v>
      </c>
      <c r="AH873" s="107">
        <f t="shared" si="82"/>
        <v>-2.5157391307751853E-3</v>
      </c>
      <c r="AL873" s="10">
        <v>42901</v>
      </c>
      <c r="AM873">
        <v>2432.459961</v>
      </c>
      <c r="AN873">
        <v>3371980000</v>
      </c>
      <c r="AO873" s="107">
        <f t="shared" si="83"/>
        <v>2.8363920108120944E-4</v>
      </c>
    </row>
    <row r="874" spans="1:41" x14ac:dyDescent="0.15">
      <c r="A874" s="10">
        <v>42902</v>
      </c>
      <c r="B874" s="9">
        <v>49.385502000000002</v>
      </c>
      <c r="C874">
        <v>229454000</v>
      </c>
      <c r="D874" s="107">
        <f t="shared" si="79"/>
        <v>7.55276315708997E-3</v>
      </c>
      <c r="H874" s="90">
        <v>43179</v>
      </c>
      <c r="I874" s="54">
        <v>76.5</v>
      </c>
      <c r="J874" s="54">
        <v>1818500</v>
      </c>
      <c r="K874" s="107">
        <f t="shared" si="84"/>
        <v>-5.2941215686274523E-2</v>
      </c>
      <c r="O874" s="90">
        <v>44323</v>
      </c>
      <c r="P874" s="54">
        <v>41.529998999999997</v>
      </c>
      <c r="Q874" s="54">
        <v>2165000</v>
      </c>
      <c r="R874" s="107">
        <f t="shared" si="80"/>
        <v>-4.4546088238528458E-2</v>
      </c>
      <c r="W874" s="90">
        <v>42538</v>
      </c>
      <c r="X874" s="54">
        <v>28.925841999999999</v>
      </c>
      <c r="Y874" s="54">
        <v>958850</v>
      </c>
      <c r="Z874" s="107">
        <f t="shared" si="81"/>
        <v>5.4545240204243672E-2</v>
      </c>
      <c r="AE874" s="90">
        <v>42538</v>
      </c>
      <c r="AF874" s="54">
        <v>21.913226999999999</v>
      </c>
      <c r="AG874" s="54">
        <v>13176600</v>
      </c>
      <c r="AH874" s="107">
        <f t="shared" si="82"/>
        <v>3.2787046837054135E-2</v>
      </c>
      <c r="AL874" s="10">
        <v>42902</v>
      </c>
      <c r="AM874">
        <v>2433.1499020000001</v>
      </c>
      <c r="AN874">
        <v>5299380000</v>
      </c>
      <c r="AO874" s="107">
        <f t="shared" si="83"/>
        <v>8.3472288260191263E-3</v>
      </c>
    </row>
    <row r="875" spans="1:41" x14ac:dyDescent="0.15">
      <c r="A875" s="10">
        <v>42905</v>
      </c>
      <c r="B875" s="9">
        <v>49.758499</v>
      </c>
      <c r="C875">
        <v>100868000</v>
      </c>
      <c r="D875" s="107">
        <f t="shared" si="79"/>
        <v>-2.5924817386473453E-3</v>
      </c>
      <c r="H875" s="90">
        <v>43180</v>
      </c>
      <c r="I875" s="54">
        <v>72.449996999999996</v>
      </c>
      <c r="J875" s="54">
        <v>2841600</v>
      </c>
      <c r="K875" s="107">
        <f t="shared" si="84"/>
        <v>-4.3892341362001597E-2</v>
      </c>
      <c r="O875" s="90">
        <v>44326</v>
      </c>
      <c r="P875" s="54">
        <v>39.68</v>
      </c>
      <c r="Q875" s="54">
        <v>1891700</v>
      </c>
      <c r="R875" s="107">
        <f t="shared" si="80"/>
        <v>6.8800403225806273E-2</v>
      </c>
      <c r="W875" s="90">
        <v>42541</v>
      </c>
      <c r="X875" s="54">
        <v>30.503609000000001</v>
      </c>
      <c r="Y875" s="54">
        <v>856190</v>
      </c>
      <c r="Z875" s="107">
        <f t="shared" si="81"/>
        <v>-8.6206520677603038E-3</v>
      </c>
      <c r="AE875" s="90">
        <v>42541</v>
      </c>
      <c r="AF875" s="54">
        <v>22.631696999999999</v>
      </c>
      <c r="AG875" s="54">
        <v>14220700</v>
      </c>
      <c r="AH875" s="107">
        <f t="shared" si="82"/>
        <v>5.2907654251470593E-3</v>
      </c>
      <c r="AL875" s="10">
        <v>42905</v>
      </c>
      <c r="AM875">
        <v>2453.459961</v>
      </c>
      <c r="AN875">
        <v>3271480000</v>
      </c>
      <c r="AO875" s="107">
        <f t="shared" si="83"/>
        <v>-6.6966375083225005E-3</v>
      </c>
    </row>
    <row r="876" spans="1:41" x14ac:dyDescent="0.15">
      <c r="A876" s="10">
        <v>42906</v>
      </c>
      <c r="B876" s="9">
        <v>49.629500999999998</v>
      </c>
      <c r="C876">
        <v>81536000</v>
      </c>
      <c r="D876" s="107">
        <f t="shared" si="79"/>
        <v>9.7119453205867234E-3</v>
      </c>
      <c r="H876" s="90">
        <v>43181</v>
      </c>
      <c r="I876" s="54">
        <v>69.269997000000004</v>
      </c>
      <c r="J876" s="54">
        <v>2423200</v>
      </c>
      <c r="K876" s="107">
        <f t="shared" si="84"/>
        <v>-2.4397214857682314E-2</v>
      </c>
      <c r="O876" s="90">
        <v>44327</v>
      </c>
      <c r="P876" s="54">
        <v>42.41</v>
      </c>
      <c r="Q876" s="54">
        <v>2221400</v>
      </c>
      <c r="R876" s="107">
        <f t="shared" si="80"/>
        <v>-4.4093350624852645E-2</v>
      </c>
      <c r="W876" s="90">
        <v>42542</v>
      </c>
      <c r="X876" s="54">
        <v>30.240648</v>
      </c>
      <c r="Y876" s="54">
        <v>672000</v>
      </c>
      <c r="Z876" s="107">
        <f t="shared" si="81"/>
        <v>8.6956139299660951E-3</v>
      </c>
      <c r="AE876" s="90">
        <v>42542</v>
      </c>
      <c r="AF876" s="54">
        <v>22.751436000000002</v>
      </c>
      <c r="AG876" s="54">
        <v>7862300</v>
      </c>
      <c r="AH876" s="107">
        <f t="shared" si="82"/>
        <v>-1.4574640475440881E-2</v>
      </c>
      <c r="AL876" s="10">
        <v>42906</v>
      </c>
      <c r="AM876">
        <v>2437.030029</v>
      </c>
      <c r="AN876">
        <v>3422700000</v>
      </c>
      <c r="AO876" s="107">
        <f t="shared" si="83"/>
        <v>-5.8264444143207861E-4</v>
      </c>
    </row>
    <row r="877" spans="1:41" x14ac:dyDescent="0.15">
      <c r="A877" s="10">
        <v>42907</v>
      </c>
      <c r="B877" s="9">
        <v>50.111499999999999</v>
      </c>
      <c r="C877">
        <v>58450000</v>
      </c>
      <c r="D877" s="107">
        <f t="shared" si="79"/>
        <v>-9.2795067000583931E-4</v>
      </c>
      <c r="H877" s="90">
        <v>43182</v>
      </c>
      <c r="I877" s="54">
        <v>67.580001999999993</v>
      </c>
      <c r="J877" s="54">
        <v>2125100</v>
      </c>
      <c r="K877" s="107">
        <f t="shared" si="84"/>
        <v>6.3628290511148489E-3</v>
      </c>
      <c r="O877" s="90">
        <v>44328</v>
      </c>
      <c r="P877" s="54">
        <v>40.540000999999997</v>
      </c>
      <c r="Q877" s="54">
        <v>2386800</v>
      </c>
      <c r="R877" s="107">
        <f t="shared" si="80"/>
        <v>1.3320201940794307E-2</v>
      </c>
      <c r="W877" s="90">
        <v>42543</v>
      </c>
      <c r="X877" s="54">
        <v>30.503609000000001</v>
      </c>
      <c r="Y877" s="54">
        <v>1116840</v>
      </c>
      <c r="Z877" s="107">
        <f t="shared" si="81"/>
        <v>-5.7470904508380993E-3</v>
      </c>
      <c r="AE877" s="90">
        <v>42543</v>
      </c>
      <c r="AF877" s="54">
        <v>22.419841999999999</v>
      </c>
      <c r="AG877" s="54">
        <v>6673700</v>
      </c>
      <c r="AH877" s="107">
        <f t="shared" si="82"/>
        <v>2.095304685911703E-2</v>
      </c>
      <c r="AL877" s="10">
        <v>42907</v>
      </c>
      <c r="AM877">
        <v>2435.610107</v>
      </c>
      <c r="AN877">
        <v>3599190000</v>
      </c>
      <c r="AO877" s="107">
        <f t="shared" si="83"/>
        <v>-4.5578189908535016E-4</v>
      </c>
    </row>
    <row r="878" spans="1:41" x14ac:dyDescent="0.15">
      <c r="A878" s="10">
        <v>42908</v>
      </c>
      <c r="B878" s="9">
        <v>50.064999</v>
      </c>
      <c r="C878">
        <v>45068000</v>
      </c>
      <c r="D878" s="107">
        <f t="shared" si="79"/>
        <v>2.4368521409536825E-3</v>
      </c>
      <c r="H878" s="90">
        <v>43185</v>
      </c>
      <c r="I878" s="54">
        <v>68.010002</v>
      </c>
      <c r="J878" s="54">
        <v>1905800</v>
      </c>
      <c r="K878" s="107">
        <f t="shared" si="84"/>
        <v>-2.1614482528613865E-2</v>
      </c>
      <c r="O878" s="90">
        <v>44329</v>
      </c>
      <c r="P878" s="54">
        <v>41.080002</v>
      </c>
      <c r="Q878" s="54">
        <v>1882100</v>
      </c>
      <c r="R878" s="107">
        <f t="shared" si="80"/>
        <v>4.8198610116912732E-2</v>
      </c>
      <c r="W878" s="90">
        <v>42544</v>
      </c>
      <c r="X878" s="54">
        <v>30.328302000000001</v>
      </c>
      <c r="Y878" s="54">
        <v>801690</v>
      </c>
      <c r="Z878" s="107">
        <f t="shared" si="81"/>
        <v>-1.734103017043287E-2</v>
      </c>
      <c r="AE878" s="90">
        <v>42544</v>
      </c>
      <c r="AF878" s="54">
        <v>22.889606000000001</v>
      </c>
      <c r="AG878" s="54">
        <v>9485400</v>
      </c>
      <c r="AH878" s="107">
        <f t="shared" si="82"/>
        <v>-6.9215171287788868E-2</v>
      </c>
      <c r="AL878" s="10">
        <v>42908</v>
      </c>
      <c r="AM878">
        <v>2434.5</v>
      </c>
      <c r="AN878">
        <v>3477250000</v>
      </c>
      <c r="AO878" s="107">
        <f t="shared" si="83"/>
        <v>1.5609155884164228E-3</v>
      </c>
    </row>
    <row r="879" spans="1:41" x14ac:dyDescent="0.15">
      <c r="A879" s="10">
        <v>42909</v>
      </c>
      <c r="B879" s="9">
        <v>50.186999999999998</v>
      </c>
      <c r="C879">
        <v>57582000</v>
      </c>
      <c r="D879" s="107">
        <f t="shared" si="79"/>
        <v>-9.7236136848186661E-3</v>
      </c>
      <c r="H879" s="90">
        <v>43186</v>
      </c>
      <c r="I879" s="54">
        <v>66.540001000000004</v>
      </c>
      <c r="J879" s="54">
        <v>2458100</v>
      </c>
      <c r="K879" s="107">
        <f t="shared" si="84"/>
        <v>-2.1040005695220798E-2</v>
      </c>
      <c r="O879" s="90">
        <v>44330</v>
      </c>
      <c r="P879" s="54">
        <v>43.060001</v>
      </c>
      <c r="Q879" s="54">
        <v>1572700</v>
      </c>
      <c r="R879" s="107">
        <f t="shared" si="80"/>
        <v>1.8694867192408982E-2</v>
      </c>
      <c r="W879" s="90">
        <v>42545</v>
      </c>
      <c r="X879" s="54">
        <v>29.802378000000001</v>
      </c>
      <c r="Y879" s="54">
        <v>5766710</v>
      </c>
      <c r="Z879" s="107">
        <f t="shared" si="81"/>
        <v>-7.6470508494322131E-2</v>
      </c>
      <c r="AE879" s="90">
        <v>42545</v>
      </c>
      <c r="AF879" s="54">
        <v>21.305298000000001</v>
      </c>
      <c r="AG879" s="54">
        <v>24566100</v>
      </c>
      <c r="AH879" s="107">
        <f t="shared" si="82"/>
        <v>-1.7726060438112645E-2</v>
      </c>
      <c r="AL879" s="10">
        <v>42909</v>
      </c>
      <c r="AM879">
        <v>2438.3000489999999</v>
      </c>
      <c r="AN879">
        <v>5282460000</v>
      </c>
      <c r="AO879" s="107">
        <f t="shared" si="83"/>
        <v>3.1580157672395082E-4</v>
      </c>
    </row>
    <row r="880" spans="1:41" x14ac:dyDescent="0.15">
      <c r="A880" s="10">
        <v>42912</v>
      </c>
      <c r="B880" s="9">
        <v>49.699001000000003</v>
      </c>
      <c r="C880">
        <v>67724000</v>
      </c>
      <c r="D880" s="107">
        <f t="shared" si="79"/>
        <v>-1.730417076190327E-2</v>
      </c>
      <c r="H880" s="90">
        <v>43187</v>
      </c>
      <c r="I880" s="54">
        <v>65.139999000000003</v>
      </c>
      <c r="J880" s="54">
        <v>2596700</v>
      </c>
      <c r="K880" s="107">
        <f t="shared" si="84"/>
        <v>3.6690206274028414E-2</v>
      </c>
      <c r="O880" s="90">
        <v>44333</v>
      </c>
      <c r="P880" s="54">
        <v>43.865001999999997</v>
      </c>
      <c r="Q880" s="54">
        <v>1804500</v>
      </c>
      <c r="R880" s="107">
        <f t="shared" si="80"/>
        <v>2.2227241662954977E-2</v>
      </c>
      <c r="W880" s="90">
        <v>42548</v>
      </c>
      <c r="X880" s="54">
        <v>27.523375000000001</v>
      </c>
      <c r="Y880" s="54">
        <v>1638250</v>
      </c>
      <c r="Z880" s="107">
        <f t="shared" si="81"/>
        <v>1.9108339729411838E-2</v>
      </c>
      <c r="AE880" s="90">
        <v>42548</v>
      </c>
      <c r="AF880" s="54">
        <v>20.927638999999999</v>
      </c>
      <c r="AG880" s="54">
        <v>12862200</v>
      </c>
      <c r="AH880" s="107">
        <f t="shared" si="82"/>
        <v>1.188385369223921E-2</v>
      </c>
      <c r="AL880" s="10">
        <v>42912</v>
      </c>
      <c r="AM880">
        <v>2439.070068</v>
      </c>
      <c r="AN880">
        <v>3243660000</v>
      </c>
      <c r="AO880" s="107">
        <f t="shared" si="83"/>
        <v>-8.0728246631084355E-3</v>
      </c>
    </row>
    <row r="881" spans="1:41" x14ac:dyDescent="0.15">
      <c r="A881" s="10">
        <v>42913</v>
      </c>
      <c r="B881" s="9">
        <v>48.839001000000003</v>
      </c>
      <c r="C881">
        <v>75648000</v>
      </c>
      <c r="D881" s="107">
        <f t="shared" si="79"/>
        <v>1.3872069168654688E-2</v>
      </c>
      <c r="H881" s="90">
        <v>43188</v>
      </c>
      <c r="I881" s="54">
        <v>67.529999000000004</v>
      </c>
      <c r="J881" s="54">
        <v>1857100</v>
      </c>
      <c r="K881" s="107">
        <f t="shared" si="84"/>
        <v>-7.2116082809360105E-2</v>
      </c>
      <c r="O881" s="90">
        <v>44334</v>
      </c>
      <c r="P881" s="54">
        <v>44.84</v>
      </c>
      <c r="Q881" s="54">
        <v>1930400</v>
      </c>
      <c r="R881" s="107">
        <f t="shared" si="80"/>
        <v>2.4531891168597664E-3</v>
      </c>
      <c r="W881" s="90">
        <v>42549</v>
      </c>
      <c r="X881" s="54">
        <v>28.049301</v>
      </c>
      <c r="Y881" s="54">
        <v>1169390</v>
      </c>
      <c r="Z881" s="107">
        <f t="shared" si="81"/>
        <v>1.2499954989965811E-2</v>
      </c>
      <c r="AE881" s="90">
        <v>42549</v>
      </c>
      <c r="AF881" s="54">
        <v>21.17634</v>
      </c>
      <c r="AG881" s="54">
        <v>11995600</v>
      </c>
      <c r="AH881" s="107">
        <f t="shared" si="82"/>
        <v>1.3918835832821053E-2</v>
      </c>
      <c r="AL881" s="10">
        <v>42913</v>
      </c>
      <c r="AM881">
        <v>2419.3798830000001</v>
      </c>
      <c r="AN881">
        <v>3564770000</v>
      </c>
      <c r="AO881" s="107">
        <f t="shared" si="83"/>
        <v>8.8080661287370798E-3</v>
      </c>
    </row>
    <row r="882" spans="1:41" x14ac:dyDescent="0.15">
      <c r="A882" s="10">
        <v>42914</v>
      </c>
      <c r="B882" s="9">
        <v>49.516499000000003</v>
      </c>
      <c r="C882">
        <v>74752000</v>
      </c>
      <c r="D882" s="107">
        <f t="shared" si="79"/>
        <v>-1.4540567579303332E-2</v>
      </c>
      <c r="H882" s="90">
        <v>43192</v>
      </c>
      <c r="I882" s="54">
        <v>62.66</v>
      </c>
      <c r="J882" s="54">
        <v>3461500</v>
      </c>
      <c r="K882" s="107">
        <f t="shared" si="84"/>
        <v>4.9952138525375167E-2</v>
      </c>
      <c r="O882" s="90">
        <v>44335</v>
      </c>
      <c r="P882" s="54">
        <v>44.950001</v>
      </c>
      <c r="Q882" s="54">
        <v>1572600</v>
      </c>
      <c r="R882" s="107">
        <f t="shared" si="80"/>
        <v>4.7830855443139919E-2</v>
      </c>
      <c r="W882" s="90">
        <v>42550</v>
      </c>
      <c r="X882" s="54">
        <v>28.399916000000001</v>
      </c>
      <c r="Y882" s="54">
        <v>816810</v>
      </c>
      <c r="Z882" s="107">
        <f t="shared" si="81"/>
        <v>2.1604817422699263E-2</v>
      </c>
      <c r="AE882" s="90">
        <v>42550</v>
      </c>
      <c r="AF882" s="54">
        <v>21.47109</v>
      </c>
      <c r="AG882" s="54">
        <v>9143400</v>
      </c>
      <c r="AH882" s="107">
        <f t="shared" si="82"/>
        <v>4.2903271329028936E-3</v>
      </c>
      <c r="AL882" s="10">
        <v>42914</v>
      </c>
      <c r="AM882">
        <v>2440.6899410000001</v>
      </c>
      <c r="AN882">
        <v>3479980000</v>
      </c>
      <c r="AO882" s="107">
        <f t="shared" si="83"/>
        <v>-8.6000231522239678E-3</v>
      </c>
    </row>
    <row r="883" spans="1:41" x14ac:dyDescent="0.15">
      <c r="A883" s="10">
        <v>42915</v>
      </c>
      <c r="B883" s="9">
        <v>48.796500999999999</v>
      </c>
      <c r="C883">
        <v>86060000</v>
      </c>
      <c r="D883" s="107">
        <f t="shared" si="79"/>
        <v>-8.1255621176608006E-3</v>
      </c>
      <c r="H883" s="90">
        <v>43193</v>
      </c>
      <c r="I883" s="54">
        <v>65.790001000000004</v>
      </c>
      <c r="J883" s="54">
        <v>2671500</v>
      </c>
      <c r="K883" s="107">
        <f t="shared" si="84"/>
        <v>2.3711764345466291E-2</v>
      </c>
      <c r="O883" s="90">
        <v>44336</v>
      </c>
      <c r="P883" s="54">
        <v>47.099997999999999</v>
      </c>
      <c r="Q883" s="54">
        <v>1553700</v>
      </c>
      <c r="R883" s="107">
        <f t="shared" si="80"/>
        <v>-7.0063272614150351E-3</v>
      </c>
      <c r="W883" s="90">
        <v>42551</v>
      </c>
      <c r="X883" s="54">
        <v>29.013490999999998</v>
      </c>
      <c r="Y883" s="54">
        <v>749570</v>
      </c>
      <c r="Z883" s="107">
        <f t="shared" si="81"/>
        <v>2.7190350861259871E-2</v>
      </c>
      <c r="AE883" s="90">
        <v>42551</v>
      </c>
      <c r="AF883" s="54">
        <v>21.563207999999999</v>
      </c>
      <c r="AG883" s="54">
        <v>9464700</v>
      </c>
      <c r="AH883" s="107">
        <f t="shared" si="82"/>
        <v>1.5805069449777553E-2</v>
      </c>
      <c r="AL883" s="10">
        <v>42915</v>
      </c>
      <c r="AM883">
        <v>2419.6999510000001</v>
      </c>
      <c r="AN883">
        <v>3869560000</v>
      </c>
      <c r="AO883" s="107">
        <f t="shared" si="83"/>
        <v>1.5332318366443332E-3</v>
      </c>
    </row>
    <row r="884" spans="1:41" x14ac:dyDescent="0.15">
      <c r="A884" s="10">
        <v>42916</v>
      </c>
      <c r="B884" s="9">
        <v>48.400002000000001</v>
      </c>
      <c r="C884">
        <v>67806000</v>
      </c>
      <c r="D884" s="107">
        <f t="shared" si="79"/>
        <v>-1.4814110958094595E-2</v>
      </c>
      <c r="H884" s="90">
        <v>43194</v>
      </c>
      <c r="I884" s="54">
        <v>67.349997999999999</v>
      </c>
      <c r="J884" s="54">
        <v>1912200</v>
      </c>
      <c r="K884" s="107">
        <f t="shared" si="84"/>
        <v>1.1432888238541494E-2</v>
      </c>
      <c r="O884" s="90">
        <v>44337</v>
      </c>
      <c r="P884" s="54">
        <v>46.77</v>
      </c>
      <c r="Q884" s="54">
        <v>973500</v>
      </c>
      <c r="R884" s="107">
        <f t="shared" si="80"/>
        <v>3.057517639512497E-2</v>
      </c>
      <c r="W884" s="90">
        <v>42552</v>
      </c>
      <c r="X884" s="54">
        <v>29.802378000000001</v>
      </c>
      <c r="Y884" s="54">
        <v>600620</v>
      </c>
      <c r="Z884" s="107">
        <f t="shared" si="81"/>
        <v>-5.2941043832139822E-2</v>
      </c>
      <c r="AE884" s="90">
        <v>42552</v>
      </c>
      <c r="AF884" s="54">
        <v>21.904015999999999</v>
      </c>
      <c r="AG884" s="54">
        <v>9683400</v>
      </c>
      <c r="AH884" s="107">
        <f t="shared" si="82"/>
        <v>-8.4089602564196841E-4</v>
      </c>
      <c r="AL884" s="10">
        <v>42916</v>
      </c>
      <c r="AM884">
        <v>2423.4099120000001</v>
      </c>
      <c r="AN884">
        <v>3366030000</v>
      </c>
      <c r="AO884" s="107">
        <f t="shared" si="83"/>
        <v>2.3108339915050014E-3</v>
      </c>
    </row>
    <row r="885" spans="1:41" x14ac:dyDescent="0.15">
      <c r="A885" s="10">
        <v>42919</v>
      </c>
      <c r="B885" s="9">
        <v>47.682999000000002</v>
      </c>
      <c r="C885">
        <v>58182000</v>
      </c>
      <c r="D885" s="107">
        <f t="shared" si="79"/>
        <v>1.860203885246392E-2</v>
      </c>
      <c r="H885" s="90">
        <v>43195</v>
      </c>
      <c r="I885" s="54">
        <v>68.120002999999997</v>
      </c>
      <c r="J885" s="54">
        <v>1432600</v>
      </c>
      <c r="K885" s="107">
        <f t="shared" si="84"/>
        <v>-2.1726423000891448E-2</v>
      </c>
      <c r="O885" s="90">
        <v>44340</v>
      </c>
      <c r="P885" s="54">
        <v>48.200001</v>
      </c>
      <c r="Q885" s="54">
        <v>919200</v>
      </c>
      <c r="R885" s="107">
        <f t="shared" si="80"/>
        <v>3.5269293874080621E-3</v>
      </c>
      <c r="W885" s="90">
        <v>42556</v>
      </c>
      <c r="X885" s="54">
        <v>28.224609000000001</v>
      </c>
      <c r="Y885" s="54">
        <v>840380</v>
      </c>
      <c r="Z885" s="107">
        <f t="shared" si="81"/>
        <v>1.2422102995297335E-2</v>
      </c>
      <c r="AE885" s="90">
        <v>42556</v>
      </c>
      <c r="AF885" s="54">
        <v>21.885597000000001</v>
      </c>
      <c r="AG885" s="54">
        <v>8677200</v>
      </c>
      <c r="AH885" s="107">
        <f t="shared" si="82"/>
        <v>2.9460471194822091E-3</v>
      </c>
      <c r="AL885" s="10">
        <v>42919</v>
      </c>
      <c r="AM885">
        <v>2429.01001</v>
      </c>
      <c r="AN885">
        <v>1901480000</v>
      </c>
      <c r="AO885" s="107">
        <f t="shared" si="83"/>
        <v>1.4532789018848469E-3</v>
      </c>
    </row>
    <row r="886" spans="1:41" x14ac:dyDescent="0.15">
      <c r="A886" s="10">
        <v>42921</v>
      </c>
      <c r="B886" s="9">
        <v>48.57</v>
      </c>
      <c r="C886">
        <v>73060000</v>
      </c>
      <c r="D886" s="107">
        <f t="shared" si="79"/>
        <v>-6.4443071855054823E-3</v>
      </c>
      <c r="H886" s="90">
        <v>43196</v>
      </c>
      <c r="I886" s="54">
        <v>66.639999000000003</v>
      </c>
      <c r="J886" s="54">
        <v>1122100</v>
      </c>
      <c r="K886" s="107">
        <f t="shared" si="84"/>
        <v>7.6531063573395119E-3</v>
      </c>
      <c r="O886" s="90">
        <v>44341</v>
      </c>
      <c r="P886" s="54">
        <v>48.369999</v>
      </c>
      <c r="Q886" s="54">
        <v>1094600</v>
      </c>
      <c r="R886" s="107">
        <f t="shared" si="80"/>
        <v>8.0008333264592224E-2</v>
      </c>
      <c r="W886" s="90">
        <v>42557</v>
      </c>
      <c r="X886" s="54">
        <v>28.575218</v>
      </c>
      <c r="Y886" s="54">
        <v>812800</v>
      </c>
      <c r="Z886" s="107">
        <f t="shared" si="81"/>
        <v>0</v>
      </c>
      <c r="AE886" s="90">
        <v>42557</v>
      </c>
      <c r="AF886" s="54">
        <v>21.950073</v>
      </c>
      <c r="AG886" s="54">
        <v>9509900</v>
      </c>
      <c r="AH886" s="107">
        <f t="shared" si="82"/>
        <v>4.1964325130035007E-3</v>
      </c>
      <c r="AL886" s="10">
        <v>42921</v>
      </c>
      <c r="AM886">
        <v>2432.540039</v>
      </c>
      <c r="AN886">
        <v>3368150000</v>
      </c>
      <c r="AO886" s="107">
        <f t="shared" si="83"/>
        <v>-9.3688237951342623E-3</v>
      </c>
    </row>
    <row r="887" spans="1:41" x14ac:dyDescent="0.15">
      <c r="A887" s="10">
        <v>42922</v>
      </c>
      <c r="B887" s="9">
        <v>48.256999999999998</v>
      </c>
      <c r="C887">
        <v>65192000</v>
      </c>
      <c r="D887" s="107">
        <f t="shared" si="79"/>
        <v>1.4111942308888015E-2</v>
      </c>
      <c r="H887" s="90">
        <v>43199</v>
      </c>
      <c r="I887" s="54">
        <v>67.150002000000001</v>
      </c>
      <c r="J887" s="54">
        <v>678200</v>
      </c>
      <c r="K887" s="107">
        <f t="shared" si="84"/>
        <v>1.9359567554443124E-2</v>
      </c>
      <c r="O887" s="90">
        <v>44342</v>
      </c>
      <c r="P887" s="54">
        <v>52.240001999999997</v>
      </c>
      <c r="Q887" s="54">
        <v>2865000</v>
      </c>
      <c r="R887" s="107">
        <f t="shared" si="80"/>
        <v>3.1202085329169904E-2</v>
      </c>
      <c r="W887" s="90">
        <v>42558</v>
      </c>
      <c r="X887" s="54">
        <v>28.575218</v>
      </c>
      <c r="Y887" s="54">
        <v>885150</v>
      </c>
      <c r="Z887" s="107">
        <f t="shared" si="81"/>
        <v>9.202799432711295E-3</v>
      </c>
      <c r="AE887" s="90">
        <v>42558</v>
      </c>
      <c r="AF887" s="54">
        <v>22.042185</v>
      </c>
      <c r="AG887" s="54">
        <v>10007200</v>
      </c>
      <c r="AH887" s="107">
        <f t="shared" si="82"/>
        <v>2.8416057663974703E-2</v>
      </c>
      <c r="AL887" s="10">
        <v>42922</v>
      </c>
      <c r="AM887">
        <v>2409.75</v>
      </c>
      <c r="AN887">
        <v>3368710000</v>
      </c>
      <c r="AO887" s="107">
        <f t="shared" si="83"/>
        <v>6.4031256354393218E-3</v>
      </c>
    </row>
    <row r="888" spans="1:41" x14ac:dyDescent="0.15">
      <c r="A888" s="10">
        <v>42923</v>
      </c>
      <c r="B888" s="9">
        <v>48.938000000000002</v>
      </c>
      <c r="C888">
        <v>52868000</v>
      </c>
      <c r="D888" s="107">
        <f t="shared" si="79"/>
        <v>1.8094364297682741E-2</v>
      </c>
      <c r="H888" s="90">
        <v>43200</v>
      </c>
      <c r="I888" s="54">
        <v>68.449996999999996</v>
      </c>
      <c r="J888" s="54">
        <v>895900</v>
      </c>
      <c r="K888" s="107">
        <f t="shared" si="84"/>
        <v>-1.1395164852965434E-2</v>
      </c>
      <c r="O888" s="90">
        <v>44343</v>
      </c>
      <c r="P888" s="54">
        <v>53.869999</v>
      </c>
      <c r="Q888" s="54">
        <v>1514700</v>
      </c>
      <c r="R888" s="107">
        <f t="shared" si="80"/>
        <v>-7.610915307423638E-3</v>
      </c>
      <c r="W888" s="90">
        <v>42559</v>
      </c>
      <c r="X888" s="54">
        <v>28.838190000000001</v>
      </c>
      <c r="Y888" s="54">
        <v>1034540</v>
      </c>
      <c r="Z888" s="107">
        <f t="shared" si="81"/>
        <v>-3.0398579106386547E-3</v>
      </c>
      <c r="AE888" s="90">
        <v>42559</v>
      </c>
      <c r="AF888" s="54">
        <v>22.668537000000001</v>
      </c>
      <c r="AG888" s="54">
        <v>7480200</v>
      </c>
      <c r="AH888" s="107">
        <f t="shared" si="82"/>
        <v>1.0158661761012544E-2</v>
      </c>
      <c r="AL888" s="10">
        <v>42923</v>
      </c>
      <c r="AM888">
        <v>2425.179932</v>
      </c>
      <c r="AN888">
        <v>2929390000</v>
      </c>
      <c r="AO888" s="107">
        <f t="shared" si="83"/>
        <v>9.277662124411723E-4</v>
      </c>
    </row>
    <row r="889" spans="1:41" x14ac:dyDescent="0.15">
      <c r="A889" s="10">
        <v>42926</v>
      </c>
      <c r="B889" s="9">
        <v>49.823501999999998</v>
      </c>
      <c r="C889">
        <v>70926000</v>
      </c>
      <c r="D889" s="107">
        <f t="shared" si="79"/>
        <v>-2.3483094383850434E-3</v>
      </c>
      <c r="H889" s="90">
        <v>43201</v>
      </c>
      <c r="I889" s="54">
        <v>67.669998000000007</v>
      </c>
      <c r="J889" s="54">
        <v>807100</v>
      </c>
      <c r="K889" s="107">
        <f t="shared" si="84"/>
        <v>7.3892421276555709E-4</v>
      </c>
      <c r="O889" s="90">
        <v>44344</v>
      </c>
      <c r="P889" s="54">
        <v>53.459999000000003</v>
      </c>
      <c r="Q889" s="54">
        <v>1714400</v>
      </c>
      <c r="R889" s="107">
        <f t="shared" si="80"/>
        <v>-2.0576319127878495E-3</v>
      </c>
      <c r="W889" s="90">
        <v>42562</v>
      </c>
      <c r="X889" s="54">
        <v>28.750526000000001</v>
      </c>
      <c r="Y889" s="54">
        <v>1225690</v>
      </c>
      <c r="Z889" s="107">
        <f t="shared" si="81"/>
        <v>2.1341766060210432E-2</v>
      </c>
      <c r="AE889" s="90">
        <v>42562</v>
      </c>
      <c r="AF889" s="54">
        <v>22.898819</v>
      </c>
      <c r="AG889" s="54">
        <v>8652400</v>
      </c>
      <c r="AH889" s="107">
        <f t="shared" si="82"/>
        <v>1.0860691112497989E-2</v>
      </c>
      <c r="AL889" s="10">
        <v>42926</v>
      </c>
      <c r="AM889">
        <v>2427.429932</v>
      </c>
      <c r="AN889">
        <v>3009880000</v>
      </c>
      <c r="AO889" s="107">
        <f t="shared" si="83"/>
        <v>-7.8268088192956498E-4</v>
      </c>
    </row>
    <row r="890" spans="1:41" x14ac:dyDescent="0.15">
      <c r="A890" s="10">
        <v>42927</v>
      </c>
      <c r="B890" s="9">
        <v>49.706501000000003</v>
      </c>
      <c r="C890">
        <v>59654000</v>
      </c>
      <c r="D890" s="107">
        <f t="shared" si="79"/>
        <v>1.2453079326585348E-2</v>
      </c>
      <c r="H890" s="90">
        <v>43202</v>
      </c>
      <c r="I890" s="54">
        <v>67.720000999999996</v>
      </c>
      <c r="J890" s="54">
        <v>719300</v>
      </c>
      <c r="K890" s="107">
        <f t="shared" si="84"/>
        <v>-1.3437728685207873E-2</v>
      </c>
      <c r="O890" s="90">
        <v>44348</v>
      </c>
      <c r="P890" s="54">
        <v>53.349997999999999</v>
      </c>
      <c r="Q890" s="54">
        <v>1640200</v>
      </c>
      <c r="R890" s="107">
        <f t="shared" si="80"/>
        <v>7.478916868937846E-2</v>
      </c>
      <c r="W890" s="90">
        <v>42563</v>
      </c>
      <c r="X890" s="54">
        <v>29.364113</v>
      </c>
      <c r="Y890" s="54">
        <v>1148850</v>
      </c>
      <c r="Z890" s="107">
        <f t="shared" si="81"/>
        <v>-5.9704170188964456E-3</v>
      </c>
      <c r="AE890" s="90">
        <v>42563</v>
      </c>
      <c r="AF890" s="54">
        <v>23.147516</v>
      </c>
      <c r="AG890" s="54">
        <v>9625300</v>
      </c>
      <c r="AH890" s="107">
        <f t="shared" si="82"/>
        <v>-3.9788286570363596E-4</v>
      </c>
      <c r="AL890" s="10">
        <v>42927</v>
      </c>
      <c r="AM890">
        <v>2425.530029</v>
      </c>
      <c r="AN890">
        <v>3108800000</v>
      </c>
      <c r="AO890" s="107">
        <f t="shared" si="83"/>
        <v>7.3056077591855395E-3</v>
      </c>
    </row>
    <row r="891" spans="1:41" x14ac:dyDescent="0.15">
      <c r="A891" s="10">
        <v>42928</v>
      </c>
      <c r="B891" s="9">
        <v>50.325499999999998</v>
      </c>
      <c r="C891">
        <v>72172000</v>
      </c>
      <c r="D891" s="107">
        <f t="shared" si="79"/>
        <v>-5.8419290419369219E-3</v>
      </c>
      <c r="H891" s="90">
        <v>43203</v>
      </c>
      <c r="I891" s="54">
        <v>66.809997999999993</v>
      </c>
      <c r="J891" s="54">
        <v>1173700</v>
      </c>
      <c r="K891" s="107">
        <f t="shared" si="84"/>
        <v>-1.4219383751515657E-2</v>
      </c>
      <c r="O891" s="90">
        <v>44349</v>
      </c>
      <c r="P891" s="54">
        <v>57.34</v>
      </c>
      <c r="Q891" s="54">
        <v>1666000</v>
      </c>
      <c r="R891" s="107">
        <f t="shared" si="80"/>
        <v>-2.4241349843041604E-2</v>
      </c>
      <c r="W891" s="90">
        <v>42564</v>
      </c>
      <c r="X891" s="54">
        <v>29.188797000000001</v>
      </c>
      <c r="Y891" s="54">
        <v>576880</v>
      </c>
      <c r="Z891" s="107">
        <f t="shared" si="81"/>
        <v>1.8018351355830076E-2</v>
      </c>
      <c r="AE891" s="90">
        <v>42564</v>
      </c>
      <c r="AF891" s="54">
        <v>23.138306</v>
      </c>
      <c r="AG891" s="54">
        <v>5817800</v>
      </c>
      <c r="AH891" s="107">
        <f t="shared" si="82"/>
        <v>3.8216540139109689E-2</v>
      </c>
      <c r="AL891" s="10">
        <v>42928</v>
      </c>
      <c r="AM891">
        <v>2443.25</v>
      </c>
      <c r="AN891">
        <v>3176900000</v>
      </c>
      <c r="AO891" s="107">
        <f t="shared" si="83"/>
        <v>1.8745842627647669E-3</v>
      </c>
    </row>
    <row r="892" spans="1:41" x14ac:dyDescent="0.15">
      <c r="A892" s="10">
        <v>42929</v>
      </c>
      <c r="B892" s="9">
        <v>50.031502000000003</v>
      </c>
      <c r="C892">
        <v>57616000</v>
      </c>
      <c r="D892" s="107">
        <f t="shared" si="79"/>
        <v>1.1792170460922513E-3</v>
      </c>
      <c r="H892" s="90">
        <v>43206</v>
      </c>
      <c r="I892" s="54">
        <v>65.860000999999997</v>
      </c>
      <c r="J892" s="54">
        <v>1397900</v>
      </c>
      <c r="K892" s="107">
        <f t="shared" si="84"/>
        <v>3.6137214756495339E-2</v>
      </c>
      <c r="O892" s="90">
        <v>44350</v>
      </c>
      <c r="P892" s="54">
        <v>55.950001</v>
      </c>
      <c r="Q892" s="54">
        <v>1754000</v>
      </c>
      <c r="R892" s="107">
        <f t="shared" si="80"/>
        <v>-7.6854511584368845E-3</v>
      </c>
      <c r="W892" s="90">
        <v>42565</v>
      </c>
      <c r="X892" s="54">
        <v>29.714731</v>
      </c>
      <c r="Y892" s="54">
        <v>517790</v>
      </c>
      <c r="Z892" s="107">
        <f t="shared" si="81"/>
        <v>-8.8498866101127671E-3</v>
      </c>
      <c r="AE892" s="90">
        <v>42565</v>
      </c>
      <c r="AF892" s="54">
        <v>24.022572</v>
      </c>
      <c r="AG892" s="54">
        <v>23705900</v>
      </c>
      <c r="AH892" s="107">
        <f t="shared" si="82"/>
        <v>9.9693738039374757E-3</v>
      </c>
      <c r="AL892" s="10">
        <v>42929</v>
      </c>
      <c r="AM892">
        <v>2447.830078</v>
      </c>
      <c r="AN892">
        <v>3068510000</v>
      </c>
      <c r="AO892" s="107">
        <f t="shared" si="83"/>
        <v>4.673503321499739E-3</v>
      </c>
    </row>
    <row r="893" spans="1:41" x14ac:dyDescent="0.15">
      <c r="A893" s="10">
        <v>42930</v>
      </c>
      <c r="B893" s="9">
        <v>50.090499999999999</v>
      </c>
      <c r="C893">
        <v>42050000</v>
      </c>
      <c r="D893" s="107">
        <f t="shared" si="79"/>
        <v>8.2151106497239113E-3</v>
      </c>
      <c r="H893" s="90">
        <v>43207</v>
      </c>
      <c r="I893" s="54">
        <v>68.239998</v>
      </c>
      <c r="J893" s="54">
        <v>1808700</v>
      </c>
      <c r="K893" s="107">
        <f t="shared" si="84"/>
        <v>2.110202289279095E-2</v>
      </c>
      <c r="O893" s="90">
        <v>44351</v>
      </c>
      <c r="P893" s="54">
        <v>55.52</v>
      </c>
      <c r="Q893" s="54">
        <v>1242400</v>
      </c>
      <c r="R893" s="107">
        <f t="shared" si="80"/>
        <v>4.3587878242074884E-2</v>
      </c>
      <c r="W893" s="90">
        <v>42566</v>
      </c>
      <c r="X893" s="54">
        <v>29.451758999999999</v>
      </c>
      <c r="Y893" s="54">
        <v>774370</v>
      </c>
      <c r="Z893" s="107">
        <f t="shared" si="81"/>
        <v>1.1904857703066263E-2</v>
      </c>
      <c r="AE893" s="90">
        <v>42566</v>
      </c>
      <c r="AF893" s="54">
        <v>24.262062</v>
      </c>
      <c r="AG893" s="54">
        <v>17603900</v>
      </c>
      <c r="AH893" s="107">
        <f t="shared" si="82"/>
        <v>5.6947756542704564E-3</v>
      </c>
      <c r="AL893" s="10">
        <v>42930</v>
      </c>
      <c r="AM893">
        <v>2459.2700199999999</v>
      </c>
      <c r="AN893">
        <v>2738460000</v>
      </c>
      <c r="AO893" s="107">
        <f t="shared" si="83"/>
        <v>-5.2912855823761262E-5</v>
      </c>
    </row>
    <row r="894" spans="1:41" x14ac:dyDescent="0.15">
      <c r="A894" s="10">
        <v>42933</v>
      </c>
      <c r="B894" s="9">
        <v>50.501998999999998</v>
      </c>
      <c r="C894">
        <v>74252000</v>
      </c>
      <c r="D894" s="107">
        <f t="shared" si="79"/>
        <v>1.4266781796102634E-2</v>
      </c>
      <c r="H894" s="90">
        <v>43208</v>
      </c>
      <c r="I894" s="54">
        <v>69.680000000000007</v>
      </c>
      <c r="J894" s="54">
        <v>1496200</v>
      </c>
      <c r="K894" s="107">
        <f t="shared" si="84"/>
        <v>-8.0366963260621871E-3</v>
      </c>
      <c r="O894" s="90">
        <v>44354</v>
      </c>
      <c r="P894" s="54">
        <v>57.939999</v>
      </c>
      <c r="Q894" s="54">
        <v>4308800</v>
      </c>
      <c r="R894" s="107">
        <f t="shared" si="80"/>
        <v>0.14083533208207344</v>
      </c>
      <c r="W894" s="90">
        <v>42569</v>
      </c>
      <c r="X894" s="54">
        <v>29.802378000000001</v>
      </c>
      <c r="Y894" s="54">
        <v>417880</v>
      </c>
      <c r="Z894" s="107">
        <f t="shared" si="81"/>
        <v>1.176490010293807E-2</v>
      </c>
      <c r="AE894" s="90">
        <v>42569</v>
      </c>
      <c r="AF894" s="54">
        <v>24.400229</v>
      </c>
      <c r="AG894" s="54">
        <v>12382100</v>
      </c>
      <c r="AH894" s="107">
        <f t="shared" si="82"/>
        <v>3.7737350743727305E-4</v>
      </c>
      <c r="AL894" s="10">
        <v>42933</v>
      </c>
      <c r="AM894">
        <v>2459.139893</v>
      </c>
      <c r="AN894">
        <v>2800580000</v>
      </c>
      <c r="AO894" s="107">
        <f t="shared" si="83"/>
        <v>5.9785700040282386E-4</v>
      </c>
    </row>
    <row r="895" spans="1:41" x14ac:dyDescent="0.15">
      <c r="A895" s="10">
        <v>42934</v>
      </c>
      <c r="B895" s="9">
        <v>51.222499999999997</v>
      </c>
      <c r="C895">
        <v>80152000</v>
      </c>
      <c r="D895" s="107">
        <f t="shared" si="79"/>
        <v>2.362204109522148E-3</v>
      </c>
      <c r="H895" s="90">
        <v>43209</v>
      </c>
      <c r="I895" s="54">
        <v>69.120002999999997</v>
      </c>
      <c r="J895" s="54">
        <v>905900</v>
      </c>
      <c r="K895" s="107">
        <f t="shared" si="84"/>
        <v>1.1429412119672522E-2</v>
      </c>
      <c r="O895" s="90">
        <v>44355</v>
      </c>
      <c r="P895" s="54">
        <v>66.099997999999999</v>
      </c>
      <c r="Q895" s="54">
        <v>9243200</v>
      </c>
      <c r="R895" s="107">
        <f t="shared" si="80"/>
        <v>-2.1936400058589989E-2</v>
      </c>
      <c r="W895" s="90">
        <v>42570</v>
      </c>
      <c r="X895" s="54">
        <v>30.152999999999999</v>
      </c>
      <c r="Y895" s="54">
        <v>467900</v>
      </c>
      <c r="Z895" s="107">
        <f t="shared" si="81"/>
        <v>8.7209232912148771E-3</v>
      </c>
      <c r="AE895" s="90">
        <v>42570</v>
      </c>
      <c r="AF895" s="54">
        <v>24.409437</v>
      </c>
      <c r="AG895" s="54">
        <v>17414500</v>
      </c>
      <c r="AH895" s="107">
        <f t="shared" si="82"/>
        <v>1.8490635404659228E-2</v>
      </c>
      <c r="AL895" s="10">
        <v>42934</v>
      </c>
      <c r="AM895">
        <v>2460.610107</v>
      </c>
      <c r="AN895">
        <v>2974090000</v>
      </c>
      <c r="AO895" s="107">
        <f t="shared" si="83"/>
        <v>5.3726394776609787E-3</v>
      </c>
    </row>
    <row r="896" spans="1:41" x14ac:dyDescent="0.15">
      <c r="A896" s="10">
        <v>42935</v>
      </c>
      <c r="B896" s="9">
        <v>51.343497999999997</v>
      </c>
      <c r="C896">
        <v>59280000</v>
      </c>
      <c r="D896" s="107">
        <f t="shared" si="79"/>
        <v>1.7821730806109048E-3</v>
      </c>
      <c r="H896" s="90">
        <v>43210</v>
      </c>
      <c r="I896" s="54">
        <v>69.910004000000001</v>
      </c>
      <c r="J896" s="54">
        <v>2221900</v>
      </c>
      <c r="K896" s="107">
        <f t="shared" si="84"/>
        <v>4.7632582026457815E-2</v>
      </c>
      <c r="O896" s="90">
        <v>44356</v>
      </c>
      <c r="P896" s="54">
        <v>64.650002000000001</v>
      </c>
      <c r="Q896" s="54">
        <v>2774400</v>
      </c>
      <c r="R896" s="107">
        <f t="shared" si="80"/>
        <v>-2.5058050268892518E-2</v>
      </c>
      <c r="W896" s="90">
        <v>42571</v>
      </c>
      <c r="X896" s="54">
        <v>30.415962</v>
      </c>
      <c r="Y896" s="54">
        <v>766270</v>
      </c>
      <c r="Z896" s="107">
        <f t="shared" si="81"/>
        <v>0</v>
      </c>
      <c r="AE896" s="90">
        <v>42571</v>
      </c>
      <c r="AF896" s="54">
        <v>24.860783000000001</v>
      </c>
      <c r="AG896" s="54">
        <v>27170100</v>
      </c>
      <c r="AH896" s="107">
        <f t="shared" si="82"/>
        <v>0.10892927225984805</v>
      </c>
      <c r="AL896" s="10">
        <v>42935</v>
      </c>
      <c r="AM896">
        <v>2473.830078</v>
      </c>
      <c r="AN896">
        <v>3063810000</v>
      </c>
      <c r="AO896" s="107">
        <f t="shared" si="83"/>
        <v>-1.5365930076616241E-4</v>
      </c>
    </row>
    <row r="897" spans="1:41" x14ac:dyDescent="0.15">
      <c r="A897" s="10">
        <v>42936</v>
      </c>
      <c r="B897" s="9">
        <v>51.435001</v>
      </c>
      <c r="C897">
        <v>61950000</v>
      </c>
      <c r="D897" s="107">
        <f t="shared" si="79"/>
        <v>-2.9454650929237047E-3</v>
      </c>
      <c r="H897" s="90">
        <v>43213</v>
      </c>
      <c r="I897" s="54">
        <v>73.239998</v>
      </c>
      <c r="J897" s="54">
        <v>2694800</v>
      </c>
      <c r="K897" s="107">
        <f t="shared" si="84"/>
        <v>-6.1032238149433038E-2</v>
      </c>
      <c r="O897" s="90">
        <v>44357</v>
      </c>
      <c r="P897" s="54">
        <v>63.029998999999997</v>
      </c>
      <c r="Q897" s="54">
        <v>2367100</v>
      </c>
      <c r="R897" s="107">
        <f t="shared" si="80"/>
        <v>1.6817341215569437E-2</v>
      </c>
      <c r="W897" s="90">
        <v>42572</v>
      </c>
      <c r="X897" s="54">
        <v>30.415962</v>
      </c>
      <c r="Y897" s="54">
        <v>934160</v>
      </c>
      <c r="Z897" s="107">
        <f t="shared" si="81"/>
        <v>0</v>
      </c>
      <c r="AE897" s="90">
        <v>42572</v>
      </c>
      <c r="AF897" s="54">
        <v>27.568850000000001</v>
      </c>
      <c r="AG897" s="54">
        <v>44959100</v>
      </c>
      <c r="AH897" s="107">
        <f t="shared" si="82"/>
        <v>1.8710283526516269E-2</v>
      </c>
      <c r="AL897" s="10">
        <v>42936</v>
      </c>
      <c r="AM897">
        <v>2473.4499510000001</v>
      </c>
      <c r="AN897">
        <v>3223820000</v>
      </c>
      <c r="AO897" s="107">
        <f t="shared" si="83"/>
        <v>-3.6787160364093463E-4</v>
      </c>
    </row>
    <row r="898" spans="1:41" x14ac:dyDescent="0.15">
      <c r="A898" s="10">
        <v>42937</v>
      </c>
      <c r="B898" s="9">
        <v>51.283501000000001</v>
      </c>
      <c r="C898">
        <v>54692000</v>
      </c>
      <c r="D898" s="107">
        <f t="shared" si="79"/>
        <v>1.2947575478515105E-2</v>
      </c>
      <c r="H898" s="90">
        <v>43214</v>
      </c>
      <c r="I898" s="54">
        <v>68.769997000000004</v>
      </c>
      <c r="J898" s="54">
        <v>1585500</v>
      </c>
      <c r="K898" s="107">
        <f t="shared" si="84"/>
        <v>-1.8903534342163852E-2</v>
      </c>
      <c r="O898" s="90">
        <v>44358</v>
      </c>
      <c r="P898" s="54">
        <v>64.089995999999999</v>
      </c>
      <c r="Q898" s="54">
        <v>1493500</v>
      </c>
      <c r="R898" s="107">
        <f t="shared" si="80"/>
        <v>-1.5290919974468409E-2</v>
      </c>
      <c r="W898" s="90">
        <v>42573</v>
      </c>
      <c r="X898" s="54">
        <v>30.415962</v>
      </c>
      <c r="Y898" s="54">
        <v>250140</v>
      </c>
      <c r="Z898" s="107">
        <f t="shared" si="81"/>
        <v>-5.7638814777583036E-3</v>
      </c>
      <c r="AE898" s="90">
        <v>42573</v>
      </c>
      <c r="AF898" s="54">
        <v>28.084671</v>
      </c>
      <c r="AG898" s="54">
        <v>20272000</v>
      </c>
      <c r="AH898" s="107">
        <f t="shared" si="82"/>
        <v>6.2314064494470855E-3</v>
      </c>
      <c r="AL898" s="10">
        <v>42937</v>
      </c>
      <c r="AM898">
        <v>2472.540039</v>
      </c>
      <c r="AN898">
        <v>3066880000</v>
      </c>
      <c r="AO898" s="107">
        <f t="shared" si="83"/>
        <v>-1.063734846964759E-3</v>
      </c>
    </row>
    <row r="899" spans="1:41" x14ac:dyDescent="0.15">
      <c r="A899" s="10">
        <v>42940</v>
      </c>
      <c r="B899" s="9">
        <v>51.947498000000003</v>
      </c>
      <c r="C899">
        <v>65760000</v>
      </c>
      <c r="D899" s="107">
        <f t="shared" ref="D899:D962" si="85">B900/B899-1</f>
        <v>8.8554794304029905E-4</v>
      </c>
      <c r="H899" s="90">
        <v>43215</v>
      </c>
      <c r="I899" s="54">
        <v>67.470000999999996</v>
      </c>
      <c r="J899" s="54">
        <v>1514200</v>
      </c>
      <c r="K899" s="107">
        <f t="shared" si="84"/>
        <v>4.1499777063884746E-3</v>
      </c>
      <c r="O899" s="90">
        <v>44361</v>
      </c>
      <c r="P899" s="54">
        <v>63.110000999999997</v>
      </c>
      <c r="Q899" s="54">
        <v>1105400</v>
      </c>
      <c r="R899" s="107">
        <f t="shared" ref="R899:R962" si="86">P900/P899-1</f>
        <v>-3.1373791294980302E-2</v>
      </c>
      <c r="W899" s="90">
        <v>42576</v>
      </c>
      <c r="X899" s="54">
        <v>30.240648</v>
      </c>
      <c r="Y899" s="54">
        <v>464000</v>
      </c>
      <c r="Z899" s="107">
        <f t="shared" si="81"/>
        <v>2.028987606350241E-2</v>
      </c>
      <c r="AE899" s="90">
        <v>42576</v>
      </c>
      <c r="AF899" s="54">
        <v>28.259678000000001</v>
      </c>
      <c r="AG899" s="54">
        <v>17892900</v>
      </c>
      <c r="AH899" s="107">
        <f t="shared" si="82"/>
        <v>2.3468207953395659E-2</v>
      </c>
      <c r="AL899" s="10">
        <v>42940</v>
      </c>
      <c r="AM899">
        <v>2469.9099120000001</v>
      </c>
      <c r="AN899">
        <v>3019920000</v>
      </c>
      <c r="AO899" s="107">
        <f t="shared" si="83"/>
        <v>2.9231717986644146E-3</v>
      </c>
    </row>
    <row r="900" spans="1:41" x14ac:dyDescent="0.15">
      <c r="A900" s="10">
        <v>42941</v>
      </c>
      <c r="B900" s="9">
        <v>51.993499999999997</v>
      </c>
      <c r="C900">
        <v>48952000</v>
      </c>
      <c r="D900" s="107">
        <f t="shared" si="85"/>
        <v>1.2434227355342609E-2</v>
      </c>
      <c r="H900" s="90">
        <v>43216</v>
      </c>
      <c r="I900" s="54">
        <v>67.75</v>
      </c>
      <c r="J900" s="54">
        <v>1426300</v>
      </c>
      <c r="K900" s="107">
        <f t="shared" si="84"/>
        <v>-1.682655350553508E-2</v>
      </c>
      <c r="O900" s="90">
        <v>44362</v>
      </c>
      <c r="P900" s="54">
        <v>61.130001</v>
      </c>
      <c r="Q900" s="54">
        <v>1032300</v>
      </c>
      <c r="R900" s="107">
        <f t="shared" si="86"/>
        <v>-3.4025878717063973E-2</v>
      </c>
      <c r="W900" s="90">
        <v>42577</v>
      </c>
      <c r="X900" s="54">
        <v>30.854227000000002</v>
      </c>
      <c r="Y900" s="54">
        <v>471940</v>
      </c>
      <c r="Z900" s="107">
        <f t="shared" ref="Z900:Z963" si="87">X901/X900-1</f>
        <v>2.5568133662852599E-2</v>
      </c>
      <c r="AE900" s="90">
        <v>42577</v>
      </c>
      <c r="AF900" s="54">
        <v>28.922882000000001</v>
      </c>
      <c r="AG900" s="54">
        <v>13911700</v>
      </c>
      <c r="AH900" s="107">
        <f t="shared" ref="AH900:AH963" si="88">AF901/AF900-1</f>
        <v>-2.8661389967985507E-3</v>
      </c>
      <c r="AL900" s="10">
        <v>42941</v>
      </c>
      <c r="AM900">
        <v>2477.1298830000001</v>
      </c>
      <c r="AN900">
        <v>4116360000</v>
      </c>
      <c r="AO900" s="107">
        <f t="shared" ref="AO900:AO963" si="89">AM901/AM900-1</f>
        <v>2.8266382187114303E-4</v>
      </c>
    </row>
    <row r="901" spans="1:41" x14ac:dyDescent="0.15">
      <c r="A901" s="10">
        <v>42942</v>
      </c>
      <c r="B901" s="9">
        <v>52.639999000000003</v>
      </c>
      <c r="C901">
        <v>58426000</v>
      </c>
      <c r="D901" s="107">
        <f t="shared" si="85"/>
        <v>-6.4589666880503493E-3</v>
      </c>
      <c r="H901" s="90">
        <v>43217</v>
      </c>
      <c r="I901" s="54">
        <v>66.610000999999997</v>
      </c>
      <c r="J901" s="54">
        <v>2703100</v>
      </c>
      <c r="K901" s="107">
        <f t="shared" ref="K901:K964" si="90">I902/I901-1</f>
        <v>-6.4705028303482459E-2</v>
      </c>
      <c r="O901" s="90">
        <v>44363</v>
      </c>
      <c r="P901" s="54">
        <v>59.049999</v>
      </c>
      <c r="Q901" s="54">
        <v>1862000</v>
      </c>
      <c r="R901" s="107">
        <f t="shared" si="86"/>
        <v>4.1490280126846413E-2</v>
      </c>
      <c r="W901" s="90">
        <v>42578</v>
      </c>
      <c r="X901" s="54">
        <v>31.643111999999999</v>
      </c>
      <c r="Y901" s="54">
        <v>1456100</v>
      </c>
      <c r="Z901" s="107">
        <f t="shared" si="87"/>
        <v>-2.7700783665019935E-2</v>
      </c>
      <c r="AE901" s="90">
        <v>42578</v>
      </c>
      <c r="AF901" s="54">
        <v>28.839984999999999</v>
      </c>
      <c r="AG901" s="54">
        <v>11859600</v>
      </c>
      <c r="AH901" s="107">
        <f t="shared" si="88"/>
        <v>-4.4716389415596636E-3</v>
      </c>
      <c r="AL901" s="10">
        <v>42942</v>
      </c>
      <c r="AM901">
        <v>2477.830078</v>
      </c>
      <c r="AN901">
        <v>3597830000</v>
      </c>
      <c r="AO901" s="107">
        <f t="shared" si="89"/>
        <v>-9.7268816832885019E-4</v>
      </c>
    </row>
    <row r="902" spans="1:41" x14ac:dyDescent="0.15">
      <c r="A902" s="10">
        <v>42943</v>
      </c>
      <c r="B902" s="9">
        <v>52.299999</v>
      </c>
      <c r="C902">
        <v>219834000</v>
      </c>
      <c r="D902" s="107">
        <f t="shared" si="85"/>
        <v>-2.481835611507377E-2</v>
      </c>
      <c r="H902" s="90">
        <v>43220</v>
      </c>
      <c r="I902" s="54">
        <v>62.299999</v>
      </c>
      <c r="J902" s="54">
        <v>3734200</v>
      </c>
      <c r="K902" s="107">
        <f t="shared" si="90"/>
        <v>4.6067400418417392E-2</v>
      </c>
      <c r="O902" s="90">
        <v>44364</v>
      </c>
      <c r="P902" s="54">
        <v>61.5</v>
      </c>
      <c r="Q902" s="54">
        <v>1125800</v>
      </c>
      <c r="R902" s="107">
        <f t="shared" si="86"/>
        <v>-3.7723577235772354E-2</v>
      </c>
      <c r="W902" s="90">
        <v>42579</v>
      </c>
      <c r="X902" s="54">
        <v>30.766573000000001</v>
      </c>
      <c r="Y902" s="54">
        <v>503530</v>
      </c>
      <c r="Z902" s="107">
        <f t="shared" si="87"/>
        <v>-1.4245037950765593E-2</v>
      </c>
      <c r="AE902" s="90">
        <v>42579</v>
      </c>
      <c r="AF902" s="54">
        <v>28.711023000000001</v>
      </c>
      <c r="AG902" s="54">
        <v>8835500</v>
      </c>
      <c r="AH902" s="107">
        <f t="shared" si="88"/>
        <v>-3.2064339887860616E-4</v>
      </c>
      <c r="AL902" s="10">
        <v>42943</v>
      </c>
      <c r="AM902">
        <v>2475.419922</v>
      </c>
      <c r="AN902">
        <v>4035740000</v>
      </c>
      <c r="AO902" s="107">
        <f t="shared" si="89"/>
        <v>-1.3411154893340216E-3</v>
      </c>
    </row>
    <row r="903" spans="1:41" x14ac:dyDescent="0.15">
      <c r="A903" s="10">
        <v>42944</v>
      </c>
      <c r="B903" s="9">
        <v>51.001998999999998</v>
      </c>
      <c r="C903">
        <v>154188000</v>
      </c>
      <c r="D903" s="107">
        <f t="shared" si="85"/>
        <v>-3.1626191749856591E-2</v>
      </c>
      <c r="H903" s="90">
        <v>43221</v>
      </c>
      <c r="I903" s="54">
        <v>65.169998000000007</v>
      </c>
      <c r="J903" s="54">
        <v>3085500</v>
      </c>
      <c r="K903" s="107">
        <f t="shared" si="90"/>
        <v>0.13656593943734641</v>
      </c>
      <c r="O903" s="90">
        <v>44365</v>
      </c>
      <c r="P903" s="54">
        <v>59.18</v>
      </c>
      <c r="Q903" s="54">
        <v>1514500</v>
      </c>
      <c r="R903" s="107">
        <f t="shared" si="86"/>
        <v>3.6667759378168352E-2</v>
      </c>
      <c r="W903" s="90">
        <v>42580</v>
      </c>
      <c r="X903" s="54">
        <v>30.328302000000001</v>
      </c>
      <c r="Y903" s="54">
        <v>635520</v>
      </c>
      <c r="Z903" s="107">
        <f t="shared" si="87"/>
        <v>1.4450891447862713E-2</v>
      </c>
      <c r="AE903" s="90">
        <v>42580</v>
      </c>
      <c r="AF903" s="54">
        <v>28.701816999999998</v>
      </c>
      <c r="AG903" s="54">
        <v>8433200</v>
      </c>
      <c r="AH903" s="107">
        <f t="shared" si="88"/>
        <v>2.8882840413901878E-3</v>
      </c>
      <c r="AL903" s="10">
        <v>42944</v>
      </c>
      <c r="AM903">
        <v>2472.1000979999999</v>
      </c>
      <c r="AN903">
        <v>3302850000</v>
      </c>
      <c r="AO903" s="107">
        <f t="shared" si="89"/>
        <v>-7.2814567721435353E-4</v>
      </c>
    </row>
    <row r="904" spans="1:41" x14ac:dyDescent="0.15">
      <c r="A904" s="10">
        <v>42947</v>
      </c>
      <c r="B904" s="9">
        <v>49.389000000000003</v>
      </c>
      <c r="C904">
        <v>147042000</v>
      </c>
      <c r="D904" s="107">
        <f t="shared" si="85"/>
        <v>8.5140820830549302E-3</v>
      </c>
      <c r="H904" s="90">
        <v>43222</v>
      </c>
      <c r="I904" s="54">
        <v>74.069999999999993</v>
      </c>
      <c r="J904" s="54">
        <v>7213300</v>
      </c>
      <c r="K904" s="107">
        <f t="shared" si="90"/>
        <v>2.8351532334278673E-2</v>
      </c>
      <c r="O904" s="90">
        <v>44368</v>
      </c>
      <c r="P904" s="54">
        <v>61.349997999999999</v>
      </c>
      <c r="Q904" s="54">
        <v>1401400</v>
      </c>
      <c r="R904" s="107">
        <f t="shared" si="86"/>
        <v>2.5264939698938615E-2</v>
      </c>
      <c r="W904" s="90">
        <v>42583</v>
      </c>
      <c r="X904" s="54">
        <v>30.766573000000001</v>
      </c>
      <c r="Y904" s="54">
        <v>378200</v>
      </c>
      <c r="Z904" s="107">
        <f t="shared" si="87"/>
        <v>-6.2677861456977957E-2</v>
      </c>
      <c r="AE904" s="90">
        <v>42583</v>
      </c>
      <c r="AF904" s="54">
        <v>28.784716</v>
      </c>
      <c r="AG904" s="54">
        <v>13129900</v>
      </c>
      <c r="AH904" s="107">
        <f t="shared" si="88"/>
        <v>-1.4719895099885583E-2</v>
      </c>
      <c r="AL904" s="10">
        <v>42947</v>
      </c>
      <c r="AM904">
        <v>2470.3000489999999</v>
      </c>
      <c r="AN904">
        <v>3475930000</v>
      </c>
      <c r="AO904" s="107">
        <f t="shared" si="89"/>
        <v>2.4491150386565241E-3</v>
      </c>
    </row>
    <row r="905" spans="1:41" x14ac:dyDescent="0.15">
      <c r="A905" s="10">
        <v>42948</v>
      </c>
      <c r="B905" s="9">
        <v>49.809502000000002</v>
      </c>
      <c r="C905">
        <v>91452000</v>
      </c>
      <c r="D905" s="107">
        <f t="shared" si="85"/>
        <v>-3.0122766535600753E-4</v>
      </c>
      <c r="H905" s="90">
        <v>43223</v>
      </c>
      <c r="I905" s="54">
        <v>76.169998000000007</v>
      </c>
      <c r="J905" s="54">
        <v>2331100</v>
      </c>
      <c r="K905" s="107">
        <f t="shared" si="90"/>
        <v>5.1988960272783435E-2</v>
      </c>
      <c r="O905" s="90">
        <v>44369</v>
      </c>
      <c r="P905" s="54">
        <v>62.900002000000001</v>
      </c>
      <c r="Q905" s="54">
        <v>1198700</v>
      </c>
      <c r="R905" s="107">
        <f t="shared" si="86"/>
        <v>-4.0063607629138076E-2</v>
      </c>
      <c r="W905" s="90">
        <v>42584</v>
      </c>
      <c r="X905" s="54">
        <v>28.838190000000001</v>
      </c>
      <c r="Y905" s="54">
        <v>1017570</v>
      </c>
      <c r="Z905" s="107">
        <f t="shared" si="87"/>
        <v>5.7750469082837652E-2</v>
      </c>
      <c r="AE905" s="90">
        <v>42584</v>
      </c>
      <c r="AF905" s="54">
        <v>28.361008000000002</v>
      </c>
      <c r="AG905" s="54">
        <v>11913500</v>
      </c>
      <c r="AH905" s="107">
        <f t="shared" si="88"/>
        <v>5.1963244747859072E-3</v>
      </c>
      <c r="AL905" s="10">
        <v>42948</v>
      </c>
      <c r="AM905">
        <v>2476.3500979999999</v>
      </c>
      <c r="AN905">
        <v>3470260000</v>
      </c>
      <c r="AO905" s="107">
        <f t="shared" si="89"/>
        <v>4.9264843488217025E-4</v>
      </c>
    </row>
    <row r="906" spans="1:41" x14ac:dyDescent="0.15">
      <c r="A906" s="10">
        <v>42949</v>
      </c>
      <c r="B906" s="9">
        <v>49.794497999999997</v>
      </c>
      <c r="C906">
        <v>81400000</v>
      </c>
      <c r="D906" s="107">
        <f t="shared" si="85"/>
        <v>-9.0069589616105228E-3</v>
      </c>
      <c r="H906" s="90">
        <v>43224</v>
      </c>
      <c r="I906" s="54">
        <v>80.129997000000003</v>
      </c>
      <c r="J906" s="54">
        <v>2527800</v>
      </c>
      <c r="K906" s="107">
        <f t="shared" si="90"/>
        <v>2.533392082867536E-2</v>
      </c>
      <c r="O906" s="90">
        <v>44370</v>
      </c>
      <c r="P906" s="54">
        <v>60.380001</v>
      </c>
      <c r="Q906" s="54">
        <v>2318100</v>
      </c>
      <c r="R906" s="107">
        <f t="shared" si="86"/>
        <v>4.786351361603991E-2</v>
      </c>
      <c r="W906" s="90">
        <v>42585</v>
      </c>
      <c r="X906" s="54">
        <v>30.503609000000001</v>
      </c>
      <c r="Y906" s="54">
        <v>2696430</v>
      </c>
      <c r="Z906" s="107">
        <f t="shared" si="87"/>
        <v>8.6207504167785665E-3</v>
      </c>
      <c r="AE906" s="90">
        <v>42585</v>
      </c>
      <c r="AF906" s="54">
        <v>28.508381</v>
      </c>
      <c r="AG906" s="54">
        <v>7371100</v>
      </c>
      <c r="AH906" s="107">
        <f t="shared" si="88"/>
        <v>3.5541828909892992E-3</v>
      </c>
      <c r="AL906" s="10">
        <v>42949</v>
      </c>
      <c r="AM906">
        <v>2477.570068</v>
      </c>
      <c r="AN906">
        <v>3487150000</v>
      </c>
      <c r="AO906" s="107">
        <f t="shared" si="89"/>
        <v>-2.1836540850557196E-3</v>
      </c>
    </row>
    <row r="907" spans="1:41" x14ac:dyDescent="0.15">
      <c r="A907" s="10">
        <v>42950</v>
      </c>
      <c r="B907" s="9">
        <v>49.346001000000001</v>
      </c>
      <c r="C907">
        <v>65116000</v>
      </c>
      <c r="D907" s="107">
        <f t="shared" si="85"/>
        <v>6.6876746506761009E-4</v>
      </c>
      <c r="H907" s="90">
        <v>43227</v>
      </c>
      <c r="I907" s="54">
        <v>82.160004000000001</v>
      </c>
      <c r="J907" s="54">
        <v>1748400</v>
      </c>
      <c r="K907" s="107">
        <f t="shared" si="90"/>
        <v>2.8846091584903144E-2</v>
      </c>
      <c r="O907" s="90">
        <v>44371</v>
      </c>
      <c r="P907" s="54">
        <v>63.27</v>
      </c>
      <c r="Q907" s="54">
        <v>1514700</v>
      </c>
      <c r="R907" s="107">
        <f t="shared" si="86"/>
        <v>-2.7975343764817473E-2</v>
      </c>
      <c r="W907" s="90">
        <v>42586</v>
      </c>
      <c r="X907" s="54">
        <v>30.766573000000001</v>
      </c>
      <c r="Y907" s="54">
        <v>557510</v>
      </c>
      <c r="Z907" s="107">
        <f t="shared" si="87"/>
        <v>1.4245037950765704E-2</v>
      </c>
      <c r="AE907" s="90">
        <v>42586</v>
      </c>
      <c r="AF907" s="54">
        <v>28.609705000000002</v>
      </c>
      <c r="AG907" s="54">
        <v>7592700</v>
      </c>
      <c r="AH907" s="107">
        <f t="shared" si="88"/>
        <v>1.062454156727588E-2</v>
      </c>
      <c r="AL907" s="10">
        <v>42950</v>
      </c>
      <c r="AM907">
        <v>2472.1599120000001</v>
      </c>
      <c r="AN907">
        <v>3662410000</v>
      </c>
      <c r="AO907" s="107">
        <f t="shared" si="89"/>
        <v>1.8891035233321585E-3</v>
      </c>
    </row>
    <row r="908" spans="1:41" x14ac:dyDescent="0.15">
      <c r="A908" s="10">
        <v>42951</v>
      </c>
      <c r="B908" s="9">
        <v>49.379002</v>
      </c>
      <c r="C908">
        <v>54606000</v>
      </c>
      <c r="D908" s="107">
        <f t="shared" si="85"/>
        <v>4.7489214140050695E-3</v>
      </c>
      <c r="H908" s="90">
        <v>43228</v>
      </c>
      <c r="I908" s="54">
        <v>84.529999000000004</v>
      </c>
      <c r="J908" s="54">
        <v>1829000</v>
      </c>
      <c r="K908" s="107">
        <f t="shared" si="90"/>
        <v>-1.5260866145284102E-2</v>
      </c>
      <c r="O908" s="90">
        <v>44372</v>
      </c>
      <c r="P908" s="54">
        <v>61.5</v>
      </c>
      <c r="Q908" s="54">
        <v>1669800</v>
      </c>
      <c r="R908" s="107">
        <f t="shared" si="86"/>
        <v>3.479673170731723E-2</v>
      </c>
      <c r="W908" s="90">
        <v>42587</v>
      </c>
      <c r="X908" s="54">
        <v>31.204844000000001</v>
      </c>
      <c r="Y908" s="54">
        <v>581780</v>
      </c>
      <c r="Z908" s="107">
        <f t="shared" si="87"/>
        <v>5.6179739273811702E-3</v>
      </c>
      <c r="AE908" s="90">
        <v>42587</v>
      </c>
      <c r="AF908" s="54">
        <v>28.91367</v>
      </c>
      <c r="AG908" s="54">
        <v>7795600</v>
      </c>
      <c r="AH908" s="107">
        <f t="shared" si="88"/>
        <v>-7.6455877098964287E-3</v>
      </c>
      <c r="AL908" s="10">
        <v>42951</v>
      </c>
      <c r="AM908">
        <v>2476.830078</v>
      </c>
      <c r="AN908">
        <v>3239980000</v>
      </c>
      <c r="AO908" s="107">
        <f t="shared" si="89"/>
        <v>1.647199796319665E-3</v>
      </c>
    </row>
    <row r="909" spans="1:41" x14ac:dyDescent="0.15">
      <c r="A909" s="10">
        <v>42954</v>
      </c>
      <c r="B909" s="9">
        <v>49.613498999999997</v>
      </c>
      <c r="C909">
        <v>53532000</v>
      </c>
      <c r="D909" s="107">
        <f t="shared" si="85"/>
        <v>-2.4488899684337317E-3</v>
      </c>
      <c r="H909" s="90">
        <v>43229</v>
      </c>
      <c r="I909" s="54">
        <v>83.239998</v>
      </c>
      <c r="J909" s="54">
        <v>1697500</v>
      </c>
      <c r="K909" s="107">
        <f t="shared" si="90"/>
        <v>4.925564750734468E-3</v>
      </c>
      <c r="O909" s="90">
        <v>44375</v>
      </c>
      <c r="P909" s="54">
        <v>63.639999000000003</v>
      </c>
      <c r="Q909" s="54">
        <v>1313900</v>
      </c>
      <c r="R909" s="107">
        <f t="shared" si="86"/>
        <v>-2.027028630217298E-2</v>
      </c>
      <c r="W909" s="90">
        <v>42590</v>
      </c>
      <c r="X909" s="54">
        <v>31.380151999999999</v>
      </c>
      <c r="Y909" s="54">
        <v>605090</v>
      </c>
      <c r="Z909" s="107">
        <f t="shared" si="87"/>
        <v>2.7934855127533798E-3</v>
      </c>
      <c r="AE909" s="90">
        <v>42590</v>
      </c>
      <c r="AF909" s="54">
        <v>28.692608</v>
      </c>
      <c r="AG909" s="54">
        <v>9527600</v>
      </c>
      <c r="AH909" s="107">
        <f t="shared" si="88"/>
        <v>-1.2841635030179654E-3</v>
      </c>
      <c r="AL909" s="10">
        <v>42954</v>
      </c>
      <c r="AM909">
        <v>2480.9099120000001</v>
      </c>
      <c r="AN909">
        <v>2935130000</v>
      </c>
      <c r="AO909" s="107">
        <f t="shared" si="89"/>
        <v>-2.414432693031987E-3</v>
      </c>
    </row>
    <row r="910" spans="1:41" x14ac:dyDescent="0.15">
      <c r="A910" s="10">
        <v>42955</v>
      </c>
      <c r="B910" s="9">
        <v>49.492001000000002</v>
      </c>
      <c r="C910">
        <v>58056000</v>
      </c>
      <c r="D910" s="107">
        <f t="shared" si="85"/>
        <v>-7.9104298086473124E-3</v>
      </c>
      <c r="H910" s="90">
        <v>43230</v>
      </c>
      <c r="I910" s="54">
        <v>83.650002000000001</v>
      </c>
      <c r="J910" s="54">
        <v>981500</v>
      </c>
      <c r="K910" s="107">
        <f t="shared" si="90"/>
        <v>1.2671810814780304E-2</v>
      </c>
      <c r="O910" s="90">
        <v>44376</v>
      </c>
      <c r="P910" s="54">
        <v>62.349997999999999</v>
      </c>
      <c r="Q910" s="54">
        <v>996900</v>
      </c>
      <c r="R910" s="107">
        <f t="shared" si="86"/>
        <v>-3.2878894398681413E-2</v>
      </c>
      <c r="W910" s="90">
        <v>42591</v>
      </c>
      <c r="X910" s="54">
        <v>31.467811999999999</v>
      </c>
      <c r="Y910" s="54">
        <v>686610</v>
      </c>
      <c r="Z910" s="107">
        <f t="shared" si="87"/>
        <v>-1.1142210967829635E-2</v>
      </c>
      <c r="AE910" s="90">
        <v>42591</v>
      </c>
      <c r="AF910" s="54">
        <v>28.655761999999999</v>
      </c>
      <c r="AG910" s="54">
        <v>7592100</v>
      </c>
      <c r="AH910" s="107">
        <f t="shared" si="88"/>
        <v>3.214013293382223E-4</v>
      </c>
      <c r="AL910" s="10">
        <v>42955</v>
      </c>
      <c r="AM910">
        <v>2474.919922</v>
      </c>
      <c r="AN910">
        <v>3347480000</v>
      </c>
      <c r="AO910" s="107">
        <f t="shared" si="89"/>
        <v>-3.6360853213901478E-4</v>
      </c>
    </row>
    <row r="911" spans="1:41" x14ac:dyDescent="0.15">
      <c r="A911" s="10">
        <v>42956</v>
      </c>
      <c r="B911" s="9">
        <v>49.100498000000002</v>
      </c>
      <c r="C911">
        <v>71394000</v>
      </c>
      <c r="D911" s="107">
        <f t="shared" si="85"/>
        <v>-2.5549577928924427E-2</v>
      </c>
      <c r="H911" s="90">
        <v>43231</v>
      </c>
      <c r="I911" s="54">
        <v>84.709998999999996</v>
      </c>
      <c r="J911" s="54">
        <v>812700</v>
      </c>
      <c r="K911" s="107">
        <f t="shared" si="90"/>
        <v>-1.156883498487582E-2</v>
      </c>
      <c r="O911" s="90">
        <v>44377</v>
      </c>
      <c r="P911" s="54">
        <v>60.299999</v>
      </c>
      <c r="Q911" s="54">
        <v>1271800</v>
      </c>
      <c r="R911" s="107">
        <f t="shared" si="86"/>
        <v>4.4610332414765086E-2</v>
      </c>
      <c r="W911" s="90">
        <v>42592</v>
      </c>
      <c r="X911" s="54">
        <v>31.117190999999998</v>
      </c>
      <c r="Y911" s="54">
        <v>484270</v>
      </c>
      <c r="Z911" s="107">
        <f t="shared" si="87"/>
        <v>2.2535099649579671E-2</v>
      </c>
      <c r="AE911" s="90">
        <v>42592</v>
      </c>
      <c r="AF911" s="54">
        <v>28.664971999999999</v>
      </c>
      <c r="AG911" s="54">
        <v>6077700</v>
      </c>
      <c r="AH911" s="107">
        <f t="shared" si="88"/>
        <v>2.570698481756839E-3</v>
      </c>
      <c r="AL911" s="10">
        <v>42956</v>
      </c>
      <c r="AM911">
        <v>2474.0200199999999</v>
      </c>
      <c r="AN911">
        <v>3310960000</v>
      </c>
      <c r="AO911" s="107">
        <f t="shared" si="89"/>
        <v>-1.4474441884265721E-2</v>
      </c>
    </row>
    <row r="912" spans="1:41" x14ac:dyDescent="0.15">
      <c r="A912" s="10">
        <v>42957</v>
      </c>
      <c r="B912" s="9">
        <v>47.846001000000001</v>
      </c>
      <c r="C912">
        <v>113682000</v>
      </c>
      <c r="D912" s="107">
        <f t="shared" si="85"/>
        <v>1.1568385830197148E-2</v>
      </c>
      <c r="H912" s="90">
        <v>43234</v>
      </c>
      <c r="I912" s="54">
        <v>83.730002999999996</v>
      </c>
      <c r="J912" s="54">
        <v>1046200</v>
      </c>
      <c r="K912" s="107">
        <f t="shared" si="90"/>
        <v>1.0271025548631574E-2</v>
      </c>
      <c r="O912" s="90">
        <v>44378</v>
      </c>
      <c r="P912" s="54">
        <v>62.990001999999997</v>
      </c>
      <c r="Q912" s="54">
        <v>1196400</v>
      </c>
      <c r="R912" s="107">
        <f t="shared" si="86"/>
        <v>-4.7631368546385833E-4</v>
      </c>
      <c r="W912" s="90">
        <v>42593</v>
      </c>
      <c r="X912" s="54">
        <v>31.81842</v>
      </c>
      <c r="Y912" s="54">
        <v>799250</v>
      </c>
      <c r="Z912" s="107">
        <f t="shared" si="87"/>
        <v>2.7550079482261403E-3</v>
      </c>
      <c r="AE912" s="90">
        <v>42593</v>
      </c>
      <c r="AF912" s="54">
        <v>28.738661</v>
      </c>
      <c r="AG912" s="54">
        <v>5910400</v>
      </c>
      <c r="AH912" s="107">
        <f t="shared" si="88"/>
        <v>-9.9358839300133228E-3</v>
      </c>
      <c r="AL912" s="10">
        <v>42957</v>
      </c>
      <c r="AM912">
        <v>2438.209961</v>
      </c>
      <c r="AN912">
        <v>3635820000</v>
      </c>
      <c r="AO912" s="107">
        <f t="shared" si="89"/>
        <v>1.2755698031536866E-3</v>
      </c>
    </row>
    <row r="913" spans="1:41" x14ac:dyDescent="0.15">
      <c r="A913" s="10">
        <v>42958</v>
      </c>
      <c r="B913" s="9">
        <v>48.399501999999998</v>
      </c>
      <c r="C913">
        <v>69360000</v>
      </c>
      <c r="D913" s="107">
        <f t="shared" si="85"/>
        <v>1.5816257778850762E-2</v>
      </c>
      <c r="H913" s="90">
        <v>43235</v>
      </c>
      <c r="I913" s="54">
        <v>84.589995999999999</v>
      </c>
      <c r="J913" s="54">
        <v>1216700</v>
      </c>
      <c r="K913" s="107">
        <f t="shared" si="90"/>
        <v>5.4380780441223298E-3</v>
      </c>
      <c r="O913" s="90">
        <v>44379</v>
      </c>
      <c r="P913" s="54">
        <v>62.959999000000003</v>
      </c>
      <c r="Q913" s="54">
        <v>909600</v>
      </c>
      <c r="R913" s="107">
        <f t="shared" si="86"/>
        <v>5.7179321111489045E-3</v>
      </c>
      <c r="W913" s="90">
        <v>42594</v>
      </c>
      <c r="X913" s="54">
        <v>31.906079999999999</v>
      </c>
      <c r="Y913" s="54">
        <v>492150</v>
      </c>
      <c r="Z913" s="107">
        <f t="shared" si="87"/>
        <v>3.5714258849724123E-2</v>
      </c>
      <c r="AE913" s="90">
        <v>42594</v>
      </c>
      <c r="AF913" s="54">
        <v>28.453116999999999</v>
      </c>
      <c r="AG913" s="54">
        <v>11809000</v>
      </c>
      <c r="AH913" s="107">
        <f t="shared" si="88"/>
        <v>5.1795731202315398E-3</v>
      </c>
      <c r="AL913" s="10">
        <v>42958</v>
      </c>
      <c r="AM913">
        <v>2441.320068</v>
      </c>
      <c r="AN913">
        <v>3161830000</v>
      </c>
      <c r="AO913" s="107">
        <f t="shared" si="89"/>
        <v>1.0043754738020771E-2</v>
      </c>
    </row>
    <row r="914" spans="1:41" x14ac:dyDescent="0.15">
      <c r="A914" s="10">
        <v>42961</v>
      </c>
      <c r="B914" s="9">
        <v>49.165000999999997</v>
      </c>
      <c r="C914">
        <v>63458000</v>
      </c>
      <c r="D914" s="107">
        <f t="shared" si="85"/>
        <v>-5.6951081929190739E-4</v>
      </c>
      <c r="H914" s="90">
        <v>43236</v>
      </c>
      <c r="I914" s="54">
        <v>85.050003000000004</v>
      </c>
      <c r="J914" s="54">
        <v>849800</v>
      </c>
      <c r="K914" s="107">
        <f t="shared" si="90"/>
        <v>8.3480185180004884E-3</v>
      </c>
      <c r="O914" s="90">
        <v>44383</v>
      </c>
      <c r="P914" s="54">
        <v>63.32</v>
      </c>
      <c r="Q914" s="54">
        <v>1038600</v>
      </c>
      <c r="R914" s="107">
        <f t="shared" si="86"/>
        <v>-6.6803537586860307E-2</v>
      </c>
      <c r="W914" s="90">
        <v>42597</v>
      </c>
      <c r="X914" s="54">
        <v>33.045582000000003</v>
      </c>
      <c r="Y914" s="54">
        <v>674000</v>
      </c>
      <c r="Z914" s="107">
        <f t="shared" si="87"/>
        <v>2.6526390123797761E-3</v>
      </c>
      <c r="AE914" s="90">
        <v>42597</v>
      </c>
      <c r="AF914" s="54">
        <v>28.600491999999999</v>
      </c>
      <c r="AG914" s="54">
        <v>7038800</v>
      </c>
      <c r="AH914" s="107">
        <f t="shared" si="88"/>
        <v>-7.0852627290467485E-3</v>
      </c>
      <c r="AL914" s="10">
        <v>42961</v>
      </c>
      <c r="AM914">
        <v>2465.8400879999999</v>
      </c>
      <c r="AN914">
        <v>2824320000</v>
      </c>
      <c r="AO914" s="107">
        <f t="shared" si="89"/>
        <v>-4.9880809626934308E-4</v>
      </c>
    </row>
    <row r="915" spans="1:41" x14ac:dyDescent="0.15">
      <c r="A915" s="10">
        <v>42962</v>
      </c>
      <c r="B915" s="9">
        <v>49.137000999999998</v>
      </c>
      <c r="C915">
        <v>50986000</v>
      </c>
      <c r="D915" s="107">
        <f t="shared" si="85"/>
        <v>-4.6401081742859507E-3</v>
      </c>
      <c r="H915" s="90">
        <v>43237</v>
      </c>
      <c r="I915" s="54">
        <v>85.760002</v>
      </c>
      <c r="J915" s="54">
        <v>1545600</v>
      </c>
      <c r="K915" s="107">
        <f t="shared" si="90"/>
        <v>-4.6642956001796687E-4</v>
      </c>
      <c r="O915" s="90">
        <v>44384</v>
      </c>
      <c r="P915" s="54">
        <v>59.09</v>
      </c>
      <c r="Q915" s="54">
        <v>1726000</v>
      </c>
      <c r="R915" s="107">
        <f t="shared" si="86"/>
        <v>-1.6919952614657952E-4</v>
      </c>
      <c r="W915" s="90">
        <v>42598</v>
      </c>
      <c r="X915" s="54">
        <v>33.133240000000001</v>
      </c>
      <c r="Y915" s="54">
        <v>704010</v>
      </c>
      <c r="Z915" s="107">
        <f t="shared" si="87"/>
        <v>-6.8783282286911884E-2</v>
      </c>
      <c r="AE915" s="90">
        <v>42598</v>
      </c>
      <c r="AF915" s="54">
        <v>28.397849999999998</v>
      </c>
      <c r="AG915" s="54">
        <v>6539700</v>
      </c>
      <c r="AH915" s="107">
        <f t="shared" si="88"/>
        <v>-7.1358923298771026E-3</v>
      </c>
      <c r="AL915" s="10">
        <v>42962</v>
      </c>
      <c r="AM915">
        <v>2464.610107</v>
      </c>
      <c r="AN915">
        <v>2922430000</v>
      </c>
      <c r="AO915" s="107">
        <f t="shared" si="89"/>
        <v>1.4201029160998413E-3</v>
      </c>
    </row>
    <row r="916" spans="1:41" x14ac:dyDescent="0.15">
      <c r="A916" s="10">
        <v>42963</v>
      </c>
      <c r="B916" s="9">
        <v>48.908999999999999</v>
      </c>
      <c r="C916">
        <v>62642000</v>
      </c>
      <c r="D916" s="107">
        <f t="shared" si="85"/>
        <v>-1.8002821566582838E-2</v>
      </c>
      <c r="H916" s="90">
        <v>43238</v>
      </c>
      <c r="I916" s="54">
        <v>85.720000999999996</v>
      </c>
      <c r="J916" s="54">
        <v>1284200</v>
      </c>
      <c r="K916" s="107">
        <f t="shared" si="90"/>
        <v>-2.2165422046599437E-3</v>
      </c>
      <c r="O916" s="90">
        <v>44385</v>
      </c>
      <c r="P916" s="54">
        <v>59.080002</v>
      </c>
      <c r="Q916" s="54">
        <v>1302200</v>
      </c>
      <c r="R916" s="107">
        <f t="shared" si="86"/>
        <v>2.6574135864111836E-2</v>
      </c>
      <c r="W916" s="90">
        <v>42599</v>
      </c>
      <c r="X916" s="54">
        <v>30.854227000000002</v>
      </c>
      <c r="Y916" s="54">
        <v>1104750</v>
      </c>
      <c r="Z916" s="107">
        <f t="shared" si="87"/>
        <v>5.6816526306102677E-3</v>
      </c>
      <c r="AE916" s="90">
        <v>42599</v>
      </c>
      <c r="AF916" s="54">
        <v>28.195205999999999</v>
      </c>
      <c r="AG916" s="54">
        <v>6961500</v>
      </c>
      <c r="AH916" s="107">
        <f t="shared" si="88"/>
        <v>-2.9401097477350646E-3</v>
      </c>
      <c r="AL916" s="10">
        <v>42963</v>
      </c>
      <c r="AM916">
        <v>2468.110107</v>
      </c>
      <c r="AN916">
        <v>2956570000</v>
      </c>
      <c r="AO916" s="107">
        <f t="shared" si="89"/>
        <v>-1.5436951897705553E-2</v>
      </c>
    </row>
    <row r="917" spans="1:41" x14ac:dyDescent="0.15">
      <c r="A917" s="10">
        <v>42964</v>
      </c>
      <c r="B917" s="9">
        <v>48.028500000000001</v>
      </c>
      <c r="C917">
        <v>70248000</v>
      </c>
      <c r="D917" s="107">
        <f t="shared" si="85"/>
        <v>-2.1862019425966661E-3</v>
      </c>
      <c r="H917" s="90">
        <v>43241</v>
      </c>
      <c r="I917" s="54">
        <v>85.529999000000004</v>
      </c>
      <c r="J917" s="54">
        <v>1448000</v>
      </c>
      <c r="K917" s="107">
        <f t="shared" si="90"/>
        <v>-1.0171811179373491E-2</v>
      </c>
      <c r="O917" s="90">
        <v>44386</v>
      </c>
      <c r="P917" s="54">
        <v>60.650002000000001</v>
      </c>
      <c r="Q917" s="54">
        <v>912100</v>
      </c>
      <c r="R917" s="107">
        <f t="shared" si="86"/>
        <v>-3.4625390449286586E-3</v>
      </c>
      <c r="W917" s="90">
        <v>42600</v>
      </c>
      <c r="X917" s="54">
        <v>31.029530000000001</v>
      </c>
      <c r="Y917" s="54">
        <v>386840</v>
      </c>
      <c r="Z917" s="107">
        <f t="shared" si="87"/>
        <v>-5.6495538282403945E-3</v>
      </c>
      <c r="AE917" s="90">
        <v>42600</v>
      </c>
      <c r="AF917" s="54">
        <v>28.112309</v>
      </c>
      <c r="AG917" s="54">
        <v>6023500</v>
      </c>
      <c r="AH917" s="107">
        <f t="shared" si="88"/>
        <v>3.6040440505971105E-3</v>
      </c>
      <c r="AL917" s="10">
        <v>42964</v>
      </c>
      <c r="AM917">
        <v>2430.01001</v>
      </c>
      <c r="AN917">
        <v>3164950000</v>
      </c>
      <c r="AO917" s="107">
        <f t="shared" si="89"/>
        <v>-1.8353673366143797E-3</v>
      </c>
    </row>
    <row r="918" spans="1:41" x14ac:dyDescent="0.15">
      <c r="A918" s="10">
        <v>42965</v>
      </c>
      <c r="B918" s="9">
        <v>47.923499999999997</v>
      </c>
      <c r="C918">
        <v>65696000</v>
      </c>
      <c r="D918" s="107">
        <f t="shared" si="85"/>
        <v>-5.4044258036244353E-3</v>
      </c>
      <c r="H918" s="90">
        <v>43242</v>
      </c>
      <c r="I918" s="54">
        <v>84.660004000000001</v>
      </c>
      <c r="J918" s="54">
        <v>854800</v>
      </c>
      <c r="K918" s="107">
        <f t="shared" si="90"/>
        <v>9.8038502336947886E-3</v>
      </c>
      <c r="O918" s="90">
        <v>44389</v>
      </c>
      <c r="P918" s="54">
        <v>60.439999</v>
      </c>
      <c r="Q918" s="54">
        <v>892400</v>
      </c>
      <c r="R918" s="107">
        <f t="shared" si="86"/>
        <v>-2.1508603929659698E-3</v>
      </c>
      <c r="W918" s="90">
        <v>42601</v>
      </c>
      <c r="X918" s="54">
        <v>30.854227000000002</v>
      </c>
      <c r="Y918" s="54">
        <v>372390</v>
      </c>
      <c r="Z918" s="107">
        <f t="shared" si="87"/>
        <v>2.8407128786600566E-3</v>
      </c>
      <c r="AE918" s="90">
        <v>42601</v>
      </c>
      <c r="AF918" s="54">
        <v>28.213626999999999</v>
      </c>
      <c r="AG918" s="54">
        <v>7840700</v>
      </c>
      <c r="AH918" s="107">
        <f t="shared" si="88"/>
        <v>-3.2647344490666086E-4</v>
      </c>
      <c r="AL918" s="10">
        <v>42965</v>
      </c>
      <c r="AM918">
        <v>2425.5500489999999</v>
      </c>
      <c r="AN918">
        <v>3426970000</v>
      </c>
      <c r="AO918" s="107">
        <f t="shared" si="89"/>
        <v>1.1626509216591252E-3</v>
      </c>
    </row>
    <row r="919" spans="1:41" x14ac:dyDescent="0.15">
      <c r="A919" s="10">
        <v>42968</v>
      </c>
      <c r="B919" s="9">
        <v>47.664501000000001</v>
      </c>
      <c r="C919">
        <v>63290000</v>
      </c>
      <c r="D919" s="107">
        <f t="shared" si="85"/>
        <v>1.4276872425455611E-2</v>
      </c>
      <c r="H919" s="90">
        <v>43243</v>
      </c>
      <c r="I919" s="54">
        <v>85.489998</v>
      </c>
      <c r="J919" s="54">
        <v>887900</v>
      </c>
      <c r="K919" s="107">
        <f t="shared" si="90"/>
        <v>1.204818135567165E-2</v>
      </c>
      <c r="O919" s="90">
        <v>44390</v>
      </c>
      <c r="P919" s="54">
        <v>60.310001</v>
      </c>
      <c r="Q919" s="54">
        <v>922800</v>
      </c>
      <c r="R919" s="107">
        <f t="shared" si="86"/>
        <v>-6.6489834745650178E-2</v>
      </c>
      <c r="W919" s="90">
        <v>42604</v>
      </c>
      <c r="X919" s="54">
        <v>30.941875</v>
      </c>
      <c r="Y919" s="54">
        <v>514540</v>
      </c>
      <c r="Z919" s="107">
        <f t="shared" si="87"/>
        <v>4.4222788696548054E-2</v>
      </c>
      <c r="AE919" s="90">
        <v>42604</v>
      </c>
      <c r="AF919" s="54">
        <v>28.204415999999998</v>
      </c>
      <c r="AG919" s="54">
        <v>6240700</v>
      </c>
      <c r="AH919" s="107">
        <f t="shared" si="88"/>
        <v>1.6328294122451847E-3</v>
      </c>
      <c r="AL919" s="10">
        <v>42968</v>
      </c>
      <c r="AM919">
        <v>2428.3701169999999</v>
      </c>
      <c r="AN919">
        <v>2803650000</v>
      </c>
      <c r="AO919" s="107">
        <f t="shared" si="89"/>
        <v>9.9407799622499571E-3</v>
      </c>
    </row>
    <row r="920" spans="1:41" x14ac:dyDescent="0.15">
      <c r="A920" s="10">
        <v>42969</v>
      </c>
      <c r="B920" s="9">
        <v>48.345001000000003</v>
      </c>
      <c r="C920">
        <v>55000000</v>
      </c>
      <c r="D920" s="107">
        <f t="shared" si="85"/>
        <v>-9.204653858627565E-3</v>
      </c>
      <c r="H920" s="90">
        <v>43244</v>
      </c>
      <c r="I920" s="54">
        <v>86.519997000000004</v>
      </c>
      <c r="J920" s="54">
        <v>863600</v>
      </c>
      <c r="K920" s="107">
        <f t="shared" si="90"/>
        <v>3.8488223710872349E-2</v>
      </c>
      <c r="O920" s="90">
        <v>44391</v>
      </c>
      <c r="P920" s="54">
        <v>56.299999</v>
      </c>
      <c r="Q920" s="54">
        <v>810800</v>
      </c>
      <c r="R920" s="107">
        <f t="shared" si="86"/>
        <v>-2.5932487139120441E-2</v>
      </c>
      <c r="W920" s="90">
        <v>42605</v>
      </c>
      <c r="X920" s="54">
        <v>32.310211000000002</v>
      </c>
      <c r="Y920" s="54">
        <v>527290</v>
      </c>
      <c r="Z920" s="107">
        <f t="shared" si="87"/>
        <v>-1.0929021788189552E-2</v>
      </c>
      <c r="AE920" s="90">
        <v>42605</v>
      </c>
      <c r="AF920" s="54">
        <v>28.250468999999999</v>
      </c>
      <c r="AG920" s="54">
        <v>5594500</v>
      </c>
      <c r="AH920" s="107">
        <f t="shared" si="88"/>
        <v>1.8911084272618561E-2</v>
      </c>
      <c r="AL920" s="10">
        <v>42969</v>
      </c>
      <c r="AM920">
        <v>2452.51001</v>
      </c>
      <c r="AN920">
        <v>2780990000</v>
      </c>
      <c r="AO920" s="107">
        <f t="shared" si="89"/>
        <v>-3.453592835692465E-3</v>
      </c>
    </row>
    <row r="921" spans="1:41" x14ac:dyDescent="0.15">
      <c r="A921" s="10">
        <v>42970</v>
      </c>
      <c r="B921" s="9">
        <v>47.900002000000001</v>
      </c>
      <c r="C921">
        <v>53366000</v>
      </c>
      <c r="D921" s="107">
        <f t="shared" si="85"/>
        <v>-5.7933400503824561E-3</v>
      </c>
      <c r="H921" s="90">
        <v>43245</v>
      </c>
      <c r="I921" s="54">
        <v>89.849997999999999</v>
      </c>
      <c r="J921" s="54">
        <v>1498400</v>
      </c>
      <c r="K921" s="107">
        <f t="shared" si="90"/>
        <v>1.2576572344497938E-2</v>
      </c>
      <c r="O921" s="90">
        <v>44392</v>
      </c>
      <c r="P921" s="54">
        <v>54.84</v>
      </c>
      <c r="Q921" s="54">
        <v>1244000</v>
      </c>
      <c r="R921" s="107">
        <f t="shared" si="86"/>
        <v>-4.5769474835886226E-2</v>
      </c>
      <c r="W921" s="90">
        <v>42606</v>
      </c>
      <c r="X921" s="54">
        <v>31.957091999999999</v>
      </c>
      <c r="Y921" s="54">
        <v>435680</v>
      </c>
      <c r="Z921" s="107">
        <f t="shared" si="87"/>
        <v>-2.762391521731633E-3</v>
      </c>
      <c r="AE921" s="90">
        <v>42606</v>
      </c>
      <c r="AF921" s="54">
        <v>28.784716</v>
      </c>
      <c r="AG921" s="54">
        <v>14752000</v>
      </c>
      <c r="AH921" s="107">
        <f t="shared" si="88"/>
        <v>2.8798269192582548E-3</v>
      </c>
      <c r="AL921" s="10">
        <v>42970</v>
      </c>
      <c r="AM921">
        <v>2444.040039</v>
      </c>
      <c r="AN921">
        <v>2796950000</v>
      </c>
      <c r="AO921" s="107">
        <f t="shared" si="89"/>
        <v>-2.074461923330162E-3</v>
      </c>
    </row>
    <row r="922" spans="1:41" x14ac:dyDescent="0.15">
      <c r="A922" s="10">
        <v>42971</v>
      </c>
      <c r="B922" s="9">
        <v>47.622501</v>
      </c>
      <c r="C922">
        <v>103914000</v>
      </c>
      <c r="D922" s="107">
        <f t="shared" si="85"/>
        <v>-7.5489735408899028E-3</v>
      </c>
      <c r="H922" s="90">
        <v>43249</v>
      </c>
      <c r="I922" s="54">
        <v>90.980002999999996</v>
      </c>
      <c r="J922" s="54">
        <v>1624800</v>
      </c>
      <c r="K922" s="107">
        <f t="shared" si="90"/>
        <v>4.0008791822088607E-2</v>
      </c>
      <c r="O922" s="90">
        <v>44393</v>
      </c>
      <c r="P922" s="54">
        <v>52.330002</v>
      </c>
      <c r="Q922" s="54">
        <v>1119700</v>
      </c>
      <c r="R922" s="107">
        <f t="shared" si="86"/>
        <v>4.6436000518402576E-2</v>
      </c>
      <c r="W922" s="90">
        <v>42607</v>
      </c>
      <c r="X922" s="54">
        <v>31.868814</v>
      </c>
      <c r="Y922" s="54">
        <v>616170</v>
      </c>
      <c r="Z922" s="107">
        <f t="shared" si="87"/>
        <v>1.1080330758464818E-2</v>
      </c>
      <c r="AE922" s="90">
        <v>42607</v>
      </c>
      <c r="AF922" s="54">
        <v>28.867611</v>
      </c>
      <c r="AG922" s="54">
        <v>7459800</v>
      </c>
      <c r="AH922" s="107">
        <f t="shared" si="88"/>
        <v>-9.5698947862365991E-4</v>
      </c>
      <c r="AL922" s="10">
        <v>42971</v>
      </c>
      <c r="AM922">
        <v>2438.969971</v>
      </c>
      <c r="AN922">
        <v>2849680000</v>
      </c>
      <c r="AO922" s="107">
        <f t="shared" si="89"/>
        <v>1.6728693048759791E-3</v>
      </c>
    </row>
    <row r="923" spans="1:41" x14ac:dyDescent="0.15">
      <c r="A923" s="10">
        <v>42972</v>
      </c>
      <c r="B923" s="9">
        <v>47.262999999999998</v>
      </c>
      <c r="C923">
        <v>66496000</v>
      </c>
      <c r="D923" s="107">
        <f t="shared" si="85"/>
        <v>8.0399043649359569E-4</v>
      </c>
      <c r="H923" s="90">
        <v>43250</v>
      </c>
      <c r="I923" s="54">
        <v>94.620002999999997</v>
      </c>
      <c r="J923" s="54">
        <v>1495900</v>
      </c>
      <c r="K923" s="107">
        <f t="shared" si="90"/>
        <v>-2.399075172297338E-2</v>
      </c>
      <c r="O923" s="90">
        <v>44396</v>
      </c>
      <c r="P923" s="54">
        <v>54.759998000000003</v>
      </c>
      <c r="Q923" s="54">
        <v>1404000</v>
      </c>
      <c r="R923" s="107">
        <f t="shared" si="86"/>
        <v>3.4696896811427846E-2</v>
      </c>
      <c r="W923" s="90">
        <v>42608</v>
      </c>
      <c r="X923" s="54">
        <v>32.221930999999998</v>
      </c>
      <c r="Y923" s="54">
        <v>471530</v>
      </c>
      <c r="Z923" s="107">
        <f t="shared" si="87"/>
        <v>1.0959212841713306E-2</v>
      </c>
      <c r="AE923" s="90">
        <v>42608</v>
      </c>
      <c r="AF923" s="54">
        <v>28.839984999999999</v>
      </c>
      <c r="AG923" s="54">
        <v>7750400</v>
      </c>
      <c r="AH923" s="107">
        <f t="shared" si="88"/>
        <v>2.8743773618469248E-3</v>
      </c>
      <c r="AL923" s="10">
        <v>42972</v>
      </c>
      <c r="AM923">
        <v>2443.0500489999999</v>
      </c>
      <c r="AN923">
        <v>2593350000</v>
      </c>
      <c r="AO923" s="107">
        <f t="shared" si="89"/>
        <v>4.8707188806340618E-4</v>
      </c>
    </row>
    <row r="924" spans="1:41" x14ac:dyDescent="0.15">
      <c r="A924" s="10">
        <v>42975</v>
      </c>
      <c r="B924" s="9">
        <v>47.300998999999997</v>
      </c>
      <c r="C924">
        <v>51934000</v>
      </c>
      <c r="D924" s="107">
        <f t="shared" si="85"/>
        <v>8.4987634193518513E-3</v>
      </c>
      <c r="H924" s="90">
        <v>43251</v>
      </c>
      <c r="I924" s="54">
        <v>92.349997999999999</v>
      </c>
      <c r="J924" s="54">
        <v>1767100</v>
      </c>
      <c r="K924" s="107">
        <f t="shared" si="90"/>
        <v>2.8586898290999363E-2</v>
      </c>
      <c r="O924" s="90">
        <v>44397</v>
      </c>
      <c r="P924" s="54">
        <v>56.66</v>
      </c>
      <c r="Q924" s="54">
        <v>902900</v>
      </c>
      <c r="R924" s="107">
        <f t="shared" si="86"/>
        <v>3.5298446876104173E-3</v>
      </c>
      <c r="W924" s="90">
        <v>42611</v>
      </c>
      <c r="X924" s="54">
        <v>32.575057999999999</v>
      </c>
      <c r="Y924" s="54">
        <v>700420</v>
      </c>
      <c r="Z924" s="107">
        <f t="shared" si="87"/>
        <v>2.70968051691578E-3</v>
      </c>
      <c r="AE924" s="90">
        <v>42611</v>
      </c>
      <c r="AF924" s="54">
        <v>28.922882000000001</v>
      </c>
      <c r="AG924" s="54">
        <v>5108800</v>
      </c>
      <c r="AH924" s="107">
        <f t="shared" si="88"/>
        <v>1.1783438455406969E-2</v>
      </c>
      <c r="AL924" s="10">
        <v>42975</v>
      </c>
      <c r="AM924">
        <v>2444.23999</v>
      </c>
      <c r="AN924">
        <v>2682920000</v>
      </c>
      <c r="AO924" s="107">
        <f t="shared" si="89"/>
        <v>8.428219030980344E-4</v>
      </c>
    </row>
    <row r="925" spans="1:41" x14ac:dyDescent="0.15">
      <c r="A925" s="10">
        <v>42976</v>
      </c>
      <c r="B925" s="9">
        <v>47.702998999999998</v>
      </c>
      <c r="C925">
        <v>57486000</v>
      </c>
      <c r="D925" s="107">
        <f t="shared" si="85"/>
        <v>1.4181540242365065E-2</v>
      </c>
      <c r="H925" s="90">
        <v>43252</v>
      </c>
      <c r="I925" s="54">
        <v>94.989998</v>
      </c>
      <c r="J925" s="54">
        <v>1795800</v>
      </c>
      <c r="K925" s="107">
        <f t="shared" si="90"/>
        <v>3.2740289140757772E-2</v>
      </c>
      <c r="O925" s="90">
        <v>44398</v>
      </c>
      <c r="P925" s="54">
        <v>56.860000999999997</v>
      </c>
      <c r="Q925" s="54">
        <v>715100</v>
      </c>
      <c r="R925" s="107">
        <f t="shared" si="86"/>
        <v>1.406929275291402E-3</v>
      </c>
      <c r="W925" s="90">
        <v>42612</v>
      </c>
      <c r="X925" s="54">
        <v>32.663325999999998</v>
      </c>
      <c r="Y925" s="54">
        <v>339750</v>
      </c>
      <c r="Z925" s="107">
        <f t="shared" si="87"/>
        <v>-5.405420133883454E-3</v>
      </c>
      <c r="AE925" s="90">
        <v>42612</v>
      </c>
      <c r="AF925" s="54">
        <v>29.263693</v>
      </c>
      <c r="AG925" s="54">
        <v>9800100</v>
      </c>
      <c r="AH925" s="107">
        <f t="shared" si="88"/>
        <v>1.2275620852091329E-2</v>
      </c>
      <c r="AL925" s="10">
        <v>42976</v>
      </c>
      <c r="AM925">
        <v>2446.3000489999999</v>
      </c>
      <c r="AN925">
        <v>2739460000</v>
      </c>
      <c r="AO925" s="107">
        <f t="shared" si="89"/>
        <v>4.6151489080887842E-3</v>
      </c>
    </row>
    <row r="926" spans="1:41" x14ac:dyDescent="0.15">
      <c r="A926" s="10">
        <v>42977</v>
      </c>
      <c r="B926" s="9">
        <v>48.379500999999998</v>
      </c>
      <c r="C926">
        <v>58092000</v>
      </c>
      <c r="D926" s="107">
        <f t="shared" si="85"/>
        <v>1.3445736036012512E-2</v>
      </c>
      <c r="H926" s="90">
        <v>43255</v>
      </c>
      <c r="I926" s="54">
        <v>98.099997999999999</v>
      </c>
      <c r="J926" s="54">
        <v>1341500</v>
      </c>
      <c r="K926" s="107">
        <f t="shared" si="90"/>
        <v>2.3853252270198855E-2</v>
      </c>
      <c r="O926" s="90">
        <v>44399</v>
      </c>
      <c r="P926" s="54">
        <v>56.939999</v>
      </c>
      <c r="Q926" s="54">
        <v>576500</v>
      </c>
      <c r="R926" s="107">
        <f t="shared" si="86"/>
        <v>1.7562346637905568E-2</v>
      </c>
      <c r="W926" s="90">
        <v>42613</v>
      </c>
      <c r="X926" s="54">
        <v>32.486767</v>
      </c>
      <c r="Y926" s="54">
        <v>592330</v>
      </c>
      <c r="Z926" s="107">
        <f t="shared" si="87"/>
        <v>-1.6304330929575173E-2</v>
      </c>
      <c r="AE926" s="90">
        <v>42613</v>
      </c>
      <c r="AF926" s="54">
        <v>29.622923</v>
      </c>
      <c r="AG926" s="54">
        <v>12641800</v>
      </c>
      <c r="AH926" s="107">
        <f t="shared" si="88"/>
        <v>-9.3272362082563731E-4</v>
      </c>
      <c r="AL926" s="10">
        <v>42977</v>
      </c>
      <c r="AM926">
        <v>2457.5900879999999</v>
      </c>
      <c r="AN926">
        <v>2637780000</v>
      </c>
      <c r="AO926" s="107">
        <f t="shared" si="89"/>
        <v>5.7209760360981132E-3</v>
      </c>
    </row>
    <row r="927" spans="1:41" x14ac:dyDescent="0.15">
      <c r="A927" s="10">
        <v>42978</v>
      </c>
      <c r="B927" s="9">
        <v>49.029998999999997</v>
      </c>
      <c r="C927">
        <v>66630000</v>
      </c>
      <c r="D927" s="107">
        <f t="shared" si="85"/>
        <v>-2.3965123882624395E-3</v>
      </c>
      <c r="H927" s="90">
        <v>43256</v>
      </c>
      <c r="I927" s="54">
        <v>100.44000200000001</v>
      </c>
      <c r="J927" s="54">
        <v>1632900</v>
      </c>
      <c r="K927" s="107">
        <f t="shared" si="90"/>
        <v>4.7491008612285723E-2</v>
      </c>
      <c r="O927" s="90">
        <v>44400</v>
      </c>
      <c r="P927" s="54">
        <v>57.939999</v>
      </c>
      <c r="Q927" s="54">
        <v>547900</v>
      </c>
      <c r="R927" s="107">
        <f t="shared" si="86"/>
        <v>-1.2944425490929001E-2</v>
      </c>
      <c r="W927" s="90">
        <v>42614</v>
      </c>
      <c r="X927" s="54">
        <v>31.957091999999999</v>
      </c>
      <c r="Y927" s="54">
        <v>535640</v>
      </c>
      <c r="Z927" s="107">
        <f t="shared" si="87"/>
        <v>2.4861648863419905E-2</v>
      </c>
      <c r="AE927" s="90">
        <v>42614</v>
      </c>
      <c r="AF927" s="54">
        <v>29.595293000000002</v>
      </c>
      <c r="AG927" s="54">
        <v>6808400</v>
      </c>
      <c r="AH927" s="107">
        <f t="shared" si="88"/>
        <v>4.668580236728781E-3</v>
      </c>
      <c r="AL927" s="10">
        <v>42978</v>
      </c>
      <c r="AM927">
        <v>2471.6499020000001</v>
      </c>
      <c r="AN927">
        <v>3353860000</v>
      </c>
      <c r="AO927" s="107">
        <f t="shared" si="89"/>
        <v>1.9825408914242448E-3</v>
      </c>
    </row>
    <row r="928" spans="1:41" x14ac:dyDescent="0.15">
      <c r="A928" s="10">
        <v>42979</v>
      </c>
      <c r="B928" s="9">
        <v>48.912497999999999</v>
      </c>
      <c r="C928">
        <v>50718000</v>
      </c>
      <c r="D928" s="107">
        <f t="shared" si="85"/>
        <v>-1.3268551526442129E-2</v>
      </c>
      <c r="H928" s="90">
        <v>43257</v>
      </c>
      <c r="I928" s="54">
        <v>105.209999</v>
      </c>
      <c r="J928" s="54">
        <v>1933200</v>
      </c>
      <c r="K928" s="107">
        <f t="shared" si="90"/>
        <v>-3.3837059536517944E-2</v>
      </c>
      <c r="O928" s="90">
        <v>44403</v>
      </c>
      <c r="P928" s="54">
        <v>57.189999</v>
      </c>
      <c r="Q928" s="54">
        <v>727600</v>
      </c>
      <c r="R928" s="107">
        <f t="shared" si="86"/>
        <v>-2.6752911815927871E-2</v>
      </c>
      <c r="W928" s="90">
        <v>42615</v>
      </c>
      <c r="X928" s="54">
        <v>32.751598000000001</v>
      </c>
      <c r="Y928" s="54">
        <v>416500</v>
      </c>
      <c r="Z928" s="107">
        <f t="shared" si="87"/>
        <v>-2.6953921454458518E-2</v>
      </c>
      <c r="AE928" s="90">
        <v>42615</v>
      </c>
      <c r="AF928" s="54">
        <v>29.733460999999998</v>
      </c>
      <c r="AG928" s="54">
        <v>6760600</v>
      </c>
      <c r="AH928" s="107">
        <f t="shared" si="88"/>
        <v>4.0270454892554763E-3</v>
      </c>
      <c r="AL928" s="10">
        <v>42979</v>
      </c>
      <c r="AM928">
        <v>2476.5500489999999</v>
      </c>
      <c r="AN928">
        <v>2712780000</v>
      </c>
      <c r="AO928" s="107">
        <f t="shared" si="89"/>
        <v>-7.5508068199755529E-3</v>
      </c>
    </row>
    <row r="929" spans="1:41" x14ac:dyDescent="0.15">
      <c r="A929" s="10">
        <v>42983</v>
      </c>
      <c r="B929" s="9">
        <v>48.263500000000001</v>
      </c>
      <c r="C929">
        <v>57664000</v>
      </c>
      <c r="D929" s="107">
        <f t="shared" si="85"/>
        <v>2.6210075937302957E-3</v>
      </c>
      <c r="H929" s="90">
        <v>43258</v>
      </c>
      <c r="I929" s="54">
        <v>101.650002</v>
      </c>
      <c r="J929" s="54">
        <v>2010500</v>
      </c>
      <c r="K929" s="107">
        <f t="shared" si="90"/>
        <v>3.6989689385348079E-2</v>
      </c>
      <c r="O929" s="90">
        <v>44404</v>
      </c>
      <c r="P929" s="54">
        <v>55.66</v>
      </c>
      <c r="Q929" s="54">
        <v>1140500</v>
      </c>
      <c r="R929" s="107">
        <f t="shared" si="86"/>
        <v>1.6888214157384063E-2</v>
      </c>
      <c r="W929" s="90">
        <v>42619</v>
      </c>
      <c r="X929" s="54">
        <v>31.868814</v>
      </c>
      <c r="Y929" s="54">
        <v>944250</v>
      </c>
      <c r="Z929" s="107">
        <f t="shared" si="87"/>
        <v>3.8781204722585505E-2</v>
      </c>
      <c r="AE929" s="90">
        <v>42619</v>
      </c>
      <c r="AF929" s="54">
        <v>29.853199</v>
      </c>
      <c r="AG929" s="54">
        <v>8436800</v>
      </c>
      <c r="AH929" s="107">
        <f t="shared" si="88"/>
        <v>3.085565469884699E-3</v>
      </c>
      <c r="AL929" s="10">
        <v>42983</v>
      </c>
      <c r="AM929">
        <v>2457.8500979999999</v>
      </c>
      <c r="AN929">
        <v>3502190000</v>
      </c>
      <c r="AO929" s="107">
        <f t="shared" si="89"/>
        <v>3.1287266079642606E-3</v>
      </c>
    </row>
    <row r="930" spans="1:41" x14ac:dyDescent="0.15">
      <c r="A930" s="10">
        <v>42984</v>
      </c>
      <c r="B930" s="9">
        <v>48.389999000000003</v>
      </c>
      <c r="C930">
        <v>42598000</v>
      </c>
      <c r="D930" s="107">
        <f t="shared" si="85"/>
        <v>1.2058276752599184E-2</v>
      </c>
      <c r="H930" s="90">
        <v>43259</v>
      </c>
      <c r="I930" s="54">
        <v>105.410004</v>
      </c>
      <c r="J930" s="54">
        <v>2344100</v>
      </c>
      <c r="K930" s="107">
        <f t="shared" si="90"/>
        <v>-1.3660970926440807E-2</v>
      </c>
      <c r="O930" s="90">
        <v>44405</v>
      </c>
      <c r="P930" s="54">
        <v>56.599997999999999</v>
      </c>
      <c r="Q930" s="54">
        <v>511700</v>
      </c>
      <c r="R930" s="107">
        <f t="shared" si="86"/>
        <v>-1.3604170092020085E-2</v>
      </c>
      <c r="W930" s="90">
        <v>42620</v>
      </c>
      <c r="X930" s="54">
        <v>33.104725000000002</v>
      </c>
      <c r="Y930" s="54">
        <v>626270</v>
      </c>
      <c r="Z930" s="107">
        <f t="shared" si="87"/>
        <v>0</v>
      </c>
      <c r="AE930" s="90">
        <v>42620</v>
      </c>
      <c r="AF930" s="54">
        <v>29.945312999999999</v>
      </c>
      <c r="AG930" s="54">
        <v>9422600</v>
      </c>
      <c r="AH930" s="107">
        <f t="shared" si="88"/>
        <v>5.8443202781015557E-3</v>
      </c>
      <c r="AL930" s="10">
        <v>42984</v>
      </c>
      <c r="AM930">
        <v>2465.540039</v>
      </c>
      <c r="AN930">
        <v>3400200000</v>
      </c>
      <c r="AO930" s="107">
        <f t="shared" si="89"/>
        <v>-1.7843595846800397E-4</v>
      </c>
    </row>
    <row r="931" spans="1:41" x14ac:dyDescent="0.15">
      <c r="A931" s="10">
        <v>42985</v>
      </c>
      <c r="B931" s="9">
        <v>48.973498999999997</v>
      </c>
      <c r="C931">
        <v>51336000</v>
      </c>
      <c r="D931" s="107">
        <f t="shared" si="85"/>
        <v>-1.385445218035164E-2</v>
      </c>
      <c r="H931" s="90">
        <v>43262</v>
      </c>
      <c r="I931" s="54">
        <v>103.970001</v>
      </c>
      <c r="J931" s="54">
        <v>2859600</v>
      </c>
      <c r="K931" s="107">
        <f t="shared" si="90"/>
        <v>4.0107703759664437E-2</v>
      </c>
      <c r="O931" s="90">
        <v>44406</v>
      </c>
      <c r="P931" s="54">
        <v>55.830002</v>
      </c>
      <c r="Q931" s="54">
        <v>601000</v>
      </c>
      <c r="R931" s="107">
        <f t="shared" si="86"/>
        <v>-3.4211068092026897E-2</v>
      </c>
      <c r="W931" s="90">
        <v>42621</v>
      </c>
      <c r="X931" s="54">
        <v>33.104725000000002</v>
      </c>
      <c r="Y931" s="54">
        <v>528830</v>
      </c>
      <c r="Z931" s="107">
        <f t="shared" si="87"/>
        <v>-2.1333208477037791E-2</v>
      </c>
      <c r="AE931" s="90">
        <v>42621</v>
      </c>
      <c r="AF931" s="54">
        <v>30.120322999999999</v>
      </c>
      <c r="AG931" s="54">
        <v>7148500</v>
      </c>
      <c r="AH931" s="107">
        <f t="shared" si="88"/>
        <v>-2.4770617499686121E-2</v>
      </c>
      <c r="AL931" s="10">
        <v>42985</v>
      </c>
      <c r="AM931">
        <v>2465.1000979999999</v>
      </c>
      <c r="AN931">
        <v>3365780000</v>
      </c>
      <c r="AO931" s="107">
        <f t="shared" si="89"/>
        <v>-1.4888506973723681E-3</v>
      </c>
    </row>
    <row r="932" spans="1:41" x14ac:dyDescent="0.15">
      <c r="A932" s="10">
        <v>42986</v>
      </c>
      <c r="B932" s="9">
        <v>48.294998</v>
      </c>
      <c r="C932">
        <v>52106000</v>
      </c>
      <c r="D932" s="107">
        <f t="shared" si="85"/>
        <v>1.2485785795042448E-2</v>
      </c>
      <c r="H932" s="90">
        <v>43263</v>
      </c>
      <c r="I932" s="54">
        <v>108.139999</v>
      </c>
      <c r="J932" s="54">
        <v>1698400</v>
      </c>
      <c r="K932" s="107">
        <f t="shared" si="90"/>
        <v>-6.5655539723095124E-3</v>
      </c>
      <c r="O932" s="90">
        <v>44407</v>
      </c>
      <c r="P932" s="54">
        <v>53.919998</v>
      </c>
      <c r="Q932" s="54">
        <v>846400</v>
      </c>
      <c r="R932" s="107">
        <f t="shared" si="86"/>
        <v>2.318249344148704E-2</v>
      </c>
      <c r="W932" s="90">
        <v>42622</v>
      </c>
      <c r="X932" s="54">
        <v>32.398494999999997</v>
      </c>
      <c r="Y932" s="54">
        <v>1056150</v>
      </c>
      <c r="Z932" s="107">
        <f t="shared" si="87"/>
        <v>4.087189852491635E-2</v>
      </c>
      <c r="AE932" s="90">
        <v>42622</v>
      </c>
      <c r="AF932" s="54">
        <v>29.374224000000002</v>
      </c>
      <c r="AG932" s="54">
        <v>13068800</v>
      </c>
      <c r="AH932" s="107">
        <f t="shared" si="88"/>
        <v>1.881476085972511E-2</v>
      </c>
      <c r="AL932" s="10">
        <v>42986</v>
      </c>
      <c r="AM932">
        <v>2461.429932</v>
      </c>
      <c r="AN932">
        <v>3308360000</v>
      </c>
      <c r="AO932" s="107">
        <f t="shared" si="89"/>
        <v>1.0839298999797853E-2</v>
      </c>
    </row>
    <row r="933" spans="1:41" x14ac:dyDescent="0.15">
      <c r="A933" s="10">
        <v>42989</v>
      </c>
      <c r="B933" s="9">
        <v>48.897998999999999</v>
      </c>
      <c r="C933">
        <v>43734000</v>
      </c>
      <c r="D933" s="107">
        <f t="shared" si="85"/>
        <v>4.7241810447089527E-3</v>
      </c>
      <c r="H933" s="90">
        <v>43264</v>
      </c>
      <c r="I933" s="54">
        <v>107.43</v>
      </c>
      <c r="J933" s="54">
        <v>1125500</v>
      </c>
      <c r="K933" s="107">
        <f t="shared" si="90"/>
        <v>1.926836079307459E-2</v>
      </c>
      <c r="O933" s="90">
        <v>44410</v>
      </c>
      <c r="P933" s="54">
        <v>55.169998</v>
      </c>
      <c r="Q933" s="54">
        <v>695400</v>
      </c>
      <c r="R933" s="107">
        <f t="shared" si="86"/>
        <v>-2.5738590746369083E-2</v>
      </c>
      <c r="W933" s="90">
        <v>42625</v>
      </c>
      <c r="X933" s="54">
        <v>33.722683000000004</v>
      </c>
      <c r="Y933" s="54">
        <v>841370</v>
      </c>
      <c r="Z933" s="107">
        <f t="shared" si="87"/>
        <v>-4.4502746118984859E-2</v>
      </c>
      <c r="AE933" s="90">
        <v>42625</v>
      </c>
      <c r="AF933" s="54">
        <v>29.926893</v>
      </c>
      <c r="AG933" s="54">
        <v>8538900</v>
      </c>
      <c r="AH933" s="107">
        <f t="shared" si="88"/>
        <v>-1.7851569155541758E-2</v>
      </c>
      <c r="AL933" s="10">
        <v>42989</v>
      </c>
      <c r="AM933">
        <v>2488.110107</v>
      </c>
      <c r="AN933">
        <v>3293460000</v>
      </c>
      <c r="AO933" s="107">
        <f t="shared" si="89"/>
        <v>3.3639479926761418E-3</v>
      </c>
    </row>
    <row r="934" spans="1:41" x14ac:dyDescent="0.15">
      <c r="A934" s="10">
        <v>42990</v>
      </c>
      <c r="B934" s="9">
        <v>49.129002</v>
      </c>
      <c r="C934">
        <v>49622000</v>
      </c>
      <c r="D934" s="107">
        <f t="shared" si="85"/>
        <v>1.732170338001171E-2</v>
      </c>
      <c r="H934" s="90">
        <v>43265</v>
      </c>
      <c r="I934" s="54">
        <v>109.5</v>
      </c>
      <c r="J934" s="54">
        <v>1667800</v>
      </c>
      <c r="K934" s="107">
        <f t="shared" si="90"/>
        <v>1.2511442922374494E-2</v>
      </c>
      <c r="O934" s="90">
        <v>44411</v>
      </c>
      <c r="P934" s="54">
        <v>53.75</v>
      </c>
      <c r="Q934" s="54">
        <v>945800</v>
      </c>
      <c r="R934" s="107">
        <f t="shared" si="86"/>
        <v>-0.10548833488372089</v>
      </c>
      <c r="W934" s="90">
        <v>42626</v>
      </c>
      <c r="X934" s="54">
        <v>32.221930999999998</v>
      </c>
      <c r="Y934" s="54">
        <v>1045530</v>
      </c>
      <c r="Z934" s="107">
        <f t="shared" si="87"/>
        <v>-3.0136834443596716E-2</v>
      </c>
      <c r="AE934" s="90">
        <v>42626</v>
      </c>
      <c r="AF934" s="54">
        <v>29.392651000000001</v>
      </c>
      <c r="AG934" s="54">
        <v>9453200</v>
      </c>
      <c r="AH934" s="107">
        <f t="shared" si="88"/>
        <v>-3.4473923430724529E-3</v>
      </c>
      <c r="AL934" s="10">
        <v>42990</v>
      </c>
      <c r="AM934">
        <v>2496.4799800000001</v>
      </c>
      <c r="AN934">
        <v>3234280000</v>
      </c>
      <c r="AO934" s="107">
        <f t="shared" si="89"/>
        <v>7.5712083218859583E-4</v>
      </c>
    </row>
    <row r="935" spans="1:41" x14ac:dyDescent="0.15">
      <c r="A935" s="10">
        <v>42991</v>
      </c>
      <c r="B935" s="9">
        <v>49.98</v>
      </c>
      <c r="C935">
        <v>67494000</v>
      </c>
      <c r="D935" s="107">
        <f t="shared" si="85"/>
        <v>-7.3929571828730278E-3</v>
      </c>
      <c r="H935" s="90">
        <v>43266</v>
      </c>
      <c r="I935" s="54">
        <v>110.870003</v>
      </c>
      <c r="J935" s="54">
        <v>1888900</v>
      </c>
      <c r="K935" s="107">
        <f t="shared" si="90"/>
        <v>2.6607711014493329E-2</v>
      </c>
      <c r="O935" s="90">
        <v>44412</v>
      </c>
      <c r="P935" s="54">
        <v>48.080002</v>
      </c>
      <c r="Q935" s="54">
        <v>2521900</v>
      </c>
      <c r="R935" s="107">
        <f t="shared" si="86"/>
        <v>-1.6638996812021856E-2</v>
      </c>
      <c r="W935" s="90">
        <v>42627</v>
      </c>
      <c r="X935" s="54">
        <v>31.250864</v>
      </c>
      <c r="Y935" s="54">
        <v>464170</v>
      </c>
      <c r="Z935" s="107">
        <f t="shared" si="87"/>
        <v>1.1299175600393063E-2</v>
      </c>
      <c r="AE935" s="90">
        <v>42627</v>
      </c>
      <c r="AF935" s="54">
        <v>29.291322999999998</v>
      </c>
      <c r="AG935" s="54">
        <v>7552100</v>
      </c>
      <c r="AH935" s="107">
        <f t="shared" si="88"/>
        <v>5.6603793553469117E-3</v>
      </c>
      <c r="AL935" s="10">
        <v>42991</v>
      </c>
      <c r="AM935">
        <v>2498.3701169999999</v>
      </c>
      <c r="AN935">
        <v>3371370000</v>
      </c>
      <c r="AO935" s="107">
        <f t="shared" si="89"/>
        <v>-1.1007176163723154E-3</v>
      </c>
    </row>
    <row r="936" spans="1:41" x14ac:dyDescent="0.15">
      <c r="A936" s="10">
        <v>42992</v>
      </c>
      <c r="B936" s="9">
        <v>49.610500000000002</v>
      </c>
      <c r="C936">
        <v>78266000</v>
      </c>
      <c r="D936" s="107">
        <f t="shared" si="85"/>
        <v>-5.4625532901301233E-3</v>
      </c>
      <c r="H936" s="90">
        <v>43269</v>
      </c>
      <c r="I936" s="54">
        <v>113.82</v>
      </c>
      <c r="J936" s="54">
        <v>1262000</v>
      </c>
      <c r="K936" s="107">
        <f t="shared" si="90"/>
        <v>4.3931646459327567E-4</v>
      </c>
      <c r="O936" s="90">
        <v>44413</v>
      </c>
      <c r="P936" s="54">
        <v>47.279998999999997</v>
      </c>
      <c r="Q936" s="54">
        <v>2179900</v>
      </c>
      <c r="R936" s="107">
        <f t="shared" si="86"/>
        <v>-2.8130245941840992E-2</v>
      </c>
      <c r="W936" s="90">
        <v>42628</v>
      </c>
      <c r="X936" s="54">
        <v>31.603973</v>
      </c>
      <c r="Y936" s="54">
        <v>603160</v>
      </c>
      <c r="Z936" s="107">
        <f t="shared" si="87"/>
        <v>2.5139940475205291E-2</v>
      </c>
      <c r="AE936" s="90">
        <v>42628</v>
      </c>
      <c r="AF936" s="54">
        <v>29.457122999999999</v>
      </c>
      <c r="AG936" s="54">
        <v>7486700</v>
      </c>
      <c r="AH936" s="107">
        <f t="shared" si="88"/>
        <v>-6.5664932722723224E-3</v>
      </c>
      <c r="AL936" s="10">
        <v>42992</v>
      </c>
      <c r="AM936">
        <v>2495.6201169999999</v>
      </c>
      <c r="AN936">
        <v>3422470000</v>
      </c>
      <c r="AO936" s="107">
        <f t="shared" si="89"/>
        <v>1.8471813753215827E-3</v>
      </c>
    </row>
    <row r="937" spans="1:41" x14ac:dyDescent="0.15">
      <c r="A937" s="10">
        <v>42993</v>
      </c>
      <c r="B937" s="9">
        <v>49.339500000000001</v>
      </c>
      <c r="C937">
        <v>75204000</v>
      </c>
      <c r="D937" s="107">
        <f t="shared" si="85"/>
        <v>-1.2768694453733853E-2</v>
      </c>
      <c r="H937" s="90">
        <v>43270</v>
      </c>
      <c r="I937" s="54">
        <v>113.870003</v>
      </c>
      <c r="J937" s="54">
        <v>1426600</v>
      </c>
      <c r="K937" s="107">
        <f t="shared" si="90"/>
        <v>2.0110660750575438E-2</v>
      </c>
      <c r="O937" s="90">
        <v>44414</v>
      </c>
      <c r="P937" s="54">
        <v>45.950001</v>
      </c>
      <c r="Q937" s="54">
        <v>1389300</v>
      </c>
      <c r="R937" s="107">
        <f t="shared" si="86"/>
        <v>-3.0903198456948999E-2</v>
      </c>
      <c r="W937" s="90">
        <v>42629</v>
      </c>
      <c r="X937" s="54">
        <v>32.398494999999997</v>
      </c>
      <c r="Y937" s="54">
        <v>1533050</v>
      </c>
      <c r="Z937" s="107">
        <f t="shared" si="87"/>
        <v>-2.1798666882520301E-2</v>
      </c>
      <c r="AE937" s="90">
        <v>42629</v>
      </c>
      <c r="AF937" s="54">
        <v>29.263693</v>
      </c>
      <c r="AG937" s="54">
        <v>10979900</v>
      </c>
      <c r="AH937" s="107">
        <f t="shared" si="88"/>
        <v>-6.2951726564380861E-3</v>
      </c>
      <c r="AL937" s="10">
        <v>42993</v>
      </c>
      <c r="AM937">
        <v>2500.2299800000001</v>
      </c>
      <c r="AN937">
        <v>4862970000</v>
      </c>
      <c r="AO937" s="107">
        <f t="shared" si="89"/>
        <v>1.4559208669275847E-3</v>
      </c>
    </row>
    <row r="938" spans="1:41" x14ac:dyDescent="0.15">
      <c r="A938" s="10">
        <v>42996</v>
      </c>
      <c r="B938" s="9">
        <v>48.709499000000001</v>
      </c>
      <c r="C938">
        <v>68226000</v>
      </c>
      <c r="D938" s="107">
        <f t="shared" si="85"/>
        <v>-4.4446977374987817E-3</v>
      </c>
      <c r="H938" s="90">
        <v>43271</v>
      </c>
      <c r="I938" s="54">
        <v>116.160004</v>
      </c>
      <c r="J938" s="54">
        <v>2068300</v>
      </c>
      <c r="K938" s="107">
        <f t="shared" si="90"/>
        <v>-1.6184615489510445E-2</v>
      </c>
      <c r="O938" s="90">
        <v>44417</v>
      </c>
      <c r="P938" s="54">
        <v>44.529998999999997</v>
      </c>
      <c r="Q938" s="54">
        <v>1592500</v>
      </c>
      <c r="R938" s="107">
        <f t="shared" si="86"/>
        <v>6.0633282295829982E-3</v>
      </c>
      <c r="W938" s="90">
        <v>42632</v>
      </c>
      <c r="X938" s="54">
        <v>31.692250999999999</v>
      </c>
      <c r="Y938" s="54">
        <v>710230</v>
      </c>
      <c r="Z938" s="107">
        <f t="shared" si="87"/>
        <v>-1.114174565889936E-2</v>
      </c>
      <c r="AE938" s="90">
        <v>42632</v>
      </c>
      <c r="AF938" s="54">
        <v>29.079473</v>
      </c>
      <c r="AG938" s="54">
        <v>5870500</v>
      </c>
      <c r="AH938" s="107">
        <f t="shared" si="88"/>
        <v>-6.6520118848095722E-3</v>
      </c>
      <c r="AL938" s="10">
        <v>42996</v>
      </c>
      <c r="AM938">
        <v>2503.8701169999999</v>
      </c>
      <c r="AN938">
        <v>3204700000</v>
      </c>
      <c r="AO938" s="107">
        <f t="shared" si="89"/>
        <v>1.1101953656169616E-3</v>
      </c>
    </row>
    <row r="939" spans="1:41" x14ac:dyDescent="0.15">
      <c r="A939" s="10">
        <v>42997</v>
      </c>
      <c r="B939" s="9">
        <v>48.493000000000002</v>
      </c>
      <c r="C939">
        <v>53422000</v>
      </c>
      <c r="D939" s="107">
        <f t="shared" si="85"/>
        <v>3.4541067782978274E-3</v>
      </c>
      <c r="H939" s="90">
        <v>43272</v>
      </c>
      <c r="I939" s="54">
        <v>114.279999</v>
      </c>
      <c r="J939" s="54">
        <v>3703200</v>
      </c>
      <c r="K939" s="107">
        <f t="shared" si="90"/>
        <v>4.9002188038169692E-3</v>
      </c>
      <c r="O939" s="90">
        <v>44418</v>
      </c>
      <c r="P939" s="54">
        <v>44.799999</v>
      </c>
      <c r="Q939" s="54">
        <v>1233600</v>
      </c>
      <c r="R939" s="107">
        <f t="shared" si="86"/>
        <v>-9.3749555664052187E-3</v>
      </c>
      <c r="W939" s="90">
        <v>42633</v>
      </c>
      <c r="X939" s="54">
        <v>31.339144000000001</v>
      </c>
      <c r="Y939" s="54">
        <v>655960</v>
      </c>
      <c r="Z939" s="107">
        <f t="shared" si="87"/>
        <v>1.4084207277646144E-2</v>
      </c>
      <c r="AE939" s="90">
        <v>42633</v>
      </c>
      <c r="AF939" s="54">
        <v>28.886036000000001</v>
      </c>
      <c r="AG939" s="54">
        <v>6440200</v>
      </c>
      <c r="AH939" s="107">
        <f t="shared" si="88"/>
        <v>1.945147475409903E-2</v>
      </c>
      <c r="AL939" s="10">
        <v>42997</v>
      </c>
      <c r="AM939">
        <v>2506.6499020000001</v>
      </c>
      <c r="AN939">
        <v>3253760000</v>
      </c>
      <c r="AO939" s="107">
        <f t="shared" si="89"/>
        <v>6.3434785956006934E-4</v>
      </c>
    </row>
    <row r="940" spans="1:41" x14ac:dyDescent="0.15">
      <c r="A940" s="10">
        <v>42998</v>
      </c>
      <c r="B940" s="9">
        <v>48.660499999999999</v>
      </c>
      <c r="C940">
        <v>57776000</v>
      </c>
      <c r="D940" s="107">
        <f t="shared" si="85"/>
        <v>-8.7956761644454318E-3</v>
      </c>
      <c r="H940" s="90">
        <v>43273</v>
      </c>
      <c r="I940" s="54">
        <v>114.839996</v>
      </c>
      <c r="J940" s="54">
        <v>2565300</v>
      </c>
      <c r="K940" s="107">
        <f t="shared" si="90"/>
        <v>-4.3800053772206748E-2</v>
      </c>
      <c r="O940" s="90">
        <v>44419</v>
      </c>
      <c r="P940" s="54">
        <v>44.380001</v>
      </c>
      <c r="Q940" s="54">
        <v>1063300</v>
      </c>
      <c r="R940" s="107">
        <f t="shared" si="86"/>
        <v>-7.6611084348556791E-3</v>
      </c>
      <c r="W940" s="90">
        <v>42634</v>
      </c>
      <c r="X940" s="54">
        <v>31.780531</v>
      </c>
      <c r="Y940" s="54">
        <v>621400</v>
      </c>
      <c r="Z940" s="107">
        <f t="shared" si="87"/>
        <v>8.3335611982064961E-3</v>
      </c>
      <c r="AE940" s="90">
        <v>42634</v>
      </c>
      <c r="AF940" s="54">
        <v>29.447911999999999</v>
      </c>
      <c r="AG940" s="54">
        <v>10875800</v>
      </c>
      <c r="AH940" s="107">
        <f t="shared" si="88"/>
        <v>9.696748618374107E-3</v>
      </c>
      <c r="AL940" s="10">
        <v>42998</v>
      </c>
      <c r="AM940">
        <v>2508.23999</v>
      </c>
      <c r="AN940">
        <v>3584570000</v>
      </c>
      <c r="AO940" s="107">
        <f t="shared" si="89"/>
        <v>-3.0459174682084811E-3</v>
      </c>
    </row>
    <row r="941" spans="1:41" x14ac:dyDescent="0.15">
      <c r="A941" s="10">
        <v>42999</v>
      </c>
      <c r="B941" s="9">
        <v>48.232498</v>
      </c>
      <c r="C941">
        <v>46752000</v>
      </c>
      <c r="D941" s="107">
        <f t="shared" si="85"/>
        <v>-9.8999019291929891E-3</v>
      </c>
      <c r="H941" s="90">
        <v>43276</v>
      </c>
      <c r="I941" s="54">
        <v>109.80999799999999</v>
      </c>
      <c r="J941" s="54">
        <v>1457000</v>
      </c>
      <c r="K941" s="107">
        <f t="shared" si="90"/>
        <v>2.1855942479845902E-2</v>
      </c>
      <c r="O941" s="90">
        <v>44420</v>
      </c>
      <c r="P941" s="54">
        <v>44.040000999999997</v>
      </c>
      <c r="Q941" s="54">
        <v>814300</v>
      </c>
      <c r="R941" s="107">
        <f t="shared" si="86"/>
        <v>-4.9954608311657211E-2</v>
      </c>
      <c r="W941" s="90">
        <v>42635</v>
      </c>
      <c r="X941" s="54">
        <v>32.045375999999997</v>
      </c>
      <c r="Y941" s="54">
        <v>533620</v>
      </c>
      <c r="Z941" s="107">
        <f t="shared" si="87"/>
        <v>2.2038187350337246E-2</v>
      </c>
      <c r="AE941" s="90">
        <v>42635</v>
      </c>
      <c r="AF941" s="54">
        <v>29.733460999999998</v>
      </c>
      <c r="AG941" s="54">
        <v>5313600</v>
      </c>
      <c r="AH941" s="107">
        <f t="shared" si="88"/>
        <v>-6.5058352944515896E-3</v>
      </c>
      <c r="AL941" s="10">
        <v>42999</v>
      </c>
      <c r="AM941">
        <v>2500.6000979999999</v>
      </c>
      <c r="AN941">
        <v>2965590000</v>
      </c>
      <c r="AO941" s="107">
        <f t="shared" si="89"/>
        <v>6.4779370411760517E-4</v>
      </c>
    </row>
    <row r="942" spans="1:41" x14ac:dyDescent="0.15">
      <c r="A942" s="10">
        <v>43000</v>
      </c>
      <c r="B942" s="9">
        <v>47.755001</v>
      </c>
      <c r="C942">
        <v>52836000</v>
      </c>
      <c r="D942" s="107">
        <f t="shared" si="85"/>
        <v>-1.6029797591251227E-2</v>
      </c>
      <c r="H942" s="90">
        <v>43277</v>
      </c>
      <c r="I942" s="54">
        <v>112.209999</v>
      </c>
      <c r="J942" s="54">
        <v>1368600</v>
      </c>
      <c r="K942" s="107">
        <f t="shared" si="90"/>
        <v>-6.6838963254959305E-3</v>
      </c>
      <c r="O942" s="90">
        <v>44421</v>
      </c>
      <c r="P942" s="54">
        <v>41.84</v>
      </c>
      <c r="Q942" s="54">
        <v>1981900</v>
      </c>
      <c r="R942" s="107">
        <f t="shared" si="86"/>
        <v>-3.1070984703632787E-3</v>
      </c>
      <c r="W942" s="90">
        <v>42636</v>
      </c>
      <c r="X942" s="54">
        <v>32.751598000000001</v>
      </c>
      <c r="Y942" s="54">
        <v>1200460</v>
      </c>
      <c r="Z942" s="107">
        <f t="shared" si="87"/>
        <v>-2.9649454051066448E-2</v>
      </c>
      <c r="AE942" s="90">
        <v>42636</v>
      </c>
      <c r="AF942" s="54">
        <v>29.540019999999998</v>
      </c>
      <c r="AG942" s="54">
        <v>5515400</v>
      </c>
      <c r="AH942" s="107">
        <f t="shared" si="88"/>
        <v>-1.2472604960998557E-2</v>
      </c>
      <c r="AL942" s="10">
        <v>43000</v>
      </c>
      <c r="AM942">
        <v>2502.219971</v>
      </c>
      <c r="AN942">
        <v>2877980000</v>
      </c>
      <c r="AO942" s="107">
        <f t="shared" si="89"/>
        <v>-2.2220504449805834E-3</v>
      </c>
    </row>
    <row r="943" spans="1:41" x14ac:dyDescent="0.15">
      <c r="A943" s="10">
        <v>43003</v>
      </c>
      <c r="B943" s="9">
        <v>46.989497999999998</v>
      </c>
      <c r="C943">
        <v>102480000</v>
      </c>
      <c r="D943" s="107">
        <f t="shared" si="85"/>
        <v>-1.2661978214790759E-3</v>
      </c>
      <c r="H943" s="90">
        <v>43278</v>
      </c>
      <c r="I943" s="54">
        <v>111.459999</v>
      </c>
      <c r="J943" s="54">
        <v>1517700</v>
      </c>
      <c r="K943" s="107">
        <f t="shared" si="90"/>
        <v>6.4417728910979077E-2</v>
      </c>
      <c r="O943" s="90">
        <v>44424</v>
      </c>
      <c r="P943" s="54">
        <v>41.709999000000003</v>
      </c>
      <c r="Q943" s="54">
        <v>926000</v>
      </c>
      <c r="R943" s="107">
        <f t="shared" si="86"/>
        <v>-4.723080909208377E-2</v>
      </c>
      <c r="W943" s="90">
        <v>42639</v>
      </c>
      <c r="X943" s="54">
        <v>31.780531</v>
      </c>
      <c r="Y943" s="54">
        <v>574690</v>
      </c>
      <c r="Z943" s="107">
        <f t="shared" si="87"/>
        <v>5.5556340452587172E-3</v>
      </c>
      <c r="AE943" s="90">
        <v>42639</v>
      </c>
      <c r="AF943" s="54">
        <v>29.171579000000001</v>
      </c>
      <c r="AG943" s="54">
        <v>6223700</v>
      </c>
      <c r="AH943" s="107">
        <f t="shared" si="88"/>
        <v>8.5255241068713516E-3</v>
      </c>
      <c r="AL943" s="10">
        <v>43003</v>
      </c>
      <c r="AM943">
        <v>2496.6599120000001</v>
      </c>
      <c r="AN943">
        <v>3314530000</v>
      </c>
      <c r="AO943" s="107">
        <f t="shared" si="89"/>
        <v>7.2166817408181316E-5</v>
      </c>
    </row>
    <row r="944" spans="1:41" x14ac:dyDescent="0.15">
      <c r="A944" s="10">
        <v>43004</v>
      </c>
      <c r="B944" s="9">
        <v>46.93</v>
      </c>
      <c r="C944">
        <v>71296000</v>
      </c>
      <c r="D944" s="107">
        <f t="shared" si="85"/>
        <v>1.3072640102280042E-2</v>
      </c>
      <c r="H944" s="90">
        <v>43279</v>
      </c>
      <c r="I944" s="54">
        <v>118.639999</v>
      </c>
      <c r="J944" s="54">
        <v>1970200</v>
      </c>
      <c r="K944" s="107">
        <f t="shared" si="90"/>
        <v>1.0114885452754407E-3</v>
      </c>
      <c r="O944" s="90">
        <v>44425</v>
      </c>
      <c r="P944" s="54">
        <v>39.740001999999997</v>
      </c>
      <c r="Q944" s="54">
        <v>1692000</v>
      </c>
      <c r="R944" s="107">
        <f t="shared" si="86"/>
        <v>2.1388977282890131E-2</v>
      </c>
      <c r="W944" s="90">
        <v>42640</v>
      </c>
      <c r="X944" s="54">
        <v>31.957091999999999</v>
      </c>
      <c r="Y944" s="54">
        <v>985070</v>
      </c>
      <c r="Z944" s="107">
        <f t="shared" si="87"/>
        <v>-1.6574411714307402E-2</v>
      </c>
      <c r="AE944" s="90">
        <v>42640</v>
      </c>
      <c r="AF944" s="54">
        <v>29.420282</v>
      </c>
      <c r="AG944" s="54">
        <v>5914100</v>
      </c>
      <c r="AH944" s="107">
        <f t="shared" si="88"/>
        <v>-2.8177500134091149E-3</v>
      </c>
      <c r="AL944" s="10">
        <v>43004</v>
      </c>
      <c r="AM944">
        <v>2496.8400879999999</v>
      </c>
      <c r="AN944">
        <v>3070770000</v>
      </c>
      <c r="AO944" s="107">
        <f t="shared" si="89"/>
        <v>4.0851438780649119E-3</v>
      </c>
    </row>
    <row r="945" spans="1:41" x14ac:dyDescent="0.15">
      <c r="A945" s="10">
        <v>43005</v>
      </c>
      <c r="B945" s="9">
        <v>47.543498999999997</v>
      </c>
      <c r="C945">
        <v>62978000</v>
      </c>
      <c r="D945" s="107">
        <f t="shared" si="85"/>
        <v>5.8157478060250067E-3</v>
      </c>
      <c r="H945" s="90">
        <v>43280</v>
      </c>
      <c r="I945" s="54">
        <v>118.760002</v>
      </c>
      <c r="J945" s="54">
        <v>1117400</v>
      </c>
      <c r="K945" s="107">
        <f t="shared" si="90"/>
        <v>-2.3997961872718743E-2</v>
      </c>
      <c r="O945" s="90">
        <v>44426</v>
      </c>
      <c r="P945" s="54">
        <v>40.590000000000003</v>
      </c>
      <c r="Q945" s="54">
        <v>1305300</v>
      </c>
      <c r="R945" s="107">
        <f t="shared" si="86"/>
        <v>-2.4636610002463644E-2</v>
      </c>
      <c r="W945" s="90">
        <v>42641</v>
      </c>
      <c r="X945" s="54">
        <v>31.427422</v>
      </c>
      <c r="Y945" s="54">
        <v>794140</v>
      </c>
      <c r="Z945" s="107">
        <f t="shared" si="87"/>
        <v>-1.1235920019147638E-2</v>
      </c>
      <c r="AE945" s="90">
        <v>42641</v>
      </c>
      <c r="AF945" s="54">
        <v>29.337382999999999</v>
      </c>
      <c r="AG945" s="54">
        <v>6116100</v>
      </c>
      <c r="AH945" s="107">
        <f t="shared" si="88"/>
        <v>1.4128594905687297E-2</v>
      </c>
      <c r="AL945" s="10">
        <v>43005</v>
      </c>
      <c r="AM945">
        <v>2507.040039</v>
      </c>
      <c r="AN945">
        <v>3485070000</v>
      </c>
      <c r="AO945" s="107">
        <f t="shared" si="89"/>
        <v>1.2046157831626658E-3</v>
      </c>
    </row>
    <row r="946" spans="1:41" x14ac:dyDescent="0.15">
      <c r="A946" s="10">
        <v>43006</v>
      </c>
      <c r="B946" s="9">
        <v>47.82</v>
      </c>
      <c r="C946">
        <v>50452000</v>
      </c>
      <c r="D946" s="107">
        <f t="shared" si="85"/>
        <v>5.1756796319530896E-3</v>
      </c>
      <c r="H946" s="90">
        <v>43283</v>
      </c>
      <c r="I946" s="54">
        <v>115.910004</v>
      </c>
      <c r="J946" s="54">
        <v>1346200</v>
      </c>
      <c r="K946" s="107">
        <f t="shared" si="90"/>
        <v>2.5880423574142775E-4</v>
      </c>
      <c r="O946" s="90">
        <v>44427</v>
      </c>
      <c r="P946" s="54">
        <v>39.590000000000003</v>
      </c>
      <c r="Q946" s="54">
        <v>1248100</v>
      </c>
      <c r="R946" s="107">
        <f t="shared" si="86"/>
        <v>3.0310431927254022E-3</v>
      </c>
      <c r="W946" s="90">
        <v>42642</v>
      </c>
      <c r="X946" s="54">
        <v>31.074306</v>
      </c>
      <c r="Y946" s="54">
        <v>799160</v>
      </c>
      <c r="Z946" s="107">
        <f t="shared" si="87"/>
        <v>1.4204339752591721E-2</v>
      </c>
      <c r="AE946" s="90">
        <v>42642</v>
      </c>
      <c r="AF946" s="54">
        <v>29.751878999999999</v>
      </c>
      <c r="AG946" s="54">
        <v>16921000</v>
      </c>
      <c r="AH946" s="107">
        <f t="shared" si="88"/>
        <v>1.8575801548534221E-2</v>
      </c>
      <c r="AL946" s="10">
        <v>43006</v>
      </c>
      <c r="AM946">
        <v>2510.0600589999999</v>
      </c>
      <c r="AN946">
        <v>3173030000</v>
      </c>
      <c r="AO946" s="107">
        <f t="shared" si="89"/>
        <v>3.7051097509217534E-3</v>
      </c>
    </row>
    <row r="947" spans="1:41" x14ac:dyDescent="0.15">
      <c r="A947" s="10">
        <v>43007</v>
      </c>
      <c r="B947" s="9">
        <v>48.067501</v>
      </c>
      <c r="C947">
        <v>50876000</v>
      </c>
      <c r="D947" s="107">
        <f t="shared" si="85"/>
        <v>-2.2468819421255226E-3</v>
      </c>
      <c r="H947" s="90">
        <v>43284</v>
      </c>
      <c r="I947" s="54">
        <v>115.94000200000001</v>
      </c>
      <c r="J947" s="54">
        <v>607500</v>
      </c>
      <c r="K947" s="107">
        <f t="shared" si="90"/>
        <v>1.6215266237445736E-2</v>
      </c>
      <c r="O947" s="90">
        <v>44428</v>
      </c>
      <c r="P947" s="54">
        <v>39.709999000000003</v>
      </c>
      <c r="Q947" s="54">
        <v>911100</v>
      </c>
      <c r="R947" s="107">
        <f t="shared" si="86"/>
        <v>2.3923470761104682E-2</v>
      </c>
      <c r="W947" s="90">
        <v>42643</v>
      </c>
      <c r="X947" s="54">
        <v>31.515695999999998</v>
      </c>
      <c r="Y947" s="54">
        <v>788390</v>
      </c>
      <c r="Z947" s="107">
        <f t="shared" si="87"/>
        <v>2.8010487218812496E-3</v>
      </c>
      <c r="AE947" s="90">
        <v>42643</v>
      </c>
      <c r="AF947" s="54">
        <v>30.304544</v>
      </c>
      <c r="AG947" s="54">
        <v>11959900</v>
      </c>
      <c r="AH947" s="107">
        <f t="shared" si="88"/>
        <v>-1.0638107605248859E-2</v>
      </c>
      <c r="AL947" s="10">
        <v>43007</v>
      </c>
      <c r="AM947">
        <v>2519.360107</v>
      </c>
      <c r="AN947">
        <v>3220260000</v>
      </c>
      <c r="AO947" s="107">
        <f t="shared" si="89"/>
        <v>3.8740035506961146E-3</v>
      </c>
    </row>
    <row r="948" spans="1:41" x14ac:dyDescent="0.15">
      <c r="A948" s="10">
        <v>43010</v>
      </c>
      <c r="B948" s="9">
        <v>47.959499000000001</v>
      </c>
      <c r="C948">
        <v>48858000</v>
      </c>
      <c r="D948" s="107">
        <f t="shared" si="85"/>
        <v>-2.1789009931068026E-3</v>
      </c>
      <c r="H948" s="90">
        <v>43286</v>
      </c>
      <c r="I948" s="54">
        <v>117.82</v>
      </c>
      <c r="J948" s="54">
        <v>978300</v>
      </c>
      <c r="K948" s="107">
        <f t="shared" si="90"/>
        <v>3.3271074520454968E-2</v>
      </c>
      <c r="O948" s="90">
        <v>44431</v>
      </c>
      <c r="P948" s="54">
        <v>40.659999999999997</v>
      </c>
      <c r="Q948" s="54">
        <v>972300</v>
      </c>
      <c r="R948" s="107">
        <f t="shared" si="86"/>
        <v>4.9434284308903287E-2</v>
      </c>
      <c r="W948" s="90">
        <v>42646</v>
      </c>
      <c r="X948" s="54">
        <v>31.603973</v>
      </c>
      <c r="Y948" s="54">
        <v>984080</v>
      </c>
      <c r="Z948" s="107">
        <f t="shared" si="87"/>
        <v>-8.3796110065021967E-3</v>
      </c>
      <c r="AE948" s="90">
        <v>42646</v>
      </c>
      <c r="AF948" s="54">
        <v>29.982161000000001</v>
      </c>
      <c r="AG948" s="54">
        <v>12565800</v>
      </c>
      <c r="AH948" s="107">
        <f t="shared" si="88"/>
        <v>3.0731607371459191E-4</v>
      </c>
      <c r="AL948" s="10">
        <v>43010</v>
      </c>
      <c r="AM948">
        <v>2529.1201169999999</v>
      </c>
      <c r="AN948">
        <v>3226370000</v>
      </c>
      <c r="AO948" s="107">
        <f t="shared" si="89"/>
        <v>2.1588381521699951E-3</v>
      </c>
    </row>
    <row r="949" spans="1:41" x14ac:dyDescent="0.15">
      <c r="A949" s="10">
        <v>43011</v>
      </c>
      <c r="B949" s="9">
        <v>47.854999999999997</v>
      </c>
      <c r="C949">
        <v>53332000</v>
      </c>
      <c r="D949" s="107">
        <f t="shared" si="85"/>
        <v>8.7242503395674742E-3</v>
      </c>
      <c r="H949" s="90">
        <v>43287</v>
      </c>
      <c r="I949" s="54">
        <v>121.739998</v>
      </c>
      <c r="J949" s="54">
        <v>1344000</v>
      </c>
      <c r="K949" s="107">
        <f t="shared" si="90"/>
        <v>-5.0927797780973005E-3</v>
      </c>
      <c r="O949" s="90">
        <v>44432</v>
      </c>
      <c r="P949" s="54">
        <v>42.669998</v>
      </c>
      <c r="Q949" s="54">
        <v>1209600</v>
      </c>
      <c r="R949" s="107">
        <f t="shared" si="86"/>
        <v>-2.2966933347407181E-2</v>
      </c>
      <c r="W949" s="90">
        <v>42647</v>
      </c>
      <c r="X949" s="54">
        <v>31.339144000000001</v>
      </c>
      <c r="Y949" s="54">
        <v>549760</v>
      </c>
      <c r="Z949" s="107">
        <f t="shared" si="87"/>
        <v>-5.6338488377347673E-3</v>
      </c>
      <c r="AE949" s="90">
        <v>42647</v>
      </c>
      <c r="AF949" s="54">
        <v>29.991375000000001</v>
      </c>
      <c r="AG949" s="54">
        <v>6656500</v>
      </c>
      <c r="AH949" s="107">
        <f t="shared" si="88"/>
        <v>-1.2592253606245163E-2</v>
      </c>
      <c r="AL949" s="10">
        <v>43011</v>
      </c>
      <c r="AM949">
        <v>2534.580078</v>
      </c>
      <c r="AN949">
        <v>3073480000</v>
      </c>
      <c r="AO949" s="107">
        <f t="shared" si="89"/>
        <v>1.2467201282879703E-3</v>
      </c>
    </row>
    <row r="950" spans="1:41" x14ac:dyDescent="0.15">
      <c r="A950" s="10">
        <v>43012</v>
      </c>
      <c r="B950" s="9">
        <v>48.272499000000003</v>
      </c>
      <c r="C950">
        <v>50548000</v>
      </c>
      <c r="D950" s="107">
        <f t="shared" si="85"/>
        <v>1.5951131927103956E-2</v>
      </c>
      <c r="H950" s="90">
        <v>43290</v>
      </c>
      <c r="I950" s="54">
        <v>121.120003</v>
      </c>
      <c r="J950" s="54">
        <v>1238200</v>
      </c>
      <c r="K950" s="107">
        <f t="shared" si="90"/>
        <v>-3.4676848546643102E-3</v>
      </c>
      <c r="O950" s="90">
        <v>44433</v>
      </c>
      <c r="P950" s="54">
        <v>41.689999</v>
      </c>
      <c r="Q950" s="54">
        <v>1050800</v>
      </c>
      <c r="R950" s="107">
        <f t="shared" si="86"/>
        <v>-2.3984169440738334E-4</v>
      </c>
      <c r="W950" s="90">
        <v>42648</v>
      </c>
      <c r="X950" s="54">
        <v>31.162583999999999</v>
      </c>
      <c r="Y950" s="54">
        <v>1461900</v>
      </c>
      <c r="Z950" s="107">
        <f t="shared" si="87"/>
        <v>-2.8328202821691351E-3</v>
      </c>
      <c r="AE950" s="90">
        <v>42648</v>
      </c>
      <c r="AF950" s="54">
        <v>29.613716</v>
      </c>
      <c r="AG950" s="54">
        <v>8807300</v>
      </c>
      <c r="AH950" s="107">
        <f t="shared" si="88"/>
        <v>-6.2211037615134135E-4</v>
      </c>
      <c r="AL950" s="10">
        <v>43012</v>
      </c>
      <c r="AM950">
        <v>2537.73999</v>
      </c>
      <c r="AN950">
        <v>3020770000</v>
      </c>
      <c r="AO950" s="107">
        <f t="shared" si="89"/>
        <v>5.6467873211865083E-3</v>
      </c>
    </row>
    <row r="951" spans="1:41" x14ac:dyDescent="0.15">
      <c r="A951" s="10">
        <v>43013</v>
      </c>
      <c r="B951" s="9">
        <v>49.042499999999997</v>
      </c>
      <c r="C951">
        <v>64584000</v>
      </c>
      <c r="D951" s="107">
        <f t="shared" si="85"/>
        <v>8.9004434928887655E-3</v>
      </c>
      <c r="H951" s="90">
        <v>43291</v>
      </c>
      <c r="I951" s="54">
        <v>120.699997</v>
      </c>
      <c r="J951" s="54">
        <v>872500</v>
      </c>
      <c r="K951" s="107">
        <f t="shared" si="90"/>
        <v>-2.9246057064939213E-2</v>
      </c>
      <c r="O951" s="90">
        <v>44434</v>
      </c>
      <c r="P951" s="54">
        <v>41.68</v>
      </c>
      <c r="Q951" s="54">
        <v>1610800</v>
      </c>
      <c r="R951" s="107">
        <f t="shared" si="86"/>
        <v>1.3435748560460592E-2</v>
      </c>
      <c r="W951" s="90">
        <v>42649</v>
      </c>
      <c r="X951" s="54">
        <v>31.074306</v>
      </c>
      <c r="Y951" s="54">
        <v>493600</v>
      </c>
      <c r="Z951" s="107">
        <f t="shared" si="87"/>
        <v>2.8408679505182999E-3</v>
      </c>
      <c r="AE951" s="90">
        <v>42649</v>
      </c>
      <c r="AF951" s="54">
        <v>29.595293000000002</v>
      </c>
      <c r="AG951" s="54">
        <v>5676700</v>
      </c>
      <c r="AH951" s="107">
        <f t="shared" si="88"/>
        <v>-1.5873030890419026E-2</v>
      </c>
      <c r="AL951" s="10">
        <v>43013</v>
      </c>
      <c r="AM951">
        <v>2552.070068</v>
      </c>
      <c r="AN951">
        <v>3059730000</v>
      </c>
      <c r="AO951" s="107">
        <f t="shared" si="89"/>
        <v>-1.0736343152785155E-3</v>
      </c>
    </row>
    <row r="952" spans="1:41" x14ac:dyDescent="0.15">
      <c r="A952" s="10">
        <v>43014</v>
      </c>
      <c r="B952" s="9">
        <v>49.478999999999999</v>
      </c>
      <c r="C952">
        <v>75642000</v>
      </c>
      <c r="D952" s="107">
        <f t="shared" si="85"/>
        <v>1.4248469047475343E-3</v>
      </c>
      <c r="H952" s="90">
        <v>43292</v>
      </c>
      <c r="I952" s="54">
        <v>117.16999800000001</v>
      </c>
      <c r="J952" s="54">
        <v>1752100</v>
      </c>
      <c r="K952" s="107">
        <f t="shared" si="90"/>
        <v>7.5958011025996086E-3</v>
      </c>
      <c r="O952" s="90">
        <v>44435</v>
      </c>
      <c r="P952" s="54">
        <v>42.240001999999997</v>
      </c>
      <c r="Q952" s="54">
        <v>896300</v>
      </c>
      <c r="R952" s="107">
        <f t="shared" si="86"/>
        <v>-6.6288585876486117E-3</v>
      </c>
      <c r="W952" s="90">
        <v>42650</v>
      </c>
      <c r="X952" s="54">
        <v>31.162583999999999</v>
      </c>
      <c r="Y952" s="54">
        <v>493490</v>
      </c>
      <c r="Z952" s="107">
        <f t="shared" si="87"/>
        <v>1.4164069321080719E-2</v>
      </c>
      <c r="AE952" s="90">
        <v>42650</v>
      </c>
      <c r="AF952" s="54">
        <v>29.125526000000001</v>
      </c>
      <c r="AG952" s="54">
        <v>10113900</v>
      </c>
      <c r="AH952" s="107">
        <f t="shared" si="88"/>
        <v>1.0436515378297262E-2</v>
      </c>
      <c r="AL952" s="10">
        <v>43014</v>
      </c>
      <c r="AM952">
        <v>2549.330078</v>
      </c>
      <c r="AN952">
        <v>2898270000</v>
      </c>
      <c r="AO952" s="107">
        <f t="shared" si="89"/>
        <v>-1.8044340510071644E-3</v>
      </c>
    </row>
    <row r="953" spans="1:41" x14ac:dyDescent="0.15">
      <c r="A953" s="10">
        <v>43017</v>
      </c>
      <c r="B953" s="9">
        <v>49.549500000000002</v>
      </c>
      <c r="C953">
        <v>58772000</v>
      </c>
      <c r="D953" s="107">
        <f t="shared" si="85"/>
        <v>-3.8244381880746525E-3</v>
      </c>
      <c r="H953" s="90">
        <v>43293</v>
      </c>
      <c r="I953" s="54">
        <v>118.05999799999999</v>
      </c>
      <c r="J953" s="54">
        <v>1149800</v>
      </c>
      <c r="K953" s="107">
        <f t="shared" si="90"/>
        <v>9.4019991428426763E-3</v>
      </c>
      <c r="O953" s="90">
        <v>44438</v>
      </c>
      <c r="P953" s="54">
        <v>41.959999000000003</v>
      </c>
      <c r="Q953" s="54">
        <v>1360600</v>
      </c>
      <c r="R953" s="107">
        <f t="shared" si="86"/>
        <v>-1.191587254327775E-3</v>
      </c>
      <c r="W953" s="90">
        <v>42653</v>
      </c>
      <c r="X953" s="54">
        <v>31.603973</v>
      </c>
      <c r="Y953" s="54">
        <v>523950</v>
      </c>
      <c r="Z953" s="107">
        <f t="shared" si="87"/>
        <v>-5.8659143899407851E-2</v>
      </c>
      <c r="AE953" s="90">
        <v>42653</v>
      </c>
      <c r="AF953" s="54">
        <v>29.429494999999999</v>
      </c>
      <c r="AG953" s="54">
        <v>9297200</v>
      </c>
      <c r="AH953" s="107">
        <f t="shared" si="88"/>
        <v>-1.5336552665956349E-2</v>
      </c>
      <c r="AL953" s="10">
        <v>43017</v>
      </c>
      <c r="AM953">
        <v>2544.7299800000001</v>
      </c>
      <c r="AN953">
        <v>2486940000</v>
      </c>
      <c r="AO953" s="107">
        <f t="shared" si="89"/>
        <v>2.3224126121230704E-3</v>
      </c>
    </row>
    <row r="954" spans="1:41" x14ac:dyDescent="0.15">
      <c r="A954" s="10">
        <v>43018</v>
      </c>
      <c r="B954" s="9">
        <v>49.360000999999997</v>
      </c>
      <c r="C954">
        <v>61698000</v>
      </c>
      <c r="D954" s="107">
        <f t="shared" si="85"/>
        <v>7.9011141024896148E-3</v>
      </c>
      <c r="H954" s="90">
        <v>43294</v>
      </c>
      <c r="I954" s="54">
        <v>119.16999800000001</v>
      </c>
      <c r="J954" s="54">
        <v>860200</v>
      </c>
      <c r="K954" s="107">
        <f t="shared" si="90"/>
        <v>1.3426189702545832E-2</v>
      </c>
      <c r="O954" s="90">
        <v>44439</v>
      </c>
      <c r="P954" s="54">
        <v>41.91</v>
      </c>
      <c r="Q954" s="54">
        <v>1383200</v>
      </c>
      <c r="R954" s="107">
        <f t="shared" si="86"/>
        <v>4.7721546170365059E-3</v>
      </c>
      <c r="W954" s="90">
        <v>42654</v>
      </c>
      <c r="X954" s="54">
        <v>29.750111</v>
      </c>
      <c r="Y954" s="54">
        <v>1486400</v>
      </c>
      <c r="Z954" s="107">
        <f t="shared" si="87"/>
        <v>5.9348686127591588E-3</v>
      </c>
      <c r="AE954" s="90">
        <v>42654</v>
      </c>
      <c r="AF954" s="54">
        <v>28.978148000000001</v>
      </c>
      <c r="AG954" s="54">
        <v>9241200</v>
      </c>
      <c r="AH954" s="107">
        <f t="shared" si="88"/>
        <v>1.2713717936700952E-3</v>
      </c>
      <c r="AL954" s="10">
        <v>43018</v>
      </c>
      <c r="AM954">
        <v>2550.639893</v>
      </c>
      <c r="AN954">
        <v>2962610000</v>
      </c>
      <c r="AO954" s="107">
        <f t="shared" si="89"/>
        <v>1.8035070386159813E-3</v>
      </c>
    </row>
    <row r="955" spans="1:41" x14ac:dyDescent="0.15">
      <c r="A955" s="10">
        <v>43019</v>
      </c>
      <c r="B955" s="9">
        <v>49.75</v>
      </c>
      <c r="C955">
        <v>46742000</v>
      </c>
      <c r="D955" s="107">
        <f t="shared" si="85"/>
        <v>5.9598190954772701E-3</v>
      </c>
      <c r="H955" s="90">
        <v>43297</v>
      </c>
      <c r="I955" s="54">
        <v>120.769997</v>
      </c>
      <c r="J955" s="54">
        <v>830400</v>
      </c>
      <c r="K955" s="107">
        <f t="shared" si="90"/>
        <v>3.2127226102357076E-2</v>
      </c>
      <c r="O955" s="90">
        <v>44440</v>
      </c>
      <c r="P955" s="54">
        <v>42.110000999999997</v>
      </c>
      <c r="Q955" s="54">
        <v>866100</v>
      </c>
      <c r="R955" s="107">
        <f t="shared" si="86"/>
        <v>-6.6967464569758661E-2</v>
      </c>
      <c r="W955" s="90">
        <v>42655</v>
      </c>
      <c r="X955" s="54">
        <v>29.926673999999998</v>
      </c>
      <c r="Y955" s="54">
        <v>1928170</v>
      </c>
      <c r="Z955" s="107">
        <f t="shared" si="87"/>
        <v>-3.8348097085563082E-2</v>
      </c>
      <c r="AE955" s="90">
        <v>42655</v>
      </c>
      <c r="AF955" s="54">
        <v>29.014990000000001</v>
      </c>
      <c r="AG955" s="54">
        <v>6354200</v>
      </c>
      <c r="AH955" s="107">
        <f t="shared" si="88"/>
        <v>3.1749106237843883E-4</v>
      </c>
      <c r="AL955" s="10">
        <v>43019</v>
      </c>
      <c r="AM955">
        <v>2555.23999</v>
      </c>
      <c r="AN955">
        <v>2991320000</v>
      </c>
      <c r="AO955" s="107">
        <f t="shared" si="89"/>
        <v>-1.686752718675133E-3</v>
      </c>
    </row>
    <row r="956" spans="1:41" x14ac:dyDescent="0.15">
      <c r="A956" s="10">
        <v>43020</v>
      </c>
      <c r="B956" s="9">
        <v>50.046500999999999</v>
      </c>
      <c r="C956">
        <v>81346000</v>
      </c>
      <c r="D956" s="107">
        <f t="shared" si="85"/>
        <v>2.0080924338747863E-3</v>
      </c>
      <c r="H956" s="90">
        <v>43298</v>
      </c>
      <c r="I956" s="54">
        <v>124.650002</v>
      </c>
      <c r="J956" s="54">
        <v>1410800</v>
      </c>
      <c r="K956" s="107">
        <f t="shared" si="90"/>
        <v>-3.2090011518812744E-3</v>
      </c>
      <c r="O956" s="90">
        <v>44441</v>
      </c>
      <c r="P956" s="54">
        <v>39.290000999999997</v>
      </c>
      <c r="Q956" s="54">
        <v>2546200</v>
      </c>
      <c r="R956" s="107">
        <f t="shared" si="86"/>
        <v>2.3161109107632916E-2</v>
      </c>
      <c r="W956" s="90">
        <v>42656</v>
      </c>
      <c r="X956" s="54">
        <v>28.779043000000001</v>
      </c>
      <c r="Y956" s="54">
        <v>891780</v>
      </c>
      <c r="Z956" s="107">
        <f t="shared" si="87"/>
        <v>2.4539801410352613E-2</v>
      </c>
      <c r="AE956" s="90">
        <v>42656</v>
      </c>
      <c r="AF956" s="54">
        <v>29.024201999999999</v>
      </c>
      <c r="AG956" s="54">
        <v>10798700</v>
      </c>
      <c r="AH956" s="107">
        <f t="shared" si="88"/>
        <v>1.2059659728112626E-2</v>
      </c>
      <c r="AL956" s="10">
        <v>43020</v>
      </c>
      <c r="AM956">
        <v>2550.929932</v>
      </c>
      <c r="AN956">
        <v>3157280000</v>
      </c>
      <c r="AO956" s="107">
        <f t="shared" si="89"/>
        <v>8.7810722352688053E-4</v>
      </c>
    </row>
    <row r="957" spans="1:41" x14ac:dyDescent="0.15">
      <c r="A957" s="10">
        <v>43021</v>
      </c>
      <c r="B957" s="9">
        <v>50.146999000000001</v>
      </c>
      <c r="C957">
        <v>48630000</v>
      </c>
      <c r="D957" s="107">
        <f t="shared" si="85"/>
        <v>3.3900732524392296E-3</v>
      </c>
      <c r="H957" s="90">
        <v>43299</v>
      </c>
      <c r="I957" s="54">
        <v>124.25</v>
      </c>
      <c r="J957" s="54">
        <v>1443700</v>
      </c>
      <c r="K957" s="107">
        <f t="shared" si="90"/>
        <v>1.0945682092555309E-2</v>
      </c>
      <c r="O957" s="90">
        <v>44442</v>
      </c>
      <c r="P957" s="54">
        <v>40.200001</v>
      </c>
      <c r="Q957" s="54">
        <v>1517600</v>
      </c>
      <c r="R957" s="107">
        <f t="shared" si="86"/>
        <v>1.9154228379248073E-2</v>
      </c>
      <c r="W957" s="90">
        <v>42657</v>
      </c>
      <c r="X957" s="54">
        <v>29.485275000000001</v>
      </c>
      <c r="Y957" s="54">
        <v>749400</v>
      </c>
      <c r="Z957" s="107">
        <f t="shared" si="87"/>
        <v>-2.3952023510040221E-2</v>
      </c>
      <c r="AE957" s="90">
        <v>42657</v>
      </c>
      <c r="AF957" s="54">
        <v>29.374224000000002</v>
      </c>
      <c r="AG957" s="54">
        <v>14391900</v>
      </c>
      <c r="AH957" s="107">
        <f t="shared" si="88"/>
        <v>-2.5085598857013114E-3</v>
      </c>
      <c r="AL957" s="10">
        <v>43021</v>
      </c>
      <c r="AM957">
        <v>2553.169922</v>
      </c>
      <c r="AN957">
        <v>3150470000</v>
      </c>
      <c r="AO957" s="107">
        <f t="shared" si="89"/>
        <v>1.7507534306602235E-3</v>
      </c>
    </row>
    <row r="958" spans="1:41" x14ac:dyDescent="0.15">
      <c r="A958" s="10">
        <v>43024</v>
      </c>
      <c r="B958" s="9">
        <v>50.317000999999998</v>
      </c>
      <c r="C958">
        <v>40178000</v>
      </c>
      <c r="D958" s="107">
        <f t="shared" si="85"/>
        <v>2.7724227841003923E-3</v>
      </c>
      <c r="H958" s="90">
        <v>43300</v>
      </c>
      <c r="I958" s="54">
        <v>125.610001</v>
      </c>
      <c r="J958" s="54">
        <v>1297300</v>
      </c>
      <c r="K958" s="107">
        <f t="shared" si="90"/>
        <v>7.0854151175430147E-3</v>
      </c>
      <c r="O958" s="90">
        <v>44446</v>
      </c>
      <c r="P958" s="54">
        <v>40.970001000000003</v>
      </c>
      <c r="Q958" s="54">
        <v>966100</v>
      </c>
      <c r="R958" s="107">
        <f t="shared" si="86"/>
        <v>-5.5894580036744523E-2</v>
      </c>
      <c r="W958" s="90">
        <v>42660</v>
      </c>
      <c r="X958" s="54">
        <v>28.779043000000001</v>
      </c>
      <c r="Y958" s="54">
        <v>849400</v>
      </c>
      <c r="Z958" s="107">
        <f t="shared" si="87"/>
        <v>-3.0675446713083199E-3</v>
      </c>
      <c r="AE958" s="90">
        <v>42660</v>
      </c>
      <c r="AF958" s="54">
        <v>29.300536999999998</v>
      </c>
      <c r="AG958" s="54">
        <v>11429800</v>
      </c>
      <c r="AH958" s="107">
        <f t="shared" si="88"/>
        <v>-5.3443047818543254E-3</v>
      </c>
      <c r="AL958" s="10">
        <v>43024</v>
      </c>
      <c r="AM958">
        <v>2557.639893</v>
      </c>
      <c r="AN958">
        <v>2918030000</v>
      </c>
      <c r="AO958" s="107">
        <f t="shared" si="89"/>
        <v>6.725786553094526E-4</v>
      </c>
    </row>
    <row r="959" spans="1:41" x14ac:dyDescent="0.15">
      <c r="A959" s="10">
        <v>43025</v>
      </c>
      <c r="B959" s="9">
        <v>50.456501000000003</v>
      </c>
      <c r="C959">
        <v>46394000</v>
      </c>
      <c r="D959" s="107">
        <f t="shared" si="85"/>
        <v>-1.2020314290124956E-2</v>
      </c>
      <c r="H959" s="90">
        <v>43301</v>
      </c>
      <c r="I959" s="54">
        <v>126.5</v>
      </c>
      <c r="J959" s="54">
        <v>1135100</v>
      </c>
      <c r="K959" s="107">
        <f t="shared" si="90"/>
        <v>3.0039288537548892E-3</v>
      </c>
      <c r="O959" s="90">
        <v>44447</v>
      </c>
      <c r="P959" s="54">
        <v>38.68</v>
      </c>
      <c r="Q959" s="54">
        <v>1538700</v>
      </c>
      <c r="R959" s="107">
        <f t="shared" si="86"/>
        <v>5.6877456049637676E-3</v>
      </c>
      <c r="W959" s="90">
        <v>42661</v>
      </c>
      <c r="X959" s="54">
        <v>28.690761999999999</v>
      </c>
      <c r="Y959" s="54">
        <v>867060</v>
      </c>
      <c r="Z959" s="107">
        <f t="shared" si="87"/>
        <v>-3.0768788922371781E-3</v>
      </c>
      <c r="AE959" s="90">
        <v>42661</v>
      </c>
      <c r="AF959" s="54">
        <v>29.143946</v>
      </c>
      <c r="AG959" s="54">
        <v>12512200</v>
      </c>
      <c r="AH959" s="107">
        <f t="shared" si="88"/>
        <v>2.7813152000762065E-2</v>
      </c>
      <c r="AL959" s="10">
        <v>43025</v>
      </c>
      <c r="AM959">
        <v>2559.360107</v>
      </c>
      <c r="AN959">
        <v>2901890000</v>
      </c>
      <c r="AO959" s="107">
        <f t="shared" si="89"/>
        <v>7.4233516213828565E-4</v>
      </c>
    </row>
    <row r="960" spans="1:41" x14ac:dyDescent="0.15">
      <c r="A960" s="10">
        <v>43026</v>
      </c>
      <c r="B960" s="9">
        <v>49.849997999999999</v>
      </c>
      <c r="C960">
        <v>49994000</v>
      </c>
      <c r="D960" s="107">
        <f t="shared" si="85"/>
        <v>-1.0421183968753578E-2</v>
      </c>
      <c r="H960" s="90">
        <v>43304</v>
      </c>
      <c r="I960" s="54">
        <v>126.879997</v>
      </c>
      <c r="J960" s="54">
        <v>1183900</v>
      </c>
      <c r="K960" s="107">
        <f t="shared" si="90"/>
        <v>-3.4599614626409592E-2</v>
      </c>
      <c r="O960" s="90">
        <v>44448</v>
      </c>
      <c r="P960" s="54">
        <v>38.900002000000001</v>
      </c>
      <c r="Q960" s="54">
        <v>1159100</v>
      </c>
      <c r="R960" s="107">
        <f t="shared" si="86"/>
        <v>-6.2210845130547865E-2</v>
      </c>
      <c r="W960" s="90">
        <v>42662</v>
      </c>
      <c r="X960" s="54">
        <v>28.602484</v>
      </c>
      <c r="Y960" s="54">
        <v>791260</v>
      </c>
      <c r="Z960" s="107">
        <f t="shared" si="87"/>
        <v>2.4691351981876775E-2</v>
      </c>
      <c r="AE960" s="90">
        <v>42662</v>
      </c>
      <c r="AF960" s="54">
        <v>29.954530999999999</v>
      </c>
      <c r="AG960" s="54">
        <v>23765800</v>
      </c>
      <c r="AH960" s="107">
        <f t="shared" si="88"/>
        <v>-0.1076261885055052</v>
      </c>
      <c r="AL960" s="10">
        <v>43026</v>
      </c>
      <c r="AM960">
        <v>2561.26001</v>
      </c>
      <c r="AN960">
        <v>2999320000</v>
      </c>
      <c r="AO960" s="107">
        <f t="shared" si="89"/>
        <v>3.279979372339259E-4</v>
      </c>
    </row>
    <row r="961" spans="1:41" x14ac:dyDescent="0.15">
      <c r="A961" s="10">
        <v>43027</v>
      </c>
      <c r="B961" s="9">
        <v>49.330502000000003</v>
      </c>
      <c r="C961">
        <v>62164000</v>
      </c>
      <c r="D961" s="107">
        <f t="shared" si="85"/>
        <v>-3.7502557748145815E-3</v>
      </c>
      <c r="H961" s="90">
        <v>43305</v>
      </c>
      <c r="I961" s="54">
        <v>122.489998</v>
      </c>
      <c r="J961" s="54">
        <v>1104700</v>
      </c>
      <c r="K961" s="107">
        <f t="shared" si="90"/>
        <v>2.8410507444044608E-2</v>
      </c>
      <c r="O961" s="90">
        <v>44449</v>
      </c>
      <c r="P961" s="54">
        <v>36.479999999999997</v>
      </c>
      <c r="Q961" s="54">
        <v>2631100</v>
      </c>
      <c r="R961" s="107">
        <f t="shared" si="86"/>
        <v>-1.3157894736842035E-2</v>
      </c>
      <c r="W961" s="90">
        <v>42663</v>
      </c>
      <c r="X961" s="54">
        <v>29.308717999999999</v>
      </c>
      <c r="Y961" s="54">
        <v>639160</v>
      </c>
      <c r="Z961" s="107">
        <f t="shared" si="87"/>
        <v>-1.8072267780528506E-2</v>
      </c>
      <c r="AE961" s="90">
        <v>42663</v>
      </c>
      <c r="AF961" s="54">
        <v>26.730639</v>
      </c>
      <c r="AG961" s="54">
        <v>52625200</v>
      </c>
      <c r="AH961" s="107">
        <f t="shared" si="88"/>
        <v>1.3782685853487298E-3</v>
      </c>
      <c r="AL961" s="10">
        <v>43027</v>
      </c>
      <c r="AM961">
        <v>2562.1000979999999</v>
      </c>
      <c r="AN961">
        <v>3019520000</v>
      </c>
      <c r="AO961" s="107">
        <f t="shared" si="89"/>
        <v>5.1168426285272961E-3</v>
      </c>
    </row>
    <row r="962" spans="1:41" x14ac:dyDescent="0.15">
      <c r="A962" s="10">
        <v>43028</v>
      </c>
      <c r="B962" s="9">
        <v>49.145499999999998</v>
      </c>
      <c r="C962">
        <v>47302000</v>
      </c>
      <c r="D962" s="107">
        <f t="shared" si="85"/>
        <v>-1.6898820848297413E-2</v>
      </c>
      <c r="H962" s="90">
        <v>43306</v>
      </c>
      <c r="I962" s="54">
        <v>125.970001</v>
      </c>
      <c r="J962" s="54">
        <v>927000</v>
      </c>
      <c r="K962" s="107">
        <f t="shared" si="90"/>
        <v>-5.9537984761943497E-2</v>
      </c>
      <c r="O962" s="90">
        <v>44452</v>
      </c>
      <c r="P962" s="54">
        <v>36</v>
      </c>
      <c r="Q962" s="54">
        <v>2928900</v>
      </c>
      <c r="R962" s="107">
        <f t="shared" si="86"/>
        <v>-8.6111388888888696E-3</v>
      </c>
      <c r="W962" s="90">
        <v>42664</v>
      </c>
      <c r="X962" s="54">
        <v>28.779043000000001</v>
      </c>
      <c r="Y962" s="54">
        <v>890950</v>
      </c>
      <c r="Z962" s="107">
        <f t="shared" si="87"/>
        <v>-6.1349851000952471E-3</v>
      </c>
      <c r="AE962" s="90">
        <v>42664</v>
      </c>
      <c r="AF962" s="54">
        <v>26.767481</v>
      </c>
      <c r="AG962" s="54">
        <v>24223500</v>
      </c>
      <c r="AH962" s="107">
        <f t="shared" si="88"/>
        <v>5.5058225314514875E-3</v>
      </c>
      <c r="AL962" s="10">
        <v>43028</v>
      </c>
      <c r="AM962">
        <v>2575.209961</v>
      </c>
      <c r="AN962">
        <v>3394450000</v>
      </c>
      <c r="AO962" s="107">
        <f t="shared" si="89"/>
        <v>-3.9724842459165632E-3</v>
      </c>
    </row>
    <row r="963" spans="1:41" x14ac:dyDescent="0.15">
      <c r="A963" s="10">
        <v>43031</v>
      </c>
      <c r="B963" s="9">
        <v>48.314999</v>
      </c>
      <c r="C963">
        <v>69882000</v>
      </c>
      <c r="D963" s="107">
        <f t="shared" ref="D963:D1026" si="91">B964/B963-1</f>
        <v>9.934782364375172E-3</v>
      </c>
      <c r="H963" s="90">
        <v>43307</v>
      </c>
      <c r="I963" s="54">
        <v>118.470001</v>
      </c>
      <c r="J963" s="54">
        <v>1948800</v>
      </c>
      <c r="K963" s="107">
        <f t="shared" si="90"/>
        <v>-2.5069646112352073E-2</v>
      </c>
      <c r="O963" s="90">
        <v>44453</v>
      </c>
      <c r="P963" s="54">
        <v>35.689999</v>
      </c>
      <c r="Q963" s="54">
        <v>2799700</v>
      </c>
      <c r="R963" s="107">
        <f t="shared" ref="R963:R1026" si="92">P964/P963-1</f>
        <v>-5.7439060169208633E-2</v>
      </c>
      <c r="W963" s="90">
        <v>42667</v>
      </c>
      <c r="X963" s="54">
        <v>28.602484</v>
      </c>
      <c r="Y963" s="54">
        <v>607650</v>
      </c>
      <c r="Z963" s="107">
        <f t="shared" si="87"/>
        <v>-2.1604871800644965E-2</v>
      </c>
      <c r="AE963" s="90">
        <v>42667</v>
      </c>
      <c r="AF963" s="54">
        <v>26.914857999999999</v>
      </c>
      <c r="AG963" s="54">
        <v>16402300</v>
      </c>
      <c r="AH963" s="107">
        <f t="shared" si="88"/>
        <v>-5.8179760784915491E-3</v>
      </c>
      <c r="AL963" s="10">
        <v>43031</v>
      </c>
      <c r="AM963">
        <v>2564.9799800000001</v>
      </c>
      <c r="AN963">
        <v>3214470000</v>
      </c>
      <c r="AO963" s="107">
        <f t="shared" si="89"/>
        <v>1.6179085343193123E-3</v>
      </c>
    </row>
    <row r="964" spans="1:41" x14ac:dyDescent="0.15">
      <c r="A964" s="10">
        <v>43032</v>
      </c>
      <c r="B964" s="9">
        <v>48.794998</v>
      </c>
      <c r="C964">
        <v>54478000</v>
      </c>
      <c r="D964" s="107">
        <f t="shared" si="91"/>
        <v>-3.063797645816102E-3</v>
      </c>
      <c r="H964" s="90">
        <v>43308</v>
      </c>
      <c r="I964" s="54">
        <v>115.5</v>
      </c>
      <c r="J964" s="54">
        <v>1784400</v>
      </c>
      <c r="K964" s="107">
        <f t="shared" si="90"/>
        <v>-5.0476207792207739E-2</v>
      </c>
      <c r="O964" s="90">
        <v>44454</v>
      </c>
      <c r="P964" s="54">
        <v>33.639999000000003</v>
      </c>
      <c r="Q964" s="54">
        <v>4927900</v>
      </c>
      <c r="R964" s="107">
        <f t="shared" si="92"/>
        <v>1.69441146535112E-2</v>
      </c>
      <c r="W964" s="90">
        <v>42668</v>
      </c>
      <c r="X964" s="54">
        <v>27.984531</v>
      </c>
      <c r="Y964" s="54">
        <v>611670</v>
      </c>
      <c r="Z964" s="107">
        <f t="shared" ref="Z964:Z1027" si="93">X965/X964-1</f>
        <v>1.2618292584571034E-2</v>
      </c>
      <c r="AE964" s="90">
        <v>42668</v>
      </c>
      <c r="AF964" s="54">
        <v>26.758268000000001</v>
      </c>
      <c r="AG964" s="54">
        <v>10293300</v>
      </c>
      <c r="AH964" s="107">
        <f t="shared" ref="AH964:AH1027" si="94">AF965/AF964-1</f>
        <v>-7.9172164655798571E-3</v>
      </c>
      <c r="AL964" s="10">
        <v>43032</v>
      </c>
      <c r="AM964">
        <v>2569.1298830000001</v>
      </c>
      <c r="AN964">
        <v>3435660000</v>
      </c>
      <c r="AO964" s="107">
        <f t="shared" ref="AO964:AO1027" si="95">AM965/AM964-1</f>
        <v>-4.6630499607169806E-3</v>
      </c>
    </row>
    <row r="965" spans="1:41" x14ac:dyDescent="0.15">
      <c r="A965" s="10">
        <v>43033</v>
      </c>
      <c r="B965" s="9">
        <v>48.645499999999998</v>
      </c>
      <c r="C965">
        <v>60662000</v>
      </c>
      <c r="D965" s="107">
        <f t="shared" si="91"/>
        <v>-4.9340637880168625E-4</v>
      </c>
      <c r="H965" s="90">
        <v>43311</v>
      </c>
      <c r="I965" s="54">
        <v>109.66999800000001</v>
      </c>
      <c r="J965" s="54">
        <v>2681500</v>
      </c>
      <c r="K965" s="107">
        <f t="shared" ref="K965:K1028" si="96">I966/I965-1</f>
        <v>-7.7505062049879614E-3</v>
      </c>
      <c r="O965" s="90">
        <v>44455</v>
      </c>
      <c r="P965" s="54">
        <v>34.209999000000003</v>
      </c>
      <c r="Q965" s="54">
        <v>3521100</v>
      </c>
      <c r="R965" s="107">
        <f t="shared" si="92"/>
        <v>3.8000556503962502E-2</v>
      </c>
      <c r="W965" s="90">
        <v>42669</v>
      </c>
      <c r="X965" s="54">
        <v>28.337648000000002</v>
      </c>
      <c r="Y965" s="54">
        <v>325460</v>
      </c>
      <c r="Z965" s="107">
        <f t="shared" si="93"/>
        <v>-2.8037436275586525E-2</v>
      </c>
      <c r="AE965" s="90">
        <v>42669</v>
      </c>
      <c r="AF965" s="54">
        <v>26.546417000000002</v>
      </c>
      <c r="AG965" s="54">
        <v>8944500</v>
      </c>
      <c r="AH965" s="107">
        <f t="shared" si="94"/>
        <v>-3.4716549506486061E-4</v>
      </c>
      <c r="AL965" s="10">
        <v>43033</v>
      </c>
      <c r="AM965">
        <v>2557.1499020000001</v>
      </c>
      <c r="AN965">
        <v>3885470000</v>
      </c>
      <c r="AO965" s="107">
        <f t="shared" si="95"/>
        <v>1.2709462192490584E-3</v>
      </c>
    </row>
    <row r="966" spans="1:41" x14ac:dyDescent="0.15">
      <c r="A966" s="10">
        <v>43034</v>
      </c>
      <c r="B966" s="9">
        <v>48.621498000000003</v>
      </c>
      <c r="C966">
        <v>112374000</v>
      </c>
      <c r="D966" s="107">
        <f t="shared" si="91"/>
        <v>0.13216382185509779</v>
      </c>
      <c r="H966" s="90">
        <v>43312</v>
      </c>
      <c r="I966" s="54">
        <v>108.82</v>
      </c>
      <c r="J966" s="54">
        <v>1778200</v>
      </c>
      <c r="K966" s="107">
        <f t="shared" si="96"/>
        <v>-1.4611257121852517E-2</v>
      </c>
      <c r="O966" s="90">
        <v>44456</v>
      </c>
      <c r="P966" s="54">
        <v>35.509998000000003</v>
      </c>
      <c r="Q966" s="54">
        <v>3707200</v>
      </c>
      <c r="R966" s="107">
        <f t="shared" si="92"/>
        <v>2.421855951667462E-2</v>
      </c>
      <c r="W966" s="90">
        <v>42670</v>
      </c>
      <c r="X966" s="54">
        <v>27.543133000000001</v>
      </c>
      <c r="Y966" s="54">
        <v>469390</v>
      </c>
      <c r="Z966" s="107">
        <f t="shared" si="93"/>
        <v>9.6155001684086194E-3</v>
      </c>
      <c r="AE966" s="90">
        <v>42670</v>
      </c>
      <c r="AF966" s="54">
        <v>26.537201</v>
      </c>
      <c r="AG966" s="54">
        <v>11797800</v>
      </c>
      <c r="AH966" s="107">
        <f t="shared" si="94"/>
        <v>-7.2889375183162741E-3</v>
      </c>
      <c r="AL966" s="10">
        <v>43034</v>
      </c>
      <c r="AM966">
        <v>2560.3999020000001</v>
      </c>
      <c r="AN966">
        <v>3891750000</v>
      </c>
      <c r="AO966" s="107">
        <f t="shared" si="95"/>
        <v>8.0730224930307681E-3</v>
      </c>
    </row>
    <row r="967" spans="1:41" x14ac:dyDescent="0.15">
      <c r="A967" s="10">
        <v>43035</v>
      </c>
      <c r="B967" s="9">
        <v>55.047500999999997</v>
      </c>
      <c r="C967">
        <v>331300000</v>
      </c>
      <c r="D967" s="107">
        <f t="shared" si="91"/>
        <v>8.992215650261759E-3</v>
      </c>
      <c r="H967" s="90">
        <v>43313</v>
      </c>
      <c r="I967" s="54">
        <v>107.230003</v>
      </c>
      <c r="J967" s="54">
        <v>2539900</v>
      </c>
      <c r="K967" s="107">
        <f t="shared" si="96"/>
        <v>7.5445274397688777E-2</v>
      </c>
      <c r="O967" s="90">
        <v>44459</v>
      </c>
      <c r="P967" s="54">
        <v>36.369999</v>
      </c>
      <c r="Q967" s="54">
        <v>6580400</v>
      </c>
      <c r="R967" s="107">
        <f t="shared" si="92"/>
        <v>-2.5020622079203192E-2</v>
      </c>
      <c r="W967" s="90">
        <v>42671</v>
      </c>
      <c r="X967" s="54">
        <v>27.807974000000002</v>
      </c>
      <c r="Y967" s="54">
        <v>368080</v>
      </c>
      <c r="Z967" s="107">
        <f t="shared" si="93"/>
        <v>0</v>
      </c>
      <c r="AE967" s="90">
        <v>42671</v>
      </c>
      <c r="AF967" s="54">
        <v>26.343772999999999</v>
      </c>
      <c r="AG967" s="54">
        <v>10716800</v>
      </c>
      <c r="AH967" s="107">
        <f t="shared" si="94"/>
        <v>-3.1469675964790333E-3</v>
      </c>
      <c r="AL967" s="10">
        <v>43035</v>
      </c>
      <c r="AM967">
        <v>2581.070068</v>
      </c>
      <c r="AN967">
        <v>3896100000</v>
      </c>
      <c r="AO967" s="107">
        <f t="shared" si="95"/>
        <v>-3.192470480425591E-3</v>
      </c>
    </row>
    <row r="968" spans="1:41" x14ac:dyDescent="0.15">
      <c r="A968" s="10">
        <v>43038</v>
      </c>
      <c r="B968" s="9">
        <v>55.542499999999997</v>
      </c>
      <c r="C968">
        <v>132262000</v>
      </c>
      <c r="D968" s="107">
        <f t="shared" si="91"/>
        <v>-5.0141783319078703E-3</v>
      </c>
      <c r="H968" s="90">
        <v>43314</v>
      </c>
      <c r="I968" s="54">
        <v>115.32</v>
      </c>
      <c r="J968" s="54">
        <v>5190000</v>
      </c>
      <c r="K968" s="107">
        <f t="shared" si="96"/>
        <v>-3.1911212278876055E-2</v>
      </c>
      <c r="O968" s="90">
        <v>44460</v>
      </c>
      <c r="P968" s="54">
        <v>35.459999000000003</v>
      </c>
      <c r="Q968" s="54">
        <v>7522100</v>
      </c>
      <c r="R968" s="107">
        <f t="shared" si="92"/>
        <v>0.15651435861574603</v>
      </c>
      <c r="W968" s="90">
        <v>42674</v>
      </c>
      <c r="X968" s="54">
        <v>27.807974000000002</v>
      </c>
      <c r="Y968" s="54">
        <v>424990</v>
      </c>
      <c r="Z968" s="107">
        <f t="shared" si="93"/>
        <v>-3.1746109946736878E-2</v>
      </c>
      <c r="AE968" s="90">
        <v>42674</v>
      </c>
      <c r="AF968" s="54">
        <v>26.260870000000001</v>
      </c>
      <c r="AG968" s="54">
        <v>8703400</v>
      </c>
      <c r="AH968" s="107">
        <f t="shared" si="94"/>
        <v>-4.5598260834466275E-3</v>
      </c>
      <c r="AL968" s="10">
        <v>43038</v>
      </c>
      <c r="AM968">
        <v>2572.830078</v>
      </c>
      <c r="AN968">
        <v>3660230000</v>
      </c>
      <c r="AO968" s="107">
        <f t="shared" si="95"/>
        <v>9.4445879686277934E-4</v>
      </c>
    </row>
    <row r="969" spans="1:41" x14ac:dyDescent="0.15">
      <c r="A969" s="10">
        <v>43039</v>
      </c>
      <c r="B969" s="9">
        <v>55.264000000000003</v>
      </c>
      <c r="C969">
        <v>69540000</v>
      </c>
      <c r="D969" s="107">
        <f t="shared" si="91"/>
        <v>-1.4476331789230468E-3</v>
      </c>
      <c r="H969" s="90">
        <v>43315</v>
      </c>
      <c r="I969" s="54">
        <v>111.639999</v>
      </c>
      <c r="J969" s="54">
        <v>2084200</v>
      </c>
      <c r="K969" s="107">
        <f t="shared" si="96"/>
        <v>2.5618067230545272E-2</v>
      </c>
      <c r="O969" s="90">
        <v>44461</v>
      </c>
      <c r="P969" s="54">
        <v>41.009998000000003</v>
      </c>
      <c r="Q969" s="54">
        <v>14320900</v>
      </c>
      <c r="R969" s="107">
        <f t="shared" si="92"/>
        <v>6.5837847639005354E-3</v>
      </c>
      <c r="W969" s="90">
        <v>42675</v>
      </c>
      <c r="X969" s="54">
        <v>26.925179</v>
      </c>
      <c r="Y969" s="54">
        <v>933600</v>
      </c>
      <c r="Z969" s="107">
        <f t="shared" si="93"/>
        <v>0.15081949873016631</v>
      </c>
      <c r="AE969" s="90">
        <v>42675</v>
      </c>
      <c r="AF969" s="54">
        <v>26.141124999999999</v>
      </c>
      <c r="AG969" s="54">
        <v>8536900</v>
      </c>
      <c r="AH969" s="107">
        <f t="shared" si="94"/>
        <v>-4.2281653907396688E-3</v>
      </c>
      <c r="AL969" s="10">
        <v>43039</v>
      </c>
      <c r="AM969">
        <v>2575.26001</v>
      </c>
      <c r="AN969">
        <v>3844420000</v>
      </c>
      <c r="AO969" s="107">
        <f t="shared" si="95"/>
        <v>1.5921099166993358E-3</v>
      </c>
    </row>
    <row r="970" spans="1:41" x14ac:dyDescent="0.15">
      <c r="A970" s="10">
        <v>43040</v>
      </c>
      <c r="B970" s="9">
        <v>55.183998000000003</v>
      </c>
      <c r="C970">
        <v>75110000</v>
      </c>
      <c r="D970" s="107">
        <f t="shared" si="91"/>
        <v>-8.571307211195589E-3</v>
      </c>
      <c r="H970" s="90">
        <v>43318</v>
      </c>
      <c r="I970" s="54">
        <v>114.5</v>
      </c>
      <c r="J970" s="54">
        <v>1512600</v>
      </c>
      <c r="K970" s="107">
        <f t="shared" si="96"/>
        <v>3.9301048034934283E-3</v>
      </c>
      <c r="O970" s="90">
        <v>44462</v>
      </c>
      <c r="P970" s="54">
        <v>41.279998999999997</v>
      </c>
      <c r="Q970" s="54">
        <v>6915200</v>
      </c>
      <c r="R970" s="107">
        <f t="shared" si="92"/>
        <v>5.9350800856366348E-2</v>
      </c>
      <c r="W970" s="90">
        <v>42676</v>
      </c>
      <c r="X970" s="54">
        <v>30.986021000000001</v>
      </c>
      <c r="Y970" s="54">
        <v>1972120</v>
      </c>
      <c r="Z970" s="107">
        <f t="shared" si="93"/>
        <v>1.9942928457964859E-2</v>
      </c>
      <c r="AE970" s="90">
        <v>42676</v>
      </c>
      <c r="AF970" s="54">
        <v>26.030595999999999</v>
      </c>
      <c r="AG970" s="54">
        <v>8841100</v>
      </c>
      <c r="AH970" s="107">
        <f t="shared" si="94"/>
        <v>-7.0770949693199636E-3</v>
      </c>
      <c r="AL970" s="10">
        <v>43040</v>
      </c>
      <c r="AM970">
        <v>2579.360107</v>
      </c>
      <c r="AN970">
        <v>3841200000</v>
      </c>
      <c r="AO970" s="107">
        <f t="shared" si="95"/>
        <v>1.8996610774513201E-4</v>
      </c>
    </row>
    <row r="971" spans="1:41" x14ac:dyDescent="0.15">
      <c r="A971" s="10">
        <v>43041</v>
      </c>
      <c r="B971" s="9">
        <v>54.710999000000001</v>
      </c>
      <c r="C971">
        <v>73698000</v>
      </c>
      <c r="D971" s="107">
        <f t="shared" si="91"/>
        <v>1.5883515488357203E-2</v>
      </c>
      <c r="H971" s="90">
        <v>43319</v>
      </c>
      <c r="I971" s="54">
        <v>114.949997</v>
      </c>
      <c r="J971" s="54">
        <v>1262500</v>
      </c>
      <c r="K971" s="107">
        <f t="shared" si="96"/>
        <v>7.1335365063125433E-3</v>
      </c>
      <c r="O971" s="90">
        <v>44463</v>
      </c>
      <c r="P971" s="54">
        <v>43.73</v>
      </c>
      <c r="Q971" s="54">
        <v>6317700</v>
      </c>
      <c r="R971" s="107">
        <f t="shared" si="92"/>
        <v>-2.1495517951063303E-2</v>
      </c>
      <c r="W971" s="90">
        <v>42677</v>
      </c>
      <c r="X971" s="54">
        <v>31.603973</v>
      </c>
      <c r="Y971" s="54">
        <v>976330</v>
      </c>
      <c r="Z971" s="107">
        <f t="shared" si="93"/>
        <v>-2.793224763228408E-3</v>
      </c>
      <c r="AE971" s="90">
        <v>42677</v>
      </c>
      <c r="AF971" s="54">
        <v>25.846374999999998</v>
      </c>
      <c r="AG971" s="54">
        <v>6215700</v>
      </c>
      <c r="AH971" s="107">
        <f t="shared" si="94"/>
        <v>-3.9203176460914646E-3</v>
      </c>
      <c r="AL971" s="10">
        <v>43041</v>
      </c>
      <c r="AM971">
        <v>2579.8500979999999</v>
      </c>
      <c r="AN971">
        <v>4050140000</v>
      </c>
      <c r="AO971" s="107">
        <f t="shared" si="95"/>
        <v>3.0970752937133916E-3</v>
      </c>
    </row>
    <row r="972" spans="1:41" x14ac:dyDescent="0.15">
      <c r="A972" s="10">
        <v>43042</v>
      </c>
      <c r="B972" s="9">
        <v>55.580002</v>
      </c>
      <c r="C972">
        <v>75030000</v>
      </c>
      <c r="D972" s="107">
        <f t="shared" si="91"/>
        <v>8.1503955325514799E-3</v>
      </c>
      <c r="H972" s="90">
        <v>43320</v>
      </c>
      <c r="I972" s="54">
        <v>115.769997</v>
      </c>
      <c r="J972" s="54">
        <v>803800</v>
      </c>
      <c r="K972" s="107">
        <f t="shared" si="96"/>
        <v>3.41194100575124E-2</v>
      </c>
      <c r="O972" s="90">
        <v>44466</v>
      </c>
      <c r="P972" s="54">
        <v>42.790000999999997</v>
      </c>
      <c r="Q972" s="54">
        <v>4866500</v>
      </c>
      <c r="R972" s="107">
        <f t="shared" si="92"/>
        <v>-2.7810305496370424E-2</v>
      </c>
      <c r="W972" s="90">
        <v>42678</v>
      </c>
      <c r="X972" s="54">
        <v>31.515695999999998</v>
      </c>
      <c r="Y972" s="54">
        <v>585830</v>
      </c>
      <c r="Z972" s="107">
        <f t="shared" si="93"/>
        <v>2.5210136561794716E-2</v>
      </c>
      <c r="AE972" s="90">
        <v>42678</v>
      </c>
      <c r="AF972" s="54">
        <v>25.745049000000002</v>
      </c>
      <c r="AG972" s="54">
        <v>7293700</v>
      </c>
      <c r="AH972" s="107">
        <f t="shared" si="94"/>
        <v>1.0375587166293609E-2</v>
      </c>
      <c r="AL972" s="10">
        <v>43042</v>
      </c>
      <c r="AM972">
        <v>2587.8400879999999</v>
      </c>
      <c r="AN972">
        <v>3568710000</v>
      </c>
      <c r="AO972" s="107">
        <f t="shared" si="95"/>
        <v>1.2712512706078982E-3</v>
      </c>
    </row>
    <row r="973" spans="1:41" x14ac:dyDescent="0.15">
      <c r="A973" s="10">
        <v>43045</v>
      </c>
      <c r="B973" s="9">
        <v>56.033000999999999</v>
      </c>
      <c r="C973">
        <v>67622000</v>
      </c>
      <c r="D973" s="107">
        <f t="shared" si="91"/>
        <v>2.2397515349927843E-3</v>
      </c>
      <c r="H973" s="90">
        <v>43321</v>
      </c>
      <c r="I973" s="54">
        <v>119.720001</v>
      </c>
      <c r="J973" s="54">
        <v>1796000</v>
      </c>
      <c r="K973" s="107">
        <f t="shared" si="96"/>
        <v>3.0654844381432955E-2</v>
      </c>
      <c r="O973" s="90">
        <v>44467</v>
      </c>
      <c r="P973" s="54">
        <v>41.599997999999999</v>
      </c>
      <c r="Q973" s="54">
        <v>3202400</v>
      </c>
      <c r="R973" s="107">
        <f t="shared" si="92"/>
        <v>-5.0961492834687205E-2</v>
      </c>
      <c r="W973" s="90">
        <v>42681</v>
      </c>
      <c r="X973" s="54">
        <v>32.310211000000002</v>
      </c>
      <c r="Y973" s="54">
        <v>595970</v>
      </c>
      <c r="Z973" s="107">
        <f t="shared" si="93"/>
        <v>-2.7322631845395629E-3</v>
      </c>
      <c r="AE973" s="90">
        <v>42681</v>
      </c>
      <c r="AF973" s="54">
        <v>26.012169</v>
      </c>
      <c r="AG973" s="54">
        <v>9122700</v>
      </c>
      <c r="AH973" s="107">
        <f t="shared" si="94"/>
        <v>-7.436134987436005E-3</v>
      </c>
      <c r="AL973" s="10">
        <v>43045</v>
      </c>
      <c r="AM973">
        <v>2591.1298830000001</v>
      </c>
      <c r="AN973">
        <v>3541970000</v>
      </c>
      <c r="AO973" s="107">
        <f t="shared" si="95"/>
        <v>-1.8910283240325398E-4</v>
      </c>
    </row>
    <row r="974" spans="1:41" x14ac:dyDescent="0.15">
      <c r="A974" s="10">
        <v>43046</v>
      </c>
      <c r="B974" s="9">
        <v>56.158501000000001</v>
      </c>
      <c r="C974">
        <v>53780000</v>
      </c>
      <c r="D974" s="107">
        <f t="shared" si="91"/>
        <v>8.6451737734238865E-3</v>
      </c>
      <c r="H974" s="90">
        <v>43322</v>
      </c>
      <c r="I974" s="54">
        <v>123.389999</v>
      </c>
      <c r="J974" s="54">
        <v>4050600</v>
      </c>
      <c r="K974" s="107">
        <f t="shared" si="96"/>
        <v>-9.0769268909711709E-3</v>
      </c>
      <c r="O974" s="90">
        <v>44468</v>
      </c>
      <c r="P974" s="54">
        <v>39.479999999999997</v>
      </c>
      <c r="Q974" s="54">
        <v>2867900</v>
      </c>
      <c r="R974" s="107">
        <f t="shared" si="92"/>
        <v>1.1904787234042535E-2</v>
      </c>
      <c r="W974" s="90">
        <v>42682</v>
      </c>
      <c r="X974" s="54">
        <v>32.221930999999998</v>
      </c>
      <c r="Y974" s="54">
        <v>659150</v>
      </c>
      <c r="Z974" s="107">
        <f t="shared" si="93"/>
        <v>5.7534199300470323E-2</v>
      </c>
      <c r="AE974" s="90">
        <v>42682</v>
      </c>
      <c r="AF974" s="54">
        <v>25.818739000000001</v>
      </c>
      <c r="AG974" s="54">
        <v>14234400</v>
      </c>
      <c r="AH974" s="107">
        <f t="shared" si="94"/>
        <v>9.2757822138409551E-3</v>
      </c>
      <c r="AL974" s="10">
        <v>43046</v>
      </c>
      <c r="AM974">
        <v>2590.639893</v>
      </c>
      <c r="AN974">
        <v>3815190000</v>
      </c>
      <c r="AO974" s="107">
        <f t="shared" si="95"/>
        <v>1.4436549093934659E-3</v>
      </c>
    </row>
    <row r="975" spans="1:41" x14ac:dyDescent="0.15">
      <c r="A975" s="10">
        <v>43047</v>
      </c>
      <c r="B975" s="9">
        <v>56.644001000000003</v>
      </c>
      <c r="C975">
        <v>51630000</v>
      </c>
      <c r="D975" s="107">
        <f t="shared" si="91"/>
        <v>-3.3101475300093552E-3</v>
      </c>
      <c r="H975" s="90">
        <v>43325</v>
      </c>
      <c r="I975" s="54">
        <v>122.269997</v>
      </c>
      <c r="J975" s="54">
        <v>1616500</v>
      </c>
      <c r="K975" s="107">
        <f t="shared" si="96"/>
        <v>-2.453504599333467E-4</v>
      </c>
      <c r="O975" s="90">
        <v>44469</v>
      </c>
      <c r="P975" s="54">
        <v>39.950001</v>
      </c>
      <c r="Q975" s="54">
        <v>2345200</v>
      </c>
      <c r="R975" s="107">
        <f t="shared" si="92"/>
        <v>3.0037571213077152E-2</v>
      </c>
      <c r="W975" s="90">
        <v>42683</v>
      </c>
      <c r="X975" s="54">
        <v>34.075794000000002</v>
      </c>
      <c r="Y975" s="54">
        <v>1005630</v>
      </c>
      <c r="Z975" s="107">
        <f t="shared" si="93"/>
        <v>9.3264297817976072E-2</v>
      </c>
      <c r="AE975" s="90">
        <v>42683</v>
      </c>
      <c r="AF975" s="54">
        <v>26.058228</v>
      </c>
      <c r="AG975" s="54">
        <v>11695600</v>
      </c>
      <c r="AH975" s="107">
        <f t="shared" si="94"/>
        <v>-4.5954774821986843E-3</v>
      </c>
      <c r="AL975" s="10">
        <v>43047</v>
      </c>
      <c r="AM975">
        <v>2594.3798830000001</v>
      </c>
      <c r="AN975">
        <v>3898450000</v>
      </c>
      <c r="AO975" s="107">
        <f t="shared" si="95"/>
        <v>-3.7618877882734658E-3</v>
      </c>
    </row>
    <row r="976" spans="1:41" x14ac:dyDescent="0.15">
      <c r="A976" s="10">
        <v>43048</v>
      </c>
      <c r="B976" s="9">
        <v>56.456501000000003</v>
      </c>
      <c r="C976">
        <v>74654000</v>
      </c>
      <c r="D976" s="107">
        <f t="shared" si="91"/>
        <v>-3.3476924118978069E-3</v>
      </c>
      <c r="H976" s="90">
        <v>43326</v>
      </c>
      <c r="I976" s="54">
        <v>122.239998</v>
      </c>
      <c r="J976" s="54">
        <v>813100</v>
      </c>
      <c r="K976" s="107">
        <f t="shared" si="96"/>
        <v>-2.2987549459874801E-2</v>
      </c>
      <c r="O976" s="90">
        <v>44470</v>
      </c>
      <c r="P976" s="54">
        <v>41.150002000000001</v>
      </c>
      <c r="Q976" s="54">
        <v>2524900</v>
      </c>
      <c r="R976" s="107">
        <f t="shared" si="92"/>
        <v>-7.1932025665515154E-2</v>
      </c>
      <c r="W976" s="90">
        <v>42684</v>
      </c>
      <c r="X976" s="54">
        <v>37.253849000000002</v>
      </c>
      <c r="Y976" s="54">
        <v>2284090</v>
      </c>
      <c r="Z976" s="107">
        <f t="shared" si="93"/>
        <v>-1.6587655144036373E-2</v>
      </c>
      <c r="AE976" s="90">
        <v>42684</v>
      </c>
      <c r="AF976" s="54">
        <v>25.938478</v>
      </c>
      <c r="AG976" s="54">
        <v>12155300</v>
      </c>
      <c r="AH976" s="107">
        <f t="shared" si="94"/>
        <v>1.704568016673913E-2</v>
      </c>
      <c r="AL976" s="10">
        <v>43048</v>
      </c>
      <c r="AM976">
        <v>2584.6201169999999</v>
      </c>
      <c r="AN976">
        <v>3844100000</v>
      </c>
      <c r="AO976" s="107">
        <f t="shared" si="95"/>
        <v>-8.9764371357325956E-4</v>
      </c>
    </row>
    <row r="977" spans="1:41" x14ac:dyDescent="0.15">
      <c r="A977" s="10">
        <v>43049</v>
      </c>
      <c r="B977" s="9">
        <v>56.267502</v>
      </c>
      <c r="C977">
        <v>43598000</v>
      </c>
      <c r="D977" s="107">
        <f t="shared" si="91"/>
        <v>3.3944638238960767E-3</v>
      </c>
      <c r="H977" s="90">
        <v>43327</v>
      </c>
      <c r="I977" s="54">
        <v>119.43</v>
      </c>
      <c r="J977" s="54">
        <v>1187500</v>
      </c>
      <c r="K977" s="107">
        <f t="shared" si="96"/>
        <v>-6.2798291886461133E-3</v>
      </c>
      <c r="O977" s="90">
        <v>44473</v>
      </c>
      <c r="P977" s="54">
        <v>38.189999</v>
      </c>
      <c r="Q977" s="54">
        <v>2777000</v>
      </c>
      <c r="R977" s="107">
        <f t="shared" si="92"/>
        <v>-5.4202672275534769E-2</v>
      </c>
      <c r="W977" s="90">
        <v>42685</v>
      </c>
      <c r="X977" s="54">
        <v>36.635894999999998</v>
      </c>
      <c r="Y977" s="54">
        <v>1777250</v>
      </c>
      <c r="Z977" s="107">
        <f t="shared" si="93"/>
        <v>4.3373609406839986E-2</v>
      </c>
      <c r="AE977" s="90">
        <v>42685</v>
      </c>
      <c r="AF977" s="54">
        <v>26.380617000000001</v>
      </c>
      <c r="AG977" s="54">
        <v>9603100</v>
      </c>
      <c r="AH977" s="107">
        <f t="shared" si="94"/>
        <v>-2.6187408732707085E-2</v>
      </c>
      <c r="AL977" s="10">
        <v>43049</v>
      </c>
      <c r="AM977">
        <v>2582.3000489999999</v>
      </c>
      <c r="AN977">
        <v>3489740000</v>
      </c>
      <c r="AO977" s="107">
        <f t="shared" si="95"/>
        <v>9.8363433830384039E-4</v>
      </c>
    </row>
    <row r="978" spans="1:41" x14ac:dyDescent="0.15">
      <c r="A978" s="10">
        <v>43052</v>
      </c>
      <c r="B978" s="9">
        <v>56.458500000000001</v>
      </c>
      <c r="C978">
        <v>58368000</v>
      </c>
      <c r="D978" s="107">
        <f t="shared" si="91"/>
        <v>6.7925821621190874E-3</v>
      </c>
      <c r="H978" s="90">
        <v>43328</v>
      </c>
      <c r="I978" s="54">
        <v>118.68</v>
      </c>
      <c r="J978" s="54">
        <v>724900</v>
      </c>
      <c r="K978" s="107">
        <f t="shared" si="96"/>
        <v>5.3083754634308811E-3</v>
      </c>
      <c r="O978" s="90">
        <v>44474</v>
      </c>
      <c r="P978" s="54">
        <v>36.119999</v>
      </c>
      <c r="Q978" s="54">
        <v>2583100</v>
      </c>
      <c r="R978" s="107">
        <f t="shared" si="92"/>
        <v>-1.993347231266529E-2</v>
      </c>
      <c r="W978" s="90">
        <v>42688</v>
      </c>
      <c r="X978" s="54">
        <v>38.224926000000004</v>
      </c>
      <c r="Y978" s="54">
        <v>1231820</v>
      </c>
      <c r="Z978" s="107">
        <f t="shared" si="93"/>
        <v>0</v>
      </c>
      <c r="AE978" s="90">
        <v>42688</v>
      </c>
      <c r="AF978" s="54">
        <v>25.689776999999999</v>
      </c>
      <c r="AG978" s="54">
        <v>12413800</v>
      </c>
      <c r="AH978" s="107">
        <f t="shared" si="94"/>
        <v>2.1513304689254387E-2</v>
      </c>
      <c r="AL978" s="10">
        <v>43052</v>
      </c>
      <c r="AM978">
        <v>2584.8400879999999</v>
      </c>
      <c r="AN978">
        <v>3405200000</v>
      </c>
      <c r="AO978" s="107">
        <f t="shared" si="95"/>
        <v>-2.3096094136404455E-3</v>
      </c>
    </row>
    <row r="979" spans="1:41" x14ac:dyDescent="0.15">
      <c r="A979" s="10">
        <v>43053</v>
      </c>
      <c r="B979" s="9">
        <v>56.841999000000001</v>
      </c>
      <c r="C979">
        <v>62768000</v>
      </c>
      <c r="D979" s="107">
        <f t="shared" si="91"/>
        <v>-8.9282574316219554E-3</v>
      </c>
      <c r="H979" s="90">
        <v>43329</v>
      </c>
      <c r="I979" s="54">
        <v>119.30999799999999</v>
      </c>
      <c r="J979" s="54">
        <v>859700</v>
      </c>
      <c r="K979" s="107">
        <f t="shared" si="96"/>
        <v>2.2462493042703757E-2</v>
      </c>
      <c r="O979" s="90">
        <v>44475</v>
      </c>
      <c r="P979" s="54">
        <v>35.400002000000001</v>
      </c>
      <c r="Q979" s="54">
        <v>1743600</v>
      </c>
      <c r="R979" s="107">
        <f t="shared" si="92"/>
        <v>4.2655308324558661E-2</v>
      </c>
      <c r="W979" s="90">
        <v>42689</v>
      </c>
      <c r="X979" s="54">
        <v>38.224926000000004</v>
      </c>
      <c r="Y979" s="54">
        <v>730800</v>
      </c>
      <c r="Z979" s="107">
        <f t="shared" si="93"/>
        <v>3.2332541337032339E-2</v>
      </c>
      <c r="AE979" s="90">
        <v>42689</v>
      </c>
      <c r="AF979" s="54">
        <v>26.242449000000001</v>
      </c>
      <c r="AG979" s="54">
        <v>9482800</v>
      </c>
      <c r="AH979" s="107">
        <f t="shared" si="94"/>
        <v>-5.6159011683704074E-3</v>
      </c>
      <c r="AL979" s="10">
        <v>43053</v>
      </c>
      <c r="AM979">
        <v>2578.8701169999999</v>
      </c>
      <c r="AN979">
        <v>3643580000</v>
      </c>
      <c r="AO979" s="107">
        <f t="shared" si="95"/>
        <v>-5.5256757236681331E-3</v>
      </c>
    </row>
    <row r="980" spans="1:41" x14ac:dyDescent="0.15">
      <c r="A980" s="10">
        <v>43054</v>
      </c>
      <c r="B980" s="9">
        <v>56.334499000000001</v>
      </c>
      <c r="C980">
        <v>78574000</v>
      </c>
      <c r="D980" s="107">
        <f t="shared" si="91"/>
        <v>9.4080715974769191E-3</v>
      </c>
      <c r="H980" s="90">
        <v>43332</v>
      </c>
      <c r="I980" s="54">
        <v>121.989998</v>
      </c>
      <c r="J980" s="54">
        <v>673900</v>
      </c>
      <c r="K980" s="107">
        <f t="shared" si="96"/>
        <v>2.4264276158115772E-2</v>
      </c>
      <c r="O980" s="90">
        <v>44476</v>
      </c>
      <c r="P980" s="54">
        <v>36.909999999999997</v>
      </c>
      <c r="Q980" s="54">
        <v>2223900</v>
      </c>
      <c r="R980" s="107">
        <f t="shared" si="92"/>
        <v>-6.6377702519642146E-2</v>
      </c>
      <c r="W980" s="90">
        <v>42690</v>
      </c>
      <c r="X980" s="54">
        <v>39.460835000000003</v>
      </c>
      <c r="Y980" s="54">
        <v>612530</v>
      </c>
      <c r="Z980" s="107">
        <f t="shared" si="93"/>
        <v>4.4742743026091603E-2</v>
      </c>
      <c r="AE980" s="90">
        <v>42690</v>
      </c>
      <c r="AF980" s="54">
        <v>26.095074</v>
      </c>
      <c r="AG980" s="54">
        <v>10594100</v>
      </c>
      <c r="AH980" s="107">
        <f t="shared" si="94"/>
        <v>1.9060915481596163E-2</v>
      </c>
      <c r="AL980" s="10">
        <v>43054</v>
      </c>
      <c r="AM980">
        <v>2564.6201169999999</v>
      </c>
      <c r="AN980">
        <v>3586590000</v>
      </c>
      <c r="AO980" s="107">
        <f t="shared" si="95"/>
        <v>8.1960583014486499E-3</v>
      </c>
    </row>
    <row r="981" spans="1:41" x14ac:dyDescent="0.15">
      <c r="A981" s="10">
        <v>43055</v>
      </c>
      <c r="B981" s="9">
        <v>56.864497999999998</v>
      </c>
      <c r="C981">
        <v>44266000</v>
      </c>
      <c r="D981" s="107">
        <f t="shared" si="91"/>
        <v>-6.5154712172081908E-3</v>
      </c>
      <c r="H981" s="90">
        <v>43333</v>
      </c>
      <c r="I981" s="54">
        <v>124.949997</v>
      </c>
      <c r="J981" s="54">
        <v>778000</v>
      </c>
      <c r="K981" s="107">
        <f t="shared" si="96"/>
        <v>1.9127643516470005E-2</v>
      </c>
      <c r="O981" s="90">
        <v>44477</v>
      </c>
      <c r="P981" s="54">
        <v>34.459999000000003</v>
      </c>
      <c r="Q981" s="54">
        <v>2453200</v>
      </c>
      <c r="R981" s="107">
        <f t="shared" si="92"/>
        <v>-4.6430587534259882E-2</v>
      </c>
      <c r="W981" s="90">
        <v>42691</v>
      </c>
      <c r="X981" s="54">
        <v>41.226421000000002</v>
      </c>
      <c r="Y981" s="54">
        <v>1101970</v>
      </c>
      <c r="Z981" s="107">
        <f t="shared" si="93"/>
        <v>2.1414422561685242E-3</v>
      </c>
      <c r="AE981" s="90">
        <v>42691</v>
      </c>
      <c r="AF981" s="54">
        <v>26.592469999999999</v>
      </c>
      <c r="AG981" s="54">
        <v>8908400</v>
      </c>
      <c r="AH981" s="107">
        <f t="shared" si="94"/>
        <v>-6.234847684325584E-3</v>
      </c>
      <c r="AL981" s="10">
        <v>43055</v>
      </c>
      <c r="AM981">
        <v>2585.639893</v>
      </c>
      <c r="AN981">
        <v>3329730000</v>
      </c>
      <c r="AO981" s="107">
        <f t="shared" si="95"/>
        <v>-2.6259631197607103E-3</v>
      </c>
    </row>
    <row r="982" spans="1:41" x14ac:dyDescent="0.15">
      <c r="A982" s="10">
        <v>43056</v>
      </c>
      <c r="B982" s="9">
        <v>56.493999000000002</v>
      </c>
      <c r="C982">
        <v>48268000</v>
      </c>
      <c r="D982" s="107">
        <f t="shared" si="91"/>
        <v>-3.1596453279931769E-3</v>
      </c>
      <c r="H982" s="90">
        <v>43334</v>
      </c>
      <c r="I982" s="54">
        <v>127.339996</v>
      </c>
      <c r="J982" s="54">
        <v>1120500</v>
      </c>
      <c r="K982" s="107">
        <f t="shared" si="96"/>
        <v>2.7328499366373604E-2</v>
      </c>
      <c r="O982" s="90">
        <v>44480</v>
      </c>
      <c r="P982" s="54">
        <v>32.860000999999997</v>
      </c>
      <c r="Q982" s="54">
        <v>1717200</v>
      </c>
      <c r="R982" s="107">
        <f t="shared" si="92"/>
        <v>2.8606146420993905E-2</v>
      </c>
      <c r="W982" s="90">
        <v>42692</v>
      </c>
      <c r="X982" s="54">
        <v>41.314704999999996</v>
      </c>
      <c r="Y982" s="54">
        <v>578040</v>
      </c>
      <c r="Z982" s="107">
        <f t="shared" si="93"/>
        <v>-1.068408935753018E-2</v>
      </c>
      <c r="AE982" s="90">
        <v>42692</v>
      </c>
      <c r="AF982" s="54">
        <v>26.426670000000001</v>
      </c>
      <c r="AG982" s="54">
        <v>11668700</v>
      </c>
      <c r="AH982" s="107">
        <f t="shared" si="94"/>
        <v>1.0804993591700951E-2</v>
      </c>
      <c r="AL982" s="10">
        <v>43056</v>
      </c>
      <c r="AM982">
        <v>2578.8500979999999</v>
      </c>
      <c r="AN982">
        <v>3309800000</v>
      </c>
      <c r="AO982" s="107">
        <f t="shared" si="95"/>
        <v>1.2756829109810131E-3</v>
      </c>
    </row>
    <row r="983" spans="1:41" x14ac:dyDescent="0.15">
      <c r="A983" s="10">
        <v>43059</v>
      </c>
      <c r="B983" s="9">
        <v>56.315497999999998</v>
      </c>
      <c r="C983">
        <v>43278000</v>
      </c>
      <c r="D983" s="107">
        <f t="shared" si="91"/>
        <v>1.1701947481668418E-2</v>
      </c>
      <c r="H983" s="90">
        <v>43335</v>
      </c>
      <c r="I983" s="54">
        <v>130.820007</v>
      </c>
      <c r="J983" s="54">
        <v>1709000</v>
      </c>
      <c r="K983" s="107">
        <f t="shared" si="96"/>
        <v>-1.7505028875285156E-2</v>
      </c>
      <c r="O983" s="90">
        <v>44481</v>
      </c>
      <c r="P983" s="54">
        <v>33.799999</v>
      </c>
      <c r="Q983" s="54">
        <v>1715300</v>
      </c>
      <c r="R983" s="107">
        <f t="shared" si="92"/>
        <v>2.8994083698049788E-2</v>
      </c>
      <c r="W983" s="90">
        <v>42695</v>
      </c>
      <c r="X983" s="54">
        <v>40.873294999999999</v>
      </c>
      <c r="Y983" s="54">
        <v>864940</v>
      </c>
      <c r="Z983" s="107">
        <f t="shared" si="93"/>
        <v>4.6688528536786844E-2</v>
      </c>
      <c r="AE983" s="90">
        <v>42695</v>
      </c>
      <c r="AF983" s="54">
        <v>26.712209999999999</v>
      </c>
      <c r="AG983" s="54">
        <v>7376100</v>
      </c>
      <c r="AH983" s="107">
        <f t="shared" si="94"/>
        <v>2.0691286868439462E-3</v>
      </c>
      <c r="AL983" s="10">
        <v>43059</v>
      </c>
      <c r="AM983">
        <v>2582.139893</v>
      </c>
      <c r="AN983">
        <v>3023940000</v>
      </c>
      <c r="AO983" s="107">
        <f t="shared" si="95"/>
        <v>6.5411390164367145E-3</v>
      </c>
    </row>
    <row r="984" spans="1:41" x14ac:dyDescent="0.15">
      <c r="A984" s="10">
        <v>43060</v>
      </c>
      <c r="B984" s="9">
        <v>56.974499000000002</v>
      </c>
      <c r="C984">
        <v>49588000</v>
      </c>
      <c r="D984" s="107">
        <f t="shared" si="91"/>
        <v>1.462935198429749E-2</v>
      </c>
      <c r="H984" s="90">
        <v>43336</v>
      </c>
      <c r="I984" s="54">
        <v>128.529999</v>
      </c>
      <c r="J984" s="54">
        <v>1357200</v>
      </c>
      <c r="K984" s="107">
        <f t="shared" si="96"/>
        <v>1.633906493689441E-3</v>
      </c>
      <c r="O984" s="90">
        <v>44482</v>
      </c>
      <c r="P984" s="54">
        <v>34.779998999999997</v>
      </c>
      <c r="Q984" s="54">
        <v>1416800</v>
      </c>
      <c r="R984" s="107">
        <f t="shared" si="92"/>
        <v>-7.1880393096043216E-3</v>
      </c>
      <c r="W984" s="90">
        <v>42696</v>
      </c>
      <c r="X984" s="54">
        <v>42.781609000000003</v>
      </c>
      <c r="Y984" s="54">
        <v>652790</v>
      </c>
      <c r="Z984" s="107">
        <f t="shared" si="93"/>
        <v>1.6597575841525769E-2</v>
      </c>
      <c r="AE984" s="90">
        <v>42696</v>
      </c>
      <c r="AF984" s="54">
        <v>26.767481</v>
      </c>
      <c r="AG984" s="54">
        <v>7369200</v>
      </c>
      <c r="AH984" s="107">
        <f t="shared" si="94"/>
        <v>-5.5058972489790969E-3</v>
      </c>
      <c r="AL984" s="10">
        <v>43060</v>
      </c>
      <c r="AM984">
        <v>2599.030029</v>
      </c>
      <c r="AN984">
        <v>3351230000</v>
      </c>
      <c r="AO984" s="107">
        <f t="shared" si="95"/>
        <v>-7.5026105056208436E-4</v>
      </c>
    </row>
    <row r="985" spans="1:41" x14ac:dyDescent="0.15">
      <c r="A985" s="10">
        <v>43061</v>
      </c>
      <c r="B985" s="9">
        <v>57.807999000000002</v>
      </c>
      <c r="C985">
        <v>71106000</v>
      </c>
      <c r="D985" s="107">
        <f t="shared" si="91"/>
        <v>2.5809576975670767E-2</v>
      </c>
      <c r="H985" s="90">
        <v>43339</v>
      </c>
      <c r="I985" s="54">
        <v>128.740005</v>
      </c>
      <c r="J985" s="54">
        <v>1002300</v>
      </c>
      <c r="K985" s="107">
        <f t="shared" si="96"/>
        <v>1.4758380660308212E-2</v>
      </c>
      <c r="O985" s="90">
        <v>44483</v>
      </c>
      <c r="P985" s="54">
        <v>34.529998999999997</v>
      </c>
      <c r="Q985" s="54">
        <v>1298000</v>
      </c>
      <c r="R985" s="107">
        <f t="shared" si="92"/>
        <v>-2.5484999290037558E-2</v>
      </c>
      <c r="W985" s="90">
        <v>42697</v>
      </c>
      <c r="X985" s="54">
        <v>43.491680000000002</v>
      </c>
      <c r="Y985" s="54">
        <v>553960</v>
      </c>
      <c r="Z985" s="107">
        <f t="shared" si="93"/>
        <v>-6.1223204070297577E-3</v>
      </c>
      <c r="AE985" s="90">
        <v>42697</v>
      </c>
      <c r="AF985" s="54">
        <v>26.620101999999999</v>
      </c>
      <c r="AG985" s="54">
        <v>6033400</v>
      </c>
      <c r="AH985" s="107">
        <f t="shared" si="94"/>
        <v>1.7300835286055971E-3</v>
      </c>
      <c r="AL985" s="10">
        <v>43061</v>
      </c>
      <c r="AM985">
        <v>2597.080078</v>
      </c>
      <c r="AN985">
        <v>2764110000</v>
      </c>
      <c r="AO985" s="107">
        <f t="shared" si="95"/>
        <v>2.0560952452850501E-3</v>
      </c>
    </row>
    <row r="986" spans="1:41" x14ac:dyDescent="0.15">
      <c r="A986" s="10">
        <v>43063</v>
      </c>
      <c r="B986" s="9">
        <v>59.299999</v>
      </c>
      <c r="C986">
        <v>70560000</v>
      </c>
      <c r="D986" s="107">
        <f t="shared" si="91"/>
        <v>8.288381252755217E-3</v>
      </c>
      <c r="H986" s="90">
        <v>43340</v>
      </c>
      <c r="I986" s="54">
        <v>130.63999899999999</v>
      </c>
      <c r="J986" s="54">
        <v>1439900</v>
      </c>
      <c r="K986" s="107">
        <f t="shared" si="96"/>
        <v>8.8793938217959223E-3</v>
      </c>
      <c r="O986" s="90">
        <v>44484</v>
      </c>
      <c r="P986" s="54">
        <v>33.650002000000001</v>
      </c>
      <c r="Q986" s="54">
        <v>1276700</v>
      </c>
      <c r="R986" s="107">
        <f t="shared" si="92"/>
        <v>-1.0698394609307993E-2</v>
      </c>
      <c r="W986" s="90">
        <v>42699</v>
      </c>
      <c r="X986" s="54">
        <v>43.225409999999997</v>
      </c>
      <c r="Y986" s="54">
        <v>211720</v>
      </c>
      <c r="Z986" s="107">
        <f t="shared" si="93"/>
        <v>-6.1602885895124526E-3</v>
      </c>
      <c r="AE986" s="90">
        <v>42699</v>
      </c>
      <c r="AF986" s="54">
        <v>26.666156999999998</v>
      </c>
      <c r="AG986" s="54">
        <v>3076000</v>
      </c>
      <c r="AH986" s="107">
        <f t="shared" si="94"/>
        <v>-1.3126075872125109E-2</v>
      </c>
      <c r="AL986" s="10">
        <v>43063</v>
      </c>
      <c r="AM986">
        <v>2602.419922</v>
      </c>
      <c r="AN986">
        <v>1385890000</v>
      </c>
      <c r="AO986" s="107">
        <f t="shared" si="95"/>
        <v>-3.8425774086126019E-4</v>
      </c>
    </row>
    <row r="987" spans="1:41" x14ac:dyDescent="0.15">
      <c r="A987" s="10">
        <v>43066</v>
      </c>
      <c r="B987" s="9">
        <v>59.791499999999999</v>
      </c>
      <c r="C987">
        <v>134880000</v>
      </c>
      <c r="D987" s="107">
        <f t="shared" si="91"/>
        <v>-1.8648135604558691E-3</v>
      </c>
      <c r="H987" s="90">
        <v>43341</v>
      </c>
      <c r="I987" s="54">
        <v>131.800003</v>
      </c>
      <c r="J987" s="54">
        <v>1085500</v>
      </c>
      <c r="K987" s="107">
        <f t="shared" si="96"/>
        <v>8.8012441092280014E-3</v>
      </c>
      <c r="O987" s="90">
        <v>44487</v>
      </c>
      <c r="P987" s="54">
        <v>33.290000999999997</v>
      </c>
      <c r="Q987" s="54">
        <v>2861900</v>
      </c>
      <c r="R987" s="107">
        <f t="shared" si="92"/>
        <v>1.7723039419554443E-2</v>
      </c>
      <c r="W987" s="90">
        <v>42702</v>
      </c>
      <c r="X987" s="54">
        <v>42.959128999999997</v>
      </c>
      <c r="Y987" s="54">
        <v>751490</v>
      </c>
      <c r="Z987" s="107">
        <f t="shared" si="93"/>
        <v>4.1321368503537403E-3</v>
      </c>
      <c r="AE987" s="90">
        <v>42702</v>
      </c>
      <c r="AF987" s="54">
        <v>26.316134999999999</v>
      </c>
      <c r="AG987" s="54">
        <v>7245300</v>
      </c>
      <c r="AH987" s="107">
        <f t="shared" si="94"/>
        <v>-2.1000424264429052E-3</v>
      </c>
      <c r="AL987" s="10">
        <v>43066</v>
      </c>
      <c r="AM987">
        <v>2601.419922</v>
      </c>
      <c r="AN987">
        <v>3017720000</v>
      </c>
      <c r="AO987" s="107">
        <f t="shared" si="95"/>
        <v>9.8485126462408701E-3</v>
      </c>
    </row>
    <row r="988" spans="1:41" x14ac:dyDescent="0.15">
      <c r="A988" s="10">
        <v>43067</v>
      </c>
      <c r="B988" s="9">
        <v>59.68</v>
      </c>
      <c r="C988">
        <v>91188000</v>
      </c>
      <c r="D988" s="107">
        <f t="shared" si="91"/>
        <v>-2.7086142761394094E-2</v>
      </c>
      <c r="H988" s="90">
        <v>43342</v>
      </c>
      <c r="I988" s="54">
        <v>132.96000699999999</v>
      </c>
      <c r="J988" s="54">
        <v>1019200</v>
      </c>
      <c r="K988" s="107">
        <f t="shared" si="96"/>
        <v>1.6621471748268002E-2</v>
      </c>
      <c r="O988" s="90">
        <v>44488</v>
      </c>
      <c r="P988" s="54">
        <v>33.880001</v>
      </c>
      <c r="Q988" s="54">
        <v>1404600</v>
      </c>
      <c r="R988" s="107">
        <f t="shared" si="92"/>
        <v>-7.6742028431463494E-3</v>
      </c>
      <c r="W988" s="90">
        <v>42703</v>
      </c>
      <c r="X988" s="54">
        <v>43.136642000000002</v>
      </c>
      <c r="Y988" s="54">
        <v>590090</v>
      </c>
      <c r="Z988" s="107">
        <f t="shared" si="93"/>
        <v>2.057832874427179E-3</v>
      </c>
      <c r="AE988" s="90">
        <v>42703</v>
      </c>
      <c r="AF988" s="54">
        <v>26.260870000000001</v>
      </c>
      <c r="AG988" s="54">
        <v>7281600</v>
      </c>
      <c r="AH988" s="107">
        <f t="shared" si="94"/>
        <v>-2.455291846766694E-2</v>
      </c>
      <c r="AL988" s="10">
        <v>43067</v>
      </c>
      <c r="AM988">
        <v>2627.040039</v>
      </c>
      <c r="AN988">
        <v>3493340000</v>
      </c>
      <c r="AO988" s="107">
        <f t="shared" si="95"/>
        <v>-3.6922581521414699E-4</v>
      </c>
    </row>
    <row r="989" spans="1:41" x14ac:dyDescent="0.15">
      <c r="A989" s="10">
        <v>43068</v>
      </c>
      <c r="B989" s="9">
        <v>58.063499</v>
      </c>
      <c r="C989">
        <v>185150000</v>
      </c>
      <c r="D989" s="107">
        <f t="shared" si="91"/>
        <v>1.3330285176234469E-2</v>
      </c>
      <c r="H989" s="90">
        <v>43343</v>
      </c>
      <c r="I989" s="54">
        <v>135.16999799999999</v>
      </c>
      <c r="J989" s="54">
        <v>1039300</v>
      </c>
      <c r="K989" s="107">
        <f t="shared" si="96"/>
        <v>2.7298979467322404E-2</v>
      </c>
      <c r="O989" s="90">
        <v>44489</v>
      </c>
      <c r="P989" s="54">
        <v>33.619999</v>
      </c>
      <c r="Q989" s="54">
        <v>1232100</v>
      </c>
      <c r="R989" s="107">
        <f t="shared" si="92"/>
        <v>3.688286843791988E-2</v>
      </c>
      <c r="W989" s="90">
        <v>42704</v>
      </c>
      <c r="X989" s="54">
        <v>43.225409999999997</v>
      </c>
      <c r="Y989" s="54">
        <v>874140</v>
      </c>
      <c r="Z989" s="107">
        <f t="shared" si="93"/>
        <v>-2.0536068946481745E-3</v>
      </c>
      <c r="AE989" s="90">
        <v>42704</v>
      </c>
      <c r="AF989" s="54">
        <v>25.616088999999999</v>
      </c>
      <c r="AG989" s="54">
        <v>13777100</v>
      </c>
      <c r="AH989" s="107">
        <f t="shared" si="94"/>
        <v>-1.5102383505928629E-2</v>
      </c>
      <c r="AL989" s="10">
        <v>43068</v>
      </c>
      <c r="AM989">
        <v>2626.070068</v>
      </c>
      <c r="AN989">
        <v>4090630000</v>
      </c>
      <c r="AO989" s="107">
        <f t="shared" si="95"/>
        <v>8.1909505241730685E-3</v>
      </c>
    </row>
    <row r="990" spans="1:41" x14ac:dyDescent="0.15">
      <c r="A990" s="10">
        <v>43069</v>
      </c>
      <c r="B990" s="9">
        <v>58.837502000000001</v>
      </c>
      <c r="C990">
        <v>90184000</v>
      </c>
      <c r="D990" s="107">
        <f t="shared" si="91"/>
        <v>-1.2237127266211956E-2</v>
      </c>
      <c r="H990" s="90">
        <v>43347</v>
      </c>
      <c r="I990" s="54">
        <v>138.86000100000001</v>
      </c>
      <c r="J990" s="54">
        <v>1763900</v>
      </c>
      <c r="K990" s="107">
        <f t="shared" si="96"/>
        <v>-3.8888045233414825E-2</v>
      </c>
      <c r="O990" s="90">
        <v>44490</v>
      </c>
      <c r="P990" s="54">
        <v>34.860000999999997</v>
      </c>
      <c r="Q990" s="54">
        <v>1290700</v>
      </c>
      <c r="R990" s="107">
        <f t="shared" si="92"/>
        <v>-9.7533273163128431E-3</v>
      </c>
      <c r="W990" s="90">
        <v>42705</v>
      </c>
      <c r="X990" s="54">
        <v>43.136642000000002</v>
      </c>
      <c r="Y990" s="54">
        <v>646290</v>
      </c>
      <c r="Z990" s="107">
        <f t="shared" si="93"/>
        <v>-4.1151325594608323E-3</v>
      </c>
      <c r="AE990" s="90">
        <v>42705</v>
      </c>
      <c r="AF990" s="54">
        <v>25.229225</v>
      </c>
      <c r="AG990" s="54">
        <v>9774900</v>
      </c>
      <c r="AH990" s="107">
        <f t="shared" si="94"/>
        <v>3.7605118666942827E-2</v>
      </c>
      <c r="AL990" s="10">
        <v>43069</v>
      </c>
      <c r="AM990">
        <v>2647.580078</v>
      </c>
      <c r="AN990">
        <v>4965700000</v>
      </c>
      <c r="AO990" s="107">
        <f t="shared" si="95"/>
        <v>-2.0245306438659849E-3</v>
      </c>
    </row>
    <row r="991" spans="1:41" x14ac:dyDescent="0.15">
      <c r="A991" s="10">
        <v>43070</v>
      </c>
      <c r="B991" s="9">
        <v>58.1175</v>
      </c>
      <c r="C991">
        <v>82142000</v>
      </c>
      <c r="D991" s="107">
        <f t="shared" si="91"/>
        <v>-2.4433294618660395E-2</v>
      </c>
      <c r="H991" s="90">
        <v>43348</v>
      </c>
      <c r="I991" s="54">
        <v>133.46000699999999</v>
      </c>
      <c r="J991" s="54">
        <v>1393700</v>
      </c>
      <c r="K991" s="107">
        <f t="shared" si="96"/>
        <v>-3.8214444271683634E-3</v>
      </c>
      <c r="O991" s="90">
        <v>44491</v>
      </c>
      <c r="P991" s="54">
        <v>34.520000000000003</v>
      </c>
      <c r="Q991" s="54">
        <v>1267400</v>
      </c>
      <c r="R991" s="107">
        <f t="shared" si="92"/>
        <v>1.3325608342989348E-2</v>
      </c>
      <c r="W991" s="90">
        <v>42706</v>
      </c>
      <c r="X991" s="54">
        <v>42.959128999999997</v>
      </c>
      <c r="Y991" s="54">
        <v>404860</v>
      </c>
      <c r="Z991" s="107">
        <f t="shared" si="93"/>
        <v>1.0330539988369081E-2</v>
      </c>
      <c r="AE991" s="90">
        <v>42706</v>
      </c>
      <c r="AF991" s="54">
        <v>26.177973000000001</v>
      </c>
      <c r="AG991" s="54">
        <v>14437500</v>
      </c>
      <c r="AH991" s="107">
        <f t="shared" si="94"/>
        <v>-2.4629103254099061E-3</v>
      </c>
      <c r="AL991" s="10">
        <v>43070</v>
      </c>
      <c r="AM991">
        <v>2642.219971</v>
      </c>
      <c r="AN991">
        <v>3950930000</v>
      </c>
      <c r="AO991" s="107">
        <f t="shared" si="95"/>
        <v>-1.0521569099137817E-3</v>
      </c>
    </row>
    <row r="992" spans="1:41" x14ac:dyDescent="0.15">
      <c r="A992" s="10">
        <v>43073</v>
      </c>
      <c r="B992" s="9">
        <v>56.697498000000003</v>
      </c>
      <c r="C992">
        <v>118638000</v>
      </c>
      <c r="D992" s="107">
        <f t="shared" si="91"/>
        <v>6.7198908847794225E-3</v>
      </c>
      <c r="H992" s="90">
        <v>43349</v>
      </c>
      <c r="I992" s="54">
        <v>132.949997</v>
      </c>
      <c r="J992" s="54">
        <v>895900</v>
      </c>
      <c r="K992" s="107">
        <f t="shared" si="96"/>
        <v>6.8447086914940058E-3</v>
      </c>
      <c r="O992" s="90">
        <v>44494</v>
      </c>
      <c r="P992" s="54">
        <v>34.979999999999997</v>
      </c>
      <c r="Q992" s="54">
        <v>1455400</v>
      </c>
      <c r="R992" s="107">
        <f t="shared" si="92"/>
        <v>-4.3739251000571633E-2</v>
      </c>
      <c r="W992" s="90">
        <v>42709</v>
      </c>
      <c r="X992" s="54">
        <v>43.402920000000002</v>
      </c>
      <c r="Y992" s="54">
        <v>428840</v>
      </c>
      <c r="Z992" s="107">
        <f t="shared" si="93"/>
        <v>2.0450236988662773E-3</v>
      </c>
      <c r="AE992" s="90">
        <v>42709</v>
      </c>
      <c r="AF992" s="54">
        <v>26.113499000000001</v>
      </c>
      <c r="AG992" s="54">
        <v>10802900</v>
      </c>
      <c r="AH992" s="107">
        <f t="shared" si="94"/>
        <v>-4.9385185799881715E-3</v>
      </c>
      <c r="AL992" s="10">
        <v>43073</v>
      </c>
      <c r="AM992">
        <v>2639.4399410000001</v>
      </c>
      <c r="AN992">
        <v>4025840000</v>
      </c>
      <c r="AO992" s="107">
        <f t="shared" si="95"/>
        <v>-3.7393815432908983E-3</v>
      </c>
    </row>
    <row r="993" spans="1:41" x14ac:dyDescent="0.15">
      <c r="A993" s="10">
        <v>43074</v>
      </c>
      <c r="B993" s="9">
        <v>57.078499000000001</v>
      </c>
      <c r="C993">
        <v>81596000</v>
      </c>
      <c r="D993" s="107">
        <f t="shared" si="91"/>
        <v>9.4431530163399113E-3</v>
      </c>
      <c r="H993" s="90">
        <v>43350</v>
      </c>
      <c r="I993" s="54">
        <v>133.86000100000001</v>
      </c>
      <c r="J993" s="54">
        <v>2110800</v>
      </c>
      <c r="K993" s="107">
        <f t="shared" si="96"/>
        <v>3.6754803251495494E-2</v>
      </c>
      <c r="O993" s="90">
        <v>44495</v>
      </c>
      <c r="P993" s="54">
        <v>33.450001</v>
      </c>
      <c r="Q993" s="54">
        <v>1444600</v>
      </c>
      <c r="R993" s="107">
        <f t="shared" si="92"/>
        <v>-2.7802719647153307E-2</v>
      </c>
      <c r="W993" s="90">
        <v>42710</v>
      </c>
      <c r="X993" s="54">
        <v>43.491680000000002</v>
      </c>
      <c r="Y993" s="54">
        <v>1349800</v>
      </c>
      <c r="Z993" s="107">
        <f t="shared" si="93"/>
        <v>3.0612176857734541E-2</v>
      </c>
      <c r="AE993" s="90">
        <v>42710</v>
      </c>
      <c r="AF993" s="54">
        <v>25.984537</v>
      </c>
      <c r="AG993" s="54">
        <v>10387500</v>
      </c>
      <c r="AH993" s="107">
        <f t="shared" si="94"/>
        <v>2.4813834473941254E-2</v>
      </c>
      <c r="AL993" s="10">
        <v>43074</v>
      </c>
      <c r="AM993">
        <v>2629.570068</v>
      </c>
      <c r="AN993">
        <v>3547570000</v>
      </c>
      <c r="AO993" s="107">
        <f t="shared" si="95"/>
        <v>-1.1410534507194647E-4</v>
      </c>
    </row>
    <row r="994" spans="1:41" x14ac:dyDescent="0.15">
      <c r="A994" s="10">
        <v>43075</v>
      </c>
      <c r="B994" s="9">
        <v>57.6175</v>
      </c>
      <c r="C994">
        <v>57066000</v>
      </c>
      <c r="D994" s="107">
        <f t="shared" si="91"/>
        <v>6.4563370503751827E-3</v>
      </c>
      <c r="H994" s="90">
        <v>43353</v>
      </c>
      <c r="I994" s="54">
        <v>138.779999</v>
      </c>
      <c r="J994" s="54">
        <v>1277100</v>
      </c>
      <c r="K994" s="107">
        <f t="shared" si="96"/>
        <v>3.7325320920343685E-2</v>
      </c>
      <c r="O994" s="90">
        <v>44496</v>
      </c>
      <c r="P994" s="54">
        <v>32.520000000000003</v>
      </c>
      <c r="Q994" s="54">
        <v>1443700</v>
      </c>
      <c r="R994" s="107">
        <f t="shared" si="92"/>
        <v>4.8277982779827866E-2</v>
      </c>
      <c r="W994" s="90">
        <v>42711</v>
      </c>
      <c r="X994" s="54">
        <v>44.823054999999997</v>
      </c>
      <c r="Y994" s="54">
        <v>1495110</v>
      </c>
      <c r="Z994" s="107">
        <f t="shared" si="93"/>
        <v>2.5742511303613824E-2</v>
      </c>
      <c r="AE994" s="90">
        <v>42711</v>
      </c>
      <c r="AF994" s="54">
        <v>26.629313</v>
      </c>
      <c r="AG994" s="54">
        <v>10286900</v>
      </c>
      <c r="AH994" s="107">
        <f t="shared" si="94"/>
        <v>1.7641161076892953E-2</v>
      </c>
      <c r="AL994" s="10">
        <v>43075</v>
      </c>
      <c r="AM994">
        <v>2629.2700199999999</v>
      </c>
      <c r="AN994">
        <v>3253080000</v>
      </c>
      <c r="AO994" s="107">
        <f t="shared" si="95"/>
        <v>2.9323576282971331E-3</v>
      </c>
    </row>
    <row r="995" spans="1:41" x14ac:dyDescent="0.15">
      <c r="A995" s="10">
        <v>43076</v>
      </c>
      <c r="B995" s="9">
        <v>57.989497999999998</v>
      </c>
      <c r="C995">
        <v>50232000</v>
      </c>
      <c r="D995" s="107">
        <f t="shared" si="91"/>
        <v>1.9055174438655786E-3</v>
      </c>
      <c r="H995" s="90">
        <v>43354</v>
      </c>
      <c r="I995" s="54">
        <v>143.96000699999999</v>
      </c>
      <c r="J995" s="54">
        <v>1069700</v>
      </c>
      <c r="K995" s="107">
        <f t="shared" si="96"/>
        <v>3.8482861424145476E-2</v>
      </c>
      <c r="O995" s="90">
        <v>44497</v>
      </c>
      <c r="P995" s="54">
        <v>34.090000000000003</v>
      </c>
      <c r="Q995" s="54">
        <v>1454100</v>
      </c>
      <c r="R995" s="107">
        <f t="shared" si="92"/>
        <v>1.4960340275740558E-2</v>
      </c>
      <c r="W995" s="90">
        <v>42712</v>
      </c>
      <c r="X995" s="54">
        <v>45.976913000000003</v>
      </c>
      <c r="Y995" s="54">
        <v>1718060</v>
      </c>
      <c r="Z995" s="107">
        <f t="shared" si="93"/>
        <v>-1.3513456199201523E-2</v>
      </c>
      <c r="AE995" s="90">
        <v>42712</v>
      </c>
      <c r="AF995" s="54">
        <v>27.099084999999999</v>
      </c>
      <c r="AG995" s="54">
        <v>12263200</v>
      </c>
      <c r="AH995" s="107">
        <f t="shared" si="94"/>
        <v>1.8694616441846668E-2</v>
      </c>
      <c r="AL995" s="10">
        <v>43076</v>
      </c>
      <c r="AM995">
        <v>2636.9799800000001</v>
      </c>
      <c r="AN995">
        <v>3297060000</v>
      </c>
      <c r="AO995" s="107">
        <f t="shared" si="95"/>
        <v>5.5063064983906784E-3</v>
      </c>
    </row>
    <row r="996" spans="1:41" x14ac:dyDescent="0.15">
      <c r="A996" s="10">
        <v>43077</v>
      </c>
      <c r="B996" s="9">
        <v>58.099997999999999</v>
      </c>
      <c r="C996">
        <v>61002000</v>
      </c>
      <c r="D996" s="107">
        <f t="shared" si="91"/>
        <v>5.9552669864120222E-3</v>
      </c>
      <c r="H996" s="90">
        <v>43355</v>
      </c>
      <c r="I996" s="54">
        <v>149.5</v>
      </c>
      <c r="J996" s="54">
        <v>1745600</v>
      </c>
      <c r="K996" s="107">
        <f t="shared" si="96"/>
        <v>-9.7659331103677749E-3</v>
      </c>
      <c r="O996" s="90">
        <v>44498</v>
      </c>
      <c r="P996" s="54">
        <v>34.599997999999999</v>
      </c>
      <c r="Q996" s="54">
        <v>1166200</v>
      </c>
      <c r="R996" s="107">
        <f t="shared" si="92"/>
        <v>-4.0462141067174606E-3</v>
      </c>
      <c r="W996" s="90">
        <v>42713</v>
      </c>
      <c r="X996" s="54">
        <v>45.355606000000002</v>
      </c>
      <c r="Y996" s="54">
        <v>1221290</v>
      </c>
      <c r="Z996" s="107">
        <f t="shared" si="93"/>
        <v>-5.8708376644774574E-2</v>
      </c>
      <c r="AE996" s="90">
        <v>42713</v>
      </c>
      <c r="AF996" s="54">
        <v>27.605692000000001</v>
      </c>
      <c r="AG996" s="54">
        <v>13549000</v>
      </c>
      <c r="AH996" s="107">
        <f t="shared" si="94"/>
        <v>8.0079137302553338E-3</v>
      </c>
      <c r="AL996" s="10">
        <v>43077</v>
      </c>
      <c r="AM996">
        <v>2651.5</v>
      </c>
      <c r="AN996">
        <v>3126750000</v>
      </c>
      <c r="AO996" s="107">
        <f t="shared" si="95"/>
        <v>3.2019573826136405E-3</v>
      </c>
    </row>
    <row r="997" spans="1:41" x14ac:dyDescent="0.15">
      <c r="A997" s="10">
        <v>43080</v>
      </c>
      <c r="B997" s="9">
        <v>58.445999</v>
      </c>
      <c r="C997">
        <v>47270000</v>
      </c>
      <c r="D997" s="107">
        <f t="shared" si="91"/>
        <v>-3.2850323937486658E-3</v>
      </c>
      <c r="H997" s="90">
        <v>43356</v>
      </c>
      <c r="I997" s="54">
        <v>148.03999300000001</v>
      </c>
      <c r="J997" s="54">
        <v>1246100</v>
      </c>
      <c r="K997" s="107">
        <f t="shared" si="96"/>
        <v>1.2699304842577197E-2</v>
      </c>
      <c r="O997" s="90">
        <v>44501</v>
      </c>
      <c r="P997" s="54">
        <v>34.459999000000003</v>
      </c>
      <c r="Q997" s="54">
        <v>1659900</v>
      </c>
      <c r="R997" s="107">
        <f t="shared" si="92"/>
        <v>-2.5246634510929566E-2</v>
      </c>
      <c r="W997" s="90">
        <v>42716</v>
      </c>
      <c r="X997" s="54">
        <v>42.692852000000002</v>
      </c>
      <c r="Y997" s="54">
        <v>1122380</v>
      </c>
      <c r="Z997" s="107">
        <f t="shared" si="93"/>
        <v>-1.8711141621553073E-2</v>
      </c>
      <c r="AE997" s="90">
        <v>42716</v>
      </c>
      <c r="AF997" s="54">
        <v>27.826756</v>
      </c>
      <c r="AG997" s="54">
        <v>14940100</v>
      </c>
      <c r="AH997" s="107">
        <f t="shared" si="94"/>
        <v>-1.290955366841906E-2</v>
      </c>
      <c r="AL997" s="10">
        <v>43080</v>
      </c>
      <c r="AM997">
        <v>2659.98999</v>
      </c>
      <c r="AN997">
        <v>3141480000</v>
      </c>
      <c r="AO997" s="107">
        <f t="shared" si="95"/>
        <v>1.5489219942514953E-3</v>
      </c>
    </row>
    <row r="998" spans="1:41" x14ac:dyDescent="0.15">
      <c r="A998" s="10">
        <v>43081</v>
      </c>
      <c r="B998" s="9">
        <v>58.254002</v>
      </c>
      <c r="C998">
        <v>44718000</v>
      </c>
      <c r="D998" s="107">
        <f t="shared" si="91"/>
        <v>-8.1541178921917812E-4</v>
      </c>
      <c r="H998" s="90">
        <v>43357</v>
      </c>
      <c r="I998" s="54">
        <v>149.91999799999999</v>
      </c>
      <c r="J998" s="54">
        <v>1148800</v>
      </c>
      <c r="K998" s="107">
        <f t="shared" si="96"/>
        <v>-5.1294037503922585E-2</v>
      </c>
      <c r="O998" s="90">
        <v>44502</v>
      </c>
      <c r="P998" s="54">
        <v>33.590000000000003</v>
      </c>
      <c r="Q998" s="54">
        <v>2563700</v>
      </c>
      <c r="R998" s="107">
        <f t="shared" si="92"/>
        <v>3.8999761833879099E-2</v>
      </c>
      <c r="W998" s="90">
        <v>42717</v>
      </c>
      <c r="X998" s="54">
        <v>41.894019999999998</v>
      </c>
      <c r="Y998" s="54">
        <v>1805790</v>
      </c>
      <c r="Z998" s="107">
        <f t="shared" si="93"/>
        <v>-1.0593087032469084E-2</v>
      </c>
      <c r="AE998" s="90">
        <v>42717</v>
      </c>
      <c r="AF998" s="54">
        <v>27.467524999999998</v>
      </c>
      <c r="AG998" s="54">
        <v>11664300</v>
      </c>
      <c r="AH998" s="107">
        <f t="shared" si="94"/>
        <v>0</v>
      </c>
      <c r="AL998" s="10">
        <v>43081</v>
      </c>
      <c r="AM998">
        <v>2664.110107</v>
      </c>
      <c r="AN998">
        <v>3568910000</v>
      </c>
      <c r="AO998" s="107">
        <f t="shared" si="95"/>
        <v>-4.7295680335790458E-4</v>
      </c>
    </row>
    <row r="999" spans="1:41" x14ac:dyDescent="0.15">
      <c r="A999" s="10">
        <v>43082</v>
      </c>
      <c r="B999" s="9">
        <v>58.206501000000003</v>
      </c>
      <c r="C999">
        <v>52336000</v>
      </c>
      <c r="D999" s="107">
        <f t="shared" si="91"/>
        <v>8.7017771434154678E-3</v>
      </c>
      <c r="H999" s="90">
        <v>43360</v>
      </c>
      <c r="I999" s="54">
        <v>142.229996</v>
      </c>
      <c r="J999" s="54">
        <v>1751400</v>
      </c>
      <c r="K999" s="107">
        <f t="shared" si="96"/>
        <v>7.2417846373278305E-3</v>
      </c>
      <c r="O999" s="90">
        <v>44503</v>
      </c>
      <c r="P999" s="54">
        <v>34.900002000000001</v>
      </c>
      <c r="Q999" s="54">
        <v>2237700</v>
      </c>
      <c r="R999" s="107">
        <f t="shared" si="92"/>
        <v>2.4068766529010466E-2</v>
      </c>
      <c r="W999" s="90">
        <v>42718</v>
      </c>
      <c r="X999" s="54">
        <v>41.450232999999997</v>
      </c>
      <c r="Y999" s="54">
        <v>1063950</v>
      </c>
      <c r="Z999" s="107">
        <f t="shared" si="93"/>
        <v>2.7837286222251345E-2</v>
      </c>
      <c r="AE999" s="90">
        <v>42718</v>
      </c>
      <c r="AF999" s="54">
        <v>27.467524999999998</v>
      </c>
      <c r="AG999" s="54">
        <v>9624800</v>
      </c>
      <c r="AH999" s="107">
        <f t="shared" si="94"/>
        <v>-3.0181459742004701E-3</v>
      </c>
      <c r="AL999" s="10">
        <v>43082</v>
      </c>
      <c r="AM999">
        <v>2662.8500979999999</v>
      </c>
      <c r="AN999">
        <v>3568360000</v>
      </c>
      <c r="AO999" s="107">
        <f t="shared" si="95"/>
        <v>-4.0708592677227706E-3</v>
      </c>
    </row>
    <row r="1000" spans="1:41" x14ac:dyDescent="0.15">
      <c r="A1000" s="10">
        <v>43083</v>
      </c>
      <c r="B1000" s="9">
        <v>58.713000999999998</v>
      </c>
      <c r="C1000">
        <v>64286000</v>
      </c>
      <c r="D1000" s="107">
        <f t="shared" si="91"/>
        <v>4.1558086938870975E-3</v>
      </c>
      <c r="H1000" s="90">
        <v>43361</v>
      </c>
      <c r="I1000" s="54">
        <v>143.259995</v>
      </c>
      <c r="J1000" s="54">
        <v>985700</v>
      </c>
      <c r="K1000" s="107">
        <f t="shared" si="96"/>
        <v>-2.9526707717670964E-2</v>
      </c>
      <c r="O1000" s="90">
        <v>44504</v>
      </c>
      <c r="P1000" s="54">
        <v>35.740001999999997</v>
      </c>
      <c r="Q1000" s="54">
        <v>1155200</v>
      </c>
      <c r="R1000" s="107">
        <f t="shared" si="92"/>
        <v>-2.0425404564890504E-2</v>
      </c>
      <c r="W1000" s="90">
        <v>42719</v>
      </c>
      <c r="X1000" s="54">
        <v>42.604095000000001</v>
      </c>
      <c r="Y1000" s="54">
        <v>1060830</v>
      </c>
      <c r="Z1000" s="107">
        <f t="shared" si="93"/>
        <v>-1.2499972127092529E-2</v>
      </c>
      <c r="AE1000" s="90">
        <v>42719</v>
      </c>
      <c r="AF1000" s="54">
        <v>27.384623999999999</v>
      </c>
      <c r="AG1000" s="54">
        <v>10140600</v>
      </c>
      <c r="AH1000" s="107">
        <f t="shared" si="94"/>
        <v>-4.0362065953506443E-3</v>
      </c>
      <c r="AL1000" s="10">
        <v>43083</v>
      </c>
      <c r="AM1000">
        <v>2652.01001</v>
      </c>
      <c r="AN1000">
        <v>3442760000</v>
      </c>
      <c r="AO1000" s="107">
        <f t="shared" si="95"/>
        <v>8.9743435772324798E-3</v>
      </c>
    </row>
    <row r="1001" spans="1:41" x14ac:dyDescent="0.15">
      <c r="A1001" s="10">
        <v>43084</v>
      </c>
      <c r="B1001" s="9">
        <v>58.957000999999998</v>
      </c>
      <c r="C1001">
        <v>95572000</v>
      </c>
      <c r="D1001" s="107">
        <f t="shared" si="91"/>
        <v>9.7019521057388758E-3</v>
      </c>
      <c r="H1001" s="90">
        <v>43362</v>
      </c>
      <c r="I1001" s="54">
        <v>139.029999</v>
      </c>
      <c r="J1001" s="54">
        <v>1946100</v>
      </c>
      <c r="K1001" s="107">
        <f t="shared" si="96"/>
        <v>-1.0213608647152372E-2</v>
      </c>
      <c r="O1001" s="90">
        <v>44505</v>
      </c>
      <c r="P1001" s="54">
        <v>35.009998000000003</v>
      </c>
      <c r="Q1001" s="54">
        <v>1028400</v>
      </c>
      <c r="R1001" s="107">
        <f t="shared" si="92"/>
        <v>-1.4567210200926106E-2</v>
      </c>
      <c r="W1001" s="90">
        <v>42720</v>
      </c>
      <c r="X1001" s="54">
        <v>42.071545</v>
      </c>
      <c r="Y1001" s="54">
        <v>1535300</v>
      </c>
      <c r="Z1001" s="107">
        <f t="shared" si="93"/>
        <v>3.1645498162713004E-2</v>
      </c>
      <c r="AE1001" s="90">
        <v>42720</v>
      </c>
      <c r="AF1001" s="54">
        <v>27.274094000000002</v>
      </c>
      <c r="AG1001" s="54">
        <v>14682000</v>
      </c>
      <c r="AH1001" s="107">
        <f t="shared" si="94"/>
        <v>-7.7677007346239613E-3</v>
      </c>
      <c r="AL1001" s="10">
        <v>43084</v>
      </c>
      <c r="AM1001">
        <v>2675.8100589999999</v>
      </c>
      <c r="AN1001">
        <v>5736910000</v>
      </c>
      <c r="AO1001" s="107">
        <f t="shared" si="95"/>
        <v>5.3628070317379706E-3</v>
      </c>
    </row>
    <row r="1002" spans="1:41" x14ac:dyDescent="0.15">
      <c r="A1002" s="10">
        <v>43087</v>
      </c>
      <c r="B1002" s="9">
        <v>59.528998999999999</v>
      </c>
      <c r="C1002">
        <v>58952000</v>
      </c>
      <c r="D1002" s="107">
        <f t="shared" si="91"/>
        <v>-2.6877656719878074E-3</v>
      </c>
      <c r="H1002" s="90">
        <v>43363</v>
      </c>
      <c r="I1002" s="54">
        <v>137.61000100000001</v>
      </c>
      <c r="J1002" s="54">
        <v>1137100</v>
      </c>
      <c r="K1002" s="107">
        <f t="shared" si="96"/>
        <v>-2.6378933025369311E-2</v>
      </c>
      <c r="O1002" s="90">
        <v>44508</v>
      </c>
      <c r="P1002" s="54">
        <v>34.5</v>
      </c>
      <c r="Q1002" s="54">
        <v>1874500</v>
      </c>
      <c r="R1002" s="107">
        <f t="shared" si="92"/>
        <v>1.1594260869565165E-2</v>
      </c>
      <c r="W1002" s="90">
        <v>42723</v>
      </c>
      <c r="X1002" s="54">
        <v>43.402920000000002</v>
      </c>
      <c r="Y1002" s="54">
        <v>661410</v>
      </c>
      <c r="Z1002" s="107">
        <f t="shared" si="93"/>
        <v>2.6584801206923414E-2</v>
      </c>
      <c r="AE1002" s="90">
        <v>42723</v>
      </c>
      <c r="AF1002" s="54">
        <v>27.062237</v>
      </c>
      <c r="AG1002" s="54">
        <v>7814500</v>
      </c>
      <c r="AH1002" s="107">
        <f t="shared" si="94"/>
        <v>-4.0843999703350509E-3</v>
      </c>
      <c r="AL1002" s="10">
        <v>43087</v>
      </c>
      <c r="AM1002">
        <v>2690.1599120000001</v>
      </c>
      <c r="AN1002">
        <v>3727770000</v>
      </c>
      <c r="AO1002" s="107">
        <f t="shared" si="95"/>
        <v>-3.2302693089867329E-3</v>
      </c>
    </row>
    <row r="1003" spans="1:41" x14ac:dyDescent="0.15">
      <c r="A1003" s="10">
        <v>43088</v>
      </c>
      <c r="B1003" s="9">
        <v>59.368999000000002</v>
      </c>
      <c r="C1003">
        <v>51756000</v>
      </c>
      <c r="D1003" s="107">
        <f t="shared" si="91"/>
        <v>-8.2197444494559457E-3</v>
      </c>
      <c r="H1003" s="90">
        <v>43364</v>
      </c>
      <c r="I1003" s="54">
        <v>133.979996</v>
      </c>
      <c r="J1003" s="54">
        <v>2259200</v>
      </c>
      <c r="K1003" s="107">
        <f t="shared" si="96"/>
        <v>2.7616040531901476E-2</v>
      </c>
      <c r="O1003" s="90">
        <v>44509</v>
      </c>
      <c r="P1003" s="54">
        <v>34.900002000000001</v>
      </c>
      <c r="Q1003" s="54">
        <v>1292700</v>
      </c>
      <c r="R1003" s="107">
        <f t="shared" si="92"/>
        <v>-3.8108937644186991E-2</v>
      </c>
      <c r="W1003" s="90">
        <v>42724</v>
      </c>
      <c r="X1003" s="54">
        <v>44.556778000000001</v>
      </c>
      <c r="Y1003" s="54">
        <v>493940</v>
      </c>
      <c r="Z1003" s="107">
        <f t="shared" si="93"/>
        <v>-1.3944163556889211E-2</v>
      </c>
      <c r="AE1003" s="90">
        <v>42724</v>
      </c>
      <c r="AF1003" s="54">
        <v>26.951703999999999</v>
      </c>
      <c r="AG1003" s="54">
        <v>11236900</v>
      </c>
      <c r="AH1003" s="107">
        <f t="shared" si="94"/>
        <v>3.4176688791180965E-3</v>
      </c>
      <c r="AL1003" s="10">
        <v>43088</v>
      </c>
      <c r="AM1003">
        <v>2681.469971</v>
      </c>
      <c r="AN1003">
        <v>3407680000</v>
      </c>
      <c r="AO1003" s="107">
        <f t="shared" si="95"/>
        <v>-8.2789329136956358E-4</v>
      </c>
    </row>
    <row r="1004" spans="1:41" x14ac:dyDescent="0.15">
      <c r="A1004" s="10">
        <v>43089</v>
      </c>
      <c r="B1004" s="9">
        <v>58.881000999999998</v>
      </c>
      <c r="C1004">
        <v>47424000</v>
      </c>
      <c r="D1004" s="107">
        <f t="shared" si="91"/>
        <v>-2.428661156762546E-3</v>
      </c>
      <c r="H1004" s="90">
        <v>43367</v>
      </c>
      <c r="I1004" s="54">
        <v>137.679993</v>
      </c>
      <c r="J1004" s="54">
        <v>1092900</v>
      </c>
      <c r="K1004" s="107">
        <f t="shared" si="96"/>
        <v>2.5130782800083296E-2</v>
      </c>
      <c r="O1004" s="90">
        <v>44510</v>
      </c>
      <c r="P1004" s="54">
        <v>33.57</v>
      </c>
      <c r="Q1004" s="54">
        <v>2261100</v>
      </c>
      <c r="R1004" s="107">
        <f t="shared" si="92"/>
        <v>1.4298450997914713E-2</v>
      </c>
      <c r="W1004" s="90">
        <v>42725</v>
      </c>
      <c r="X1004" s="54">
        <v>43.935471</v>
      </c>
      <c r="Y1004" s="54">
        <v>338850</v>
      </c>
      <c r="Z1004" s="107">
        <f t="shared" si="93"/>
        <v>-5.8585783682619463E-2</v>
      </c>
      <c r="AE1004" s="90">
        <v>42725</v>
      </c>
      <c r="AF1004" s="54">
        <v>27.043816</v>
      </c>
      <c r="AG1004" s="54">
        <v>8634800</v>
      </c>
      <c r="AH1004" s="107">
        <f t="shared" si="94"/>
        <v>6.1307176472431557E-3</v>
      </c>
      <c r="AL1004" s="10">
        <v>43089</v>
      </c>
      <c r="AM1004">
        <v>2679.25</v>
      </c>
      <c r="AN1004">
        <v>3246230000</v>
      </c>
      <c r="AO1004" s="107">
        <f t="shared" si="95"/>
        <v>1.9856556872259734E-3</v>
      </c>
    </row>
    <row r="1005" spans="1:41" x14ac:dyDescent="0.15">
      <c r="A1005" s="10">
        <v>43090</v>
      </c>
      <c r="B1005" s="9">
        <v>58.737999000000002</v>
      </c>
      <c r="C1005">
        <v>42462000</v>
      </c>
      <c r="D1005" s="107">
        <f t="shared" si="91"/>
        <v>-5.4479213702870455E-3</v>
      </c>
      <c r="H1005" s="90">
        <v>43368</v>
      </c>
      <c r="I1005" s="54">
        <v>141.13999899999999</v>
      </c>
      <c r="J1005" s="54">
        <v>978600</v>
      </c>
      <c r="K1005" s="107">
        <f t="shared" si="96"/>
        <v>4.1094091264659571E-3</v>
      </c>
      <c r="O1005" s="90">
        <v>44511</v>
      </c>
      <c r="P1005" s="54">
        <v>34.049999</v>
      </c>
      <c r="Q1005" s="54">
        <v>1375200</v>
      </c>
      <c r="R1005" s="107">
        <f t="shared" si="92"/>
        <v>-1.0572687535174374E-2</v>
      </c>
      <c r="W1005" s="90">
        <v>42726</v>
      </c>
      <c r="X1005" s="54">
        <v>41.361477000000001</v>
      </c>
      <c r="Y1005" s="54">
        <v>550530</v>
      </c>
      <c r="Z1005" s="107">
        <f t="shared" si="93"/>
        <v>8.5835909583209524E-3</v>
      </c>
      <c r="AE1005" s="90">
        <v>42726</v>
      </c>
      <c r="AF1005" s="54">
        <v>27.209613999999998</v>
      </c>
      <c r="AG1005" s="54">
        <v>8865100</v>
      </c>
      <c r="AH1005" s="107">
        <f t="shared" si="94"/>
        <v>8.4633321148914753E-3</v>
      </c>
      <c r="AL1005" s="10">
        <v>43090</v>
      </c>
      <c r="AM1005">
        <v>2684.570068</v>
      </c>
      <c r="AN1005">
        <v>3293130000</v>
      </c>
      <c r="AO1005" s="107">
        <f t="shared" si="95"/>
        <v>-4.5816647315766179E-4</v>
      </c>
    </row>
    <row r="1006" spans="1:41" x14ac:dyDescent="0.15">
      <c r="A1006" s="10">
        <v>43091</v>
      </c>
      <c r="B1006" s="9">
        <v>58.417999000000002</v>
      </c>
      <c r="C1006">
        <v>31702000</v>
      </c>
      <c r="D1006" s="107">
        <f t="shared" si="91"/>
        <v>7.1895992192405611E-3</v>
      </c>
      <c r="H1006" s="90">
        <v>43369</v>
      </c>
      <c r="I1006" s="54">
        <v>141.720001</v>
      </c>
      <c r="J1006" s="54">
        <v>747600</v>
      </c>
      <c r="K1006" s="107">
        <f t="shared" si="96"/>
        <v>2.7519009119961746E-2</v>
      </c>
      <c r="O1006" s="90">
        <v>44512</v>
      </c>
      <c r="P1006" s="54">
        <v>33.689999</v>
      </c>
      <c r="Q1006" s="54">
        <v>1789700</v>
      </c>
      <c r="R1006" s="107">
        <f t="shared" si="92"/>
        <v>-2.5823657637983333E-2</v>
      </c>
      <c r="W1006" s="90">
        <v>42727</v>
      </c>
      <c r="X1006" s="54">
        <v>41.716507</v>
      </c>
      <c r="Y1006" s="54">
        <v>279200</v>
      </c>
      <c r="Z1006" s="107">
        <f t="shared" si="93"/>
        <v>6.3829169589868506E-3</v>
      </c>
      <c r="AE1006" s="90">
        <v>42727</v>
      </c>
      <c r="AF1006" s="54">
        <v>27.439897999999999</v>
      </c>
      <c r="AG1006" s="54">
        <v>8132700</v>
      </c>
      <c r="AH1006" s="107">
        <f t="shared" si="94"/>
        <v>1.5105413292717085E-2</v>
      </c>
      <c r="AL1006" s="10">
        <v>43091</v>
      </c>
      <c r="AM1006">
        <v>2683.3400879999999</v>
      </c>
      <c r="AN1006">
        <v>2401030000</v>
      </c>
      <c r="AO1006" s="107">
        <f t="shared" si="95"/>
        <v>-1.0584152238849454E-3</v>
      </c>
    </row>
    <row r="1007" spans="1:41" x14ac:dyDescent="0.15">
      <c r="A1007" s="10">
        <v>43095</v>
      </c>
      <c r="B1007" s="9">
        <v>58.838000999999998</v>
      </c>
      <c r="C1007">
        <v>40104000</v>
      </c>
      <c r="D1007" s="107">
        <f t="shared" si="91"/>
        <v>4.6738161617694285E-3</v>
      </c>
      <c r="H1007" s="90">
        <v>43370</v>
      </c>
      <c r="I1007" s="54">
        <v>145.61999499999999</v>
      </c>
      <c r="J1007" s="54">
        <v>914500</v>
      </c>
      <c r="K1007" s="107">
        <f t="shared" si="96"/>
        <v>1.4077757659585188E-2</v>
      </c>
      <c r="O1007" s="90">
        <v>44515</v>
      </c>
      <c r="P1007" s="54">
        <v>32.82</v>
      </c>
      <c r="Q1007" s="54">
        <v>2049800</v>
      </c>
      <c r="R1007" s="107">
        <f t="shared" si="92"/>
        <v>-1.0054783668494882E-2</v>
      </c>
      <c r="W1007" s="90">
        <v>42731</v>
      </c>
      <c r="X1007" s="54">
        <v>41.982779999999998</v>
      </c>
      <c r="Y1007" s="54">
        <v>210240</v>
      </c>
      <c r="Z1007" s="107">
        <f t="shared" si="93"/>
        <v>-2.1141715722493903E-2</v>
      </c>
      <c r="AE1007" s="90">
        <v>42731</v>
      </c>
      <c r="AF1007" s="54">
        <v>27.854389000000001</v>
      </c>
      <c r="AG1007" s="54">
        <v>7513400</v>
      </c>
      <c r="AH1007" s="107">
        <f t="shared" si="94"/>
        <v>-7.6056595605096255E-3</v>
      </c>
      <c r="AL1007" s="10">
        <v>43095</v>
      </c>
      <c r="AM1007">
        <v>2680.5</v>
      </c>
      <c r="AN1007">
        <v>1970660000</v>
      </c>
      <c r="AO1007" s="107">
        <f t="shared" si="95"/>
        <v>7.909408692408082E-4</v>
      </c>
    </row>
    <row r="1008" spans="1:41" x14ac:dyDescent="0.15">
      <c r="A1008" s="10">
        <v>43096</v>
      </c>
      <c r="B1008" s="9">
        <v>59.112999000000002</v>
      </c>
      <c r="C1008">
        <v>37344000</v>
      </c>
      <c r="D1008" s="107">
        <f t="shared" si="91"/>
        <v>3.2480334824493973E-3</v>
      </c>
      <c r="H1008" s="90">
        <v>43371</v>
      </c>
      <c r="I1008" s="54">
        <v>147.66999799999999</v>
      </c>
      <c r="J1008" s="54">
        <v>877300</v>
      </c>
      <c r="K1008" s="107">
        <f t="shared" si="96"/>
        <v>-2.7290573945832897E-2</v>
      </c>
      <c r="O1008" s="90">
        <v>44516</v>
      </c>
      <c r="P1008" s="54">
        <v>32.490001999999997</v>
      </c>
      <c r="Q1008" s="54">
        <v>1620500</v>
      </c>
      <c r="R1008" s="107">
        <f t="shared" si="92"/>
        <v>-6.8328773879422933E-2</v>
      </c>
      <c r="W1008" s="90">
        <v>42732</v>
      </c>
      <c r="X1008" s="54">
        <v>41.095191999999997</v>
      </c>
      <c r="Y1008" s="54">
        <v>442620</v>
      </c>
      <c r="Z1008" s="107">
        <f t="shared" si="93"/>
        <v>-2.1597903715839806E-3</v>
      </c>
      <c r="AE1008" s="90">
        <v>42732</v>
      </c>
      <c r="AF1008" s="54">
        <v>27.642537999999998</v>
      </c>
      <c r="AG1008" s="54">
        <v>8118900</v>
      </c>
      <c r="AH1008" s="107">
        <f t="shared" si="94"/>
        <v>-9.9976348047337016E-4</v>
      </c>
      <c r="AL1008" s="10">
        <v>43096</v>
      </c>
      <c r="AM1008">
        <v>2682.6201169999999</v>
      </c>
      <c r="AN1008">
        <v>2202900000</v>
      </c>
      <c r="AO1008" s="107">
        <f t="shared" si="95"/>
        <v>1.8339987718805073E-3</v>
      </c>
    </row>
    <row r="1009" spans="1:41" x14ac:dyDescent="0.15">
      <c r="A1009" s="10">
        <v>43097</v>
      </c>
      <c r="B1009" s="9">
        <v>59.305</v>
      </c>
      <c r="C1009">
        <v>36834000</v>
      </c>
      <c r="D1009" s="107">
        <f t="shared" si="91"/>
        <v>-1.4020757103111126E-2</v>
      </c>
      <c r="H1009" s="90">
        <v>43374</v>
      </c>
      <c r="I1009" s="54">
        <v>143.63999899999999</v>
      </c>
      <c r="J1009" s="54">
        <v>1357400</v>
      </c>
      <c r="K1009" s="107">
        <f t="shared" si="96"/>
        <v>-6.1681983164034837E-2</v>
      </c>
      <c r="O1009" s="90">
        <v>44517</v>
      </c>
      <c r="P1009" s="54">
        <v>30.27</v>
      </c>
      <c r="Q1009" s="54">
        <v>2237300</v>
      </c>
      <c r="R1009" s="107">
        <f t="shared" si="92"/>
        <v>-2.3124876114964943E-3</v>
      </c>
      <c r="W1009" s="90">
        <v>42733</v>
      </c>
      <c r="X1009" s="54">
        <v>41.006435000000003</v>
      </c>
      <c r="Y1009" s="54">
        <v>282150</v>
      </c>
      <c r="Z1009" s="107">
        <f t="shared" si="93"/>
        <v>-2.1644895490183447E-2</v>
      </c>
      <c r="AE1009" s="90">
        <v>42733</v>
      </c>
      <c r="AF1009" s="54">
        <v>27.614902000000001</v>
      </c>
      <c r="AG1009" s="54">
        <v>7119600</v>
      </c>
      <c r="AH1009" s="107">
        <f t="shared" si="94"/>
        <v>-9.6728932805918433E-3</v>
      </c>
      <c r="AL1009" s="10">
        <v>43097</v>
      </c>
      <c r="AM1009">
        <v>2687.540039</v>
      </c>
      <c r="AN1009">
        <v>2174890000</v>
      </c>
      <c r="AO1009" s="107">
        <f t="shared" si="95"/>
        <v>-5.1831532918047429E-3</v>
      </c>
    </row>
    <row r="1010" spans="1:41" x14ac:dyDescent="0.15">
      <c r="A1010" s="10">
        <v>43098</v>
      </c>
      <c r="B1010" s="9">
        <v>58.473498999999997</v>
      </c>
      <c r="C1010">
        <v>53768000</v>
      </c>
      <c r="D1010" s="107">
        <f t="shared" si="91"/>
        <v>1.6708440861389118E-2</v>
      </c>
      <c r="H1010" s="90">
        <v>43375</v>
      </c>
      <c r="I1010" s="54">
        <v>134.779999</v>
      </c>
      <c r="J1010" s="54">
        <v>1666500</v>
      </c>
      <c r="K1010" s="107">
        <f t="shared" si="96"/>
        <v>2.4855364481787934E-2</v>
      </c>
      <c r="O1010" s="90">
        <v>44518</v>
      </c>
      <c r="P1010" s="54">
        <v>30.200001</v>
      </c>
      <c r="Q1010" s="54">
        <v>1842600</v>
      </c>
      <c r="R1010" s="107">
        <f t="shared" si="92"/>
        <v>-5.3642415442304192E-2</v>
      </c>
      <c r="W1010" s="90">
        <v>42734</v>
      </c>
      <c r="X1010" s="54">
        <v>40.118855000000003</v>
      </c>
      <c r="Y1010" s="54">
        <v>415850</v>
      </c>
      <c r="Z1010" s="107">
        <f t="shared" si="93"/>
        <v>0</v>
      </c>
      <c r="AE1010" s="90">
        <v>42734</v>
      </c>
      <c r="AF1010" s="54">
        <v>27.347785999999999</v>
      </c>
      <c r="AG1010" s="54">
        <v>8189700</v>
      </c>
      <c r="AH1010" s="107">
        <f t="shared" si="94"/>
        <v>5.0521822863467403E-3</v>
      </c>
      <c r="AL1010" s="10">
        <v>43098</v>
      </c>
      <c r="AM1010">
        <v>2673.610107</v>
      </c>
      <c r="AN1010">
        <v>2447760000</v>
      </c>
      <c r="AO1010" s="107">
        <f t="shared" si="95"/>
        <v>8.3033617885706068E-3</v>
      </c>
    </row>
    <row r="1011" spans="1:41" x14ac:dyDescent="0.15">
      <c r="A1011" s="10">
        <v>43102</v>
      </c>
      <c r="B1011" s="9">
        <v>59.450499999999998</v>
      </c>
      <c r="C1011">
        <v>53890000</v>
      </c>
      <c r="D1011" s="107">
        <f t="shared" si="91"/>
        <v>1.2775317280762977E-2</v>
      </c>
      <c r="H1011" s="90">
        <v>43376</v>
      </c>
      <c r="I1011" s="54">
        <v>138.13000500000001</v>
      </c>
      <c r="J1011" s="54">
        <v>882700</v>
      </c>
      <c r="K1011" s="107">
        <f t="shared" si="96"/>
        <v>-3.590825179511159E-2</v>
      </c>
      <c r="O1011" s="90">
        <v>44519</v>
      </c>
      <c r="P1011" s="54">
        <v>28.58</v>
      </c>
      <c r="Q1011" s="54">
        <v>1604800</v>
      </c>
      <c r="R1011" s="107">
        <f t="shared" si="92"/>
        <v>-3.1490552834150254E-3</v>
      </c>
      <c r="W1011" s="90">
        <v>42738</v>
      </c>
      <c r="X1011" s="54">
        <v>40.118855000000003</v>
      </c>
      <c r="Y1011" s="54">
        <v>868200</v>
      </c>
      <c r="Z1011" s="107">
        <f t="shared" si="93"/>
        <v>2.8761164793960292E-2</v>
      </c>
      <c r="AE1011" s="90">
        <v>42738</v>
      </c>
      <c r="AF1011" s="54">
        <v>27.485952000000001</v>
      </c>
      <c r="AG1011" s="54">
        <v>7664800</v>
      </c>
      <c r="AH1011" s="107">
        <f t="shared" si="94"/>
        <v>-2.6809331545074588E-3</v>
      </c>
      <c r="AL1011" s="10">
        <v>43102</v>
      </c>
      <c r="AM1011">
        <v>2695.8100589999999</v>
      </c>
      <c r="AN1011">
        <v>3397430000</v>
      </c>
      <c r="AO1011" s="107">
        <f t="shared" si="95"/>
        <v>6.3988187678174491E-3</v>
      </c>
    </row>
    <row r="1012" spans="1:41" x14ac:dyDescent="0.15">
      <c r="A1012" s="10">
        <v>43103</v>
      </c>
      <c r="B1012" s="9">
        <v>60.209999000000003</v>
      </c>
      <c r="C1012">
        <v>62176000</v>
      </c>
      <c r="D1012" s="107">
        <f t="shared" si="91"/>
        <v>4.476017347218253E-3</v>
      </c>
      <c r="H1012" s="90">
        <v>43377</v>
      </c>
      <c r="I1012" s="54">
        <v>133.16999799999999</v>
      </c>
      <c r="J1012" s="54">
        <v>1143000</v>
      </c>
      <c r="K1012" s="107">
        <f t="shared" si="96"/>
        <v>-2.0275137347377514E-3</v>
      </c>
      <c r="O1012" s="90">
        <v>44522</v>
      </c>
      <c r="P1012" s="54">
        <v>28.49</v>
      </c>
      <c r="Q1012" s="54">
        <v>2344700</v>
      </c>
      <c r="R1012" s="107">
        <f t="shared" si="92"/>
        <v>-3.8610073710073634E-2</v>
      </c>
      <c r="W1012" s="90">
        <v>42739</v>
      </c>
      <c r="X1012" s="54">
        <v>41.27272</v>
      </c>
      <c r="Y1012" s="54">
        <v>692160</v>
      </c>
      <c r="Z1012" s="107">
        <f t="shared" si="93"/>
        <v>-8.6023164938002772E-3</v>
      </c>
      <c r="AE1012" s="90">
        <v>42739</v>
      </c>
      <c r="AF1012" s="54">
        <v>27.412264</v>
      </c>
      <c r="AG1012" s="54">
        <v>9538800</v>
      </c>
      <c r="AH1012" s="107">
        <f t="shared" si="94"/>
        <v>8.4004006381959151E-3</v>
      </c>
      <c r="AL1012" s="10">
        <v>43103</v>
      </c>
      <c r="AM1012">
        <v>2713.0600589999999</v>
      </c>
      <c r="AN1012">
        <v>3544030000</v>
      </c>
      <c r="AO1012" s="107">
        <f t="shared" si="95"/>
        <v>4.0286358437744418E-3</v>
      </c>
    </row>
    <row r="1013" spans="1:41" x14ac:dyDescent="0.15">
      <c r="A1013" s="10">
        <v>43104</v>
      </c>
      <c r="B1013" s="9">
        <v>60.479500000000002</v>
      </c>
      <c r="C1013">
        <v>60442000</v>
      </c>
      <c r="D1013" s="107">
        <f t="shared" si="91"/>
        <v>1.6162517877958527E-2</v>
      </c>
      <c r="H1013" s="90">
        <v>43378</v>
      </c>
      <c r="I1013" s="54">
        <v>132.89999399999999</v>
      </c>
      <c r="J1013" s="54">
        <v>752800</v>
      </c>
      <c r="K1013" s="107">
        <f t="shared" si="96"/>
        <v>-2.8442431682878855E-2</v>
      </c>
      <c r="O1013" s="90">
        <v>44523</v>
      </c>
      <c r="P1013" s="54">
        <v>27.389999</v>
      </c>
      <c r="Q1013" s="54">
        <v>2042600</v>
      </c>
      <c r="R1013" s="107">
        <f t="shared" si="92"/>
        <v>1.4603943578092249E-2</v>
      </c>
      <c r="W1013" s="90">
        <v>42740</v>
      </c>
      <c r="X1013" s="54">
        <v>40.917679</v>
      </c>
      <c r="Y1013" s="54">
        <v>622950</v>
      </c>
      <c r="Z1013" s="107">
        <f t="shared" si="93"/>
        <v>-1.0845947542625689E-2</v>
      </c>
      <c r="AE1013" s="90">
        <v>42740</v>
      </c>
      <c r="AF1013" s="54">
        <v>27.642537999999998</v>
      </c>
      <c r="AG1013" s="54">
        <v>9062200</v>
      </c>
      <c r="AH1013" s="107">
        <f t="shared" si="94"/>
        <v>3.4655066767024012E-2</v>
      </c>
      <c r="AL1013" s="10">
        <v>43104</v>
      </c>
      <c r="AM1013">
        <v>2723.98999</v>
      </c>
      <c r="AN1013">
        <v>3697340000</v>
      </c>
      <c r="AO1013" s="107">
        <f t="shared" si="95"/>
        <v>7.033767403822333E-3</v>
      </c>
    </row>
    <row r="1014" spans="1:41" x14ac:dyDescent="0.15">
      <c r="A1014" s="10">
        <v>43105</v>
      </c>
      <c r="B1014" s="9">
        <v>61.457000999999998</v>
      </c>
      <c r="C1014">
        <v>70894000</v>
      </c>
      <c r="D1014" s="107">
        <f t="shared" si="91"/>
        <v>1.4424670673403028E-2</v>
      </c>
      <c r="H1014" s="90">
        <v>43381</v>
      </c>
      <c r="I1014" s="54">
        <v>129.11999499999999</v>
      </c>
      <c r="J1014" s="54">
        <v>1121200</v>
      </c>
      <c r="K1014" s="107">
        <f t="shared" si="96"/>
        <v>-1.0920043793372192E-2</v>
      </c>
      <c r="O1014" s="90">
        <v>44524</v>
      </c>
      <c r="P1014" s="54">
        <v>27.790001</v>
      </c>
      <c r="Q1014" s="54">
        <v>1545800</v>
      </c>
      <c r="R1014" s="107">
        <f t="shared" si="92"/>
        <v>5.0377472098688258E-3</v>
      </c>
      <c r="W1014" s="90">
        <v>42741</v>
      </c>
      <c r="X1014" s="54">
        <v>40.473888000000002</v>
      </c>
      <c r="Y1014" s="54">
        <v>345380</v>
      </c>
      <c r="Z1014" s="107">
        <f t="shared" si="93"/>
        <v>2.192944745016856E-3</v>
      </c>
      <c r="AE1014" s="90">
        <v>42741</v>
      </c>
      <c r="AF1014" s="54">
        <v>28.600491999999999</v>
      </c>
      <c r="AG1014" s="54">
        <v>13351400</v>
      </c>
      <c r="AH1014" s="107">
        <f t="shared" si="94"/>
        <v>-9.6617219032455459E-3</v>
      </c>
      <c r="AL1014" s="10">
        <v>43105</v>
      </c>
      <c r="AM1014">
        <v>2743.1499020000001</v>
      </c>
      <c r="AN1014">
        <v>3239280000</v>
      </c>
      <c r="AO1014" s="107">
        <f t="shared" si="95"/>
        <v>1.6623440799481415E-3</v>
      </c>
    </row>
    <row r="1015" spans="1:41" x14ac:dyDescent="0.15">
      <c r="A1015" s="10">
        <v>43108</v>
      </c>
      <c r="B1015" s="9">
        <v>62.343497999999997</v>
      </c>
      <c r="C1015">
        <v>85590000</v>
      </c>
      <c r="D1015" s="107">
        <f t="shared" si="91"/>
        <v>4.6757081227621899E-3</v>
      </c>
      <c r="H1015" s="90">
        <v>43382</v>
      </c>
      <c r="I1015" s="54">
        <v>127.709999</v>
      </c>
      <c r="J1015" s="54">
        <v>859800</v>
      </c>
      <c r="K1015" s="107">
        <f t="shared" si="96"/>
        <v>-6.3581575942225133E-2</v>
      </c>
      <c r="O1015" s="90">
        <v>44526</v>
      </c>
      <c r="P1015" s="54">
        <v>27.93</v>
      </c>
      <c r="Q1015" s="54">
        <v>1002100</v>
      </c>
      <c r="R1015" s="107">
        <f t="shared" si="92"/>
        <v>-5.6569996419620461E-2</v>
      </c>
      <c r="W1015" s="90">
        <v>42744</v>
      </c>
      <c r="X1015" s="54">
        <v>40.562645000000003</v>
      </c>
      <c r="Y1015" s="54">
        <v>420580</v>
      </c>
      <c r="Z1015" s="107">
        <f t="shared" si="93"/>
        <v>5.0328325482719372E-2</v>
      </c>
      <c r="AE1015" s="90">
        <v>42744</v>
      </c>
      <c r="AF1015" s="54">
        <v>28.324162000000001</v>
      </c>
      <c r="AG1015" s="54">
        <v>10532200</v>
      </c>
      <c r="AH1015" s="107">
        <f t="shared" si="94"/>
        <v>-1.6260322194174726E-2</v>
      </c>
      <c r="AL1015" s="10">
        <v>43108</v>
      </c>
      <c r="AM1015">
        <v>2747.709961</v>
      </c>
      <c r="AN1015">
        <v>3246160000</v>
      </c>
      <c r="AO1015" s="107">
        <f t="shared" si="95"/>
        <v>1.302931550569042E-3</v>
      </c>
    </row>
    <row r="1016" spans="1:41" x14ac:dyDescent="0.15">
      <c r="A1016" s="10">
        <v>43109</v>
      </c>
      <c r="B1016" s="9">
        <v>62.634998000000003</v>
      </c>
      <c r="C1016">
        <v>73226000</v>
      </c>
      <c r="D1016" s="107">
        <f t="shared" si="91"/>
        <v>1.3012054378926941E-3</v>
      </c>
      <c r="H1016" s="90">
        <v>43383</v>
      </c>
      <c r="I1016" s="54">
        <v>119.589996</v>
      </c>
      <c r="J1016" s="54">
        <v>2106600</v>
      </c>
      <c r="K1016" s="107">
        <f t="shared" si="96"/>
        <v>-3.001919993374691E-2</v>
      </c>
      <c r="O1016" s="90">
        <v>44529</v>
      </c>
      <c r="P1016" s="54">
        <v>26.35</v>
      </c>
      <c r="Q1016" s="54">
        <v>2440700</v>
      </c>
      <c r="R1016" s="107">
        <f t="shared" si="92"/>
        <v>-5.5028462998102601E-2</v>
      </c>
      <c r="W1016" s="90">
        <v>42745</v>
      </c>
      <c r="X1016" s="54">
        <v>42.604095000000001</v>
      </c>
      <c r="Y1016" s="54">
        <v>903010</v>
      </c>
      <c r="Z1016" s="107">
        <f t="shared" si="93"/>
        <v>-2.499996772610702E-2</v>
      </c>
      <c r="AE1016" s="90">
        <v>42745</v>
      </c>
      <c r="AF1016" s="54">
        <v>27.863602</v>
      </c>
      <c r="AG1016" s="54">
        <v>13833100</v>
      </c>
      <c r="AH1016" s="107">
        <f t="shared" si="94"/>
        <v>5.2893017923525409E-3</v>
      </c>
      <c r="AL1016" s="10">
        <v>43109</v>
      </c>
      <c r="AM1016">
        <v>2751.290039</v>
      </c>
      <c r="AN1016">
        <v>3467460000</v>
      </c>
      <c r="AO1016" s="107">
        <f t="shared" si="95"/>
        <v>-1.1122269759360481E-3</v>
      </c>
    </row>
    <row r="1017" spans="1:41" x14ac:dyDescent="0.15">
      <c r="A1017" s="10">
        <v>43110</v>
      </c>
      <c r="B1017" s="9">
        <v>62.716498999999999</v>
      </c>
      <c r="C1017">
        <v>53720000</v>
      </c>
      <c r="D1017" s="107">
        <f t="shared" si="91"/>
        <v>1.7818293715661682E-2</v>
      </c>
      <c r="H1017" s="90">
        <v>43384</v>
      </c>
      <c r="I1017" s="54">
        <v>116</v>
      </c>
      <c r="J1017" s="54">
        <v>1952000</v>
      </c>
      <c r="K1017" s="107">
        <f t="shared" si="96"/>
        <v>5.7499982758620671E-2</v>
      </c>
      <c r="O1017" s="90">
        <v>44530</v>
      </c>
      <c r="P1017" s="54">
        <v>24.9</v>
      </c>
      <c r="Q1017" s="54">
        <v>2572700</v>
      </c>
      <c r="R1017" s="107">
        <f t="shared" si="92"/>
        <v>-9.3574297188754985E-2</v>
      </c>
      <c r="W1017" s="90">
        <v>42746</v>
      </c>
      <c r="X1017" s="54">
        <v>41.538994000000002</v>
      </c>
      <c r="Y1017" s="54">
        <v>520230</v>
      </c>
      <c r="Z1017" s="107">
        <f t="shared" si="93"/>
        <v>-1.9230894229167017E-2</v>
      </c>
      <c r="AE1017" s="90">
        <v>42746</v>
      </c>
      <c r="AF1017" s="54">
        <v>28.010981000000001</v>
      </c>
      <c r="AG1017" s="54">
        <v>8169000</v>
      </c>
      <c r="AH1017" s="107">
        <f t="shared" si="94"/>
        <v>-1.9730119412811886E-3</v>
      </c>
      <c r="AL1017" s="10">
        <v>43110</v>
      </c>
      <c r="AM1017">
        <v>2748.2299800000001</v>
      </c>
      <c r="AN1017">
        <v>3579900000</v>
      </c>
      <c r="AO1017" s="107">
        <f t="shared" si="95"/>
        <v>7.0336467983658224E-3</v>
      </c>
    </row>
    <row r="1018" spans="1:41" x14ac:dyDescent="0.15">
      <c r="A1018" s="10">
        <v>43111</v>
      </c>
      <c r="B1018" s="9">
        <v>63.834000000000003</v>
      </c>
      <c r="C1018">
        <v>62500000</v>
      </c>
      <c r="D1018" s="107">
        <f t="shared" si="91"/>
        <v>2.2339223611241632E-2</v>
      </c>
      <c r="H1018" s="90">
        <v>43385</v>
      </c>
      <c r="I1018" s="54">
        <v>122.66999800000001</v>
      </c>
      <c r="J1018" s="54">
        <v>1792100</v>
      </c>
      <c r="K1018" s="107">
        <f t="shared" si="96"/>
        <v>-1.3206122331558268E-2</v>
      </c>
      <c r="O1018" s="90">
        <v>44531</v>
      </c>
      <c r="P1018" s="54">
        <v>22.57</v>
      </c>
      <c r="Q1018" s="54">
        <v>3920900</v>
      </c>
      <c r="R1018" s="107">
        <f t="shared" si="92"/>
        <v>1.6836552946388972E-2</v>
      </c>
      <c r="W1018" s="90">
        <v>42747</v>
      </c>
      <c r="X1018" s="54">
        <v>40.740161999999998</v>
      </c>
      <c r="Y1018" s="54">
        <v>400350</v>
      </c>
      <c r="Z1018" s="107">
        <f t="shared" si="93"/>
        <v>8.7144965206569225E-3</v>
      </c>
      <c r="AE1018" s="90">
        <v>42747</v>
      </c>
      <c r="AF1018" s="54">
        <v>27.955715000000001</v>
      </c>
      <c r="AG1018" s="54">
        <v>7890400</v>
      </c>
      <c r="AH1018" s="107">
        <f t="shared" si="94"/>
        <v>-1.9769481839402303E-3</v>
      </c>
      <c r="AL1018" s="10">
        <v>43111</v>
      </c>
      <c r="AM1018">
        <v>2767.5600589999999</v>
      </c>
      <c r="AN1018">
        <v>3645690000</v>
      </c>
      <c r="AO1018" s="107">
        <f t="shared" si="95"/>
        <v>6.7496027554139193E-3</v>
      </c>
    </row>
    <row r="1019" spans="1:41" x14ac:dyDescent="0.15">
      <c r="A1019" s="10">
        <v>43112</v>
      </c>
      <c r="B1019" s="9">
        <v>65.260002</v>
      </c>
      <c r="C1019">
        <v>108874000</v>
      </c>
      <c r="D1019" s="107">
        <f t="shared" si="91"/>
        <v>-2.6058840758225177E-4</v>
      </c>
      <c r="H1019" s="90">
        <v>43388</v>
      </c>
      <c r="I1019" s="54">
        <v>121.050003</v>
      </c>
      <c r="J1019" s="54">
        <v>1450300</v>
      </c>
      <c r="K1019" s="107">
        <f t="shared" si="96"/>
        <v>3.3539842208843096E-2</v>
      </c>
      <c r="O1019" s="90">
        <v>44532</v>
      </c>
      <c r="P1019" s="54">
        <v>22.950001</v>
      </c>
      <c r="Q1019" s="54">
        <v>3751200</v>
      </c>
      <c r="R1019" s="107">
        <f t="shared" si="92"/>
        <v>9.5860126542042234E-3</v>
      </c>
      <c r="W1019" s="90">
        <v>42748</v>
      </c>
      <c r="X1019" s="54">
        <v>41.095191999999997</v>
      </c>
      <c r="Y1019" s="54">
        <v>246150</v>
      </c>
      <c r="Z1019" s="107">
        <f t="shared" si="93"/>
        <v>1.511892194103881E-2</v>
      </c>
      <c r="AE1019" s="90">
        <v>42748</v>
      </c>
      <c r="AF1019" s="54">
        <v>27.900448000000001</v>
      </c>
      <c r="AG1019" s="54">
        <v>7822800</v>
      </c>
      <c r="AH1019" s="107">
        <f t="shared" si="94"/>
        <v>0</v>
      </c>
      <c r="AL1019" s="10">
        <v>43112</v>
      </c>
      <c r="AM1019">
        <v>2786.23999</v>
      </c>
      <c r="AN1019">
        <v>3587220000</v>
      </c>
      <c r="AO1019" s="107">
        <f t="shared" si="95"/>
        <v>-3.5244874939864834E-3</v>
      </c>
    </row>
    <row r="1020" spans="1:41" x14ac:dyDescent="0.15">
      <c r="A1020" s="10">
        <v>43116</v>
      </c>
      <c r="B1020" s="9">
        <v>65.242996000000005</v>
      </c>
      <c r="C1020">
        <v>144414000</v>
      </c>
      <c r="D1020" s="107">
        <f t="shared" si="91"/>
        <v>-7.5563053542176961E-3</v>
      </c>
      <c r="H1020" s="90">
        <v>43389</v>
      </c>
      <c r="I1020" s="54">
        <v>125.110001</v>
      </c>
      <c r="J1020" s="54">
        <v>929800</v>
      </c>
      <c r="K1020" s="107">
        <f t="shared" si="96"/>
        <v>-3.1972024362784124E-3</v>
      </c>
      <c r="O1020" s="90">
        <v>44533</v>
      </c>
      <c r="P1020" s="54">
        <v>23.17</v>
      </c>
      <c r="Q1020" s="54">
        <v>4302100</v>
      </c>
      <c r="R1020" s="107">
        <f t="shared" si="92"/>
        <v>3.0211523521795236E-2</v>
      </c>
      <c r="W1020" s="90">
        <v>42752</v>
      </c>
      <c r="X1020" s="54">
        <v>41.716507</v>
      </c>
      <c r="Y1020" s="54">
        <v>584950</v>
      </c>
      <c r="Z1020" s="107">
        <f t="shared" si="93"/>
        <v>-3.4042447513642604E-2</v>
      </c>
      <c r="AE1020" s="90">
        <v>42752</v>
      </c>
      <c r="AF1020" s="54">
        <v>27.900448000000001</v>
      </c>
      <c r="AG1020" s="54">
        <v>7447100</v>
      </c>
      <c r="AH1020" s="107">
        <f t="shared" si="94"/>
        <v>3.3013806803388057E-3</v>
      </c>
      <c r="AL1020" s="10">
        <v>43116</v>
      </c>
      <c r="AM1020">
        <v>2776.419922</v>
      </c>
      <c r="AN1020">
        <v>4362880000</v>
      </c>
      <c r="AO1020" s="107">
        <f t="shared" si="95"/>
        <v>9.4150516616267055E-3</v>
      </c>
    </row>
    <row r="1021" spans="1:41" x14ac:dyDescent="0.15">
      <c r="A1021" s="10">
        <v>43117</v>
      </c>
      <c r="B1021" s="9">
        <v>64.75</v>
      </c>
      <c r="C1021">
        <v>105076000</v>
      </c>
      <c r="D1021" s="107">
        <f t="shared" si="91"/>
        <v>-1.2972972972973285E-3</v>
      </c>
      <c r="H1021" s="90">
        <v>43390</v>
      </c>
      <c r="I1021" s="54">
        <v>124.709999</v>
      </c>
      <c r="J1021" s="54">
        <v>809300</v>
      </c>
      <c r="K1021" s="107">
        <f t="shared" si="96"/>
        <v>-1.1626950618450427E-2</v>
      </c>
      <c r="O1021" s="90">
        <v>44536</v>
      </c>
      <c r="P1021" s="54">
        <v>23.870000999999998</v>
      </c>
      <c r="Q1021" s="54">
        <v>5040800</v>
      </c>
      <c r="R1021" s="107">
        <f t="shared" si="92"/>
        <v>4.6082863590998668E-2</v>
      </c>
      <c r="W1021" s="90">
        <v>42753</v>
      </c>
      <c r="X1021" s="54">
        <v>40.296374999999998</v>
      </c>
      <c r="Y1021" s="54">
        <v>591370</v>
      </c>
      <c r="Z1021" s="107">
        <f t="shared" si="93"/>
        <v>-1.7621411355239758E-2</v>
      </c>
      <c r="AE1021" s="90">
        <v>42753</v>
      </c>
      <c r="AF1021" s="54">
        <v>27.992557999999999</v>
      </c>
      <c r="AG1021" s="54">
        <v>9523600</v>
      </c>
      <c r="AH1021" s="107">
        <f t="shared" si="94"/>
        <v>1.0858886136808188E-2</v>
      </c>
      <c r="AL1021" s="10">
        <v>43117</v>
      </c>
      <c r="AM1021">
        <v>2802.5600589999999</v>
      </c>
      <c r="AN1021">
        <v>3790340000</v>
      </c>
      <c r="AO1021" s="107">
        <f t="shared" si="95"/>
        <v>-1.6163899808150362E-3</v>
      </c>
    </row>
    <row r="1022" spans="1:41" x14ac:dyDescent="0.15">
      <c r="A1022" s="10">
        <v>43118</v>
      </c>
      <c r="B1022" s="9">
        <v>64.665999999999997</v>
      </c>
      <c r="C1022">
        <v>80538000</v>
      </c>
      <c r="D1022" s="107">
        <f t="shared" si="91"/>
        <v>9.7417499149465847E-4</v>
      </c>
      <c r="H1022" s="90">
        <v>43391</v>
      </c>
      <c r="I1022" s="54">
        <v>123.260002</v>
      </c>
      <c r="J1022" s="54">
        <v>603000</v>
      </c>
      <c r="K1022" s="107">
        <f t="shared" si="96"/>
        <v>-5.9224646126485592E-3</v>
      </c>
      <c r="O1022" s="90">
        <v>44537</v>
      </c>
      <c r="P1022" s="54">
        <v>24.969999000000001</v>
      </c>
      <c r="Q1022" s="54">
        <v>10090700</v>
      </c>
      <c r="R1022" s="107">
        <f t="shared" si="92"/>
        <v>-0.23908687381204941</v>
      </c>
      <c r="W1022" s="90">
        <v>42754</v>
      </c>
      <c r="X1022" s="54">
        <v>39.586295999999997</v>
      </c>
      <c r="Y1022" s="54">
        <v>585050</v>
      </c>
      <c r="Z1022" s="107">
        <f t="shared" si="93"/>
        <v>4.4844054114081544E-3</v>
      </c>
      <c r="AE1022" s="90">
        <v>42754</v>
      </c>
      <c r="AF1022" s="54">
        <v>28.296526</v>
      </c>
      <c r="AG1022" s="54">
        <v>14112400</v>
      </c>
      <c r="AH1022" s="107">
        <f t="shared" si="94"/>
        <v>-2.6042066082598847E-3</v>
      </c>
      <c r="AL1022" s="10">
        <v>43118</v>
      </c>
      <c r="AM1022">
        <v>2798.030029</v>
      </c>
      <c r="AN1022">
        <v>3703300000</v>
      </c>
      <c r="AO1022" s="107">
        <f t="shared" si="95"/>
        <v>4.3852352808326778E-3</v>
      </c>
    </row>
    <row r="1023" spans="1:41" x14ac:dyDescent="0.15">
      <c r="A1023" s="10">
        <v>43119</v>
      </c>
      <c r="B1023" s="9">
        <v>64.728995999999995</v>
      </c>
      <c r="C1023">
        <v>91570000</v>
      </c>
      <c r="D1023" s="107">
        <f t="shared" si="91"/>
        <v>2.5282409756517854E-2</v>
      </c>
      <c r="H1023" s="90">
        <v>43392</v>
      </c>
      <c r="I1023" s="54">
        <v>122.529999</v>
      </c>
      <c r="J1023" s="54">
        <v>939900</v>
      </c>
      <c r="K1023" s="107">
        <f t="shared" si="96"/>
        <v>1.7546731555918793E-2</v>
      </c>
      <c r="O1023" s="90">
        <v>44538</v>
      </c>
      <c r="P1023" s="54">
        <v>19</v>
      </c>
      <c r="Q1023" s="54">
        <v>31345400</v>
      </c>
      <c r="R1023" s="107">
        <f t="shared" si="92"/>
        <v>5.5263105263157808E-2</v>
      </c>
      <c r="W1023" s="90">
        <v>42755</v>
      </c>
      <c r="X1023" s="54">
        <v>39.763817000000003</v>
      </c>
      <c r="Y1023" s="54">
        <v>694070</v>
      </c>
      <c r="Z1023" s="107">
        <f t="shared" si="93"/>
        <v>-1.3392753517601164E-2</v>
      </c>
      <c r="AE1023" s="90">
        <v>42755</v>
      </c>
      <c r="AF1023" s="54">
        <v>28.222836000000001</v>
      </c>
      <c r="AG1023" s="54">
        <v>8496300</v>
      </c>
      <c r="AH1023" s="107">
        <f t="shared" si="94"/>
        <v>-1.2075575962670837E-2</v>
      </c>
      <c r="AL1023" s="10">
        <v>43119</v>
      </c>
      <c r="AM1023">
        <v>2810.3000489999999</v>
      </c>
      <c r="AN1023">
        <v>3724230000</v>
      </c>
      <c r="AO1023" s="107">
        <f t="shared" si="95"/>
        <v>8.0667265433336244E-3</v>
      </c>
    </row>
    <row r="1024" spans="1:41" x14ac:dyDescent="0.15">
      <c r="A1024" s="10">
        <v>43122</v>
      </c>
      <c r="B1024" s="9">
        <v>66.365500999999995</v>
      </c>
      <c r="C1024">
        <v>82802000</v>
      </c>
      <c r="D1024" s="107">
        <f t="shared" si="91"/>
        <v>2.6542374779932709E-2</v>
      </c>
      <c r="H1024" s="90">
        <v>43395</v>
      </c>
      <c r="I1024" s="54">
        <v>124.68</v>
      </c>
      <c r="J1024" s="54">
        <v>1609600</v>
      </c>
      <c r="K1024" s="107">
        <f t="shared" si="96"/>
        <v>-3.8498580365736279E-2</v>
      </c>
      <c r="O1024" s="90">
        <v>44539</v>
      </c>
      <c r="P1024" s="54">
        <v>20.049999</v>
      </c>
      <c r="Q1024" s="54">
        <v>13124000</v>
      </c>
      <c r="R1024" s="107">
        <f t="shared" si="92"/>
        <v>-4.8379004906683565E-2</v>
      </c>
      <c r="W1024" s="90">
        <v>42758</v>
      </c>
      <c r="X1024" s="54">
        <v>39.231270000000002</v>
      </c>
      <c r="Y1024" s="54">
        <v>302630</v>
      </c>
      <c r="Z1024" s="107">
        <f t="shared" si="93"/>
        <v>3.3936576613502467E-2</v>
      </c>
      <c r="AE1024" s="90">
        <v>42758</v>
      </c>
      <c r="AF1024" s="54">
        <v>27.882028999999999</v>
      </c>
      <c r="AG1024" s="54">
        <v>9341100</v>
      </c>
      <c r="AH1024" s="107">
        <f t="shared" si="94"/>
        <v>-9.2501876387833804E-3</v>
      </c>
      <c r="AL1024" s="10">
        <v>43122</v>
      </c>
      <c r="AM1024">
        <v>2832.969971</v>
      </c>
      <c r="AN1024">
        <v>3489480000</v>
      </c>
      <c r="AO1024" s="107">
        <f t="shared" si="95"/>
        <v>2.1743654408823421E-3</v>
      </c>
    </row>
    <row r="1025" spans="1:41" x14ac:dyDescent="0.15">
      <c r="A1025" s="10">
        <v>43123</v>
      </c>
      <c r="B1025" s="9">
        <v>68.126998999999998</v>
      </c>
      <c r="C1025">
        <v>103386000</v>
      </c>
      <c r="D1025" s="107">
        <f t="shared" si="91"/>
        <v>-3.6915614028439903E-3</v>
      </c>
      <c r="H1025" s="90">
        <v>43396</v>
      </c>
      <c r="I1025" s="54">
        <v>119.879997</v>
      </c>
      <c r="J1025" s="54">
        <v>1526000</v>
      </c>
      <c r="K1025" s="107">
        <f t="shared" si="96"/>
        <v>-8.1915242290171331E-2</v>
      </c>
      <c r="O1025" s="90">
        <v>44540</v>
      </c>
      <c r="P1025" s="54">
        <v>19.079999999999998</v>
      </c>
      <c r="Q1025" s="54">
        <v>6376800</v>
      </c>
      <c r="R1025" s="107">
        <f t="shared" si="92"/>
        <v>-8.3857442348006517E-3</v>
      </c>
      <c r="W1025" s="90">
        <v>42759</v>
      </c>
      <c r="X1025" s="54">
        <v>40.562645000000003</v>
      </c>
      <c r="Y1025" s="54">
        <v>499080</v>
      </c>
      <c r="Z1025" s="107">
        <f t="shared" si="93"/>
        <v>-1.0940854571983682E-2</v>
      </c>
      <c r="AE1025" s="90">
        <v>42759</v>
      </c>
      <c r="AF1025" s="54">
        <v>27.624115</v>
      </c>
      <c r="AG1025" s="54">
        <v>16925400</v>
      </c>
      <c r="AH1025" s="107">
        <f t="shared" si="94"/>
        <v>8.0025731141071255E-3</v>
      </c>
      <c r="AL1025" s="10">
        <v>43123</v>
      </c>
      <c r="AM1025">
        <v>2839.1298830000001</v>
      </c>
      <c r="AN1025">
        <v>3541140000</v>
      </c>
      <c r="AO1025" s="107">
        <f t="shared" si="95"/>
        <v>-5.5997579030098166E-4</v>
      </c>
    </row>
    <row r="1026" spans="1:41" x14ac:dyDescent="0.15">
      <c r="A1026" s="10">
        <v>43124</v>
      </c>
      <c r="B1026" s="9">
        <v>67.875504000000006</v>
      </c>
      <c r="C1026">
        <v>136150000</v>
      </c>
      <c r="D1026" s="107">
        <f t="shared" si="91"/>
        <v>1.5056904770828439E-2</v>
      </c>
      <c r="H1026" s="90">
        <v>43397</v>
      </c>
      <c r="I1026" s="54">
        <v>110.05999799999999</v>
      </c>
      <c r="J1026" s="54">
        <v>1916800</v>
      </c>
      <c r="K1026" s="107">
        <f t="shared" si="96"/>
        <v>5.0881392892629496E-2</v>
      </c>
      <c r="O1026" s="90">
        <v>44543</v>
      </c>
      <c r="P1026" s="54">
        <v>18.920000000000002</v>
      </c>
      <c r="Q1026" s="54">
        <v>3846900</v>
      </c>
      <c r="R1026" s="107">
        <f t="shared" si="92"/>
        <v>-2.2198731501057223E-2</v>
      </c>
      <c r="W1026" s="90">
        <v>42760</v>
      </c>
      <c r="X1026" s="54">
        <v>40.118855000000003</v>
      </c>
      <c r="Y1026" s="54">
        <v>315340</v>
      </c>
      <c r="Z1026" s="107">
        <f t="shared" si="93"/>
        <v>-3.3185867343422548E-2</v>
      </c>
      <c r="AE1026" s="90">
        <v>42760</v>
      </c>
      <c r="AF1026" s="54">
        <v>27.845179000000002</v>
      </c>
      <c r="AG1026" s="54">
        <v>20148200</v>
      </c>
      <c r="AH1026" s="107">
        <f t="shared" si="94"/>
        <v>4.995047796245089E-2</v>
      </c>
      <c r="AL1026" s="10">
        <v>43124</v>
      </c>
      <c r="AM1026">
        <v>2837.540039</v>
      </c>
      <c r="AN1026">
        <v>4079270000</v>
      </c>
      <c r="AO1026" s="107">
        <f t="shared" si="95"/>
        <v>6.0262092393337241E-4</v>
      </c>
    </row>
    <row r="1027" spans="1:41" x14ac:dyDescent="0.15">
      <c r="A1027" s="10">
        <v>43125</v>
      </c>
      <c r="B1027" s="9">
        <v>68.897498999999996</v>
      </c>
      <c r="C1027">
        <v>95060000</v>
      </c>
      <c r="D1027" s="107">
        <f t="shared" ref="D1027:D1090" si="97">B1028/B1027-1</f>
        <v>1.7489778547694623E-2</v>
      </c>
      <c r="H1027" s="90">
        <v>43398</v>
      </c>
      <c r="I1027" s="54">
        <v>115.660004</v>
      </c>
      <c r="J1027" s="54">
        <v>1364000</v>
      </c>
      <c r="K1027" s="107">
        <f t="shared" si="96"/>
        <v>-5.9917004671727336E-2</v>
      </c>
      <c r="O1027" s="90">
        <v>44544</v>
      </c>
      <c r="P1027" s="54">
        <v>18.5</v>
      </c>
      <c r="Q1027" s="54">
        <v>2532700</v>
      </c>
      <c r="R1027" s="107">
        <f t="shared" ref="R1027:R1090" si="98">P1028/P1027-1</f>
        <v>-2.1622162162162617E-3</v>
      </c>
      <c r="W1027" s="90">
        <v>42761</v>
      </c>
      <c r="X1027" s="54">
        <v>38.787475999999998</v>
      </c>
      <c r="Y1027" s="54">
        <v>810010</v>
      </c>
      <c r="Z1027" s="107">
        <f t="shared" si="93"/>
        <v>-1.3729973045938815E-2</v>
      </c>
      <c r="AE1027" s="90">
        <v>42761</v>
      </c>
      <c r="AF1027" s="54">
        <v>29.236059000000001</v>
      </c>
      <c r="AG1027" s="54">
        <v>32044400</v>
      </c>
      <c r="AH1027" s="107">
        <f t="shared" si="94"/>
        <v>2.4259562480702268E-2</v>
      </c>
      <c r="AL1027" s="10">
        <v>43125</v>
      </c>
      <c r="AM1027">
        <v>2839.25</v>
      </c>
      <c r="AN1027">
        <v>3873100000</v>
      </c>
      <c r="AO1027" s="107">
        <f t="shared" si="95"/>
        <v>1.1841196442722524E-2</v>
      </c>
    </row>
    <row r="1028" spans="1:41" x14ac:dyDescent="0.15">
      <c r="A1028" s="10">
        <v>43126</v>
      </c>
      <c r="B1028" s="9">
        <v>70.102501000000004</v>
      </c>
      <c r="C1028">
        <v>97146000</v>
      </c>
      <c r="D1028" s="107">
        <f t="shared" si="97"/>
        <v>1.1147990283542075E-2</v>
      </c>
      <c r="H1028" s="90">
        <v>43399</v>
      </c>
      <c r="I1028" s="54">
        <v>108.730003</v>
      </c>
      <c r="J1028" s="54">
        <v>1903100</v>
      </c>
      <c r="K1028" s="107">
        <f t="shared" si="96"/>
        <v>-5.6378228923620988E-2</v>
      </c>
      <c r="O1028" s="90">
        <v>44545</v>
      </c>
      <c r="P1028" s="54">
        <v>18.459999</v>
      </c>
      <c r="Q1028" s="54">
        <v>3225600</v>
      </c>
      <c r="R1028" s="107">
        <f t="shared" si="98"/>
        <v>-1.7876490675866163E-2</v>
      </c>
      <c r="W1028" s="90">
        <v>42762</v>
      </c>
      <c r="X1028" s="54">
        <v>38.254925</v>
      </c>
      <c r="Y1028" s="54">
        <v>355040</v>
      </c>
      <c r="Z1028" s="107">
        <f t="shared" ref="Z1028:Z1091" si="99">X1029/X1028-1</f>
        <v>2.5522073301672998E-2</v>
      </c>
      <c r="AE1028" s="90">
        <v>42762</v>
      </c>
      <c r="AF1028" s="54">
        <v>29.945312999999999</v>
      </c>
      <c r="AG1028" s="54">
        <v>17406700</v>
      </c>
      <c r="AH1028" s="107">
        <f t="shared" ref="AH1028:AH1091" si="100">AF1029/AF1028-1</f>
        <v>-1.0458197581705075E-2</v>
      </c>
      <c r="AL1028" s="10">
        <v>43126</v>
      </c>
      <c r="AM1028">
        <v>2872.8701169999999</v>
      </c>
      <c r="AN1028">
        <v>3474680000</v>
      </c>
      <c r="AO1028" s="107">
        <f t="shared" ref="AO1028:AO1091" si="101">AM1029/AM1028-1</f>
        <v>-6.7319743713982749E-3</v>
      </c>
    </row>
    <row r="1029" spans="1:41" x14ac:dyDescent="0.15">
      <c r="A1029" s="10">
        <v>43129</v>
      </c>
      <c r="B1029" s="9">
        <v>70.884003000000007</v>
      </c>
      <c r="C1029">
        <v>114038000</v>
      </c>
      <c r="D1029" s="107">
        <f t="shared" si="97"/>
        <v>1.4206251867575626E-2</v>
      </c>
      <c r="H1029" s="90">
        <v>43402</v>
      </c>
      <c r="I1029" s="54">
        <v>102.599998</v>
      </c>
      <c r="J1029" s="54">
        <v>2406000</v>
      </c>
      <c r="K1029" s="107">
        <f t="shared" ref="K1029:K1092" si="102">I1030/I1029-1</f>
        <v>3.7524357456615087E-2</v>
      </c>
      <c r="O1029" s="90">
        <v>44546</v>
      </c>
      <c r="P1029" s="54">
        <v>18.129999000000002</v>
      </c>
      <c r="Q1029" s="54">
        <v>3059900</v>
      </c>
      <c r="R1029" s="107">
        <f t="shared" si="98"/>
        <v>3.1991176612861327E-2</v>
      </c>
      <c r="W1029" s="90">
        <v>42765</v>
      </c>
      <c r="X1029" s="54">
        <v>39.231270000000002</v>
      </c>
      <c r="Y1029" s="54">
        <v>405920</v>
      </c>
      <c r="Z1029" s="107">
        <f t="shared" si="99"/>
        <v>6.7872643429589541E-3</v>
      </c>
      <c r="AE1029" s="90">
        <v>42765</v>
      </c>
      <c r="AF1029" s="54">
        <v>29.632138999999999</v>
      </c>
      <c r="AG1029" s="54">
        <v>11247700</v>
      </c>
      <c r="AH1029" s="107">
        <f t="shared" si="100"/>
        <v>-1.0568828662689489E-2</v>
      </c>
      <c r="AL1029" s="10">
        <v>43129</v>
      </c>
      <c r="AM1029">
        <v>2853.530029</v>
      </c>
      <c r="AN1029">
        <v>3587420000</v>
      </c>
      <c r="AO1029" s="107">
        <f t="shared" si="101"/>
        <v>-1.0898815391439554E-2</v>
      </c>
    </row>
    <row r="1030" spans="1:41" x14ac:dyDescent="0.15">
      <c r="A1030" s="10">
        <v>43130</v>
      </c>
      <c r="B1030" s="9">
        <v>71.890998999999994</v>
      </c>
      <c r="C1030">
        <v>117438000</v>
      </c>
      <c r="D1030" s="107">
        <f t="shared" si="97"/>
        <v>9.0901922228121546E-3</v>
      </c>
      <c r="H1030" s="90">
        <v>43403</v>
      </c>
      <c r="I1030" s="54">
        <v>106.449997</v>
      </c>
      <c r="J1030" s="54">
        <v>2170500</v>
      </c>
      <c r="K1030" s="107">
        <f t="shared" si="102"/>
        <v>3.6073312430436211E-2</v>
      </c>
      <c r="O1030" s="90">
        <v>44547</v>
      </c>
      <c r="P1030" s="54">
        <v>18.709999</v>
      </c>
      <c r="Q1030" s="54">
        <v>6835600</v>
      </c>
      <c r="R1030" s="107">
        <f t="shared" si="98"/>
        <v>-4.1154358158971616E-2</v>
      </c>
      <c r="W1030" s="90">
        <v>42766</v>
      </c>
      <c r="X1030" s="54">
        <v>39.497543</v>
      </c>
      <c r="Y1030" s="54">
        <v>450580</v>
      </c>
      <c r="Z1030" s="107">
        <f t="shared" si="99"/>
        <v>-3.3707792912587076E-2</v>
      </c>
      <c r="AE1030" s="90">
        <v>42766</v>
      </c>
      <c r="AF1030" s="54">
        <v>29.318961999999999</v>
      </c>
      <c r="AG1030" s="54">
        <v>9469100</v>
      </c>
      <c r="AH1030" s="107">
        <f t="shared" si="100"/>
        <v>1.099595545026455E-2</v>
      </c>
      <c r="AL1030" s="10">
        <v>43130</v>
      </c>
      <c r="AM1030">
        <v>2822.429932</v>
      </c>
      <c r="AN1030">
        <v>4012070000</v>
      </c>
      <c r="AO1030" s="107">
        <f t="shared" si="101"/>
        <v>4.8898538962904858E-4</v>
      </c>
    </row>
    <row r="1031" spans="1:41" x14ac:dyDescent="0.15">
      <c r="A1031" s="10">
        <v>43131</v>
      </c>
      <c r="B1031" s="9">
        <v>72.544501999999994</v>
      </c>
      <c r="C1031">
        <v>128494000</v>
      </c>
      <c r="D1031" s="107">
        <f t="shared" si="97"/>
        <v>-4.1967370594121589E-2</v>
      </c>
      <c r="H1031" s="90">
        <v>43404</v>
      </c>
      <c r="I1031" s="54">
        <v>110.290001</v>
      </c>
      <c r="J1031" s="54">
        <v>3324200</v>
      </c>
      <c r="K1031" s="107">
        <f t="shared" si="102"/>
        <v>-0.12811675466391559</v>
      </c>
      <c r="O1031" s="90">
        <v>44550</v>
      </c>
      <c r="P1031" s="54">
        <v>17.940000999999999</v>
      </c>
      <c r="Q1031" s="54">
        <v>2667600</v>
      </c>
      <c r="R1031" s="107">
        <f t="shared" si="98"/>
        <v>5.5183887670909426E-2</v>
      </c>
      <c r="W1031" s="90">
        <v>42767</v>
      </c>
      <c r="X1031" s="54">
        <v>38.166167999999999</v>
      </c>
      <c r="Y1031" s="54">
        <v>383800</v>
      </c>
      <c r="Z1031" s="107">
        <f t="shared" si="99"/>
        <v>9.3021128031507416E-3</v>
      </c>
      <c r="AE1031" s="90">
        <v>42767</v>
      </c>
      <c r="AF1031" s="54">
        <v>29.641352000000001</v>
      </c>
      <c r="AG1031" s="54">
        <v>9700200</v>
      </c>
      <c r="AH1031" s="107">
        <f t="shared" si="100"/>
        <v>-6.5260181114547011E-3</v>
      </c>
      <c r="AL1031" s="10">
        <v>43131</v>
      </c>
      <c r="AM1031">
        <v>2823.8100589999999</v>
      </c>
      <c r="AN1031">
        <v>4276270000</v>
      </c>
      <c r="AO1031" s="107">
        <f t="shared" si="101"/>
        <v>-6.4808856182341223E-4</v>
      </c>
    </row>
    <row r="1032" spans="1:41" x14ac:dyDescent="0.15">
      <c r="A1032" s="10">
        <v>43132</v>
      </c>
      <c r="B1032" s="9">
        <v>69.5</v>
      </c>
      <c r="C1032">
        <v>182276000</v>
      </c>
      <c r="D1032" s="107">
        <f t="shared" si="97"/>
        <v>2.8740978417266083E-2</v>
      </c>
      <c r="H1032" s="90">
        <v>43405</v>
      </c>
      <c r="I1032" s="54">
        <v>96.160004000000001</v>
      </c>
      <c r="J1032" s="54">
        <v>9948100</v>
      </c>
      <c r="K1032" s="107">
        <f t="shared" si="102"/>
        <v>-3.3277920828705509E-2</v>
      </c>
      <c r="O1032" s="90">
        <v>44551</v>
      </c>
      <c r="P1032" s="54">
        <v>18.93</v>
      </c>
      <c r="Q1032" s="54">
        <v>2826900</v>
      </c>
      <c r="R1032" s="107">
        <f t="shared" si="98"/>
        <v>-3.4865293185419977E-2</v>
      </c>
      <c r="W1032" s="90">
        <v>42768</v>
      </c>
      <c r="X1032" s="54">
        <v>38.521194000000001</v>
      </c>
      <c r="Y1032" s="54">
        <v>372610</v>
      </c>
      <c r="Z1032" s="107">
        <f t="shared" si="99"/>
        <v>6.9126102373668896E-3</v>
      </c>
      <c r="AE1032" s="90">
        <v>42768</v>
      </c>
      <c r="AF1032" s="54">
        <v>29.447911999999999</v>
      </c>
      <c r="AG1032" s="54">
        <v>6028600</v>
      </c>
      <c r="AH1032" s="107">
        <f t="shared" si="100"/>
        <v>3.1278278745194843E-3</v>
      </c>
      <c r="AL1032" s="10">
        <v>43132</v>
      </c>
      <c r="AM1032">
        <v>2821.9799800000001</v>
      </c>
      <c r="AN1032">
        <v>3977380000</v>
      </c>
      <c r="AO1032" s="107">
        <f t="shared" si="101"/>
        <v>-2.1208547694941515E-2</v>
      </c>
    </row>
    <row r="1033" spans="1:41" x14ac:dyDescent="0.15">
      <c r="A1033" s="10">
        <v>43133</v>
      </c>
      <c r="B1033" s="9">
        <v>71.497497999999993</v>
      </c>
      <c r="C1033">
        <v>222514000</v>
      </c>
      <c r="D1033" s="107">
        <f t="shared" si="97"/>
        <v>-2.79380126001052E-2</v>
      </c>
      <c r="H1033" s="90">
        <v>43406</v>
      </c>
      <c r="I1033" s="54">
        <v>92.959998999999996</v>
      </c>
      <c r="J1033" s="54">
        <v>4328000</v>
      </c>
      <c r="K1033" s="107">
        <f t="shared" si="102"/>
        <v>4.3889867081431611E-2</v>
      </c>
      <c r="O1033" s="90">
        <v>44552</v>
      </c>
      <c r="P1033" s="54">
        <v>18.27</v>
      </c>
      <c r="Q1033" s="54">
        <v>2284000</v>
      </c>
      <c r="R1033" s="107">
        <f t="shared" si="98"/>
        <v>8.0459770114942541E-2</v>
      </c>
      <c r="W1033" s="90">
        <v>42769</v>
      </c>
      <c r="X1033" s="54">
        <v>38.787475999999998</v>
      </c>
      <c r="Y1033" s="54">
        <v>302620</v>
      </c>
      <c r="Z1033" s="107">
        <f t="shared" si="99"/>
        <v>-1.8306527601847478E-2</v>
      </c>
      <c r="AE1033" s="90">
        <v>42769</v>
      </c>
      <c r="AF1033" s="54">
        <v>29.540019999999998</v>
      </c>
      <c r="AG1033" s="54">
        <v>5423500</v>
      </c>
      <c r="AH1033" s="107">
        <f t="shared" si="100"/>
        <v>-1.2472571108617103E-3</v>
      </c>
      <c r="AL1033" s="10">
        <v>43133</v>
      </c>
      <c r="AM1033">
        <v>2762.1298830000001</v>
      </c>
      <c r="AN1033">
        <v>4340220000</v>
      </c>
      <c r="AO1033" s="107">
        <f t="shared" si="101"/>
        <v>-4.0979225016407383E-2</v>
      </c>
    </row>
    <row r="1034" spans="1:41" x14ac:dyDescent="0.15">
      <c r="A1034" s="10">
        <v>43136</v>
      </c>
      <c r="B1034" s="9">
        <v>69.5</v>
      </c>
      <c r="C1034">
        <v>229900000</v>
      </c>
      <c r="D1034" s="107">
        <f t="shared" si="97"/>
        <v>3.8014359712230217E-2</v>
      </c>
      <c r="H1034" s="90">
        <v>43409</v>
      </c>
      <c r="I1034" s="54">
        <v>97.040001000000004</v>
      </c>
      <c r="J1034" s="54">
        <v>2989900</v>
      </c>
      <c r="K1034" s="107">
        <f t="shared" si="102"/>
        <v>-3.6479812072549356E-2</v>
      </c>
      <c r="O1034" s="90">
        <v>44553</v>
      </c>
      <c r="P1034" s="54">
        <v>19.739999999999998</v>
      </c>
      <c r="Q1034" s="54">
        <v>3250400</v>
      </c>
      <c r="R1034" s="107">
        <f t="shared" si="98"/>
        <v>9.1185410334349015E-3</v>
      </c>
      <c r="W1034" s="90">
        <v>42772</v>
      </c>
      <c r="X1034" s="54">
        <v>38.077412000000002</v>
      </c>
      <c r="Y1034" s="54">
        <v>397270</v>
      </c>
      <c r="Z1034" s="107">
        <f t="shared" si="99"/>
        <v>-1.6317154117512001E-2</v>
      </c>
      <c r="AE1034" s="90">
        <v>42772</v>
      </c>
      <c r="AF1034" s="54">
        <v>29.503176</v>
      </c>
      <c r="AG1034" s="54">
        <v>5339800</v>
      </c>
      <c r="AH1034" s="107">
        <f t="shared" si="100"/>
        <v>1.248841819606139E-2</v>
      </c>
      <c r="AL1034" s="10">
        <v>43136</v>
      </c>
      <c r="AM1034">
        <v>2648.9399410000001</v>
      </c>
      <c r="AN1034">
        <v>5310840000</v>
      </c>
      <c r="AO1034" s="107">
        <f t="shared" si="101"/>
        <v>1.7440920907613622E-2</v>
      </c>
    </row>
    <row r="1035" spans="1:41" x14ac:dyDescent="0.15">
      <c r="A1035" s="10">
        <v>43137</v>
      </c>
      <c r="B1035" s="9">
        <v>72.141998000000001</v>
      </c>
      <c r="C1035">
        <v>221336000</v>
      </c>
      <c r="D1035" s="107">
        <f t="shared" si="97"/>
        <v>-1.8061615094164596E-2</v>
      </c>
      <c r="H1035" s="90">
        <v>43410</v>
      </c>
      <c r="I1035" s="54">
        <v>93.5</v>
      </c>
      <c r="J1035" s="54">
        <v>1623300</v>
      </c>
      <c r="K1035" s="107">
        <f t="shared" si="102"/>
        <v>4.7379679144385012E-2</v>
      </c>
      <c r="O1035" s="90">
        <v>44557</v>
      </c>
      <c r="P1035" s="54">
        <v>19.920000000000002</v>
      </c>
      <c r="Q1035" s="54">
        <v>3522200</v>
      </c>
      <c r="R1035" s="107">
        <f t="shared" si="98"/>
        <v>-2.058232931726911E-2</v>
      </c>
      <c r="W1035" s="90">
        <v>42773</v>
      </c>
      <c r="X1035" s="54">
        <v>37.456097</v>
      </c>
      <c r="Y1035" s="54">
        <v>344970</v>
      </c>
      <c r="Z1035" s="107">
        <f t="shared" si="99"/>
        <v>9.4788573406352494E-3</v>
      </c>
      <c r="AE1035" s="90">
        <v>42773</v>
      </c>
      <c r="AF1035" s="54">
        <v>29.871624000000001</v>
      </c>
      <c r="AG1035" s="54">
        <v>8136000</v>
      </c>
      <c r="AH1035" s="107">
        <f t="shared" si="100"/>
        <v>2.5285535195542108E-2</v>
      </c>
      <c r="AL1035" s="10">
        <v>43137</v>
      </c>
      <c r="AM1035">
        <v>2695.139893</v>
      </c>
      <c r="AN1035">
        <v>5917350000</v>
      </c>
      <c r="AO1035" s="107">
        <f t="shared" si="101"/>
        <v>-5.0015886132704912E-3</v>
      </c>
    </row>
    <row r="1036" spans="1:41" x14ac:dyDescent="0.15">
      <c r="A1036" s="10">
        <v>43138</v>
      </c>
      <c r="B1036" s="9">
        <v>70.838997000000006</v>
      </c>
      <c r="C1036">
        <v>143254000</v>
      </c>
      <c r="D1036" s="107">
        <f t="shared" si="97"/>
        <v>-4.6782071180369811E-2</v>
      </c>
      <c r="H1036" s="90">
        <v>43411</v>
      </c>
      <c r="I1036" s="54">
        <v>97.93</v>
      </c>
      <c r="J1036" s="54">
        <v>1783900</v>
      </c>
      <c r="K1036" s="107">
        <f t="shared" si="102"/>
        <v>1.2253956907994912E-3</v>
      </c>
      <c r="O1036" s="90">
        <v>44558</v>
      </c>
      <c r="P1036" s="54">
        <v>19.510000000000002</v>
      </c>
      <c r="Q1036" s="54">
        <v>2532100</v>
      </c>
      <c r="R1036" s="107">
        <f t="shared" si="98"/>
        <v>-2.7165556125064105E-2</v>
      </c>
      <c r="W1036" s="90">
        <v>42774</v>
      </c>
      <c r="X1036" s="54">
        <v>37.811138</v>
      </c>
      <c r="Y1036" s="54">
        <v>527820</v>
      </c>
      <c r="Z1036" s="107">
        <f t="shared" si="99"/>
        <v>3.7558562770578341E-2</v>
      </c>
      <c r="AE1036" s="90">
        <v>42774</v>
      </c>
      <c r="AF1036" s="54">
        <v>30.626944000000002</v>
      </c>
      <c r="AG1036" s="54">
        <v>17081200</v>
      </c>
      <c r="AH1036" s="107">
        <f t="shared" si="100"/>
        <v>-3.9100538401742879E-3</v>
      </c>
      <c r="AL1036" s="10">
        <v>43138</v>
      </c>
      <c r="AM1036">
        <v>2681.6599120000001</v>
      </c>
      <c r="AN1036">
        <v>4646300000</v>
      </c>
      <c r="AO1036" s="107">
        <f t="shared" si="101"/>
        <v>-3.7536419718832703E-2</v>
      </c>
    </row>
    <row r="1037" spans="1:41" x14ac:dyDescent="0.15">
      <c r="A1037" s="10">
        <v>43139</v>
      </c>
      <c r="B1037" s="9">
        <v>67.525002000000001</v>
      </c>
      <c r="C1037">
        <v>171572000</v>
      </c>
      <c r="D1037" s="107">
        <f t="shared" si="97"/>
        <v>-8.071069735029468E-3</v>
      </c>
      <c r="H1037" s="90">
        <v>43412</v>
      </c>
      <c r="I1037" s="54">
        <v>98.050003000000004</v>
      </c>
      <c r="J1037" s="54">
        <v>1279300</v>
      </c>
      <c r="K1037" s="107">
        <f t="shared" si="102"/>
        <v>-4.7322782845809819E-2</v>
      </c>
      <c r="O1037" s="90">
        <v>44559</v>
      </c>
      <c r="P1037" s="54">
        <v>18.98</v>
      </c>
      <c r="Q1037" s="54">
        <v>1792200</v>
      </c>
      <c r="R1037" s="107">
        <f t="shared" si="98"/>
        <v>4.7418282402529099E-2</v>
      </c>
      <c r="W1037" s="90">
        <v>42775</v>
      </c>
      <c r="X1037" s="54">
        <v>39.231270000000002</v>
      </c>
      <c r="Y1037" s="54">
        <v>535340</v>
      </c>
      <c r="Z1037" s="107">
        <f t="shared" si="99"/>
        <v>6.7872643429589541E-3</v>
      </c>
      <c r="AE1037" s="90">
        <v>42775</v>
      </c>
      <c r="AF1037" s="54">
        <v>30.507190999999999</v>
      </c>
      <c r="AG1037" s="54">
        <v>10465600</v>
      </c>
      <c r="AH1037" s="107">
        <f t="shared" si="100"/>
        <v>1.5398467856316378E-2</v>
      </c>
      <c r="AL1037" s="10">
        <v>43139</v>
      </c>
      <c r="AM1037">
        <v>2581</v>
      </c>
      <c r="AN1037">
        <v>5333840000</v>
      </c>
      <c r="AO1037" s="107">
        <f t="shared" si="101"/>
        <v>1.4936090275087244E-2</v>
      </c>
    </row>
    <row r="1038" spans="1:41" x14ac:dyDescent="0.15">
      <c r="A1038" s="10">
        <v>43140</v>
      </c>
      <c r="B1038" s="9">
        <v>66.980002999999996</v>
      </c>
      <c r="C1038">
        <v>282830000</v>
      </c>
      <c r="D1038" s="107">
        <f t="shared" si="97"/>
        <v>3.480886675982986E-2</v>
      </c>
      <c r="H1038" s="90">
        <v>43413</v>
      </c>
      <c r="I1038" s="54">
        <v>93.410004000000001</v>
      </c>
      <c r="J1038" s="54">
        <v>1830200</v>
      </c>
      <c r="K1038" s="107">
        <f t="shared" si="102"/>
        <v>-1.9591070780812792E-2</v>
      </c>
      <c r="O1038" s="90">
        <v>44560</v>
      </c>
      <c r="P1038" s="54">
        <v>19.879999000000002</v>
      </c>
      <c r="Q1038" s="54">
        <v>2427600</v>
      </c>
      <c r="R1038" s="107">
        <f t="shared" si="98"/>
        <v>-4.8289690557831499E-2</v>
      </c>
      <c r="W1038" s="90">
        <v>42776</v>
      </c>
      <c r="X1038" s="54">
        <v>39.497543</v>
      </c>
      <c r="Y1038" s="54">
        <v>301680</v>
      </c>
      <c r="Z1038" s="107">
        <f t="shared" si="99"/>
        <v>-1.123588877414472E-2</v>
      </c>
      <c r="AE1038" s="90">
        <v>42776</v>
      </c>
      <c r="AF1038" s="54">
        <v>30.976955</v>
      </c>
      <c r="AG1038" s="54">
        <v>13492300</v>
      </c>
      <c r="AH1038" s="107">
        <f t="shared" si="100"/>
        <v>4.7577626658268368E-3</v>
      </c>
      <c r="AL1038" s="10">
        <v>43140</v>
      </c>
      <c r="AM1038">
        <v>2619.5500489999999</v>
      </c>
      <c r="AN1038">
        <v>5690110000</v>
      </c>
      <c r="AO1038" s="107">
        <f t="shared" si="101"/>
        <v>1.3914584687517051E-2</v>
      </c>
    </row>
    <row r="1039" spans="1:41" x14ac:dyDescent="0.15">
      <c r="A1039" s="10">
        <v>43143</v>
      </c>
      <c r="B1039" s="9">
        <v>69.311501000000007</v>
      </c>
      <c r="C1039">
        <v>134778000</v>
      </c>
      <c r="D1039" s="107">
        <f t="shared" si="97"/>
        <v>2.0400669147245809E-2</v>
      </c>
      <c r="H1039" s="90">
        <v>43416</v>
      </c>
      <c r="I1039" s="54">
        <v>91.580001999999993</v>
      </c>
      <c r="J1039" s="54">
        <v>2276000</v>
      </c>
      <c r="K1039" s="107">
        <f t="shared" si="102"/>
        <v>1.2338905605177919E-2</v>
      </c>
      <c r="O1039" s="90">
        <v>44561</v>
      </c>
      <c r="P1039" s="54">
        <v>18.920000000000002</v>
      </c>
      <c r="Q1039" s="54">
        <v>2573100</v>
      </c>
      <c r="R1039" s="107">
        <f t="shared" si="98"/>
        <v>2.5369978858350795E-2</v>
      </c>
      <c r="W1039" s="90">
        <v>42779</v>
      </c>
      <c r="X1039" s="54">
        <v>39.053753</v>
      </c>
      <c r="Y1039" s="54">
        <v>350990</v>
      </c>
      <c r="Z1039" s="107">
        <f t="shared" si="99"/>
        <v>3.1818248043920416E-2</v>
      </c>
      <c r="AE1039" s="90">
        <v>42779</v>
      </c>
      <c r="AF1039" s="54">
        <v>31.124336</v>
      </c>
      <c r="AG1039" s="54">
        <v>10744500</v>
      </c>
      <c r="AH1039" s="107">
        <f t="shared" si="100"/>
        <v>-4.7352335484361907E-3</v>
      </c>
      <c r="AL1039" s="10">
        <v>43143</v>
      </c>
      <c r="AM1039">
        <v>2656</v>
      </c>
      <c r="AN1039">
        <v>4069220000</v>
      </c>
      <c r="AO1039" s="107">
        <f t="shared" si="101"/>
        <v>2.6129295933734475E-3</v>
      </c>
    </row>
    <row r="1040" spans="1:41" x14ac:dyDescent="0.15">
      <c r="A1040" s="10">
        <v>43144</v>
      </c>
      <c r="B1040" s="9">
        <v>70.725502000000006</v>
      </c>
      <c r="C1040">
        <v>118358000</v>
      </c>
      <c r="D1040" s="107">
        <f t="shared" si="97"/>
        <v>2.583220971694189E-2</v>
      </c>
      <c r="H1040" s="90">
        <v>43417</v>
      </c>
      <c r="I1040" s="54">
        <v>92.709998999999996</v>
      </c>
      <c r="J1040" s="54">
        <v>1346400</v>
      </c>
      <c r="K1040" s="107">
        <f t="shared" si="102"/>
        <v>-5.2421540852351844E-2</v>
      </c>
      <c r="O1040" s="90">
        <v>44564</v>
      </c>
      <c r="P1040" s="54">
        <v>19.399999999999999</v>
      </c>
      <c r="Q1040" s="54">
        <v>2779400</v>
      </c>
      <c r="R1040" s="107">
        <f t="shared" si="98"/>
        <v>-2.3195824742268001E-2</v>
      </c>
      <c r="W1040" s="90">
        <v>42780</v>
      </c>
      <c r="X1040" s="54">
        <v>40.296374999999998</v>
      </c>
      <c r="Y1040" s="54">
        <v>467850</v>
      </c>
      <c r="Z1040" s="107">
        <f t="shared" si="99"/>
        <v>4.4051853299460486E-3</v>
      </c>
      <c r="AE1040" s="90">
        <v>42780</v>
      </c>
      <c r="AF1040" s="54">
        <v>30.976955</v>
      </c>
      <c r="AG1040" s="54">
        <v>7615600</v>
      </c>
      <c r="AH1040" s="107">
        <f t="shared" si="100"/>
        <v>1.1299658084534148E-2</v>
      </c>
      <c r="AL1040" s="10">
        <v>43144</v>
      </c>
      <c r="AM1040">
        <v>2662.9399410000001</v>
      </c>
      <c r="AN1040">
        <v>3503540000</v>
      </c>
      <c r="AO1040" s="107">
        <f t="shared" si="101"/>
        <v>1.3402458482258295E-2</v>
      </c>
    </row>
    <row r="1041" spans="1:41" x14ac:dyDescent="0.15">
      <c r="A1041" s="10">
        <v>43145</v>
      </c>
      <c r="B1041" s="9">
        <v>72.552498</v>
      </c>
      <c r="C1041">
        <v>119184000</v>
      </c>
      <c r="D1041" s="107">
        <f t="shared" si="97"/>
        <v>7.3808485546562608E-3</v>
      </c>
      <c r="H1041" s="90">
        <v>43418</v>
      </c>
      <c r="I1041" s="54">
        <v>87.849997999999999</v>
      </c>
      <c r="J1041" s="54">
        <v>4202800</v>
      </c>
      <c r="K1041" s="107">
        <f t="shared" si="102"/>
        <v>1.309051822630658E-2</v>
      </c>
      <c r="O1041" s="90">
        <v>44565</v>
      </c>
      <c r="P1041" s="54">
        <v>18.950001</v>
      </c>
      <c r="Q1041" s="54">
        <v>3147100</v>
      </c>
      <c r="R1041" s="107">
        <f t="shared" si="98"/>
        <v>-6.9657093949493709E-2</v>
      </c>
      <c r="W1041" s="90">
        <v>42781</v>
      </c>
      <c r="X1041" s="54">
        <v>40.473888000000002</v>
      </c>
      <c r="Y1041" s="54">
        <v>397410</v>
      </c>
      <c r="Z1041" s="107">
        <f t="shared" si="99"/>
        <v>-1.9736675656166214E-2</v>
      </c>
      <c r="AE1041" s="90">
        <v>42781</v>
      </c>
      <c r="AF1041" s="54">
        <v>31.326983999999999</v>
      </c>
      <c r="AG1041" s="54">
        <v>7994500</v>
      </c>
      <c r="AH1041" s="107">
        <f t="shared" si="100"/>
        <v>-1.3819811061288156E-2</v>
      </c>
      <c r="AL1041" s="10">
        <v>43145</v>
      </c>
      <c r="AM1041">
        <v>2698.6298830000001</v>
      </c>
      <c r="AN1041">
        <v>4011940000</v>
      </c>
      <c r="AO1041" s="107">
        <f t="shared" si="101"/>
        <v>1.2069112628291467E-2</v>
      </c>
    </row>
    <row r="1042" spans="1:41" x14ac:dyDescent="0.15">
      <c r="A1042" s="10">
        <v>43146</v>
      </c>
      <c r="B1042" s="9">
        <v>73.087997000000001</v>
      </c>
      <c r="C1042">
        <v>113054000</v>
      </c>
      <c r="D1042" s="107">
        <f t="shared" si="97"/>
        <v>-8.9412082260238446E-3</v>
      </c>
      <c r="H1042" s="90">
        <v>43419</v>
      </c>
      <c r="I1042" s="54">
        <v>89</v>
      </c>
      <c r="J1042" s="54">
        <v>4136000</v>
      </c>
      <c r="K1042" s="107">
        <f t="shared" si="102"/>
        <v>-1.3595494382022455E-2</v>
      </c>
      <c r="O1042" s="90">
        <v>44566</v>
      </c>
      <c r="P1042" s="54">
        <v>17.629999000000002</v>
      </c>
      <c r="Q1042" s="54">
        <v>2097800</v>
      </c>
      <c r="R1042" s="107">
        <f t="shared" si="98"/>
        <v>0.1026660296463997</v>
      </c>
      <c r="W1042" s="90">
        <v>42782</v>
      </c>
      <c r="X1042" s="54">
        <v>39.675068000000003</v>
      </c>
      <c r="Y1042" s="54">
        <v>444070</v>
      </c>
      <c r="Z1042" s="107">
        <f t="shared" si="99"/>
        <v>1.5659884943360236E-2</v>
      </c>
      <c r="AE1042" s="90">
        <v>42782</v>
      </c>
      <c r="AF1042" s="54">
        <v>30.894051000000001</v>
      </c>
      <c r="AG1042" s="54">
        <v>8891800</v>
      </c>
      <c r="AH1042" s="107">
        <f t="shared" si="100"/>
        <v>6.5596123991638056E-3</v>
      </c>
      <c r="AL1042" s="10">
        <v>43146</v>
      </c>
      <c r="AM1042">
        <v>2731.1999510000001</v>
      </c>
      <c r="AN1042">
        <v>3696140000</v>
      </c>
      <c r="AO1042" s="107">
        <f t="shared" si="101"/>
        <v>3.7346954390016229E-4</v>
      </c>
    </row>
    <row r="1043" spans="1:41" x14ac:dyDescent="0.15">
      <c r="A1043" s="10">
        <v>43147</v>
      </c>
      <c r="B1043" s="9">
        <v>72.434501999999995</v>
      </c>
      <c r="C1043">
        <v>89452000</v>
      </c>
      <c r="D1043" s="107">
        <f t="shared" si="97"/>
        <v>1.3570894709816539E-2</v>
      </c>
      <c r="H1043" s="90">
        <v>43420</v>
      </c>
      <c r="I1043" s="54">
        <v>87.790001000000004</v>
      </c>
      <c r="J1043" s="54">
        <v>1950200</v>
      </c>
      <c r="K1043" s="107">
        <f t="shared" si="102"/>
        <v>-5.9118384108459043E-2</v>
      </c>
      <c r="O1043" s="90">
        <v>44567</v>
      </c>
      <c r="P1043" s="54">
        <v>19.440000999999999</v>
      </c>
      <c r="Q1043" s="54">
        <v>4528400</v>
      </c>
      <c r="R1043" s="107">
        <f t="shared" si="98"/>
        <v>-2.1604988600566366E-2</v>
      </c>
      <c r="W1043" s="90">
        <v>42783</v>
      </c>
      <c r="X1043" s="54">
        <v>40.296374999999998</v>
      </c>
      <c r="Y1043" s="54">
        <v>436870</v>
      </c>
      <c r="Z1043" s="107">
        <f t="shared" si="99"/>
        <v>3.0836992161205723E-2</v>
      </c>
      <c r="AE1043" s="90">
        <v>42783</v>
      </c>
      <c r="AF1043" s="54">
        <v>31.096703999999999</v>
      </c>
      <c r="AG1043" s="54">
        <v>7797300</v>
      </c>
      <c r="AH1043" s="107">
        <f t="shared" si="100"/>
        <v>4.7393125650874168E-3</v>
      </c>
      <c r="AL1043" s="10">
        <v>43147</v>
      </c>
      <c r="AM1043">
        <v>2732.219971</v>
      </c>
      <c r="AN1043">
        <v>3646920000</v>
      </c>
      <c r="AO1043" s="107">
        <f t="shared" si="101"/>
        <v>-5.8413894815938505E-3</v>
      </c>
    </row>
    <row r="1044" spans="1:41" x14ac:dyDescent="0.15">
      <c r="A1044" s="10">
        <v>43151</v>
      </c>
      <c r="B1044" s="9">
        <v>73.417502999999996</v>
      </c>
      <c r="C1044">
        <v>129984000</v>
      </c>
      <c r="D1044" s="107">
        <f t="shared" si="97"/>
        <v>9.9227155682481971E-3</v>
      </c>
      <c r="H1044" s="90">
        <v>43423</v>
      </c>
      <c r="I1044" s="54">
        <v>82.599997999999999</v>
      </c>
      <c r="J1044" s="54">
        <v>2133000</v>
      </c>
      <c r="K1044" s="107">
        <f t="shared" si="102"/>
        <v>2.3607809288324733E-2</v>
      </c>
      <c r="O1044" s="90">
        <v>44568</v>
      </c>
      <c r="P1044" s="54">
        <v>19.02</v>
      </c>
      <c r="Q1044" s="54">
        <v>2666600</v>
      </c>
      <c r="R1044" s="107">
        <f t="shared" si="98"/>
        <v>-3.3648843322818034E-2</v>
      </c>
      <c r="W1044" s="90">
        <v>42787</v>
      </c>
      <c r="X1044" s="54">
        <v>41.538994000000002</v>
      </c>
      <c r="Y1044" s="54">
        <v>1051390</v>
      </c>
      <c r="Z1044" s="107">
        <f t="shared" si="99"/>
        <v>-8.5471978449936925E-3</v>
      </c>
      <c r="AE1044" s="90">
        <v>42787</v>
      </c>
      <c r="AF1044" s="54">
        <v>31.244081000000001</v>
      </c>
      <c r="AG1044" s="54">
        <v>7237500</v>
      </c>
      <c r="AH1044" s="107">
        <f t="shared" si="100"/>
        <v>-2.948366444191497E-3</v>
      </c>
      <c r="AL1044" s="10">
        <v>43151</v>
      </c>
      <c r="AM1044">
        <v>2716.26001</v>
      </c>
      <c r="AN1044">
        <v>3646920000</v>
      </c>
      <c r="AO1044" s="107">
        <f t="shared" si="101"/>
        <v>-5.496503260010055E-3</v>
      </c>
    </row>
    <row r="1045" spans="1:41" x14ac:dyDescent="0.15">
      <c r="A1045" s="10">
        <v>43152</v>
      </c>
      <c r="B1045" s="9">
        <v>74.146004000000005</v>
      </c>
      <c r="C1045">
        <v>126088000</v>
      </c>
      <c r="D1045" s="107">
        <f t="shared" si="97"/>
        <v>1.6318344006778229E-3</v>
      </c>
      <c r="H1045" s="90">
        <v>43424</v>
      </c>
      <c r="I1045" s="54">
        <v>84.550003000000004</v>
      </c>
      <c r="J1045" s="54">
        <v>2687800</v>
      </c>
      <c r="K1045" s="107">
        <f t="shared" si="102"/>
        <v>4.2696639525843683E-2</v>
      </c>
      <c r="O1045" s="90">
        <v>44571</v>
      </c>
      <c r="P1045" s="54">
        <v>18.379999000000002</v>
      </c>
      <c r="Q1045" s="54">
        <v>4039000</v>
      </c>
      <c r="R1045" s="107">
        <f t="shared" si="98"/>
        <v>4.4613821796181785E-2</v>
      </c>
      <c r="W1045" s="90">
        <v>42788</v>
      </c>
      <c r="X1045" s="54">
        <v>41.183951999999998</v>
      </c>
      <c r="Y1045" s="54">
        <v>323140</v>
      </c>
      <c r="Z1045" s="107">
        <f t="shared" si="99"/>
        <v>-5.3879214894189786E-2</v>
      </c>
      <c r="AE1045" s="90">
        <v>42788</v>
      </c>
      <c r="AF1045" s="54">
        <v>31.151962000000001</v>
      </c>
      <c r="AG1045" s="54">
        <v>7068200</v>
      </c>
      <c r="AH1045" s="107">
        <f t="shared" si="100"/>
        <v>-6.5047588334886663E-3</v>
      </c>
      <c r="AL1045" s="10">
        <v>43152</v>
      </c>
      <c r="AM1045">
        <v>2701.330078</v>
      </c>
      <c r="AN1045">
        <v>3789040000</v>
      </c>
      <c r="AO1045" s="107">
        <f t="shared" si="101"/>
        <v>9.7355114853159286E-4</v>
      </c>
    </row>
    <row r="1046" spans="1:41" x14ac:dyDescent="0.15">
      <c r="A1046" s="10">
        <v>43153</v>
      </c>
      <c r="B1046" s="9">
        <v>74.266998000000001</v>
      </c>
      <c r="C1046">
        <v>97162000</v>
      </c>
      <c r="D1046" s="107">
        <f t="shared" si="97"/>
        <v>9.8698213168653126E-3</v>
      </c>
      <c r="H1046" s="90">
        <v>43425</v>
      </c>
      <c r="I1046" s="54">
        <v>88.160004000000001</v>
      </c>
      <c r="J1046" s="54">
        <v>3002200</v>
      </c>
      <c r="K1046" s="107">
        <f t="shared" si="102"/>
        <v>3.1760207270408181E-3</v>
      </c>
      <c r="O1046" s="90">
        <v>44572</v>
      </c>
      <c r="P1046" s="54">
        <v>19.200001</v>
      </c>
      <c r="Q1046" s="54">
        <v>2330700</v>
      </c>
      <c r="R1046" s="107">
        <f t="shared" si="98"/>
        <v>-5.9895934380420068E-2</v>
      </c>
      <c r="W1046" s="90">
        <v>42789</v>
      </c>
      <c r="X1046" s="54">
        <v>38.964993</v>
      </c>
      <c r="Y1046" s="54">
        <v>986680</v>
      </c>
      <c r="Z1046" s="107">
        <f t="shared" si="99"/>
        <v>-1.366731927810183E-2</v>
      </c>
      <c r="AE1046" s="90">
        <v>42789</v>
      </c>
      <c r="AF1046" s="54">
        <v>30.949325999999999</v>
      </c>
      <c r="AG1046" s="54">
        <v>6528400</v>
      </c>
      <c r="AH1046" s="107">
        <f t="shared" si="100"/>
        <v>1.3690411222525567E-2</v>
      </c>
      <c r="AL1046" s="10">
        <v>43153</v>
      </c>
      <c r="AM1046">
        <v>2703.959961</v>
      </c>
      <c r="AN1046">
        <v>3720620000</v>
      </c>
      <c r="AO1046" s="107">
        <f t="shared" si="101"/>
        <v>1.6028376390592625E-2</v>
      </c>
    </row>
    <row r="1047" spans="1:41" x14ac:dyDescent="0.15">
      <c r="A1047" s="10">
        <v>43154</v>
      </c>
      <c r="B1047" s="9">
        <v>75</v>
      </c>
      <c r="C1047">
        <v>88362000</v>
      </c>
      <c r="D1047" s="107">
        <f t="shared" si="97"/>
        <v>1.4633386666666581E-2</v>
      </c>
      <c r="H1047" s="90">
        <v>43427</v>
      </c>
      <c r="I1047" s="54">
        <v>88.440002000000007</v>
      </c>
      <c r="J1047" s="54">
        <v>973100</v>
      </c>
      <c r="K1047" s="107">
        <f t="shared" si="102"/>
        <v>3.4599705232932765E-2</v>
      </c>
      <c r="O1047" s="90">
        <v>44573</v>
      </c>
      <c r="P1047" s="54">
        <v>18.049999</v>
      </c>
      <c r="Q1047" s="54">
        <v>2974900</v>
      </c>
      <c r="R1047" s="107">
        <f t="shared" si="98"/>
        <v>-6.1495737478988288E-2</v>
      </c>
      <c r="W1047" s="90">
        <v>42790</v>
      </c>
      <c r="X1047" s="54">
        <v>38.432445999999999</v>
      </c>
      <c r="Y1047" s="54">
        <v>389640</v>
      </c>
      <c r="Z1047" s="107">
        <f t="shared" si="99"/>
        <v>2.7713484590598414E-2</v>
      </c>
      <c r="AE1047" s="90">
        <v>42790</v>
      </c>
      <c r="AF1047" s="54">
        <v>31.373035000000002</v>
      </c>
      <c r="AG1047" s="54">
        <v>8098700</v>
      </c>
      <c r="AH1047" s="107">
        <f t="shared" si="100"/>
        <v>6.4592093178106325E-3</v>
      </c>
      <c r="AL1047" s="10">
        <v>43154</v>
      </c>
      <c r="AM1047">
        <v>2747.3000489999999</v>
      </c>
      <c r="AN1047">
        <v>3200360000</v>
      </c>
      <c r="AO1047" s="107">
        <f t="shared" si="101"/>
        <v>1.1757015405636784E-2</v>
      </c>
    </row>
    <row r="1048" spans="1:41" x14ac:dyDescent="0.15">
      <c r="A1048" s="10">
        <v>43157</v>
      </c>
      <c r="B1048" s="9">
        <v>76.097504000000001</v>
      </c>
      <c r="C1048">
        <v>99100000</v>
      </c>
      <c r="D1048" s="107">
        <f t="shared" si="97"/>
        <v>-6.5508718919348174E-3</v>
      </c>
      <c r="H1048" s="90">
        <v>43430</v>
      </c>
      <c r="I1048" s="54">
        <v>91.5</v>
      </c>
      <c r="J1048" s="54">
        <v>2999000</v>
      </c>
      <c r="K1048" s="107">
        <f t="shared" si="102"/>
        <v>1.0928743169398292E-3</v>
      </c>
      <c r="O1048" s="90">
        <v>44574</v>
      </c>
      <c r="P1048" s="54">
        <v>16.940000999999999</v>
      </c>
      <c r="Q1048" s="54">
        <v>3873600</v>
      </c>
      <c r="R1048" s="107">
        <f t="shared" si="98"/>
        <v>-2.00708960997108E-2</v>
      </c>
      <c r="W1048" s="90">
        <v>42793</v>
      </c>
      <c r="X1048" s="54">
        <v>39.497543</v>
      </c>
      <c r="Y1048" s="54">
        <v>411410</v>
      </c>
      <c r="Z1048" s="107">
        <f t="shared" si="99"/>
        <v>-6.292130626960768E-2</v>
      </c>
      <c r="AE1048" s="90">
        <v>42793</v>
      </c>
      <c r="AF1048" s="54">
        <v>31.575679999999998</v>
      </c>
      <c r="AG1048" s="54">
        <v>7372800</v>
      </c>
      <c r="AH1048" s="107">
        <f t="shared" si="100"/>
        <v>-1.1085176946308062E-2</v>
      </c>
      <c r="AL1048" s="10">
        <v>43157</v>
      </c>
      <c r="AM1048">
        <v>2779.6000979999999</v>
      </c>
      <c r="AN1048">
        <v>3436590000</v>
      </c>
      <c r="AO1048" s="107">
        <f t="shared" si="101"/>
        <v>-1.270688867273162E-2</v>
      </c>
    </row>
    <row r="1049" spans="1:41" x14ac:dyDescent="0.15">
      <c r="A1049" s="10">
        <v>43158</v>
      </c>
      <c r="B1049" s="9">
        <v>75.598999000000006</v>
      </c>
      <c r="C1049">
        <v>96176000</v>
      </c>
      <c r="D1049" s="107">
        <f t="shared" si="97"/>
        <v>3.1083744905124888E-4</v>
      </c>
      <c r="H1049" s="90">
        <v>43431</v>
      </c>
      <c r="I1049" s="54">
        <v>91.599997999999999</v>
      </c>
      <c r="J1049" s="54">
        <v>3769800</v>
      </c>
      <c r="K1049" s="107">
        <f t="shared" si="102"/>
        <v>0.14508735032941811</v>
      </c>
      <c r="O1049" s="90">
        <v>44575</v>
      </c>
      <c r="P1049" s="54">
        <v>16.600000000000001</v>
      </c>
      <c r="Q1049" s="54">
        <v>3936600</v>
      </c>
      <c r="R1049" s="107">
        <f t="shared" si="98"/>
        <v>-2.8915602409638752E-2</v>
      </c>
      <c r="W1049" s="90">
        <v>42794</v>
      </c>
      <c r="X1049" s="54">
        <v>37.012306000000002</v>
      </c>
      <c r="Y1049" s="54">
        <v>890760</v>
      </c>
      <c r="Z1049" s="107">
        <f t="shared" si="99"/>
        <v>0.16525906275604663</v>
      </c>
      <c r="AE1049" s="90">
        <v>42794</v>
      </c>
      <c r="AF1049" s="54">
        <v>31.225657999999999</v>
      </c>
      <c r="AG1049" s="54">
        <v>8105300</v>
      </c>
      <c r="AH1049" s="107">
        <f t="shared" si="100"/>
        <v>1.0914453748260611E-2</v>
      </c>
      <c r="AL1049" s="10">
        <v>43158</v>
      </c>
      <c r="AM1049">
        <v>2744.280029</v>
      </c>
      <c r="AN1049">
        <v>3752070000</v>
      </c>
      <c r="AO1049" s="107">
        <f t="shared" si="101"/>
        <v>-1.1095788577777155E-2</v>
      </c>
    </row>
    <row r="1050" spans="1:41" x14ac:dyDescent="0.15">
      <c r="A1050" s="10">
        <v>43159</v>
      </c>
      <c r="B1050" s="9">
        <v>75.622497999999993</v>
      </c>
      <c r="C1050">
        <v>90300000</v>
      </c>
      <c r="D1050" s="107">
        <f t="shared" si="97"/>
        <v>-1.2562359418489377E-2</v>
      </c>
      <c r="H1050" s="90">
        <v>43432</v>
      </c>
      <c r="I1050" s="54">
        <v>104.889999</v>
      </c>
      <c r="J1050" s="54">
        <v>7203300</v>
      </c>
      <c r="K1050" s="107">
        <f t="shared" si="102"/>
        <v>4.7668987011812991E-3</v>
      </c>
      <c r="O1050" s="90">
        <v>44579</v>
      </c>
      <c r="P1050" s="54">
        <v>16.120000999999998</v>
      </c>
      <c r="Q1050" s="54">
        <v>2634700</v>
      </c>
      <c r="R1050" s="107">
        <f t="shared" si="98"/>
        <v>-1.1166314443776915E-2</v>
      </c>
      <c r="W1050" s="90">
        <v>42795</v>
      </c>
      <c r="X1050" s="54">
        <v>43.128925000000002</v>
      </c>
      <c r="Y1050" s="54">
        <v>1690180</v>
      </c>
      <c r="Z1050" s="107">
        <f t="shared" si="99"/>
        <v>-2.0700492766746459E-3</v>
      </c>
      <c r="AE1050" s="90">
        <v>42795</v>
      </c>
      <c r="AF1050" s="54">
        <v>31.566469000000001</v>
      </c>
      <c r="AG1050" s="54">
        <v>5736100</v>
      </c>
      <c r="AH1050" s="107">
        <f t="shared" si="100"/>
        <v>-1.0504880986213605E-2</v>
      </c>
      <c r="AL1050" s="10">
        <v>43159</v>
      </c>
      <c r="AM1050">
        <v>2713.830078</v>
      </c>
      <c r="AN1050">
        <v>4244570000</v>
      </c>
      <c r="AO1050" s="107">
        <f t="shared" si="101"/>
        <v>-1.3324399450480251E-2</v>
      </c>
    </row>
    <row r="1051" spans="1:41" x14ac:dyDescent="0.15">
      <c r="A1051" s="10">
        <v>43160</v>
      </c>
      <c r="B1051" s="9">
        <v>74.672500999999997</v>
      </c>
      <c r="C1051">
        <v>136704000</v>
      </c>
      <c r="D1051" s="107">
        <f t="shared" si="97"/>
        <v>4.5531620803753725E-3</v>
      </c>
      <c r="H1051" s="90">
        <v>43433</v>
      </c>
      <c r="I1051" s="54">
        <v>105.389999</v>
      </c>
      <c r="J1051" s="54">
        <v>2779200</v>
      </c>
      <c r="K1051" s="107">
        <f t="shared" si="102"/>
        <v>7.6857197806785571E-3</v>
      </c>
      <c r="O1051" s="90">
        <v>44580</v>
      </c>
      <c r="P1051" s="54">
        <v>15.94</v>
      </c>
      <c r="Q1051" s="54">
        <v>2809900</v>
      </c>
      <c r="R1051" s="107">
        <f t="shared" si="98"/>
        <v>-3.2622333751568311E-2</v>
      </c>
      <c r="W1051" s="90">
        <v>42796</v>
      </c>
      <c r="X1051" s="54">
        <v>43.039645999999998</v>
      </c>
      <c r="Y1051" s="54">
        <v>724660</v>
      </c>
      <c r="Z1051" s="107">
        <f t="shared" si="99"/>
        <v>-5.1867271399025916E-2</v>
      </c>
      <c r="AE1051" s="90">
        <v>42796</v>
      </c>
      <c r="AF1051" s="54">
        <v>31.234867000000001</v>
      </c>
      <c r="AG1051" s="54">
        <v>4697900</v>
      </c>
      <c r="AH1051" s="107">
        <f t="shared" si="100"/>
        <v>-5.0132436933379987E-3</v>
      </c>
      <c r="AL1051" s="10">
        <v>43160</v>
      </c>
      <c r="AM1051">
        <v>2677.669922</v>
      </c>
      <c r="AN1051">
        <v>4514490000</v>
      </c>
      <c r="AO1051" s="107">
        <f t="shared" si="101"/>
        <v>5.0716026977128958E-3</v>
      </c>
    </row>
    <row r="1052" spans="1:41" x14ac:dyDescent="0.15">
      <c r="A1052" s="10">
        <v>43161</v>
      </c>
      <c r="B1052" s="9">
        <v>75.012496999999996</v>
      </c>
      <c r="C1052">
        <v>131752000</v>
      </c>
      <c r="D1052" s="107">
        <f t="shared" si="97"/>
        <v>1.5570725501912186E-2</v>
      </c>
      <c r="H1052" s="90">
        <v>43434</v>
      </c>
      <c r="I1052" s="54">
        <v>106.199997</v>
      </c>
      <c r="J1052" s="54">
        <v>4650200</v>
      </c>
      <c r="K1052" s="107">
        <f t="shared" si="102"/>
        <v>5.7344672053051049E-2</v>
      </c>
      <c r="O1052" s="90">
        <v>44581</v>
      </c>
      <c r="P1052" s="54">
        <v>15.42</v>
      </c>
      <c r="Q1052" s="54">
        <v>2640100</v>
      </c>
      <c r="R1052" s="107">
        <f t="shared" si="98"/>
        <v>-5.512321660181585E-2</v>
      </c>
      <c r="W1052" s="90">
        <v>42797</v>
      </c>
      <c r="X1052" s="54">
        <v>40.807296999999998</v>
      </c>
      <c r="Y1052" s="54">
        <v>820890</v>
      </c>
      <c r="Z1052" s="107">
        <f t="shared" si="99"/>
        <v>0</v>
      </c>
      <c r="AE1052" s="90">
        <v>42797</v>
      </c>
      <c r="AF1052" s="54">
        <v>31.078278999999998</v>
      </c>
      <c r="AG1052" s="54">
        <v>6555700</v>
      </c>
      <c r="AH1052" s="107">
        <f t="shared" si="100"/>
        <v>-2.9639028596145645E-3</v>
      </c>
      <c r="AL1052" s="10">
        <v>43161</v>
      </c>
      <c r="AM1052">
        <v>2691.25</v>
      </c>
      <c r="AN1052">
        <v>3891250000</v>
      </c>
      <c r="AO1052" s="107">
        <f t="shared" si="101"/>
        <v>1.1032026381792903E-2</v>
      </c>
    </row>
    <row r="1053" spans="1:41" x14ac:dyDescent="0.15">
      <c r="A1053" s="10">
        <v>43164</v>
      </c>
      <c r="B1053" s="9">
        <v>76.180496000000005</v>
      </c>
      <c r="C1053">
        <v>104678000</v>
      </c>
      <c r="D1053" s="107">
        <f t="shared" si="97"/>
        <v>9.2084987212472935E-3</v>
      </c>
      <c r="H1053" s="90">
        <v>43437</v>
      </c>
      <c r="I1053" s="54">
        <v>112.290001</v>
      </c>
      <c r="J1053" s="54">
        <v>2812400</v>
      </c>
      <c r="K1053" s="107">
        <f t="shared" si="102"/>
        <v>-3.6067352069931835E-2</v>
      </c>
      <c r="O1053" s="90">
        <v>44582</v>
      </c>
      <c r="P1053" s="54">
        <v>14.57</v>
      </c>
      <c r="Q1053" s="54">
        <v>3124700</v>
      </c>
      <c r="R1053" s="107">
        <f t="shared" si="98"/>
        <v>0.11050102951269736</v>
      </c>
      <c r="W1053" s="90">
        <v>42800</v>
      </c>
      <c r="X1053" s="54">
        <v>40.807296999999998</v>
      </c>
      <c r="Y1053" s="54">
        <v>667300</v>
      </c>
      <c r="Z1053" s="107">
        <f t="shared" si="99"/>
        <v>-2.844648103009606E-2</v>
      </c>
      <c r="AE1053" s="90">
        <v>42800</v>
      </c>
      <c r="AF1053" s="54">
        <v>30.986166000000001</v>
      </c>
      <c r="AG1053" s="54">
        <v>7728500</v>
      </c>
      <c r="AH1053" s="107">
        <f t="shared" si="100"/>
        <v>-5.0532873282871371E-3</v>
      </c>
      <c r="AL1053" s="10">
        <v>43164</v>
      </c>
      <c r="AM1053">
        <v>2720.9399410000001</v>
      </c>
      <c r="AN1053">
        <v>3733640000</v>
      </c>
      <c r="AO1053" s="107">
        <f t="shared" si="101"/>
        <v>2.6388586869583452E-3</v>
      </c>
    </row>
    <row r="1054" spans="1:41" x14ac:dyDescent="0.15">
      <c r="A1054" s="10">
        <v>43165</v>
      </c>
      <c r="B1054" s="9">
        <v>76.882003999999995</v>
      </c>
      <c r="C1054">
        <v>91234000</v>
      </c>
      <c r="D1054" s="107">
        <f t="shared" si="97"/>
        <v>4.7865037441012781E-3</v>
      </c>
      <c r="H1054" s="90">
        <v>43438</v>
      </c>
      <c r="I1054" s="54">
        <v>108.239998</v>
      </c>
      <c r="J1054" s="54">
        <v>3566600</v>
      </c>
      <c r="K1054" s="107">
        <f t="shared" si="102"/>
        <v>2.5683657163408258E-2</v>
      </c>
      <c r="O1054" s="90">
        <v>44585</v>
      </c>
      <c r="P1054" s="54">
        <v>16.18</v>
      </c>
      <c r="Q1054" s="54">
        <v>4804600</v>
      </c>
      <c r="R1054" s="107">
        <f t="shared" si="98"/>
        <v>-1.7923362175525259E-2</v>
      </c>
      <c r="W1054" s="90">
        <v>42801</v>
      </c>
      <c r="X1054" s="54">
        <v>39.646473</v>
      </c>
      <c r="Y1054" s="54">
        <v>382450</v>
      </c>
      <c r="Z1054" s="107">
        <f t="shared" si="99"/>
        <v>4.2792684231961919E-2</v>
      </c>
      <c r="AE1054" s="90">
        <v>42801</v>
      </c>
      <c r="AF1054" s="54">
        <v>30.829584000000001</v>
      </c>
      <c r="AG1054" s="54">
        <v>6945500</v>
      </c>
      <c r="AH1054" s="107">
        <f t="shared" si="100"/>
        <v>-4.481799040817469E-3</v>
      </c>
      <c r="AL1054" s="10">
        <v>43165</v>
      </c>
      <c r="AM1054">
        <v>2728.1201169999999</v>
      </c>
      <c r="AN1054">
        <v>3389030000</v>
      </c>
      <c r="AO1054" s="107">
        <f t="shared" si="101"/>
        <v>-4.8387458886944845E-4</v>
      </c>
    </row>
    <row r="1055" spans="1:41" x14ac:dyDescent="0.15">
      <c r="A1055" s="10">
        <v>43166</v>
      </c>
      <c r="B1055" s="9">
        <v>77.25</v>
      </c>
      <c r="C1055">
        <v>83482000</v>
      </c>
      <c r="D1055" s="107">
        <f t="shared" si="97"/>
        <v>4.4401553398059068E-3</v>
      </c>
      <c r="H1055" s="90">
        <v>43440</v>
      </c>
      <c r="I1055" s="54">
        <v>111.019997</v>
      </c>
      <c r="J1055" s="54">
        <v>2394300</v>
      </c>
      <c r="K1055" s="107">
        <f t="shared" si="102"/>
        <v>-5.6296164374783797E-2</v>
      </c>
      <c r="O1055" s="90">
        <v>44586</v>
      </c>
      <c r="P1055" s="54">
        <v>15.89</v>
      </c>
      <c r="Q1055" s="54">
        <v>2515800</v>
      </c>
      <c r="R1055" s="107">
        <f t="shared" si="98"/>
        <v>-5.5380742605412259E-2</v>
      </c>
      <c r="W1055" s="90">
        <v>42802</v>
      </c>
      <c r="X1055" s="54">
        <v>41.343052</v>
      </c>
      <c r="Y1055" s="54">
        <v>413810</v>
      </c>
      <c r="Z1055" s="107">
        <f t="shared" si="99"/>
        <v>-8.6390090407452158E-3</v>
      </c>
      <c r="AE1055" s="90">
        <v>42802</v>
      </c>
      <c r="AF1055" s="54">
        <v>30.691412</v>
      </c>
      <c r="AG1055" s="54">
        <v>7871900</v>
      </c>
      <c r="AH1055" s="107">
        <f t="shared" si="100"/>
        <v>-4.201566223150599E-3</v>
      </c>
      <c r="AL1055" s="10">
        <v>43166</v>
      </c>
      <c r="AM1055">
        <v>2726.8000489999999</v>
      </c>
      <c r="AN1055">
        <v>3406690000</v>
      </c>
      <c r="AO1055" s="107">
        <f t="shared" si="101"/>
        <v>4.4630782533772173E-3</v>
      </c>
    </row>
    <row r="1056" spans="1:41" x14ac:dyDescent="0.15">
      <c r="A1056" s="10">
        <v>43167</v>
      </c>
      <c r="B1056" s="9">
        <v>77.593001999999998</v>
      </c>
      <c r="C1056">
        <v>77252000</v>
      </c>
      <c r="D1056" s="107">
        <f t="shared" si="97"/>
        <v>1.741783363401761E-2</v>
      </c>
      <c r="H1056" s="90">
        <v>43441</v>
      </c>
      <c r="I1056" s="54">
        <v>104.769997</v>
      </c>
      <c r="J1056" s="54">
        <v>1788100</v>
      </c>
      <c r="K1056" s="107">
        <f t="shared" si="102"/>
        <v>3.3597442977878478E-2</v>
      </c>
      <c r="O1056" s="90">
        <v>44587</v>
      </c>
      <c r="P1056" s="54">
        <v>15.01</v>
      </c>
      <c r="Q1056" s="54">
        <v>2846000</v>
      </c>
      <c r="R1056" s="107">
        <f t="shared" si="98"/>
        <v>-1.5323117921385743E-2</v>
      </c>
      <c r="W1056" s="90">
        <v>42803</v>
      </c>
      <c r="X1056" s="54">
        <v>40.985889</v>
      </c>
      <c r="Y1056" s="54">
        <v>393090</v>
      </c>
      <c r="Z1056" s="107">
        <f t="shared" si="99"/>
        <v>6.5358104102610781E-3</v>
      </c>
      <c r="AE1056" s="90">
        <v>42803</v>
      </c>
      <c r="AF1056" s="54">
        <v>30.562460000000002</v>
      </c>
      <c r="AG1056" s="54">
        <v>5545400</v>
      </c>
      <c r="AH1056" s="107">
        <f t="shared" si="100"/>
        <v>-1.5067831581621061E-3</v>
      </c>
      <c r="AL1056" s="10">
        <v>43167</v>
      </c>
      <c r="AM1056">
        <v>2738.969971</v>
      </c>
      <c r="AN1056">
        <v>3206040000</v>
      </c>
      <c r="AO1056" s="107">
        <f t="shared" si="101"/>
        <v>1.7378831277445883E-2</v>
      </c>
    </row>
    <row r="1057" spans="1:41" x14ac:dyDescent="0.15">
      <c r="A1057" s="10">
        <v>43168</v>
      </c>
      <c r="B1057" s="9">
        <v>78.944503999999995</v>
      </c>
      <c r="C1057">
        <v>90686000</v>
      </c>
      <c r="D1057" s="107">
        <f t="shared" si="97"/>
        <v>1.2350422772939407E-2</v>
      </c>
      <c r="H1057" s="90">
        <v>43444</v>
      </c>
      <c r="I1057" s="54">
        <v>108.290001</v>
      </c>
      <c r="J1057" s="54">
        <v>2224500</v>
      </c>
      <c r="K1057" s="107">
        <f t="shared" si="102"/>
        <v>-3.8784559619683412E-3</v>
      </c>
      <c r="O1057" s="90">
        <v>44588</v>
      </c>
      <c r="P1057" s="54">
        <v>14.78</v>
      </c>
      <c r="Q1057" s="54">
        <v>2698300</v>
      </c>
      <c r="R1057" s="107">
        <f t="shared" si="98"/>
        <v>6.0893098782137667E-3</v>
      </c>
      <c r="W1057" s="90">
        <v>42804</v>
      </c>
      <c r="X1057" s="54">
        <v>41.253765000000001</v>
      </c>
      <c r="Y1057" s="54">
        <v>515040</v>
      </c>
      <c r="Z1057" s="107">
        <f t="shared" si="99"/>
        <v>0</v>
      </c>
      <c r="AE1057" s="90">
        <v>42804</v>
      </c>
      <c r="AF1057" s="54">
        <v>30.516408999999999</v>
      </c>
      <c r="AG1057" s="54">
        <v>4977300</v>
      </c>
      <c r="AH1057" s="107">
        <f t="shared" si="100"/>
        <v>-9.6591312562365195E-3</v>
      </c>
      <c r="AL1057" s="10">
        <v>43168</v>
      </c>
      <c r="AM1057">
        <v>2786.570068</v>
      </c>
      <c r="AN1057">
        <v>3376870000</v>
      </c>
      <c r="AO1057" s="107">
        <f t="shared" si="101"/>
        <v>-1.2739848320225677E-3</v>
      </c>
    </row>
    <row r="1058" spans="1:41" x14ac:dyDescent="0.15">
      <c r="A1058" s="10">
        <v>43171</v>
      </c>
      <c r="B1058" s="9">
        <v>79.919501999999994</v>
      </c>
      <c r="C1058">
        <v>103484000</v>
      </c>
      <c r="D1058" s="107">
        <f t="shared" si="97"/>
        <v>-6.3877400036851384E-3</v>
      </c>
      <c r="H1058" s="90">
        <v>43445</v>
      </c>
      <c r="I1058" s="54">
        <v>107.870003</v>
      </c>
      <c r="J1058" s="54">
        <v>1984100</v>
      </c>
      <c r="K1058" s="107">
        <f t="shared" si="102"/>
        <v>0</v>
      </c>
      <c r="O1058" s="90">
        <v>44589</v>
      </c>
      <c r="P1058" s="54">
        <v>14.87</v>
      </c>
      <c r="Q1058" s="54">
        <v>2366700</v>
      </c>
      <c r="R1058" s="107">
        <f t="shared" si="98"/>
        <v>0.10490921318090107</v>
      </c>
      <c r="W1058" s="90">
        <v>42807</v>
      </c>
      <c r="X1058" s="54">
        <v>41.253765000000001</v>
      </c>
      <c r="Y1058" s="54">
        <v>502250</v>
      </c>
      <c r="Z1058" s="107">
        <f t="shared" si="99"/>
        <v>-2.1645054699857003E-3</v>
      </c>
      <c r="AE1058" s="90">
        <v>42807</v>
      </c>
      <c r="AF1058" s="54">
        <v>30.221647000000001</v>
      </c>
      <c r="AG1058" s="54">
        <v>10865400</v>
      </c>
      <c r="AH1058" s="107">
        <f t="shared" si="100"/>
        <v>1.5239738588699314E-3</v>
      </c>
      <c r="AL1058" s="10">
        <v>43171</v>
      </c>
      <c r="AM1058">
        <v>2783.0200199999999</v>
      </c>
      <c r="AN1058">
        <v>3216960000</v>
      </c>
      <c r="AO1058" s="107">
        <f t="shared" si="101"/>
        <v>-6.3635765724746607E-3</v>
      </c>
    </row>
    <row r="1059" spans="1:41" x14ac:dyDescent="0.15">
      <c r="A1059" s="10">
        <v>43172</v>
      </c>
      <c r="B1059" s="9">
        <v>79.408996999999999</v>
      </c>
      <c r="C1059">
        <v>130638000</v>
      </c>
      <c r="D1059" s="107">
        <f t="shared" si="97"/>
        <v>1.7756929986159076E-3</v>
      </c>
      <c r="H1059" s="90">
        <v>43446</v>
      </c>
      <c r="I1059" s="54">
        <v>107.870003</v>
      </c>
      <c r="J1059" s="54">
        <v>1739000</v>
      </c>
      <c r="K1059" s="107">
        <f t="shared" si="102"/>
        <v>-3.6340093547601038E-2</v>
      </c>
      <c r="O1059" s="90">
        <v>44592</v>
      </c>
      <c r="P1059" s="54">
        <v>16.43</v>
      </c>
      <c r="Q1059" s="54">
        <v>3085700</v>
      </c>
      <c r="R1059" s="107">
        <f t="shared" si="98"/>
        <v>4.199640900791235E-2</v>
      </c>
      <c r="W1059" s="90">
        <v>42808</v>
      </c>
      <c r="X1059" s="54">
        <v>41.164470999999999</v>
      </c>
      <c r="Y1059" s="54">
        <v>328780</v>
      </c>
      <c r="Z1059" s="107">
        <f t="shared" si="99"/>
        <v>2.1691739947295785E-2</v>
      </c>
      <c r="AE1059" s="90">
        <v>42808</v>
      </c>
      <c r="AF1059" s="54">
        <v>30.267703999999998</v>
      </c>
      <c r="AG1059" s="54">
        <v>6829700</v>
      </c>
      <c r="AH1059" s="107">
        <f t="shared" si="100"/>
        <v>9.1305240727868053E-4</v>
      </c>
      <c r="AL1059" s="10">
        <v>43172</v>
      </c>
      <c r="AM1059">
        <v>2765.3100589999999</v>
      </c>
      <c r="AN1059">
        <v>3324290000</v>
      </c>
      <c r="AO1059" s="107">
        <f t="shared" si="101"/>
        <v>-5.7245222641414406E-3</v>
      </c>
    </row>
    <row r="1060" spans="1:41" x14ac:dyDescent="0.15">
      <c r="A1060" s="10">
        <v>43173</v>
      </c>
      <c r="B1060" s="9">
        <v>79.550003000000004</v>
      </c>
      <c r="C1060">
        <v>85188000</v>
      </c>
      <c r="D1060" s="107">
        <f t="shared" si="97"/>
        <v>-5.4557634648990661E-3</v>
      </c>
      <c r="H1060" s="90">
        <v>43447</v>
      </c>
      <c r="I1060" s="54">
        <v>103.949997</v>
      </c>
      <c r="J1060" s="54">
        <v>2302400</v>
      </c>
      <c r="K1060" s="107">
        <f t="shared" si="102"/>
        <v>-6.3491680524049299E-3</v>
      </c>
      <c r="O1060" s="90">
        <v>44593</v>
      </c>
      <c r="P1060" s="54">
        <v>17.120000999999998</v>
      </c>
      <c r="Q1060" s="54">
        <v>2377300</v>
      </c>
      <c r="R1060" s="107">
        <f t="shared" si="98"/>
        <v>-9.5794445339109413E-2</v>
      </c>
      <c r="W1060" s="90">
        <v>42809</v>
      </c>
      <c r="X1060" s="54">
        <v>42.057400000000001</v>
      </c>
      <c r="Y1060" s="54">
        <v>472390</v>
      </c>
      <c r="Z1060" s="107">
        <f t="shared" si="99"/>
        <v>-1.0615706153970561E-2</v>
      </c>
      <c r="AE1060" s="90">
        <v>42809</v>
      </c>
      <c r="AF1060" s="54">
        <v>30.295339999999999</v>
      </c>
      <c r="AG1060" s="54">
        <v>9777800</v>
      </c>
      <c r="AH1060" s="107">
        <f t="shared" si="100"/>
        <v>6.3848103371673126E-3</v>
      </c>
      <c r="AL1060" s="10">
        <v>43173</v>
      </c>
      <c r="AM1060">
        <v>2749.4799800000001</v>
      </c>
      <c r="AN1060">
        <v>3394630000</v>
      </c>
      <c r="AO1060" s="107">
        <f t="shared" si="101"/>
        <v>-7.8193040707286166E-4</v>
      </c>
    </row>
    <row r="1061" spans="1:41" x14ac:dyDescent="0.15">
      <c r="A1061" s="10">
        <v>43174</v>
      </c>
      <c r="B1061" s="9">
        <v>79.115996999999993</v>
      </c>
      <c r="C1061">
        <v>81394000</v>
      </c>
      <c r="D1061" s="107">
        <f t="shared" si="97"/>
        <v>-6.7242658902471053E-3</v>
      </c>
      <c r="H1061" s="90">
        <v>43448</v>
      </c>
      <c r="I1061" s="54">
        <v>103.290001</v>
      </c>
      <c r="J1061" s="54">
        <v>1748900</v>
      </c>
      <c r="K1061" s="107">
        <f t="shared" si="102"/>
        <v>-9.5265794411213189E-2</v>
      </c>
      <c r="O1061" s="90">
        <v>44594</v>
      </c>
      <c r="P1061" s="54">
        <v>15.48</v>
      </c>
      <c r="Q1061" s="54">
        <v>2312400</v>
      </c>
      <c r="R1061" s="107">
        <f t="shared" si="98"/>
        <v>-8.5917312661498713E-2</v>
      </c>
      <c r="W1061" s="90">
        <v>42810</v>
      </c>
      <c r="X1061" s="54">
        <v>41.610931000000001</v>
      </c>
      <c r="Y1061" s="54">
        <v>457690</v>
      </c>
      <c r="Z1061" s="107">
        <f t="shared" si="99"/>
        <v>2.1459481404056957E-2</v>
      </c>
      <c r="AE1061" s="90">
        <v>42810</v>
      </c>
      <c r="AF1061" s="54">
        <v>30.488769999999999</v>
      </c>
      <c r="AG1061" s="54">
        <v>6925800</v>
      </c>
      <c r="AH1061" s="107">
        <f t="shared" si="100"/>
        <v>1.8126772578887396E-2</v>
      </c>
      <c r="AL1061" s="10">
        <v>43174</v>
      </c>
      <c r="AM1061">
        <v>2747.330078</v>
      </c>
      <c r="AN1061">
        <v>3543710000</v>
      </c>
      <c r="AO1061" s="107">
        <f t="shared" si="101"/>
        <v>1.7034472986976468E-3</v>
      </c>
    </row>
    <row r="1062" spans="1:41" x14ac:dyDescent="0.15">
      <c r="A1062" s="10">
        <v>43175</v>
      </c>
      <c r="B1062" s="9">
        <v>78.584000000000003</v>
      </c>
      <c r="C1062">
        <v>108500000</v>
      </c>
      <c r="D1062" s="107">
        <f t="shared" si="97"/>
        <v>-1.7020029522549107E-2</v>
      </c>
      <c r="H1062" s="90">
        <v>43451</v>
      </c>
      <c r="I1062" s="54">
        <v>93.449996999999996</v>
      </c>
      <c r="J1062" s="54">
        <v>4003500</v>
      </c>
      <c r="K1062" s="107">
        <f t="shared" si="102"/>
        <v>-2.1401498814387354E-3</v>
      </c>
      <c r="O1062" s="90">
        <v>44595</v>
      </c>
      <c r="P1062" s="54">
        <v>14.15</v>
      </c>
      <c r="Q1062" s="54">
        <v>2775900</v>
      </c>
      <c r="R1062" s="107">
        <f t="shared" si="98"/>
        <v>2.1908127208480677E-2</v>
      </c>
      <c r="W1062" s="90">
        <v>42811</v>
      </c>
      <c r="X1062" s="54">
        <v>42.503880000000002</v>
      </c>
      <c r="Y1062" s="54">
        <v>807390</v>
      </c>
      <c r="Z1062" s="107">
        <f t="shared" si="99"/>
        <v>-1.0504452769958927E-2</v>
      </c>
      <c r="AE1062" s="90">
        <v>42811</v>
      </c>
      <c r="AF1062" s="54">
        <v>31.041433000000001</v>
      </c>
      <c r="AG1062" s="54">
        <v>15941300</v>
      </c>
      <c r="AH1062" s="107">
        <f t="shared" si="100"/>
        <v>3.2642178600452709E-3</v>
      </c>
      <c r="AL1062" s="10">
        <v>43175</v>
      </c>
      <c r="AM1062">
        <v>2752.01001</v>
      </c>
      <c r="AN1062">
        <v>5429140000</v>
      </c>
      <c r="AO1062" s="107">
        <f t="shared" si="101"/>
        <v>-1.4204195427326871E-2</v>
      </c>
    </row>
    <row r="1063" spans="1:41" x14ac:dyDescent="0.15">
      <c r="A1063" s="10">
        <v>43178</v>
      </c>
      <c r="B1063" s="9">
        <v>77.246498000000003</v>
      </c>
      <c r="C1063">
        <v>131616000</v>
      </c>
      <c r="D1063" s="107">
        <f t="shared" si="97"/>
        <v>2.6913867344510622E-2</v>
      </c>
      <c r="H1063" s="90">
        <v>43452</v>
      </c>
      <c r="I1063" s="54">
        <v>93.25</v>
      </c>
      <c r="J1063" s="54">
        <v>3313300</v>
      </c>
      <c r="K1063" s="107">
        <f t="shared" si="102"/>
        <v>-3.0455721179624695E-2</v>
      </c>
      <c r="O1063" s="90">
        <v>44596</v>
      </c>
      <c r="P1063" s="54">
        <v>14.46</v>
      </c>
      <c r="Q1063" s="54">
        <v>2572500</v>
      </c>
      <c r="R1063" s="107">
        <f t="shared" si="98"/>
        <v>2.9737206085753698E-2</v>
      </c>
      <c r="W1063" s="90">
        <v>42814</v>
      </c>
      <c r="X1063" s="54">
        <v>42.057400000000001</v>
      </c>
      <c r="Y1063" s="54">
        <v>468010</v>
      </c>
      <c r="Z1063" s="107">
        <f t="shared" si="99"/>
        <v>-4.8831977250139214E-2</v>
      </c>
      <c r="AE1063" s="90">
        <v>42814</v>
      </c>
      <c r="AF1063" s="54">
        <v>31.142759000000002</v>
      </c>
      <c r="AG1063" s="54">
        <v>7319600</v>
      </c>
      <c r="AH1063" s="107">
        <f t="shared" si="100"/>
        <v>-1.8337713752336504E-2</v>
      </c>
      <c r="AL1063" s="10">
        <v>43178</v>
      </c>
      <c r="AM1063">
        <v>2712.919922</v>
      </c>
      <c r="AN1063">
        <v>3327460000</v>
      </c>
      <c r="AO1063" s="107">
        <f t="shared" si="101"/>
        <v>1.4818052561744732E-3</v>
      </c>
    </row>
    <row r="1064" spans="1:41" x14ac:dyDescent="0.15">
      <c r="A1064" s="10">
        <v>43179</v>
      </c>
      <c r="B1064" s="9">
        <v>79.325500000000005</v>
      </c>
      <c r="C1064">
        <v>91632000</v>
      </c>
      <c r="D1064" s="107">
        <f t="shared" si="97"/>
        <v>-2.9309364580116792E-3</v>
      </c>
      <c r="H1064" s="90">
        <v>43453</v>
      </c>
      <c r="I1064" s="54">
        <v>90.410004000000001</v>
      </c>
      <c r="J1064" s="54">
        <v>2993100</v>
      </c>
      <c r="K1064" s="107">
        <f t="shared" si="102"/>
        <v>-5.8511235106238901E-2</v>
      </c>
      <c r="O1064" s="90">
        <v>44599</v>
      </c>
      <c r="P1064" s="54">
        <v>14.89</v>
      </c>
      <c r="Q1064" s="54">
        <v>3334900</v>
      </c>
      <c r="R1064" s="107">
        <f t="shared" si="98"/>
        <v>6.0443250503693591E-2</v>
      </c>
      <c r="W1064" s="90">
        <v>42815</v>
      </c>
      <c r="X1064" s="54">
        <v>40.003653999999997</v>
      </c>
      <c r="Y1064" s="54">
        <v>524210</v>
      </c>
      <c r="Z1064" s="107">
        <f t="shared" si="99"/>
        <v>-1.5625272631345055E-2</v>
      </c>
      <c r="AE1064" s="90">
        <v>42815</v>
      </c>
      <c r="AF1064" s="54">
        <v>30.571672</v>
      </c>
      <c r="AG1064" s="54">
        <v>8918500</v>
      </c>
      <c r="AH1064" s="107">
        <f t="shared" si="100"/>
        <v>1.0243862357282918E-2</v>
      </c>
      <c r="AL1064" s="10">
        <v>43179</v>
      </c>
      <c r="AM1064">
        <v>2716.9399410000001</v>
      </c>
      <c r="AN1064">
        <v>3272590000</v>
      </c>
      <c r="AO1064" s="107">
        <f t="shared" si="101"/>
        <v>-1.8439896018298541E-3</v>
      </c>
    </row>
    <row r="1065" spans="1:41" x14ac:dyDescent="0.15">
      <c r="A1065" s="10">
        <v>43180</v>
      </c>
      <c r="B1065" s="9">
        <v>79.093001999999998</v>
      </c>
      <c r="C1065">
        <v>95016000</v>
      </c>
      <c r="D1065" s="107">
        <f t="shared" si="97"/>
        <v>-2.3352255614219719E-2</v>
      </c>
      <c r="H1065" s="90">
        <v>43454</v>
      </c>
      <c r="I1065" s="54">
        <v>85.120002999999997</v>
      </c>
      <c r="J1065" s="54">
        <v>3796700</v>
      </c>
      <c r="K1065" s="107">
        <f t="shared" si="102"/>
        <v>-3.5009444254836208E-2</v>
      </c>
      <c r="O1065" s="90">
        <v>44600</v>
      </c>
      <c r="P1065" s="54">
        <v>15.79</v>
      </c>
      <c r="Q1065" s="54">
        <v>3457200</v>
      </c>
      <c r="R1065" s="107">
        <f t="shared" si="98"/>
        <v>3.4198860037998768E-2</v>
      </c>
      <c r="W1065" s="90">
        <v>42816</v>
      </c>
      <c r="X1065" s="54">
        <v>39.378585999999999</v>
      </c>
      <c r="Y1065" s="54">
        <v>476510</v>
      </c>
      <c r="Z1065" s="107">
        <f t="shared" si="99"/>
        <v>2.2675979274624058E-2</v>
      </c>
      <c r="AE1065" s="90">
        <v>42816</v>
      </c>
      <c r="AF1065" s="54">
        <v>30.884844000000001</v>
      </c>
      <c r="AG1065" s="54">
        <v>5486100</v>
      </c>
      <c r="AH1065" s="107">
        <f t="shared" si="100"/>
        <v>-2.9817213905958262E-4</v>
      </c>
      <c r="AL1065" s="10">
        <v>43180</v>
      </c>
      <c r="AM1065">
        <v>2711.929932</v>
      </c>
      <c r="AN1065">
        <v>3434780000</v>
      </c>
      <c r="AO1065" s="107">
        <f t="shared" si="101"/>
        <v>-2.5162888684839291E-2</v>
      </c>
    </row>
    <row r="1066" spans="1:41" x14ac:dyDescent="0.15">
      <c r="A1066" s="10">
        <v>43181</v>
      </c>
      <c r="B1066" s="9">
        <v>77.246002000000004</v>
      </c>
      <c r="C1066">
        <v>126412000</v>
      </c>
      <c r="D1066" s="107">
        <f t="shared" si="97"/>
        <v>-3.1949899491238387E-2</v>
      </c>
      <c r="H1066" s="90">
        <v>43455</v>
      </c>
      <c r="I1066" s="54">
        <v>82.139999000000003</v>
      </c>
      <c r="J1066" s="54">
        <v>3189200</v>
      </c>
      <c r="K1066" s="107">
        <f t="shared" si="102"/>
        <v>-2.0696335776678065E-2</v>
      </c>
      <c r="O1066" s="90">
        <v>44601</v>
      </c>
      <c r="P1066" s="54">
        <v>16.329999999999998</v>
      </c>
      <c r="Q1066" s="54">
        <v>2318500</v>
      </c>
      <c r="R1066" s="107">
        <f t="shared" si="98"/>
        <v>-5.5113288426209328E-2</v>
      </c>
      <c r="W1066" s="90">
        <v>42817</v>
      </c>
      <c r="X1066" s="54">
        <v>40.271534000000003</v>
      </c>
      <c r="Y1066" s="54">
        <v>432500</v>
      </c>
      <c r="Z1066" s="107">
        <f t="shared" si="99"/>
        <v>4.4345219131707303E-3</v>
      </c>
      <c r="AE1066" s="90">
        <v>42817</v>
      </c>
      <c r="AF1066" s="54">
        <v>30.875634999999999</v>
      </c>
      <c r="AG1066" s="54">
        <v>4833900</v>
      </c>
      <c r="AH1066" s="107">
        <f t="shared" si="100"/>
        <v>-3.5800073423590817E-3</v>
      </c>
      <c r="AL1066" s="10">
        <v>43181</v>
      </c>
      <c r="AM1066">
        <v>2643.6899410000001</v>
      </c>
      <c r="AN1066">
        <v>3765460000</v>
      </c>
      <c r="AO1066" s="107">
        <f t="shared" si="101"/>
        <v>-2.0966880472765737E-2</v>
      </c>
    </row>
    <row r="1067" spans="1:41" x14ac:dyDescent="0.15">
      <c r="A1067" s="10">
        <v>43182</v>
      </c>
      <c r="B1067" s="9">
        <v>74.778000000000006</v>
      </c>
      <c r="C1067">
        <v>160120000</v>
      </c>
      <c r="D1067" s="107">
        <f t="shared" si="97"/>
        <v>4.031933188905823E-2</v>
      </c>
      <c r="H1067" s="90">
        <v>43458</v>
      </c>
      <c r="I1067" s="54">
        <v>80.440002000000007</v>
      </c>
      <c r="J1067" s="54">
        <v>954600</v>
      </c>
      <c r="K1067" s="107">
        <f t="shared" si="102"/>
        <v>0.11648428352848605</v>
      </c>
      <c r="O1067" s="90">
        <v>44602</v>
      </c>
      <c r="P1067" s="54">
        <v>15.43</v>
      </c>
      <c r="Q1067" s="54">
        <v>2272200</v>
      </c>
      <c r="R1067" s="107">
        <f t="shared" si="98"/>
        <v>-4.1477640959170503E-2</v>
      </c>
      <c r="W1067" s="90">
        <v>42818</v>
      </c>
      <c r="X1067" s="54">
        <v>40.450119000000001</v>
      </c>
      <c r="Y1067" s="54">
        <v>366600</v>
      </c>
      <c r="Z1067" s="107">
        <f t="shared" si="99"/>
        <v>-2.4282425473210689E-2</v>
      </c>
      <c r="AE1067" s="90">
        <v>42818</v>
      </c>
      <c r="AF1067" s="54">
        <v>30.7651</v>
      </c>
      <c r="AG1067" s="54">
        <v>4317800</v>
      </c>
      <c r="AH1067" s="107">
        <f t="shared" si="100"/>
        <v>8.9822558678509523E-4</v>
      </c>
      <c r="AL1067" s="10">
        <v>43182</v>
      </c>
      <c r="AM1067">
        <v>2588.26001</v>
      </c>
      <c r="AN1067">
        <v>3829380000</v>
      </c>
      <c r="AO1067" s="107">
        <f t="shared" si="101"/>
        <v>2.7157255734905794E-2</v>
      </c>
    </row>
    <row r="1068" spans="1:41" x14ac:dyDescent="0.15">
      <c r="A1068" s="10">
        <v>43185</v>
      </c>
      <c r="B1068" s="9">
        <v>77.792998999999995</v>
      </c>
      <c r="C1068">
        <v>112494000</v>
      </c>
      <c r="D1068" s="107">
        <f t="shared" si="97"/>
        <v>-3.7799005537760388E-2</v>
      </c>
      <c r="H1068" s="90">
        <v>43460</v>
      </c>
      <c r="I1068" s="54">
        <v>89.809997999999993</v>
      </c>
      <c r="J1068" s="54">
        <v>2280100</v>
      </c>
      <c r="K1068" s="107">
        <f t="shared" si="102"/>
        <v>2.6277697946279988E-2</v>
      </c>
      <c r="O1068" s="90">
        <v>44603</v>
      </c>
      <c r="P1068" s="54">
        <v>14.79</v>
      </c>
      <c r="Q1068" s="54">
        <v>1944000</v>
      </c>
      <c r="R1068" s="107">
        <f t="shared" si="98"/>
        <v>-2.8397565922920864E-2</v>
      </c>
      <c r="W1068" s="90">
        <v>42821</v>
      </c>
      <c r="X1068" s="54">
        <v>39.467891999999999</v>
      </c>
      <c r="Y1068" s="54">
        <v>738640</v>
      </c>
      <c r="Z1068" s="107">
        <f t="shared" si="99"/>
        <v>2.4886735780061509E-2</v>
      </c>
      <c r="AE1068" s="90">
        <v>42821</v>
      </c>
      <c r="AF1068" s="54">
        <v>30.792733999999999</v>
      </c>
      <c r="AG1068" s="54">
        <v>4994400</v>
      </c>
      <c r="AH1068" s="107">
        <f t="shared" si="100"/>
        <v>2.9912900881097215E-3</v>
      </c>
      <c r="AL1068" s="10">
        <v>43185</v>
      </c>
      <c r="AM1068">
        <v>2658.5500489999999</v>
      </c>
      <c r="AN1068">
        <v>3538080000</v>
      </c>
      <c r="AO1068" s="107">
        <f t="shared" si="101"/>
        <v>-1.7276308947907992E-2</v>
      </c>
    </row>
    <row r="1069" spans="1:41" x14ac:dyDescent="0.15">
      <c r="A1069" s="10">
        <v>43186</v>
      </c>
      <c r="B1069" s="9">
        <v>74.852501000000004</v>
      </c>
      <c r="C1069">
        <v>139992000</v>
      </c>
      <c r="D1069" s="107">
        <f t="shared" si="97"/>
        <v>-4.3839577250732065E-2</v>
      </c>
      <c r="H1069" s="90">
        <v>43461</v>
      </c>
      <c r="I1069" s="54">
        <v>92.169998000000007</v>
      </c>
      <c r="J1069" s="54">
        <v>1467800</v>
      </c>
      <c r="K1069" s="107">
        <f t="shared" si="102"/>
        <v>-1.5514809927629658E-2</v>
      </c>
      <c r="O1069" s="90">
        <v>44606</v>
      </c>
      <c r="P1069" s="54">
        <v>14.37</v>
      </c>
      <c r="Q1069" s="54">
        <v>1641600</v>
      </c>
      <c r="R1069" s="107">
        <f t="shared" si="98"/>
        <v>4.3145441892832315E-2</v>
      </c>
      <c r="W1069" s="90">
        <v>42822</v>
      </c>
      <c r="X1069" s="54">
        <v>40.450119000000001</v>
      </c>
      <c r="Y1069" s="54">
        <v>379290</v>
      </c>
      <c r="Z1069" s="107">
        <f t="shared" si="99"/>
        <v>1.3245202072211359E-2</v>
      </c>
      <c r="AE1069" s="90">
        <v>42822</v>
      </c>
      <c r="AF1069" s="54">
        <v>30.884844000000001</v>
      </c>
      <c r="AG1069" s="54">
        <v>4609700</v>
      </c>
      <c r="AH1069" s="107">
        <f t="shared" si="100"/>
        <v>3.5789075055712161E-3</v>
      </c>
      <c r="AL1069" s="10">
        <v>43186</v>
      </c>
      <c r="AM1069">
        <v>2612.6201169999999</v>
      </c>
      <c r="AN1069">
        <v>3761320000</v>
      </c>
      <c r="AO1069" s="107">
        <f t="shared" si="101"/>
        <v>-2.9166570946984605E-3</v>
      </c>
    </row>
    <row r="1070" spans="1:41" x14ac:dyDescent="0.15">
      <c r="A1070" s="10">
        <v>43187</v>
      </c>
      <c r="B1070" s="9">
        <v>71.570999</v>
      </c>
      <c r="C1070">
        <v>274106000</v>
      </c>
      <c r="D1070" s="107">
        <f t="shared" si="97"/>
        <v>1.1121795295885084E-2</v>
      </c>
      <c r="H1070" s="90">
        <v>43462</v>
      </c>
      <c r="I1070" s="54">
        <v>90.739998</v>
      </c>
      <c r="J1070" s="54">
        <v>1013300</v>
      </c>
      <c r="K1070" s="107">
        <f t="shared" si="102"/>
        <v>-7.2734848418225528E-3</v>
      </c>
      <c r="O1070" s="90">
        <v>44607</v>
      </c>
      <c r="P1070" s="54">
        <v>14.99</v>
      </c>
      <c r="Q1070" s="54">
        <v>1557600</v>
      </c>
      <c r="R1070" s="107">
        <f t="shared" si="98"/>
        <v>-7.6050700466978038E-2</v>
      </c>
      <c r="W1070" s="90">
        <v>42823</v>
      </c>
      <c r="X1070" s="54">
        <v>40.985889</v>
      </c>
      <c r="Y1070" s="54">
        <v>437390</v>
      </c>
      <c r="Z1070" s="107">
        <f t="shared" si="99"/>
        <v>6.5358104102610781E-3</v>
      </c>
      <c r="AE1070" s="90">
        <v>42823</v>
      </c>
      <c r="AF1070" s="54">
        <v>30.995377999999999</v>
      </c>
      <c r="AG1070" s="54">
        <v>7242700</v>
      </c>
      <c r="AH1070" s="107">
        <f t="shared" si="100"/>
        <v>1.485866699222127E-3</v>
      </c>
      <c r="AL1070" s="10">
        <v>43187</v>
      </c>
      <c r="AM1070">
        <v>2605</v>
      </c>
      <c r="AN1070">
        <v>3875720000</v>
      </c>
      <c r="AO1070" s="107">
        <f t="shared" si="101"/>
        <v>1.3769718618042104E-2</v>
      </c>
    </row>
    <row r="1071" spans="1:41" x14ac:dyDescent="0.15">
      <c r="A1071" s="10">
        <v>43188</v>
      </c>
      <c r="B1071" s="9">
        <v>72.366996999999998</v>
      </c>
      <c r="C1071">
        <v>251622000</v>
      </c>
      <c r="D1071" s="107">
        <f t="shared" si="97"/>
        <v>-5.2060941536650973E-2</v>
      </c>
      <c r="H1071" s="90">
        <v>43465</v>
      </c>
      <c r="I1071" s="54">
        <v>90.080001999999993</v>
      </c>
      <c r="J1071" s="54">
        <v>1378200</v>
      </c>
      <c r="K1071" s="107">
        <f t="shared" si="102"/>
        <v>4.329473704940634E-3</v>
      </c>
      <c r="O1071" s="90">
        <v>44608</v>
      </c>
      <c r="P1071" s="54">
        <v>13.85</v>
      </c>
      <c r="Q1071" s="54">
        <v>3348500</v>
      </c>
      <c r="R1071" s="107">
        <f t="shared" si="98"/>
        <v>-4.9819494584837476E-2</v>
      </c>
      <c r="W1071" s="90">
        <v>42824</v>
      </c>
      <c r="X1071" s="54">
        <v>41.253765000000001</v>
      </c>
      <c r="Y1071" s="54">
        <v>311830</v>
      </c>
      <c r="Z1071" s="107">
        <f t="shared" si="99"/>
        <v>1.0822672791198418E-2</v>
      </c>
      <c r="AE1071" s="90">
        <v>42824</v>
      </c>
      <c r="AF1071" s="54">
        <v>31.041433000000001</v>
      </c>
      <c r="AG1071" s="54">
        <v>4993400</v>
      </c>
      <c r="AH1071" s="107">
        <f t="shared" si="100"/>
        <v>-3.8575216550086333E-3</v>
      </c>
      <c r="AL1071" s="10">
        <v>43188</v>
      </c>
      <c r="AM1071">
        <v>2640.8701169999999</v>
      </c>
      <c r="AN1071">
        <v>3572360000</v>
      </c>
      <c r="AO1071" s="107">
        <f t="shared" si="101"/>
        <v>-2.2337423419752311E-2</v>
      </c>
    </row>
    <row r="1072" spans="1:41" x14ac:dyDescent="0.15">
      <c r="A1072" s="10">
        <v>43192</v>
      </c>
      <c r="B1072" s="9">
        <v>68.599502999999999</v>
      </c>
      <c r="C1072">
        <v>209272000</v>
      </c>
      <c r="D1072" s="107">
        <f t="shared" si="97"/>
        <v>1.4621068027271367E-2</v>
      </c>
      <c r="H1072" s="90">
        <v>43467</v>
      </c>
      <c r="I1072" s="54">
        <v>90.470000999999996</v>
      </c>
      <c r="J1072" s="54">
        <v>1286000</v>
      </c>
      <c r="K1072" s="107">
        <f t="shared" si="102"/>
        <v>-6.5104442742296431E-2</v>
      </c>
      <c r="O1072" s="90">
        <v>44609</v>
      </c>
      <c r="P1072" s="54">
        <v>13.16</v>
      </c>
      <c r="Q1072" s="54">
        <v>2534700</v>
      </c>
      <c r="R1072" s="107">
        <f t="shared" si="98"/>
        <v>-2.8115501519756947E-2</v>
      </c>
      <c r="W1072" s="90">
        <v>42825</v>
      </c>
      <c r="X1072" s="54">
        <v>41.700240999999998</v>
      </c>
      <c r="Y1072" s="54">
        <v>708490</v>
      </c>
      <c r="Z1072" s="107">
        <f t="shared" si="99"/>
        <v>4.2825891581776965E-3</v>
      </c>
      <c r="AE1072" s="90">
        <v>42825</v>
      </c>
      <c r="AF1072" s="54">
        <v>30.921690000000002</v>
      </c>
      <c r="AG1072" s="54">
        <v>10223000</v>
      </c>
      <c r="AH1072" s="107">
        <f t="shared" si="100"/>
        <v>5.6599105676304884E-3</v>
      </c>
      <c r="AL1072" s="10">
        <v>43192</v>
      </c>
      <c r="AM1072">
        <v>2581.8798830000001</v>
      </c>
      <c r="AN1072">
        <v>3635780000</v>
      </c>
      <c r="AO1072" s="107">
        <f t="shared" si="101"/>
        <v>1.2614865708684864E-2</v>
      </c>
    </row>
    <row r="1073" spans="1:41" x14ac:dyDescent="0.15">
      <c r="A1073" s="10">
        <v>43193</v>
      </c>
      <c r="B1073" s="9">
        <v>69.602501000000004</v>
      </c>
      <c r="C1073">
        <v>204624000</v>
      </c>
      <c r="D1073" s="107">
        <f t="shared" si="97"/>
        <v>1.3304148366737545E-2</v>
      </c>
      <c r="H1073" s="90">
        <v>43468</v>
      </c>
      <c r="I1073" s="54">
        <v>84.580001999999993</v>
      </c>
      <c r="J1073" s="54">
        <v>2054000</v>
      </c>
      <c r="K1073" s="107">
        <f t="shared" si="102"/>
        <v>6.4790681844627995E-2</v>
      </c>
      <c r="O1073" s="90">
        <v>44610</v>
      </c>
      <c r="P1073" s="54">
        <v>12.79</v>
      </c>
      <c r="Q1073" s="54">
        <v>3118800</v>
      </c>
      <c r="R1073" s="107">
        <f t="shared" si="98"/>
        <v>-5.3166536356528571E-2</v>
      </c>
      <c r="W1073" s="90">
        <v>42828</v>
      </c>
      <c r="X1073" s="54">
        <v>41.878825999999997</v>
      </c>
      <c r="Y1073" s="54">
        <v>400460</v>
      </c>
      <c r="Z1073" s="107">
        <f t="shared" si="99"/>
        <v>2.5586247331766288E-2</v>
      </c>
      <c r="AE1073" s="90">
        <v>42828</v>
      </c>
      <c r="AF1073" s="54">
        <v>31.096703999999999</v>
      </c>
      <c r="AG1073" s="54">
        <v>9828700</v>
      </c>
      <c r="AH1073" s="107">
        <f t="shared" si="100"/>
        <v>1.1255919598424313E-2</v>
      </c>
      <c r="AL1073" s="10">
        <v>43193</v>
      </c>
      <c r="AM1073">
        <v>2614.4499510000001</v>
      </c>
      <c r="AN1073">
        <v>3395840000</v>
      </c>
      <c r="AO1073" s="107">
        <f t="shared" si="101"/>
        <v>1.1566482650942955E-2</v>
      </c>
    </row>
    <row r="1074" spans="1:41" x14ac:dyDescent="0.15">
      <c r="A1074" s="10">
        <v>43194</v>
      </c>
      <c r="B1074" s="9">
        <v>70.528503000000001</v>
      </c>
      <c r="C1074">
        <v>139646000</v>
      </c>
      <c r="D1074" s="107">
        <f t="shared" si="97"/>
        <v>2.919385656037532E-2</v>
      </c>
      <c r="H1074" s="90">
        <v>43469</v>
      </c>
      <c r="I1074" s="54">
        <v>90.059997999999993</v>
      </c>
      <c r="J1074" s="54">
        <v>2165400</v>
      </c>
      <c r="K1074" s="107">
        <f t="shared" si="102"/>
        <v>6.0959417298676932E-2</v>
      </c>
      <c r="O1074" s="90">
        <v>44614</v>
      </c>
      <c r="P1074" s="54">
        <v>12.11</v>
      </c>
      <c r="Q1074" s="54">
        <v>3224500</v>
      </c>
      <c r="R1074" s="107">
        <f t="shared" si="98"/>
        <v>-5.6151940545004053E-2</v>
      </c>
      <c r="W1074" s="90">
        <v>42829</v>
      </c>
      <c r="X1074" s="54">
        <v>42.950347999999998</v>
      </c>
      <c r="Y1074" s="54">
        <v>1553770</v>
      </c>
      <c r="Z1074" s="107">
        <f t="shared" si="99"/>
        <v>-2.4947923588418908E-2</v>
      </c>
      <c r="AE1074" s="90">
        <v>42829</v>
      </c>
      <c r="AF1074" s="54">
        <v>31.446726000000002</v>
      </c>
      <c r="AG1074" s="54">
        <v>8679900</v>
      </c>
      <c r="AH1074" s="107">
        <f t="shared" si="100"/>
        <v>-9.6660936976395995E-3</v>
      </c>
      <c r="AL1074" s="10">
        <v>43194</v>
      </c>
      <c r="AM1074">
        <v>2644.6899410000001</v>
      </c>
      <c r="AN1074">
        <v>3369230000</v>
      </c>
      <c r="AO1074" s="107">
        <f t="shared" si="101"/>
        <v>6.8628638535741526E-3</v>
      </c>
    </row>
    <row r="1075" spans="1:41" x14ac:dyDescent="0.15">
      <c r="A1075" s="10">
        <v>43195</v>
      </c>
      <c r="B1075" s="9">
        <v>72.587502000000001</v>
      </c>
      <c r="C1075">
        <v>128270000</v>
      </c>
      <c r="D1075" s="107">
        <f t="shared" si="97"/>
        <v>-3.2044152724803765E-2</v>
      </c>
      <c r="H1075" s="90">
        <v>43472</v>
      </c>
      <c r="I1075" s="54">
        <v>95.550003000000004</v>
      </c>
      <c r="J1075" s="54">
        <v>1937800</v>
      </c>
      <c r="K1075" s="107">
        <f t="shared" si="102"/>
        <v>1.266351608591787E-2</v>
      </c>
      <c r="O1075" s="90">
        <v>44615</v>
      </c>
      <c r="P1075" s="54">
        <v>11.43</v>
      </c>
      <c r="Q1075" s="54">
        <v>3036300</v>
      </c>
      <c r="R1075" s="107">
        <f t="shared" si="98"/>
        <v>6.9116360454943182E-2</v>
      </c>
      <c r="W1075" s="90">
        <v>42830</v>
      </c>
      <c r="X1075" s="54">
        <v>41.878825999999997</v>
      </c>
      <c r="Y1075" s="54">
        <v>1025500</v>
      </c>
      <c r="Z1075" s="107">
        <f t="shared" si="99"/>
        <v>2.9850383102907552E-2</v>
      </c>
      <c r="AE1075" s="90">
        <v>42830</v>
      </c>
      <c r="AF1075" s="54">
        <v>31.142759000000002</v>
      </c>
      <c r="AG1075" s="54">
        <v>11241900</v>
      </c>
      <c r="AH1075" s="107">
        <f t="shared" si="100"/>
        <v>1.0351748218582646E-2</v>
      </c>
      <c r="AL1075" s="10">
        <v>43195</v>
      </c>
      <c r="AM1075">
        <v>2662.8400879999999</v>
      </c>
      <c r="AN1075">
        <v>3230430000</v>
      </c>
      <c r="AO1075" s="107">
        <f t="shared" si="101"/>
        <v>-2.1920248708528489E-2</v>
      </c>
    </row>
    <row r="1076" spans="1:41" x14ac:dyDescent="0.15">
      <c r="A1076" s="10">
        <v>43196</v>
      </c>
      <c r="B1076" s="9">
        <v>70.261497000000006</v>
      </c>
      <c r="C1076">
        <v>117646000</v>
      </c>
      <c r="D1076" s="107">
        <f t="shared" si="97"/>
        <v>6.0494014239398375E-4</v>
      </c>
      <c r="H1076" s="90">
        <v>43473</v>
      </c>
      <c r="I1076" s="54">
        <v>96.760002</v>
      </c>
      <c r="J1076" s="54">
        <v>1447600</v>
      </c>
      <c r="K1076" s="107">
        <f t="shared" si="102"/>
        <v>1.612234361053444E-2</v>
      </c>
      <c r="O1076" s="90">
        <v>44616</v>
      </c>
      <c r="P1076" s="54">
        <v>12.22</v>
      </c>
      <c r="Q1076" s="54">
        <v>4971300</v>
      </c>
      <c r="R1076" s="107">
        <f t="shared" si="98"/>
        <v>2.2913256955810146E-2</v>
      </c>
      <c r="W1076" s="90">
        <v>42831</v>
      </c>
      <c r="X1076" s="54">
        <v>43.128925000000002</v>
      </c>
      <c r="Y1076" s="54">
        <v>733880</v>
      </c>
      <c r="Z1076" s="107">
        <f t="shared" si="99"/>
        <v>-1.0351591188512255E-2</v>
      </c>
      <c r="AE1076" s="90">
        <v>42831</v>
      </c>
      <c r="AF1076" s="54">
        <v>31.465140999999999</v>
      </c>
      <c r="AG1076" s="54">
        <v>8854900</v>
      </c>
      <c r="AH1076" s="107">
        <f t="shared" si="100"/>
        <v>-7.3183844941294707E-3</v>
      </c>
      <c r="AL1076" s="10">
        <v>43196</v>
      </c>
      <c r="AM1076">
        <v>2604.469971</v>
      </c>
      <c r="AN1076">
        <v>3312390000</v>
      </c>
      <c r="AO1076" s="107">
        <f t="shared" si="101"/>
        <v>3.3365487399585891E-3</v>
      </c>
    </row>
    <row r="1077" spans="1:41" x14ac:dyDescent="0.15">
      <c r="A1077" s="10">
        <v>43199</v>
      </c>
      <c r="B1077" s="9">
        <v>70.304001</v>
      </c>
      <c r="C1077">
        <v>84164000</v>
      </c>
      <c r="D1077" s="107">
        <f t="shared" si="97"/>
        <v>2.1435422999609877E-2</v>
      </c>
      <c r="H1077" s="90">
        <v>43474</v>
      </c>
      <c r="I1077" s="54">
        <v>98.32</v>
      </c>
      <c r="J1077" s="54">
        <v>1502500</v>
      </c>
      <c r="K1077" s="107">
        <f t="shared" si="102"/>
        <v>9.255522782750214E-3</v>
      </c>
      <c r="O1077" s="90">
        <v>44617</v>
      </c>
      <c r="P1077" s="54">
        <v>12.5</v>
      </c>
      <c r="Q1077" s="54">
        <v>4990800</v>
      </c>
      <c r="R1077" s="107">
        <f t="shared" si="98"/>
        <v>4.0000000000000036E-3</v>
      </c>
      <c r="W1077" s="90">
        <v>42832</v>
      </c>
      <c r="X1077" s="54">
        <v>42.682471999999997</v>
      </c>
      <c r="Y1077" s="54">
        <v>635800</v>
      </c>
      <c r="Z1077" s="107">
        <f t="shared" si="99"/>
        <v>4.1840360136593535E-3</v>
      </c>
      <c r="AE1077" s="90">
        <v>42832</v>
      </c>
      <c r="AF1077" s="54">
        <v>31.234867000000001</v>
      </c>
      <c r="AG1077" s="54">
        <v>6644500</v>
      </c>
      <c r="AH1077" s="107">
        <f t="shared" si="100"/>
        <v>4.423518115188374E-3</v>
      </c>
      <c r="AL1077" s="10">
        <v>43199</v>
      </c>
      <c r="AM1077">
        <v>2613.1599120000001</v>
      </c>
      <c r="AN1077">
        <v>3076140000</v>
      </c>
      <c r="AO1077" s="107">
        <f t="shared" si="101"/>
        <v>1.6726953754064633E-2</v>
      </c>
    </row>
    <row r="1078" spans="1:41" x14ac:dyDescent="0.15">
      <c r="A1078" s="10">
        <v>43200</v>
      </c>
      <c r="B1078" s="9">
        <v>71.810997</v>
      </c>
      <c r="C1078">
        <v>85082000</v>
      </c>
      <c r="D1078" s="107">
        <f t="shared" si="97"/>
        <v>-6.3847602617186361E-3</v>
      </c>
      <c r="H1078" s="90">
        <v>43475</v>
      </c>
      <c r="I1078" s="54">
        <v>99.230002999999996</v>
      </c>
      <c r="J1078" s="54">
        <v>2356700</v>
      </c>
      <c r="K1078" s="107">
        <f t="shared" si="102"/>
        <v>-2.8519610142508922E-2</v>
      </c>
      <c r="O1078" s="90">
        <v>44620</v>
      </c>
      <c r="P1078" s="54">
        <v>12.55</v>
      </c>
      <c r="Q1078" s="54">
        <v>4356100</v>
      </c>
      <c r="R1078" s="107">
        <f t="shared" si="98"/>
        <v>-1.195219123505975E-2</v>
      </c>
      <c r="W1078" s="90">
        <v>42835</v>
      </c>
      <c r="X1078" s="54">
        <v>42.861057000000002</v>
      </c>
      <c r="Y1078" s="54">
        <v>280800</v>
      </c>
      <c r="Z1078" s="107">
        <f t="shared" si="99"/>
        <v>-2.0835230451736741E-3</v>
      </c>
      <c r="AE1078" s="90">
        <v>42835</v>
      </c>
      <c r="AF1078" s="54">
        <v>31.373035000000002</v>
      </c>
      <c r="AG1078" s="54">
        <v>6268100</v>
      </c>
      <c r="AH1078" s="107">
        <f t="shared" si="100"/>
        <v>-2.0552362881054442E-3</v>
      </c>
      <c r="AL1078" s="10">
        <v>43200</v>
      </c>
      <c r="AM1078">
        <v>2656.8701169999999</v>
      </c>
      <c r="AN1078">
        <v>3579130000</v>
      </c>
      <c r="AO1078" s="107">
        <f t="shared" si="101"/>
        <v>-5.5253645656476724E-3</v>
      </c>
    </row>
    <row r="1079" spans="1:41" x14ac:dyDescent="0.15">
      <c r="A1079" s="10">
        <v>43201</v>
      </c>
      <c r="B1079" s="9">
        <v>71.352501000000004</v>
      </c>
      <c r="C1079">
        <v>71650000</v>
      </c>
      <c r="D1079" s="107">
        <f t="shared" si="97"/>
        <v>1.5031035842737905E-2</v>
      </c>
      <c r="H1079" s="90">
        <v>43476</v>
      </c>
      <c r="I1079" s="54">
        <v>96.400002000000001</v>
      </c>
      <c r="J1079" s="54">
        <v>1161300</v>
      </c>
      <c r="K1079" s="107">
        <f t="shared" si="102"/>
        <v>-2.8423215177941552E-2</v>
      </c>
      <c r="O1079" s="90">
        <v>44621</v>
      </c>
      <c r="P1079" s="54">
        <v>12.4</v>
      </c>
      <c r="Q1079" s="54">
        <v>4214500</v>
      </c>
      <c r="R1079" s="107">
        <f t="shared" si="98"/>
        <v>1.8548387096774199E-2</v>
      </c>
      <c r="W1079" s="90">
        <v>42836</v>
      </c>
      <c r="X1079" s="54">
        <v>42.771754999999999</v>
      </c>
      <c r="Y1079" s="54">
        <v>302350</v>
      </c>
      <c r="Z1079" s="107">
        <f t="shared" si="99"/>
        <v>-6.2628947537924917E-3</v>
      </c>
      <c r="AE1079" s="90">
        <v>42836</v>
      </c>
      <c r="AF1079" s="54">
        <v>31.308555999999999</v>
      </c>
      <c r="AG1079" s="54">
        <v>5165100</v>
      </c>
      <c r="AH1079" s="107">
        <f t="shared" si="100"/>
        <v>8.2377801135256057E-3</v>
      </c>
      <c r="AL1079" s="10">
        <v>43201</v>
      </c>
      <c r="AM1079">
        <v>2642.1899410000001</v>
      </c>
      <c r="AN1079">
        <v>3054520000</v>
      </c>
      <c r="AO1079" s="107">
        <f t="shared" si="101"/>
        <v>8.2507501303064057E-3</v>
      </c>
    </row>
    <row r="1080" spans="1:41" x14ac:dyDescent="0.15">
      <c r="A1080" s="10">
        <v>43202</v>
      </c>
      <c r="B1080" s="9">
        <v>72.425003000000004</v>
      </c>
      <c r="C1080">
        <v>62700000</v>
      </c>
      <c r="D1080" s="107">
        <f t="shared" si="97"/>
        <v>-1.2226523483885865E-2</v>
      </c>
      <c r="H1080" s="90">
        <v>43479</v>
      </c>
      <c r="I1080" s="54">
        <v>93.660004000000001</v>
      </c>
      <c r="J1080" s="54">
        <v>1278200</v>
      </c>
      <c r="K1080" s="107">
        <f t="shared" si="102"/>
        <v>2.2421416936946326E-3</v>
      </c>
      <c r="O1080" s="90">
        <v>44622</v>
      </c>
      <c r="P1080" s="54">
        <v>12.63</v>
      </c>
      <c r="Q1080" s="54">
        <v>4133000</v>
      </c>
      <c r="R1080" s="107">
        <f t="shared" si="98"/>
        <v>-7.7593032462391132E-2</v>
      </c>
      <c r="W1080" s="90">
        <v>42837</v>
      </c>
      <c r="X1080" s="54">
        <v>42.503880000000002</v>
      </c>
      <c r="Y1080" s="54">
        <v>233570</v>
      </c>
      <c r="Z1080" s="107">
        <f t="shared" si="99"/>
        <v>-2.3109302021368516E-2</v>
      </c>
      <c r="AE1080" s="90">
        <v>42837</v>
      </c>
      <c r="AF1080" s="54">
        <v>31.566469000000001</v>
      </c>
      <c r="AG1080" s="54">
        <v>10457200</v>
      </c>
      <c r="AH1080" s="107">
        <f t="shared" si="100"/>
        <v>1.7508451768868394E-3</v>
      </c>
      <c r="AL1080" s="10">
        <v>43202</v>
      </c>
      <c r="AM1080">
        <v>2663.98999</v>
      </c>
      <c r="AN1080">
        <v>3045330000</v>
      </c>
      <c r="AO1080" s="107">
        <f t="shared" si="101"/>
        <v>-2.8866253360059213E-3</v>
      </c>
    </row>
    <row r="1081" spans="1:41" x14ac:dyDescent="0.15">
      <c r="A1081" s="10">
        <v>43203</v>
      </c>
      <c r="B1081" s="9">
        <v>71.539496999999997</v>
      </c>
      <c r="C1081">
        <v>73706000</v>
      </c>
      <c r="D1081" s="107">
        <f t="shared" si="97"/>
        <v>7.4853755261936605E-3</v>
      </c>
      <c r="H1081" s="90">
        <v>43480</v>
      </c>
      <c r="I1081" s="54">
        <v>93.870002999999997</v>
      </c>
      <c r="J1081" s="54">
        <v>1721700</v>
      </c>
      <c r="K1081" s="107">
        <f t="shared" si="102"/>
        <v>1.960153340998616E-2</v>
      </c>
      <c r="O1081" s="90">
        <v>44623</v>
      </c>
      <c r="P1081" s="54">
        <v>11.65</v>
      </c>
      <c r="Q1081" s="54">
        <v>2949100</v>
      </c>
      <c r="R1081" s="107">
        <f t="shared" si="98"/>
        <v>-4.1201716738197502E-2</v>
      </c>
      <c r="W1081" s="90">
        <v>42838</v>
      </c>
      <c r="X1081" s="54">
        <v>41.521644999999999</v>
      </c>
      <c r="Y1081" s="54">
        <v>266520</v>
      </c>
      <c r="Z1081" s="107">
        <f t="shared" si="99"/>
        <v>1.7204400259190011E-2</v>
      </c>
      <c r="AE1081" s="90">
        <v>42838</v>
      </c>
      <c r="AF1081" s="54">
        <v>31.621737</v>
      </c>
      <c r="AG1081" s="54">
        <v>7783100</v>
      </c>
      <c r="AH1081" s="107">
        <f t="shared" si="100"/>
        <v>3.2041883088205214E-3</v>
      </c>
      <c r="AL1081" s="10">
        <v>43203</v>
      </c>
      <c r="AM1081">
        <v>2656.3000489999999</v>
      </c>
      <c r="AN1081">
        <v>2988540000</v>
      </c>
      <c r="AO1081" s="107">
        <f t="shared" si="101"/>
        <v>8.1090383626312157E-3</v>
      </c>
    </row>
    <row r="1082" spans="1:41" x14ac:dyDescent="0.15">
      <c r="A1082" s="10">
        <v>43206</v>
      </c>
      <c r="B1082" s="9">
        <v>72.074996999999996</v>
      </c>
      <c r="C1082">
        <v>56172000</v>
      </c>
      <c r="D1082" s="107">
        <f t="shared" si="97"/>
        <v>4.3239696562179519E-2</v>
      </c>
      <c r="H1082" s="90">
        <v>43481</v>
      </c>
      <c r="I1082" s="54">
        <v>95.709998999999996</v>
      </c>
      <c r="J1082" s="54">
        <v>1179700</v>
      </c>
      <c r="K1082" s="107">
        <f t="shared" si="102"/>
        <v>8.4630447023619215E-3</v>
      </c>
      <c r="O1082" s="90">
        <v>44624</v>
      </c>
      <c r="P1082" s="54">
        <v>11.17</v>
      </c>
      <c r="Q1082" s="54">
        <v>3735900</v>
      </c>
      <c r="R1082" s="107">
        <f t="shared" si="98"/>
        <v>-5.550581915846009E-2</v>
      </c>
      <c r="W1082" s="90">
        <v>42842</v>
      </c>
      <c r="X1082" s="54">
        <v>42.235999999999997</v>
      </c>
      <c r="Y1082" s="54">
        <v>214840</v>
      </c>
      <c r="Z1082" s="107">
        <f t="shared" si="99"/>
        <v>-4.2286201344823304E-3</v>
      </c>
      <c r="AE1082" s="90">
        <v>42842</v>
      </c>
      <c r="AF1082" s="54">
        <v>31.723058999999999</v>
      </c>
      <c r="AG1082" s="54">
        <v>6952000</v>
      </c>
      <c r="AH1082" s="107">
        <f t="shared" si="100"/>
        <v>-1.2194977792021944E-2</v>
      </c>
      <c r="AL1082" s="10">
        <v>43206</v>
      </c>
      <c r="AM1082">
        <v>2677.8400879999999</v>
      </c>
      <c r="AN1082">
        <v>3020740000</v>
      </c>
      <c r="AO1082" s="107">
        <f t="shared" si="101"/>
        <v>1.0661504817983003E-2</v>
      </c>
    </row>
    <row r="1083" spans="1:41" x14ac:dyDescent="0.15">
      <c r="A1083" s="10">
        <v>43207</v>
      </c>
      <c r="B1083" s="9">
        <v>75.191497999999996</v>
      </c>
      <c r="C1083">
        <v>102288000</v>
      </c>
      <c r="D1083" s="107">
        <f t="shared" si="97"/>
        <v>1.5965900825649193E-2</v>
      </c>
      <c r="H1083" s="90">
        <v>43482</v>
      </c>
      <c r="I1083" s="54">
        <v>96.519997000000004</v>
      </c>
      <c r="J1083" s="54">
        <v>1218600</v>
      </c>
      <c r="K1083" s="107">
        <f t="shared" si="102"/>
        <v>5.8226296878148398E-2</v>
      </c>
      <c r="O1083" s="90">
        <v>44627</v>
      </c>
      <c r="P1083" s="54">
        <v>10.55</v>
      </c>
      <c r="Q1083" s="54">
        <v>5061600</v>
      </c>
      <c r="R1083" s="107">
        <f t="shared" si="98"/>
        <v>4.3601895734597163E-2</v>
      </c>
      <c r="W1083" s="90">
        <v>42843</v>
      </c>
      <c r="X1083" s="54">
        <v>42.057400000000001</v>
      </c>
      <c r="Y1083" s="54">
        <v>270460</v>
      </c>
      <c r="Z1083" s="107">
        <f t="shared" si="99"/>
        <v>1.4862354781798093E-2</v>
      </c>
      <c r="AE1083" s="90">
        <v>42843</v>
      </c>
      <c r="AF1083" s="54">
        <v>31.336196999999999</v>
      </c>
      <c r="AG1083" s="54">
        <v>7487000</v>
      </c>
      <c r="AH1083" s="107">
        <f t="shared" si="100"/>
        <v>-4.9973198726060986E-3</v>
      </c>
      <c r="AL1083" s="10">
        <v>43207</v>
      </c>
      <c r="AM1083">
        <v>2706.389893</v>
      </c>
      <c r="AN1083">
        <v>3286190000</v>
      </c>
      <c r="AO1083" s="107">
        <f t="shared" si="101"/>
        <v>8.3136580055209741E-4</v>
      </c>
    </row>
    <row r="1084" spans="1:41" x14ac:dyDescent="0.15">
      <c r="A1084" s="10">
        <v>43208</v>
      </c>
      <c r="B1084" s="9">
        <v>76.391998000000001</v>
      </c>
      <c r="C1084">
        <v>104550000</v>
      </c>
      <c r="D1084" s="107">
        <f t="shared" si="97"/>
        <v>1.9026848859222012E-2</v>
      </c>
      <c r="H1084" s="90">
        <v>43483</v>
      </c>
      <c r="I1084" s="54">
        <v>102.139999</v>
      </c>
      <c r="J1084" s="54">
        <v>1574200</v>
      </c>
      <c r="K1084" s="107">
        <f t="shared" si="102"/>
        <v>-4.7973380144638589E-2</v>
      </c>
      <c r="O1084" s="90">
        <v>44628</v>
      </c>
      <c r="P1084" s="54">
        <v>11.01</v>
      </c>
      <c r="Q1084" s="54">
        <v>8310100</v>
      </c>
      <c r="R1084" s="107">
        <f t="shared" si="98"/>
        <v>-6.0853769300635796E-2</v>
      </c>
      <c r="W1084" s="90">
        <v>42844</v>
      </c>
      <c r="X1084" s="54">
        <v>42.682471999999997</v>
      </c>
      <c r="Y1084" s="54">
        <v>414570</v>
      </c>
      <c r="Z1084" s="107">
        <f t="shared" si="99"/>
        <v>3.5564716120472184E-2</v>
      </c>
      <c r="AE1084" s="90">
        <v>42844</v>
      </c>
      <c r="AF1084" s="54">
        <v>31.179600000000001</v>
      </c>
      <c r="AG1084" s="54">
        <v>15164000</v>
      </c>
      <c r="AH1084" s="107">
        <f t="shared" si="100"/>
        <v>-3.8995336694505389E-2</v>
      </c>
      <c r="AL1084" s="10">
        <v>43208</v>
      </c>
      <c r="AM1084">
        <v>2708.639893</v>
      </c>
      <c r="AN1084">
        <v>3412030000</v>
      </c>
      <c r="AO1084" s="107">
        <f t="shared" si="101"/>
        <v>-5.7261247757898204E-3</v>
      </c>
    </row>
    <row r="1085" spans="1:41" x14ac:dyDescent="0.15">
      <c r="A1085" s="10">
        <v>43209</v>
      </c>
      <c r="B1085" s="9">
        <v>77.845496999999995</v>
      </c>
      <c r="C1085">
        <v>130474000</v>
      </c>
      <c r="D1085" s="107">
        <f t="shared" si="97"/>
        <v>-1.889641734832781E-2</v>
      </c>
      <c r="H1085" s="90">
        <v>43487</v>
      </c>
      <c r="I1085" s="54">
        <v>97.239998</v>
      </c>
      <c r="J1085" s="54">
        <v>1974700</v>
      </c>
      <c r="K1085" s="107">
        <f t="shared" si="102"/>
        <v>-1.2957579452027579E-2</v>
      </c>
      <c r="O1085" s="90">
        <v>44629</v>
      </c>
      <c r="P1085" s="54">
        <v>10.34</v>
      </c>
      <c r="Q1085" s="54">
        <v>23550300</v>
      </c>
      <c r="R1085" s="107">
        <f t="shared" si="98"/>
        <v>9.3810444874274701E-2</v>
      </c>
      <c r="W1085" s="90">
        <v>42845</v>
      </c>
      <c r="X1085" s="54">
        <v>44.200462000000002</v>
      </c>
      <c r="Y1085" s="54">
        <v>438210</v>
      </c>
      <c r="Z1085" s="107">
        <f t="shared" si="99"/>
        <v>-1.6161708897974969E-2</v>
      </c>
      <c r="AE1085" s="90">
        <v>42845</v>
      </c>
      <c r="AF1085" s="54">
        <v>29.963740999999999</v>
      </c>
      <c r="AG1085" s="54">
        <v>28093800</v>
      </c>
      <c r="AH1085" s="107">
        <f t="shared" si="100"/>
        <v>-1.0759304053522434E-2</v>
      </c>
      <c r="AL1085" s="10">
        <v>43209</v>
      </c>
      <c r="AM1085">
        <v>2693.1298830000001</v>
      </c>
      <c r="AN1085">
        <v>3375120000</v>
      </c>
      <c r="AO1085" s="107">
        <f t="shared" si="101"/>
        <v>-8.5365322129916654E-3</v>
      </c>
    </row>
    <row r="1086" spans="1:41" x14ac:dyDescent="0.15">
      <c r="A1086" s="10">
        <v>43210</v>
      </c>
      <c r="B1086" s="9">
        <v>76.374495999999994</v>
      </c>
      <c r="C1086">
        <v>110832000</v>
      </c>
      <c r="D1086" s="107">
        <f t="shared" si="97"/>
        <v>-6.3044344017666454E-3</v>
      </c>
      <c r="H1086" s="90">
        <v>43488</v>
      </c>
      <c r="I1086" s="54">
        <v>95.980002999999996</v>
      </c>
      <c r="J1086" s="54">
        <v>1161100</v>
      </c>
      <c r="K1086" s="107">
        <f t="shared" si="102"/>
        <v>4.0425066458895653E-2</v>
      </c>
      <c r="O1086" s="90">
        <v>44630</v>
      </c>
      <c r="P1086" s="54">
        <v>11.31</v>
      </c>
      <c r="Q1086" s="54">
        <v>7442500</v>
      </c>
      <c r="R1086" s="107">
        <f t="shared" si="98"/>
        <v>-0.10035366931918654</v>
      </c>
      <c r="W1086" s="90">
        <v>42846</v>
      </c>
      <c r="X1086" s="54">
        <v>43.486106999999997</v>
      </c>
      <c r="Y1086" s="54">
        <v>315180</v>
      </c>
      <c r="Z1086" s="107">
        <f t="shared" si="99"/>
        <v>1.4373809088038314E-2</v>
      </c>
      <c r="AE1086" s="90">
        <v>42846</v>
      </c>
      <c r="AF1086" s="54">
        <v>29.641352000000001</v>
      </c>
      <c r="AG1086" s="54">
        <v>14339200</v>
      </c>
      <c r="AH1086" s="107">
        <f t="shared" si="100"/>
        <v>-4.0399304323230911E-3</v>
      </c>
      <c r="AL1086" s="10">
        <v>43210</v>
      </c>
      <c r="AM1086">
        <v>2670.139893</v>
      </c>
      <c r="AN1086">
        <v>3428260000</v>
      </c>
      <c r="AO1086" s="107">
        <f t="shared" si="101"/>
        <v>5.6231510713544708E-5</v>
      </c>
    </row>
    <row r="1087" spans="1:41" x14ac:dyDescent="0.15">
      <c r="A1087" s="10">
        <v>43213</v>
      </c>
      <c r="B1087" s="9">
        <v>75.892998000000006</v>
      </c>
      <c r="C1087">
        <v>89308000</v>
      </c>
      <c r="D1087" s="107">
        <f t="shared" si="97"/>
        <v>-3.8060125125113697E-2</v>
      </c>
      <c r="H1087" s="90">
        <v>43489</v>
      </c>
      <c r="I1087" s="54">
        <v>99.860000999999997</v>
      </c>
      <c r="J1087" s="54">
        <v>1094200</v>
      </c>
      <c r="K1087" s="107">
        <f t="shared" si="102"/>
        <v>2.3332675512390599E-2</v>
      </c>
      <c r="O1087" s="90">
        <v>44631</v>
      </c>
      <c r="P1087" s="54">
        <v>10.175000000000001</v>
      </c>
      <c r="Q1087" s="54">
        <v>4890100</v>
      </c>
      <c r="R1087" s="107">
        <f t="shared" si="98"/>
        <v>-9.778869778869792E-2</v>
      </c>
      <c r="W1087" s="90">
        <v>42849</v>
      </c>
      <c r="X1087" s="54">
        <v>44.111167999999999</v>
      </c>
      <c r="Y1087" s="54">
        <v>361910</v>
      </c>
      <c r="Z1087" s="107">
        <f t="shared" si="99"/>
        <v>2.834007931959559E-2</v>
      </c>
      <c r="AE1087" s="90">
        <v>42849</v>
      </c>
      <c r="AF1087" s="54">
        <v>29.521602999999999</v>
      </c>
      <c r="AG1087" s="54">
        <v>16587800</v>
      </c>
      <c r="AH1087" s="107">
        <f t="shared" si="100"/>
        <v>2.3712939978225434E-2</v>
      </c>
      <c r="AL1087" s="10">
        <v>43213</v>
      </c>
      <c r="AM1087">
        <v>2670.290039</v>
      </c>
      <c r="AN1087">
        <v>3030390000</v>
      </c>
      <c r="AO1087" s="107">
        <f t="shared" si="101"/>
        <v>-1.3380561466416863E-2</v>
      </c>
    </row>
    <row r="1088" spans="1:41" x14ac:dyDescent="0.15">
      <c r="A1088" s="10">
        <v>43214</v>
      </c>
      <c r="B1088" s="9">
        <v>73.004501000000005</v>
      </c>
      <c r="C1088">
        <v>149894000</v>
      </c>
      <c r="D1088" s="107">
        <f t="shared" si="97"/>
        <v>5.4763746690111859E-5</v>
      </c>
      <c r="H1088" s="90">
        <v>43490</v>
      </c>
      <c r="I1088" s="54">
        <v>102.19000200000001</v>
      </c>
      <c r="J1088" s="54">
        <v>1266900</v>
      </c>
      <c r="K1088" s="107">
        <f t="shared" si="102"/>
        <v>2.2311370538969033E-2</v>
      </c>
      <c r="O1088" s="90">
        <v>44634</v>
      </c>
      <c r="P1088" s="54">
        <v>9.18</v>
      </c>
      <c r="Q1088" s="54">
        <v>4178000</v>
      </c>
      <c r="R1088" s="107">
        <f t="shared" si="98"/>
        <v>7.9520697167756005E-2</v>
      </c>
      <c r="W1088" s="90">
        <v>42850</v>
      </c>
      <c r="X1088" s="54">
        <v>45.361282000000003</v>
      </c>
      <c r="Y1088" s="54">
        <v>592210</v>
      </c>
      <c r="Z1088" s="107">
        <f t="shared" si="99"/>
        <v>0</v>
      </c>
      <c r="AE1088" s="90">
        <v>42850</v>
      </c>
      <c r="AF1088" s="54">
        <v>30.221647000000001</v>
      </c>
      <c r="AG1088" s="54">
        <v>14449300</v>
      </c>
      <c r="AH1088" s="107">
        <f t="shared" si="100"/>
        <v>6.0957961688850038E-3</v>
      </c>
      <c r="AL1088" s="10">
        <v>43214</v>
      </c>
      <c r="AM1088">
        <v>2634.5600589999999</v>
      </c>
      <c r="AN1088">
        <v>3716020000</v>
      </c>
      <c r="AO1088" s="107">
        <f t="shared" si="101"/>
        <v>1.8370592780629913E-3</v>
      </c>
    </row>
    <row r="1089" spans="1:41" x14ac:dyDescent="0.15">
      <c r="A1089" s="10">
        <v>43215</v>
      </c>
      <c r="B1089" s="9">
        <v>73.008499</v>
      </c>
      <c r="C1089">
        <v>131746000</v>
      </c>
      <c r="D1089" s="107">
        <f t="shared" si="97"/>
        <v>3.9577638762303691E-2</v>
      </c>
      <c r="H1089" s="90">
        <v>43493</v>
      </c>
      <c r="I1089" s="54">
        <v>104.470001</v>
      </c>
      <c r="J1089" s="54">
        <v>1589200</v>
      </c>
      <c r="K1089" s="107">
        <f t="shared" si="102"/>
        <v>-2.3930314693880739E-3</v>
      </c>
      <c r="O1089" s="90">
        <v>44635</v>
      </c>
      <c r="P1089" s="54">
        <v>9.91</v>
      </c>
      <c r="Q1089" s="54">
        <v>3068100</v>
      </c>
      <c r="R1089" s="107">
        <f t="shared" si="98"/>
        <v>0.10696266397578214</v>
      </c>
      <c r="W1089" s="90">
        <v>42851</v>
      </c>
      <c r="X1089" s="54">
        <v>45.361282000000003</v>
      </c>
      <c r="Y1089" s="54">
        <v>418490</v>
      </c>
      <c r="Z1089" s="107">
        <f t="shared" si="99"/>
        <v>-9.8425789641483075E-3</v>
      </c>
      <c r="AE1089" s="90">
        <v>42851</v>
      </c>
      <c r="AF1089" s="54">
        <v>30.405871999999999</v>
      </c>
      <c r="AG1089" s="54">
        <v>11191500</v>
      </c>
      <c r="AH1089" s="107">
        <f t="shared" si="100"/>
        <v>1.514806087455689E-3</v>
      </c>
      <c r="AL1089" s="10">
        <v>43215</v>
      </c>
      <c r="AM1089">
        <v>2639.3999020000001</v>
      </c>
      <c r="AN1089">
        <v>3563680000</v>
      </c>
      <c r="AO1089" s="107">
        <f t="shared" si="101"/>
        <v>1.0434204752046705E-2</v>
      </c>
    </row>
    <row r="1090" spans="1:41" x14ac:dyDescent="0.15">
      <c r="A1090" s="10">
        <v>43216</v>
      </c>
      <c r="B1090" s="9">
        <v>75.898003000000003</v>
      </c>
      <c r="C1090">
        <v>176022000</v>
      </c>
      <c r="D1090" s="107">
        <f t="shared" si="97"/>
        <v>3.6008773511471581E-2</v>
      </c>
      <c r="H1090" s="90">
        <v>43494</v>
      </c>
      <c r="I1090" s="54">
        <v>104.220001</v>
      </c>
      <c r="J1090" s="54">
        <v>1226000</v>
      </c>
      <c r="K1090" s="107">
        <f t="shared" si="102"/>
        <v>3.4254461386927115E-2</v>
      </c>
      <c r="O1090" s="90">
        <v>44636</v>
      </c>
      <c r="P1090" s="54">
        <v>10.97</v>
      </c>
      <c r="Q1090" s="54">
        <v>3487600</v>
      </c>
      <c r="R1090" s="107">
        <f t="shared" si="98"/>
        <v>2.7347310847765094E-3</v>
      </c>
      <c r="W1090" s="90">
        <v>42852</v>
      </c>
      <c r="X1090" s="54">
        <v>44.914810000000003</v>
      </c>
      <c r="Y1090" s="54">
        <v>440780</v>
      </c>
      <c r="Z1090" s="107">
        <f t="shared" si="99"/>
        <v>-1.1928248165805511E-2</v>
      </c>
      <c r="AE1090" s="90">
        <v>42852</v>
      </c>
      <c r="AF1090" s="54">
        <v>30.451930999999998</v>
      </c>
      <c r="AG1090" s="54">
        <v>8396400</v>
      </c>
      <c r="AH1090" s="107">
        <f t="shared" si="100"/>
        <v>1.0586520769405583E-2</v>
      </c>
      <c r="AL1090" s="10">
        <v>43216</v>
      </c>
      <c r="AM1090">
        <v>2666.9399410000001</v>
      </c>
      <c r="AN1090">
        <v>3690920000</v>
      </c>
      <c r="AO1090" s="107">
        <f t="shared" si="101"/>
        <v>1.1136250030761019E-3</v>
      </c>
    </row>
    <row r="1091" spans="1:41" x14ac:dyDescent="0.15">
      <c r="A1091" s="10">
        <v>43217</v>
      </c>
      <c r="B1091" s="9">
        <v>78.630996999999994</v>
      </c>
      <c r="C1091">
        <v>261064000</v>
      </c>
      <c r="D1091" s="107">
        <f t="shared" ref="D1091:D1154" si="103">B1092/B1091-1</f>
        <v>-4.1267949330463516E-3</v>
      </c>
      <c r="H1091" s="90">
        <v>43495</v>
      </c>
      <c r="I1091" s="54">
        <v>107.790001</v>
      </c>
      <c r="J1091" s="54">
        <v>1413100</v>
      </c>
      <c r="K1091" s="107">
        <f t="shared" si="102"/>
        <v>1.5493069714323404E-2</v>
      </c>
      <c r="O1091" s="90">
        <v>44637</v>
      </c>
      <c r="P1091" s="54">
        <v>11</v>
      </c>
      <c r="Q1091" s="54">
        <v>2615600</v>
      </c>
      <c r="R1091" s="107">
        <f t="shared" ref="R1091:R1154" si="104">P1092/P1091-1</f>
        <v>-1.1818181818181839E-2</v>
      </c>
      <c r="W1091" s="90">
        <v>42853</v>
      </c>
      <c r="X1091" s="54">
        <v>44.379055000000001</v>
      </c>
      <c r="Y1091" s="54">
        <v>313650</v>
      </c>
      <c r="Z1091" s="107">
        <f t="shared" si="99"/>
        <v>1.0060331388309196E-2</v>
      </c>
      <c r="AE1091" s="90">
        <v>42853</v>
      </c>
      <c r="AF1091" s="54">
        <v>30.774311000000001</v>
      </c>
      <c r="AG1091" s="54">
        <v>10127600</v>
      </c>
      <c r="AH1091" s="107">
        <f t="shared" si="100"/>
        <v>-2.9929508413689687E-3</v>
      </c>
      <c r="AL1091" s="10">
        <v>43217</v>
      </c>
      <c r="AM1091">
        <v>2669.9099120000001</v>
      </c>
      <c r="AN1091">
        <v>3234510000</v>
      </c>
      <c r="AO1091" s="107">
        <f t="shared" si="101"/>
        <v>-8.1874908594294915E-3</v>
      </c>
    </row>
    <row r="1092" spans="1:41" x14ac:dyDescent="0.15">
      <c r="A1092" s="10">
        <v>43220</v>
      </c>
      <c r="B1092" s="9">
        <v>78.306503000000006</v>
      </c>
      <c r="C1092">
        <v>109282000</v>
      </c>
      <c r="D1092" s="107">
        <f t="shared" si="103"/>
        <v>1.0299221253693203E-2</v>
      </c>
      <c r="H1092" s="90">
        <v>43496</v>
      </c>
      <c r="I1092" s="54">
        <v>109.459999</v>
      </c>
      <c r="J1092" s="54">
        <v>1014700</v>
      </c>
      <c r="K1092" s="107">
        <f t="shared" si="102"/>
        <v>4.841942306248459E-3</v>
      </c>
      <c r="O1092" s="90">
        <v>44638</v>
      </c>
      <c r="P1092" s="54">
        <v>10.87</v>
      </c>
      <c r="Q1092" s="54">
        <v>4089300</v>
      </c>
      <c r="R1092" s="107">
        <f t="shared" si="104"/>
        <v>-2.1159153633854566E-2</v>
      </c>
      <c r="W1092" s="90">
        <v>42856</v>
      </c>
      <c r="X1092" s="54">
        <v>44.825522999999997</v>
      </c>
      <c r="Y1092" s="54">
        <v>647390</v>
      </c>
      <c r="Z1092" s="107">
        <f t="shared" ref="Z1092:Z1155" si="105">X1093/X1092-1</f>
        <v>1.9918786000556743E-3</v>
      </c>
      <c r="AE1092" s="90">
        <v>42856</v>
      </c>
      <c r="AF1092" s="54">
        <v>30.682205</v>
      </c>
      <c r="AG1092" s="54">
        <v>6931700</v>
      </c>
      <c r="AH1092" s="107">
        <f t="shared" ref="AH1092:AH1155" si="106">AF1093/AF1092-1</f>
        <v>6.0041643030546155E-3</v>
      </c>
      <c r="AL1092" s="10">
        <v>43220</v>
      </c>
      <c r="AM1092">
        <v>2648.0500489999999</v>
      </c>
      <c r="AN1092">
        <v>3749510000</v>
      </c>
      <c r="AO1092" s="107">
        <f t="shared" ref="AO1092:AO1155" si="107">AM1093/AM1092-1</f>
        <v>2.5490454768968274E-3</v>
      </c>
    </row>
    <row r="1093" spans="1:41" x14ac:dyDescent="0.15">
      <c r="A1093" s="10">
        <v>43221</v>
      </c>
      <c r="B1093" s="9">
        <v>79.112999000000002</v>
      </c>
      <c r="C1093">
        <v>91442000</v>
      </c>
      <c r="D1093" s="107">
        <f t="shared" si="103"/>
        <v>-7.9506276838272605E-3</v>
      </c>
      <c r="H1093" s="90">
        <v>43497</v>
      </c>
      <c r="I1093" s="54">
        <v>109.989998</v>
      </c>
      <c r="J1093" s="54">
        <v>1451700</v>
      </c>
      <c r="K1093" s="107">
        <f t="shared" ref="K1093:K1156" si="108">I1094/I1093-1</f>
        <v>3.2912110790292104E-2</v>
      </c>
      <c r="O1093" s="90">
        <v>44641</v>
      </c>
      <c r="P1093" s="54">
        <v>10.64</v>
      </c>
      <c r="Q1093" s="54">
        <v>2525800</v>
      </c>
      <c r="R1093" s="107">
        <f t="shared" si="104"/>
        <v>5.6390977443608881E-2</v>
      </c>
      <c r="W1093" s="90">
        <v>42857</v>
      </c>
      <c r="X1093" s="54">
        <v>44.914810000000003</v>
      </c>
      <c r="Y1093" s="54">
        <v>483010</v>
      </c>
      <c r="Z1093" s="107">
        <f t="shared" si="105"/>
        <v>-1.5904509002709788E-2</v>
      </c>
      <c r="AE1093" s="90">
        <v>42857</v>
      </c>
      <c r="AF1093" s="54">
        <v>30.866426000000001</v>
      </c>
      <c r="AG1093" s="54">
        <v>6573300</v>
      </c>
      <c r="AH1093" s="107">
        <f t="shared" si="106"/>
        <v>-7.4604685362665846E-3</v>
      </c>
      <c r="AL1093" s="10">
        <v>43221</v>
      </c>
      <c r="AM1093">
        <v>2654.8000489999999</v>
      </c>
      <c r="AN1093">
        <v>3562820000</v>
      </c>
      <c r="AO1093" s="107">
        <f t="shared" si="107"/>
        <v>-7.205863585547867E-3</v>
      </c>
    </row>
    <row r="1094" spans="1:41" x14ac:dyDescent="0.15">
      <c r="A1094" s="10">
        <v>43222</v>
      </c>
      <c r="B1094" s="9">
        <v>78.484001000000006</v>
      </c>
      <c r="C1094">
        <v>87206000</v>
      </c>
      <c r="D1094" s="107">
        <f t="shared" si="103"/>
        <v>1.528910331673794E-3</v>
      </c>
      <c r="H1094" s="90">
        <v>43500</v>
      </c>
      <c r="I1094" s="54">
        <v>113.610001</v>
      </c>
      <c r="J1094" s="54">
        <v>1196600</v>
      </c>
      <c r="K1094" s="107">
        <f t="shared" si="108"/>
        <v>2.9838913565364722E-2</v>
      </c>
      <c r="O1094" s="90">
        <v>44642</v>
      </c>
      <c r="P1094" s="54">
        <v>11.24</v>
      </c>
      <c r="Q1094" s="54">
        <v>2160000</v>
      </c>
      <c r="R1094" s="107">
        <f t="shared" si="104"/>
        <v>-4.4483985765124578E-2</v>
      </c>
      <c r="W1094" s="90">
        <v>42858</v>
      </c>
      <c r="X1094" s="54">
        <v>44.200462000000002</v>
      </c>
      <c r="Y1094" s="54">
        <v>390930</v>
      </c>
      <c r="Z1094" s="107">
        <f t="shared" si="105"/>
        <v>1.8181778280960126E-2</v>
      </c>
      <c r="AE1094" s="90">
        <v>42858</v>
      </c>
      <c r="AF1094" s="54">
        <v>30.636147999999999</v>
      </c>
      <c r="AG1094" s="54">
        <v>5661500</v>
      </c>
      <c r="AH1094" s="107">
        <f t="shared" si="106"/>
        <v>7.5165454873766802E-3</v>
      </c>
      <c r="AL1094" s="10">
        <v>43222</v>
      </c>
      <c r="AM1094">
        <v>2635.669922</v>
      </c>
      <c r="AN1094">
        <v>4047020000</v>
      </c>
      <c r="AO1094" s="107">
        <f t="shared" si="107"/>
        <v>-2.2536744644764406E-3</v>
      </c>
    </row>
    <row r="1095" spans="1:41" x14ac:dyDescent="0.15">
      <c r="A1095" s="10">
        <v>43223</v>
      </c>
      <c r="B1095" s="9">
        <v>78.603995999999995</v>
      </c>
      <c r="C1095">
        <v>85038000</v>
      </c>
      <c r="D1095" s="107">
        <f t="shared" si="103"/>
        <v>5.6422704006040547E-3</v>
      </c>
      <c r="H1095" s="90">
        <v>43501</v>
      </c>
      <c r="I1095" s="54">
        <v>117</v>
      </c>
      <c r="J1095" s="54">
        <v>2948300</v>
      </c>
      <c r="K1095" s="107">
        <f t="shared" si="108"/>
        <v>2.264958974358966E-2</v>
      </c>
      <c r="O1095" s="90">
        <v>44643</v>
      </c>
      <c r="P1095" s="54">
        <v>10.74</v>
      </c>
      <c r="Q1095" s="54">
        <v>2612700</v>
      </c>
      <c r="R1095" s="107">
        <f t="shared" si="104"/>
        <v>2.7932960893854997E-3</v>
      </c>
      <c r="W1095" s="90">
        <v>42859</v>
      </c>
      <c r="X1095" s="54">
        <v>45.004105000000003</v>
      </c>
      <c r="Y1095" s="54">
        <v>470520</v>
      </c>
      <c r="Z1095" s="107">
        <f t="shared" si="105"/>
        <v>7.9365426776067949E-3</v>
      </c>
      <c r="AE1095" s="90">
        <v>42859</v>
      </c>
      <c r="AF1095" s="54">
        <v>30.866426000000001</v>
      </c>
      <c r="AG1095" s="54">
        <v>6990300</v>
      </c>
      <c r="AH1095" s="107">
        <f t="shared" si="106"/>
        <v>-2.9851204671382803E-4</v>
      </c>
      <c r="AL1095" s="10">
        <v>43223</v>
      </c>
      <c r="AM1095">
        <v>2629.7299800000001</v>
      </c>
      <c r="AN1095">
        <v>3867530000</v>
      </c>
      <c r="AO1095" s="107">
        <f t="shared" si="107"/>
        <v>1.2811179191865252E-2</v>
      </c>
    </row>
    <row r="1096" spans="1:41" x14ac:dyDescent="0.15">
      <c r="A1096" s="10">
        <v>43224</v>
      </c>
      <c r="B1096" s="9">
        <v>79.047500999999997</v>
      </c>
      <c r="C1096">
        <v>68872000</v>
      </c>
      <c r="D1096" s="107">
        <f t="shared" si="103"/>
        <v>1.2138309090884425E-2</v>
      </c>
      <c r="H1096" s="90">
        <v>43502</v>
      </c>
      <c r="I1096" s="54">
        <v>119.650002</v>
      </c>
      <c r="J1096" s="54">
        <v>1828200</v>
      </c>
      <c r="K1096" s="107">
        <f t="shared" si="108"/>
        <v>-2.5407446294902769E-2</v>
      </c>
      <c r="O1096" s="90">
        <v>44644</v>
      </c>
      <c r="P1096" s="54">
        <v>10.77</v>
      </c>
      <c r="Q1096" s="54">
        <v>1638400</v>
      </c>
      <c r="R1096" s="107">
        <f t="shared" si="104"/>
        <v>-4.2711234911791962E-2</v>
      </c>
      <c r="W1096" s="90">
        <v>42860</v>
      </c>
      <c r="X1096" s="54">
        <v>45.361282000000003</v>
      </c>
      <c r="Y1096" s="54">
        <v>370500</v>
      </c>
      <c r="Z1096" s="107">
        <f t="shared" si="105"/>
        <v>5.9053886528162014E-3</v>
      </c>
      <c r="AE1096" s="90">
        <v>42860</v>
      </c>
      <c r="AF1096" s="54">
        <v>30.857212000000001</v>
      </c>
      <c r="AG1096" s="54">
        <v>8548200</v>
      </c>
      <c r="AH1096" s="107">
        <f t="shared" si="106"/>
        <v>-7.7611353870855604E-3</v>
      </c>
      <c r="AL1096" s="10">
        <v>43224</v>
      </c>
      <c r="AM1096">
        <v>2663.419922</v>
      </c>
      <c r="AN1096">
        <v>3335260000</v>
      </c>
      <c r="AO1096" s="107">
        <f t="shared" si="107"/>
        <v>3.4579455248213709E-3</v>
      </c>
    </row>
    <row r="1097" spans="1:41" x14ac:dyDescent="0.15">
      <c r="A1097" s="10">
        <v>43227</v>
      </c>
      <c r="B1097" s="9">
        <v>80.007003999999995</v>
      </c>
      <c r="C1097">
        <v>76038000</v>
      </c>
      <c r="D1097" s="107">
        <f t="shared" si="103"/>
        <v>-4.8433884613401368E-3</v>
      </c>
      <c r="H1097" s="90">
        <v>43503</v>
      </c>
      <c r="I1097" s="54">
        <v>116.610001</v>
      </c>
      <c r="J1097" s="54">
        <v>1484200</v>
      </c>
      <c r="K1097" s="107">
        <f t="shared" si="108"/>
        <v>3.2672986599151299E-2</v>
      </c>
      <c r="O1097" s="90">
        <v>44645</v>
      </c>
      <c r="P1097" s="54">
        <v>10.31</v>
      </c>
      <c r="Q1097" s="54">
        <v>2142300</v>
      </c>
      <c r="R1097" s="107">
        <f t="shared" si="104"/>
        <v>2.7158098933074637E-2</v>
      </c>
      <c r="W1097" s="90">
        <v>42863</v>
      </c>
      <c r="X1097" s="54">
        <v>45.629157999999997</v>
      </c>
      <c r="Y1097" s="54">
        <v>571970</v>
      </c>
      <c r="Z1097" s="107">
        <f t="shared" si="105"/>
        <v>2.9354322076247774E-2</v>
      </c>
      <c r="AE1097" s="90">
        <v>42863</v>
      </c>
      <c r="AF1097" s="54">
        <v>30.617725</v>
      </c>
      <c r="AG1097" s="54">
        <v>9140300</v>
      </c>
      <c r="AH1097" s="107">
        <f t="shared" si="106"/>
        <v>1.4440426256359551E-2</v>
      </c>
      <c r="AL1097" s="10">
        <v>43227</v>
      </c>
      <c r="AM1097">
        <v>2672.6298830000001</v>
      </c>
      <c r="AN1097">
        <v>3266810000</v>
      </c>
      <c r="AO1097" s="107">
        <f t="shared" si="107"/>
        <v>-2.6564134619455615E-4</v>
      </c>
    </row>
    <row r="1098" spans="1:41" x14ac:dyDescent="0.15">
      <c r="A1098" s="10">
        <v>43228</v>
      </c>
      <c r="B1098" s="9">
        <v>79.619499000000005</v>
      </c>
      <c r="C1098">
        <v>61358000</v>
      </c>
      <c r="D1098" s="107">
        <f t="shared" si="103"/>
        <v>9.8029127261902715E-3</v>
      </c>
      <c r="H1098" s="90">
        <v>43504</v>
      </c>
      <c r="I1098" s="54">
        <v>120.41999800000001</v>
      </c>
      <c r="J1098" s="54">
        <v>2103300</v>
      </c>
      <c r="K1098" s="107">
        <f t="shared" si="108"/>
        <v>-8.1381499441646188E-3</v>
      </c>
      <c r="O1098" s="90">
        <v>44648</v>
      </c>
      <c r="P1098" s="54">
        <v>10.59</v>
      </c>
      <c r="Q1098" s="54">
        <v>2118900</v>
      </c>
      <c r="R1098" s="107">
        <f t="shared" si="104"/>
        <v>6.5155807365439022E-2</v>
      </c>
      <c r="W1098" s="90">
        <v>42864</v>
      </c>
      <c r="X1098" s="54">
        <v>46.968570999999997</v>
      </c>
      <c r="Y1098" s="54">
        <v>950220</v>
      </c>
      <c r="Z1098" s="107">
        <f t="shared" si="105"/>
        <v>-1.3307920311222521E-2</v>
      </c>
      <c r="AE1098" s="90">
        <v>42864</v>
      </c>
      <c r="AF1098" s="54">
        <v>31.059857999999998</v>
      </c>
      <c r="AG1098" s="54">
        <v>9298100</v>
      </c>
      <c r="AH1098" s="107">
        <f t="shared" si="106"/>
        <v>4.7448703725561092E-3</v>
      </c>
      <c r="AL1098" s="10">
        <v>43228</v>
      </c>
      <c r="AM1098">
        <v>2671.919922</v>
      </c>
      <c r="AN1098">
        <v>3745100000</v>
      </c>
      <c r="AO1098" s="107">
        <f t="shared" si="107"/>
        <v>9.6822201844415368E-3</v>
      </c>
    </row>
    <row r="1099" spans="1:41" x14ac:dyDescent="0.15">
      <c r="A1099" s="10">
        <v>43229</v>
      </c>
      <c r="B1099" s="9">
        <v>80.400002000000001</v>
      </c>
      <c r="C1099">
        <v>72746000</v>
      </c>
      <c r="D1099" s="107">
        <f t="shared" si="103"/>
        <v>6.7164177433731709E-4</v>
      </c>
      <c r="H1099" s="90">
        <v>43507</v>
      </c>
      <c r="I1099" s="54">
        <v>119.44000200000001</v>
      </c>
      <c r="J1099" s="54">
        <v>1760900</v>
      </c>
      <c r="K1099" s="107">
        <f t="shared" si="108"/>
        <v>1.2391125043685003E-2</v>
      </c>
      <c r="O1099" s="90">
        <v>44649</v>
      </c>
      <c r="P1099" s="54">
        <v>11.28</v>
      </c>
      <c r="Q1099" s="54">
        <v>2446800</v>
      </c>
      <c r="R1099" s="107">
        <f t="shared" si="104"/>
        <v>-7.8900709219858034E-2</v>
      </c>
      <c r="W1099" s="90">
        <v>42865</v>
      </c>
      <c r="X1099" s="54">
        <v>46.343516999999999</v>
      </c>
      <c r="Y1099" s="54">
        <v>612380</v>
      </c>
      <c r="Z1099" s="107">
        <f t="shared" si="105"/>
        <v>-1.7341066281180151E-2</v>
      </c>
      <c r="AE1099" s="90">
        <v>42865</v>
      </c>
      <c r="AF1099" s="54">
        <v>31.207232999999999</v>
      </c>
      <c r="AG1099" s="54">
        <v>8130800</v>
      </c>
      <c r="AH1099" s="107">
        <f t="shared" si="106"/>
        <v>7.0838705885909459E-3</v>
      </c>
      <c r="AL1099" s="10">
        <v>43229</v>
      </c>
      <c r="AM1099">
        <v>2697.790039</v>
      </c>
      <c r="AN1099">
        <v>3913650000</v>
      </c>
      <c r="AO1099" s="107">
        <f t="shared" si="107"/>
        <v>9.3706436136782312E-3</v>
      </c>
    </row>
    <row r="1100" spans="1:41" x14ac:dyDescent="0.15">
      <c r="A1100" s="10">
        <v>43230</v>
      </c>
      <c r="B1100" s="9">
        <v>80.454002000000003</v>
      </c>
      <c r="C1100">
        <v>56350000</v>
      </c>
      <c r="D1100" s="107">
        <f t="shared" si="103"/>
        <v>-3.8345140369773212E-3</v>
      </c>
      <c r="H1100" s="90">
        <v>43508</v>
      </c>
      <c r="I1100" s="54">
        <v>120.91999800000001</v>
      </c>
      <c r="J1100" s="54">
        <v>2063900</v>
      </c>
      <c r="K1100" s="107">
        <f t="shared" si="108"/>
        <v>-9.5104285397027422E-3</v>
      </c>
      <c r="O1100" s="90">
        <v>44650</v>
      </c>
      <c r="P1100" s="54">
        <v>10.39</v>
      </c>
      <c r="Q1100" s="54">
        <v>1960000</v>
      </c>
      <c r="R1100" s="107">
        <f t="shared" si="104"/>
        <v>-3.0798845043310874E-2</v>
      </c>
      <c r="W1100" s="90">
        <v>42866</v>
      </c>
      <c r="X1100" s="54">
        <v>45.539870999999998</v>
      </c>
      <c r="Y1100" s="54">
        <v>613730</v>
      </c>
      <c r="Z1100" s="107">
        <f t="shared" si="105"/>
        <v>9.8039144643162768E-3</v>
      </c>
      <c r="AE1100" s="90">
        <v>42866</v>
      </c>
      <c r="AF1100" s="54">
        <v>31.428301000000001</v>
      </c>
      <c r="AG1100" s="54">
        <v>5595900</v>
      </c>
      <c r="AH1100" s="107">
        <f t="shared" si="106"/>
        <v>-1.465398972728571E-3</v>
      </c>
      <c r="AL1100" s="10">
        <v>43230</v>
      </c>
      <c r="AM1100">
        <v>2723.070068</v>
      </c>
      <c r="AN1100">
        <v>3380640000</v>
      </c>
      <c r="AO1100" s="107">
        <f t="shared" si="107"/>
        <v>1.707595795878758E-3</v>
      </c>
    </row>
    <row r="1101" spans="1:41" x14ac:dyDescent="0.15">
      <c r="A1101" s="10">
        <v>43231</v>
      </c>
      <c r="B1101" s="9">
        <v>80.145499999999998</v>
      </c>
      <c r="C1101">
        <v>45278000</v>
      </c>
      <c r="D1101" s="107">
        <f t="shared" si="103"/>
        <v>-8.5465809059759312E-4</v>
      </c>
      <c r="H1101" s="90">
        <v>43509</v>
      </c>
      <c r="I1101" s="54">
        <v>119.769997</v>
      </c>
      <c r="J1101" s="54">
        <v>1945000</v>
      </c>
      <c r="K1101" s="107">
        <f t="shared" si="108"/>
        <v>2.5883360421223855E-3</v>
      </c>
      <c r="O1101" s="90">
        <v>44651</v>
      </c>
      <c r="P1101" s="54">
        <v>10.07</v>
      </c>
      <c r="Q1101" s="54">
        <v>2243700</v>
      </c>
      <c r="R1101" s="107">
        <f t="shared" si="104"/>
        <v>1.5888778550148919E-2</v>
      </c>
      <c r="W1101" s="90">
        <v>42867</v>
      </c>
      <c r="X1101" s="54">
        <v>45.986339999999998</v>
      </c>
      <c r="Y1101" s="54">
        <v>731340</v>
      </c>
      <c r="Z1101" s="107">
        <f t="shared" si="105"/>
        <v>5.8252733311676685E-3</v>
      </c>
      <c r="AE1101" s="90">
        <v>42867</v>
      </c>
      <c r="AF1101" s="54">
        <v>31.382245999999999</v>
      </c>
      <c r="AG1101" s="54">
        <v>5118200</v>
      </c>
      <c r="AH1101" s="107">
        <f t="shared" si="106"/>
        <v>3.2288957265838025E-3</v>
      </c>
      <c r="AL1101" s="10">
        <v>43231</v>
      </c>
      <c r="AM1101">
        <v>2727.719971</v>
      </c>
      <c r="AN1101">
        <v>2874850000</v>
      </c>
      <c r="AO1101" s="107">
        <f t="shared" si="107"/>
        <v>8.8348951711370027E-4</v>
      </c>
    </row>
    <row r="1102" spans="1:41" x14ac:dyDescent="0.15">
      <c r="A1102" s="10">
        <v>43234</v>
      </c>
      <c r="B1102" s="9">
        <v>80.077003000000005</v>
      </c>
      <c r="C1102">
        <v>50190000</v>
      </c>
      <c r="D1102" s="107">
        <f t="shared" si="103"/>
        <v>-1.5872259854680215E-2</v>
      </c>
      <c r="H1102" s="90">
        <v>43510</v>
      </c>
      <c r="I1102" s="54">
        <v>120.08000199999999</v>
      </c>
      <c r="J1102" s="54">
        <v>1987200</v>
      </c>
      <c r="K1102" s="107">
        <f t="shared" si="108"/>
        <v>1.6905387793048288E-2</v>
      </c>
      <c r="O1102" s="90">
        <v>44652</v>
      </c>
      <c r="P1102" s="54">
        <v>10.23</v>
      </c>
      <c r="Q1102" s="54">
        <v>1947200</v>
      </c>
      <c r="R1102" s="107">
        <f t="shared" si="104"/>
        <v>9.1886608015640192E-2</v>
      </c>
      <c r="W1102" s="90">
        <v>42870</v>
      </c>
      <c r="X1102" s="54">
        <v>46.254223000000003</v>
      </c>
      <c r="Y1102" s="54">
        <v>802430</v>
      </c>
      <c r="Z1102" s="107">
        <f t="shared" si="105"/>
        <v>1.9305048103390732E-3</v>
      </c>
      <c r="AE1102" s="90">
        <v>42870</v>
      </c>
      <c r="AF1102" s="54">
        <v>31.483575999999999</v>
      </c>
      <c r="AG1102" s="54">
        <v>4753800</v>
      </c>
      <c r="AH1102" s="107">
        <f t="shared" si="106"/>
        <v>1.8431610183036407E-2</v>
      </c>
      <c r="AL1102" s="10">
        <v>43234</v>
      </c>
      <c r="AM1102">
        <v>2730.1298830000001</v>
      </c>
      <c r="AN1102">
        <v>2994360000</v>
      </c>
      <c r="AO1102" s="107">
        <f t="shared" si="107"/>
        <v>-6.842140411090436E-3</v>
      </c>
    </row>
    <row r="1103" spans="1:41" x14ac:dyDescent="0.15">
      <c r="A1103" s="10">
        <v>43235</v>
      </c>
      <c r="B1103" s="9">
        <v>78.805999999999997</v>
      </c>
      <c r="C1103">
        <v>101550000</v>
      </c>
      <c r="D1103" s="107">
        <f t="shared" si="103"/>
        <v>7.0806537573280259E-3</v>
      </c>
      <c r="H1103" s="90">
        <v>43511</v>
      </c>
      <c r="I1103" s="54">
        <v>122.110001</v>
      </c>
      <c r="J1103" s="54">
        <v>1594000</v>
      </c>
      <c r="K1103" s="107">
        <f t="shared" si="108"/>
        <v>-1.6214920840103786E-2</v>
      </c>
      <c r="O1103" s="90">
        <v>44655</v>
      </c>
      <c r="P1103" s="54">
        <v>11.17</v>
      </c>
      <c r="Q1103" s="54">
        <v>3292100</v>
      </c>
      <c r="R1103" s="107">
        <f t="shared" si="104"/>
        <v>-4.7448522829006246E-2</v>
      </c>
      <c r="W1103" s="90">
        <v>42871</v>
      </c>
      <c r="X1103" s="54">
        <v>46.343516999999999</v>
      </c>
      <c r="Y1103" s="54">
        <v>734950</v>
      </c>
      <c r="Z1103" s="107">
        <f t="shared" si="105"/>
        <v>-3.2755261108042388E-2</v>
      </c>
      <c r="AE1103" s="90">
        <v>42871</v>
      </c>
      <c r="AF1103" s="54">
        <v>32.063868999999997</v>
      </c>
      <c r="AG1103" s="54">
        <v>6408900</v>
      </c>
      <c r="AH1103" s="107">
        <f t="shared" si="106"/>
        <v>-3.5334631637872427E-2</v>
      </c>
      <c r="AL1103" s="10">
        <v>43235</v>
      </c>
      <c r="AM1103">
        <v>2711.4499510000001</v>
      </c>
      <c r="AN1103">
        <v>3291190000</v>
      </c>
      <c r="AO1103" s="107">
        <f t="shared" si="107"/>
        <v>4.0605617654640991E-3</v>
      </c>
    </row>
    <row r="1104" spans="1:41" x14ac:dyDescent="0.15">
      <c r="A1104" s="10">
        <v>43236</v>
      </c>
      <c r="B1104" s="9">
        <v>79.363997999999995</v>
      </c>
      <c r="C1104">
        <v>51412000</v>
      </c>
      <c r="D1104" s="107">
        <f t="shared" si="103"/>
        <v>-3.4776599838127753E-3</v>
      </c>
      <c r="H1104" s="90">
        <v>43515</v>
      </c>
      <c r="I1104" s="54">
        <v>120.129997</v>
      </c>
      <c r="J1104" s="54">
        <v>2245600</v>
      </c>
      <c r="K1104" s="107">
        <f t="shared" si="108"/>
        <v>-1.7814026916191494E-2</v>
      </c>
      <c r="O1104" s="90">
        <v>44656</v>
      </c>
      <c r="P1104" s="54">
        <v>10.64</v>
      </c>
      <c r="Q1104" s="54">
        <v>2870000</v>
      </c>
      <c r="R1104" s="107">
        <f t="shared" si="104"/>
        <v>-4.5112781954887216E-2</v>
      </c>
      <c r="W1104" s="90">
        <v>42872</v>
      </c>
      <c r="X1104" s="54">
        <v>44.825522999999997</v>
      </c>
      <c r="Y1104" s="54">
        <v>891860</v>
      </c>
      <c r="Z1104" s="107">
        <f t="shared" si="105"/>
        <v>1.9918786000556743E-3</v>
      </c>
      <c r="AE1104" s="90">
        <v>42872</v>
      </c>
      <c r="AF1104" s="54">
        <v>30.930904000000002</v>
      </c>
      <c r="AG1104" s="54">
        <v>10453200</v>
      </c>
      <c r="AH1104" s="107">
        <f t="shared" si="106"/>
        <v>4.4669564135597639E-3</v>
      </c>
      <c r="AL1104" s="10">
        <v>43236</v>
      </c>
      <c r="AM1104">
        <v>2722.459961</v>
      </c>
      <c r="AN1104">
        <v>3248480000</v>
      </c>
      <c r="AO1104" s="107">
        <f t="shared" si="107"/>
        <v>-8.558722748466252E-4</v>
      </c>
    </row>
    <row r="1105" spans="1:41" x14ac:dyDescent="0.15">
      <c r="A1105" s="10">
        <v>43237</v>
      </c>
      <c r="B1105" s="9">
        <v>79.087997000000001</v>
      </c>
      <c r="C1105">
        <v>42952000</v>
      </c>
      <c r="D1105" s="107">
        <f t="shared" si="103"/>
        <v>-4.6719984576167883E-3</v>
      </c>
      <c r="H1105" s="90">
        <v>43516</v>
      </c>
      <c r="I1105" s="54">
        <v>117.989998</v>
      </c>
      <c r="J1105" s="54">
        <v>2792200</v>
      </c>
      <c r="K1105" s="107">
        <f t="shared" si="108"/>
        <v>-6.0174507334087579E-3</v>
      </c>
      <c r="O1105" s="90">
        <v>44657</v>
      </c>
      <c r="P1105" s="54">
        <v>10.16</v>
      </c>
      <c r="Q1105" s="54">
        <v>3181800</v>
      </c>
      <c r="R1105" s="107">
        <f t="shared" si="104"/>
        <v>-2.7559055118110187E-2</v>
      </c>
      <c r="W1105" s="90">
        <v>42873</v>
      </c>
      <c r="X1105" s="54">
        <v>44.914810000000003</v>
      </c>
      <c r="Y1105" s="54">
        <v>938660</v>
      </c>
      <c r="Z1105" s="107">
        <f t="shared" si="105"/>
        <v>0</v>
      </c>
      <c r="AE1105" s="90">
        <v>42873</v>
      </c>
      <c r="AF1105" s="54">
        <v>31.069071000000001</v>
      </c>
      <c r="AG1105" s="54">
        <v>11999800</v>
      </c>
      <c r="AH1105" s="107">
        <f t="shared" si="106"/>
        <v>2.964620345423219E-3</v>
      </c>
      <c r="AL1105" s="10">
        <v>43237</v>
      </c>
      <c r="AM1105">
        <v>2720.1298830000001</v>
      </c>
      <c r="AN1105">
        <v>3478150000</v>
      </c>
      <c r="AO1105" s="107">
        <f t="shared" si="107"/>
        <v>-2.632194898025797E-3</v>
      </c>
    </row>
    <row r="1106" spans="1:41" x14ac:dyDescent="0.15">
      <c r="A1106" s="10">
        <v>43238</v>
      </c>
      <c r="B1106" s="9">
        <v>78.718497999999997</v>
      </c>
      <c r="C1106">
        <v>52852000</v>
      </c>
      <c r="D1106" s="107">
        <f t="shared" si="103"/>
        <v>7.0441511727015182E-3</v>
      </c>
      <c r="H1106" s="90">
        <v>43517</v>
      </c>
      <c r="I1106" s="54">
        <v>117.279999</v>
      </c>
      <c r="J1106" s="54">
        <v>2550700</v>
      </c>
      <c r="K1106" s="107">
        <f t="shared" si="108"/>
        <v>0.27856410537656973</v>
      </c>
      <c r="O1106" s="90">
        <v>44658</v>
      </c>
      <c r="P1106" s="54">
        <v>9.8800000000000008</v>
      </c>
      <c r="Q1106" s="54">
        <v>2815500</v>
      </c>
      <c r="R1106" s="107">
        <f t="shared" si="104"/>
        <v>1.6194331983805599E-2</v>
      </c>
      <c r="W1106" s="90">
        <v>42874</v>
      </c>
      <c r="X1106" s="54">
        <v>44.914810000000003</v>
      </c>
      <c r="Y1106" s="54">
        <v>743550</v>
      </c>
      <c r="Z1106" s="107">
        <f t="shared" si="105"/>
        <v>7.9522545013548385E-3</v>
      </c>
      <c r="AE1106" s="90">
        <v>42874</v>
      </c>
      <c r="AF1106" s="54">
        <v>31.161179000000001</v>
      </c>
      <c r="AG1106" s="54">
        <v>8489200</v>
      </c>
      <c r="AH1106" s="107">
        <f t="shared" si="106"/>
        <v>8.8696900717399885E-4</v>
      </c>
      <c r="AL1106" s="10">
        <v>43238</v>
      </c>
      <c r="AM1106">
        <v>2712.969971</v>
      </c>
      <c r="AN1106">
        <v>3383270000</v>
      </c>
      <c r="AO1106" s="107">
        <f t="shared" si="107"/>
        <v>7.38675297338931E-3</v>
      </c>
    </row>
    <row r="1107" spans="1:41" x14ac:dyDescent="0.15">
      <c r="A1107" s="10">
        <v>43241</v>
      </c>
      <c r="B1107" s="9">
        <v>79.273003000000003</v>
      </c>
      <c r="C1107">
        <v>58504000</v>
      </c>
      <c r="D1107" s="107">
        <f t="shared" si="103"/>
        <v>-2.5608087535173851E-3</v>
      </c>
      <c r="H1107" s="90">
        <v>43518</v>
      </c>
      <c r="I1107" s="54">
        <v>149.949997</v>
      </c>
      <c r="J1107" s="54">
        <v>12382400</v>
      </c>
      <c r="K1107" s="107">
        <f t="shared" si="108"/>
        <v>6.8889644592657229E-2</v>
      </c>
      <c r="O1107" s="90">
        <v>44659</v>
      </c>
      <c r="P1107" s="54">
        <v>10.039999999999999</v>
      </c>
      <c r="Q1107" s="54">
        <v>3004500</v>
      </c>
      <c r="R1107" s="107">
        <f t="shared" si="104"/>
        <v>-8.9641434262948128E-3</v>
      </c>
      <c r="W1107" s="90">
        <v>42877</v>
      </c>
      <c r="X1107" s="54">
        <v>45.271984000000003</v>
      </c>
      <c r="Y1107" s="54">
        <v>594960</v>
      </c>
      <c r="Z1107" s="107">
        <f t="shared" si="105"/>
        <v>-6.9373588751932003E-3</v>
      </c>
      <c r="AE1107" s="90">
        <v>42877</v>
      </c>
      <c r="AF1107" s="54">
        <v>31.188818000000001</v>
      </c>
      <c r="AG1107" s="54">
        <v>6508200</v>
      </c>
      <c r="AH1107" s="107">
        <f t="shared" si="106"/>
        <v>2.2149989781594215E-2</v>
      </c>
      <c r="AL1107" s="10">
        <v>43241</v>
      </c>
      <c r="AM1107">
        <v>2733.01001</v>
      </c>
      <c r="AN1107">
        <v>3053480000</v>
      </c>
      <c r="AO1107" s="107">
        <f t="shared" si="107"/>
        <v>-3.1357620237913997E-3</v>
      </c>
    </row>
    <row r="1108" spans="1:41" x14ac:dyDescent="0.15">
      <c r="A1108" s="10">
        <v>43242</v>
      </c>
      <c r="B1108" s="9">
        <v>79.069999999999993</v>
      </c>
      <c r="C1108">
        <v>42312000</v>
      </c>
      <c r="D1108" s="107">
        <f t="shared" si="103"/>
        <v>1.293792841785768E-2</v>
      </c>
      <c r="H1108" s="90">
        <v>43521</v>
      </c>
      <c r="I1108" s="54">
        <v>160.279999</v>
      </c>
      <c r="J1108" s="54">
        <v>7815700</v>
      </c>
      <c r="K1108" s="107">
        <f t="shared" si="108"/>
        <v>2.0152208760620294E-2</v>
      </c>
      <c r="O1108" s="90">
        <v>44662</v>
      </c>
      <c r="P1108" s="54">
        <v>9.9499999999999993</v>
      </c>
      <c r="Q1108" s="54">
        <v>2937000</v>
      </c>
      <c r="R1108" s="107">
        <f t="shared" si="104"/>
        <v>1.5075376884422065E-2</v>
      </c>
      <c r="W1108" s="90">
        <v>42878</v>
      </c>
      <c r="X1108" s="54">
        <v>44.957915999999997</v>
      </c>
      <c r="Y1108" s="54">
        <v>733610</v>
      </c>
      <c r="Z1108" s="107">
        <f t="shared" si="105"/>
        <v>-7.9840666991770615E-3</v>
      </c>
      <c r="AE1108" s="90">
        <v>42878</v>
      </c>
      <c r="AF1108" s="54">
        <v>31.879650000000002</v>
      </c>
      <c r="AG1108" s="54">
        <v>11322200</v>
      </c>
      <c r="AH1108" s="107">
        <f t="shared" si="106"/>
        <v>6.0675697506089588E-3</v>
      </c>
      <c r="AL1108" s="10">
        <v>43242</v>
      </c>
      <c r="AM1108">
        <v>2724.4399410000001</v>
      </c>
      <c r="AN1108">
        <v>3384140000</v>
      </c>
      <c r="AO1108" s="107">
        <f t="shared" si="107"/>
        <v>3.2484100188134857E-3</v>
      </c>
    </row>
    <row r="1109" spans="1:41" x14ac:dyDescent="0.15">
      <c r="A1109" s="10">
        <v>43243</v>
      </c>
      <c r="B1109" s="9">
        <v>80.093001999999998</v>
      </c>
      <c r="C1109">
        <v>67238000</v>
      </c>
      <c r="D1109" s="107">
        <f t="shared" si="103"/>
        <v>7.5538434681221567E-4</v>
      </c>
      <c r="H1109" s="90">
        <v>43522</v>
      </c>
      <c r="I1109" s="54">
        <v>163.509995</v>
      </c>
      <c r="J1109" s="54">
        <v>4241500</v>
      </c>
      <c r="K1109" s="107">
        <f t="shared" si="108"/>
        <v>2.0794508617041352E-3</v>
      </c>
      <c r="O1109" s="90">
        <v>44663</v>
      </c>
      <c r="P1109" s="54">
        <v>10.1</v>
      </c>
      <c r="Q1109" s="54">
        <v>3534100</v>
      </c>
      <c r="R1109" s="107">
        <f t="shared" si="104"/>
        <v>1.1881188118811892E-2</v>
      </c>
      <c r="W1109" s="90">
        <v>42879</v>
      </c>
      <c r="X1109" s="54">
        <v>44.598968999999997</v>
      </c>
      <c r="Y1109" s="54">
        <v>646750</v>
      </c>
      <c r="Z1109" s="107">
        <f t="shared" si="105"/>
        <v>1.408449598913375E-2</v>
      </c>
      <c r="AE1109" s="90">
        <v>42879</v>
      </c>
      <c r="AF1109" s="54">
        <v>32.073081999999999</v>
      </c>
      <c r="AG1109" s="54">
        <v>9393300</v>
      </c>
      <c r="AH1109" s="107">
        <f t="shared" si="106"/>
        <v>1.1487701743162715E-2</v>
      </c>
      <c r="AL1109" s="10">
        <v>43243</v>
      </c>
      <c r="AM1109">
        <v>2733.290039</v>
      </c>
      <c r="AN1109">
        <v>3333160000</v>
      </c>
      <c r="AO1109" s="107">
        <f t="shared" si="107"/>
        <v>-2.0232133879297676E-3</v>
      </c>
    </row>
    <row r="1110" spans="1:41" x14ac:dyDescent="0.15">
      <c r="A1110" s="10">
        <v>43244</v>
      </c>
      <c r="B1110" s="9">
        <v>80.153503000000001</v>
      </c>
      <c r="C1110">
        <v>68600000</v>
      </c>
      <c r="D1110" s="107">
        <f t="shared" si="103"/>
        <v>4.4164881976522796E-3</v>
      </c>
      <c r="H1110" s="90">
        <v>43523</v>
      </c>
      <c r="I1110" s="54">
        <v>163.85000600000001</v>
      </c>
      <c r="J1110" s="54">
        <v>3034300</v>
      </c>
      <c r="K1110" s="107">
        <f t="shared" si="108"/>
        <v>1.1168672157387594E-2</v>
      </c>
      <c r="O1110" s="90">
        <v>44664</v>
      </c>
      <c r="P1110" s="54">
        <v>10.220000000000001</v>
      </c>
      <c r="Q1110" s="54">
        <v>1715600</v>
      </c>
      <c r="R1110" s="107">
        <f t="shared" si="104"/>
        <v>-5.1859099804305364E-2</v>
      </c>
      <c r="W1110" s="90">
        <v>42880</v>
      </c>
      <c r="X1110" s="54">
        <v>45.227122999999999</v>
      </c>
      <c r="Y1110" s="54">
        <v>478470</v>
      </c>
      <c r="Z1110" s="107">
        <f t="shared" si="105"/>
        <v>0</v>
      </c>
      <c r="AE1110" s="90">
        <v>42880</v>
      </c>
      <c r="AF1110" s="54">
        <v>32.441527999999998</v>
      </c>
      <c r="AG1110" s="54">
        <v>8498700</v>
      </c>
      <c r="AH1110" s="107">
        <f t="shared" si="106"/>
        <v>-9.0858235777304674E-3</v>
      </c>
      <c r="AL1110" s="10">
        <v>43244</v>
      </c>
      <c r="AM1110">
        <v>2727.76001</v>
      </c>
      <c r="AN1110">
        <v>3285750000</v>
      </c>
      <c r="AO1110" s="107">
        <f t="shared" si="107"/>
        <v>-2.3572205679487368E-3</v>
      </c>
    </row>
    <row r="1111" spans="1:41" x14ac:dyDescent="0.15">
      <c r="A1111" s="10">
        <v>43245</v>
      </c>
      <c r="B1111" s="9">
        <v>80.507499999999993</v>
      </c>
      <c r="C1111">
        <v>53968000</v>
      </c>
      <c r="D1111" s="107">
        <f t="shared" si="103"/>
        <v>1.6892960283203529E-3</v>
      </c>
      <c r="H1111" s="90">
        <v>43524</v>
      </c>
      <c r="I1111" s="54">
        <v>165.679993</v>
      </c>
      <c r="J1111" s="54">
        <v>2085400</v>
      </c>
      <c r="K1111" s="107">
        <f t="shared" si="108"/>
        <v>2.5048341232124516E-2</v>
      </c>
      <c r="O1111" s="90">
        <v>44665</v>
      </c>
      <c r="P1111" s="54">
        <v>9.69</v>
      </c>
      <c r="Q1111" s="54">
        <v>2715900</v>
      </c>
      <c r="R1111" s="107">
        <f t="shared" si="104"/>
        <v>-1.4447884416924572E-2</v>
      </c>
      <c r="W1111" s="90">
        <v>42881</v>
      </c>
      <c r="X1111" s="54">
        <v>45.227122999999999</v>
      </c>
      <c r="Y1111" s="54">
        <v>405080</v>
      </c>
      <c r="Z1111" s="107">
        <f t="shared" si="105"/>
        <v>5.9524237259132029E-3</v>
      </c>
      <c r="AE1111" s="90">
        <v>42881</v>
      </c>
      <c r="AF1111" s="54">
        <v>32.146769999999997</v>
      </c>
      <c r="AG1111" s="54">
        <v>6622500</v>
      </c>
      <c r="AH1111" s="107">
        <f t="shared" si="106"/>
        <v>-8.0229833354951152E-3</v>
      </c>
      <c r="AL1111" s="10">
        <v>43245</v>
      </c>
      <c r="AM1111">
        <v>2721.330078</v>
      </c>
      <c r="AN1111">
        <v>3015260000</v>
      </c>
      <c r="AO1111" s="107">
        <f t="shared" si="107"/>
        <v>-1.1564187400276094E-2</v>
      </c>
    </row>
    <row r="1112" spans="1:41" x14ac:dyDescent="0.15">
      <c r="A1112" s="10">
        <v>43249</v>
      </c>
      <c r="B1112" s="9">
        <v>80.643501000000001</v>
      </c>
      <c r="C1112">
        <v>76930000</v>
      </c>
      <c r="D1112" s="107">
        <f t="shared" si="103"/>
        <v>7.4525286296784898E-3</v>
      </c>
      <c r="H1112" s="90">
        <v>43525</v>
      </c>
      <c r="I1112" s="54">
        <v>169.83000200000001</v>
      </c>
      <c r="J1112" s="54">
        <v>2807100</v>
      </c>
      <c r="K1112" s="107">
        <f t="shared" si="108"/>
        <v>-1.9666707652750359E-2</v>
      </c>
      <c r="O1112" s="90">
        <v>44669</v>
      </c>
      <c r="P1112" s="54">
        <v>9.5500000000000007</v>
      </c>
      <c r="Q1112" s="54">
        <v>3127300</v>
      </c>
      <c r="R1112" s="107">
        <f t="shared" si="104"/>
        <v>8.1675392670156999E-2</v>
      </c>
      <c r="W1112" s="90">
        <v>42885</v>
      </c>
      <c r="X1112" s="54">
        <v>45.496333999999997</v>
      </c>
      <c r="Y1112" s="54">
        <v>490830</v>
      </c>
      <c r="Z1112" s="107">
        <f t="shared" si="105"/>
        <v>7.8894268711848792E-3</v>
      </c>
      <c r="AE1112" s="90">
        <v>42885</v>
      </c>
      <c r="AF1112" s="54">
        <v>31.888857000000002</v>
      </c>
      <c r="AG1112" s="54">
        <v>7254300</v>
      </c>
      <c r="AH1112" s="107">
        <f t="shared" si="106"/>
        <v>-9.2431033197584167E-3</v>
      </c>
      <c r="AL1112" s="10">
        <v>43249</v>
      </c>
      <c r="AM1112">
        <v>2689.860107</v>
      </c>
      <c r="AN1112">
        <v>3743310000</v>
      </c>
      <c r="AO1112" s="107">
        <f t="shared" si="107"/>
        <v>1.2695791469277351E-2</v>
      </c>
    </row>
    <row r="1113" spans="1:41" x14ac:dyDescent="0.15">
      <c r="A1113" s="10">
        <v>43250</v>
      </c>
      <c r="B1113" s="9">
        <v>81.244499000000005</v>
      </c>
      <c r="C1113">
        <v>58148000</v>
      </c>
      <c r="D1113" s="107">
        <f t="shared" si="103"/>
        <v>2.9110155507265922E-3</v>
      </c>
      <c r="H1113" s="90">
        <v>43528</v>
      </c>
      <c r="I1113" s="54">
        <v>166.490005</v>
      </c>
      <c r="J1113" s="54">
        <v>2873400</v>
      </c>
      <c r="K1113" s="107">
        <f t="shared" si="108"/>
        <v>-1.5617093650757141E-3</v>
      </c>
      <c r="O1113" s="90">
        <v>44670</v>
      </c>
      <c r="P1113" s="54">
        <v>10.33</v>
      </c>
      <c r="Q1113" s="54">
        <v>3102300</v>
      </c>
      <c r="R1113" s="107">
        <f t="shared" si="104"/>
        <v>-7.3572120038722155E-2</v>
      </c>
      <c r="W1113" s="90">
        <v>42886</v>
      </c>
      <c r="X1113" s="54">
        <v>45.855274000000001</v>
      </c>
      <c r="Y1113" s="54">
        <v>663750</v>
      </c>
      <c r="Z1113" s="107">
        <f t="shared" si="105"/>
        <v>9.7847196377018886E-3</v>
      </c>
      <c r="AE1113" s="90">
        <v>42886</v>
      </c>
      <c r="AF1113" s="54">
        <v>31.594104999999999</v>
      </c>
      <c r="AG1113" s="54">
        <v>9762200</v>
      </c>
      <c r="AH1113" s="107">
        <f t="shared" si="106"/>
        <v>1.42854497698226E-2</v>
      </c>
      <c r="AL1113" s="10">
        <v>43250</v>
      </c>
      <c r="AM1113">
        <v>2724.01001</v>
      </c>
      <c r="AN1113">
        <v>3566490000</v>
      </c>
      <c r="AO1113" s="107">
        <f t="shared" si="107"/>
        <v>-6.8795598882546161E-3</v>
      </c>
    </row>
    <row r="1114" spans="1:41" x14ac:dyDescent="0.15">
      <c r="A1114" s="10">
        <v>43251</v>
      </c>
      <c r="B1114" s="9">
        <v>81.481003000000001</v>
      </c>
      <c r="C1114">
        <v>63326000</v>
      </c>
      <c r="D1114" s="107">
        <f t="shared" si="103"/>
        <v>7.3145884078034129E-3</v>
      </c>
      <c r="H1114" s="90">
        <v>43529</v>
      </c>
      <c r="I1114" s="54">
        <v>166.229996</v>
      </c>
      <c r="J1114" s="54">
        <v>2120700</v>
      </c>
      <c r="K1114" s="107">
        <f t="shared" si="108"/>
        <v>-7.5798293347730805E-3</v>
      </c>
      <c r="O1114" s="90">
        <v>44671</v>
      </c>
      <c r="P1114" s="54">
        <v>9.57</v>
      </c>
      <c r="Q1114" s="54">
        <v>2996900</v>
      </c>
      <c r="R1114" s="107">
        <f t="shared" si="104"/>
        <v>-3.8662486938349061E-2</v>
      </c>
      <c r="W1114" s="90">
        <v>42887</v>
      </c>
      <c r="X1114" s="54">
        <v>46.303955000000002</v>
      </c>
      <c r="Y1114" s="54">
        <v>1030400</v>
      </c>
      <c r="Z1114" s="107">
        <f t="shared" si="105"/>
        <v>4.6511772050573219E-2</v>
      </c>
      <c r="AE1114" s="90">
        <v>42887</v>
      </c>
      <c r="AF1114" s="54">
        <v>32.045440999999997</v>
      </c>
      <c r="AG1114" s="54">
        <v>6665300</v>
      </c>
      <c r="AH1114" s="107">
        <f t="shared" si="106"/>
        <v>1.5234179489057587E-2</v>
      </c>
      <c r="AL1114" s="10">
        <v>43251</v>
      </c>
      <c r="AM1114">
        <v>2705.2700199999999</v>
      </c>
      <c r="AN1114">
        <v>4241100000</v>
      </c>
      <c r="AO1114" s="107">
        <f t="shared" si="107"/>
        <v>1.0849230126019016E-2</v>
      </c>
    </row>
    <row r="1115" spans="1:41" x14ac:dyDescent="0.15">
      <c r="A1115" s="10">
        <v>43252</v>
      </c>
      <c r="B1115" s="9">
        <v>82.077003000000005</v>
      </c>
      <c r="C1115">
        <v>66268000</v>
      </c>
      <c r="D1115" s="107">
        <f t="shared" si="103"/>
        <v>1.4455851902877015E-2</v>
      </c>
      <c r="H1115" s="90">
        <v>43530</v>
      </c>
      <c r="I1115" s="54">
        <v>164.970001</v>
      </c>
      <c r="J1115" s="54">
        <v>1524900</v>
      </c>
      <c r="K1115" s="107">
        <f t="shared" si="108"/>
        <v>-1.0304885674335407E-2</v>
      </c>
      <c r="O1115" s="90">
        <v>44672</v>
      </c>
      <c r="P1115" s="54">
        <v>9.1999999999999993</v>
      </c>
      <c r="Q1115" s="54">
        <v>3798100</v>
      </c>
      <c r="R1115" s="107">
        <f t="shared" si="104"/>
        <v>-2.2826086956521663E-2</v>
      </c>
      <c r="W1115" s="90">
        <v>42888</v>
      </c>
      <c r="X1115" s="54">
        <v>48.457633999999999</v>
      </c>
      <c r="Y1115" s="54">
        <v>1841840</v>
      </c>
      <c r="Z1115" s="107">
        <f t="shared" si="105"/>
        <v>-4.444457605998664E-2</v>
      </c>
      <c r="AE1115" s="90">
        <v>42888</v>
      </c>
      <c r="AF1115" s="54">
        <v>32.533627000000003</v>
      </c>
      <c r="AG1115" s="54">
        <v>6860300</v>
      </c>
      <c r="AH1115" s="107">
        <f t="shared" si="106"/>
        <v>6.512400231305282E-3</v>
      </c>
      <c r="AL1115" s="10">
        <v>43252</v>
      </c>
      <c r="AM1115">
        <v>2734.6201169999999</v>
      </c>
      <c r="AN1115">
        <v>3694310000</v>
      </c>
      <c r="AO1115" s="107">
        <f t="shared" si="107"/>
        <v>4.4795984363044106E-3</v>
      </c>
    </row>
    <row r="1116" spans="1:41" x14ac:dyDescent="0.15">
      <c r="A1116" s="10">
        <v>43255</v>
      </c>
      <c r="B1116" s="9">
        <v>83.263496000000004</v>
      </c>
      <c r="C1116">
        <v>63754000</v>
      </c>
      <c r="D1116" s="107">
        <f t="shared" si="103"/>
        <v>1.8663653037100492E-2</v>
      </c>
      <c r="H1116" s="90">
        <v>43531</v>
      </c>
      <c r="I1116" s="54">
        <v>163.270004</v>
      </c>
      <c r="J1116" s="54">
        <v>1907600</v>
      </c>
      <c r="K1116" s="107">
        <f t="shared" si="108"/>
        <v>1.1208439732750985E-2</v>
      </c>
      <c r="O1116" s="90">
        <v>44673</v>
      </c>
      <c r="P1116" s="54">
        <v>8.99</v>
      </c>
      <c r="Q1116" s="54">
        <v>3284200</v>
      </c>
      <c r="R1116" s="107">
        <f t="shared" si="104"/>
        <v>6.7853170189098977E-2</v>
      </c>
      <c r="W1116" s="90">
        <v>42891</v>
      </c>
      <c r="X1116" s="54">
        <v>46.303955000000002</v>
      </c>
      <c r="Y1116" s="54">
        <v>777860</v>
      </c>
      <c r="Z1116" s="107">
        <f t="shared" si="105"/>
        <v>-1.9380849864769623E-3</v>
      </c>
      <c r="AE1116" s="90">
        <v>42891</v>
      </c>
      <c r="AF1116" s="54">
        <v>32.745499000000002</v>
      </c>
      <c r="AG1116" s="54">
        <v>6050100</v>
      </c>
      <c r="AH1116" s="107">
        <f t="shared" si="106"/>
        <v>-2.2504772335277812E-3</v>
      </c>
      <c r="AL1116" s="10">
        <v>43255</v>
      </c>
      <c r="AM1116">
        <v>2746.8701169999999</v>
      </c>
      <c r="AN1116">
        <v>3410090000</v>
      </c>
      <c r="AO1116" s="107">
        <f t="shared" si="107"/>
        <v>7.0259310334908065E-4</v>
      </c>
    </row>
    <row r="1117" spans="1:41" x14ac:dyDescent="0.15">
      <c r="A1117" s="10">
        <v>43256</v>
      </c>
      <c r="B1117" s="9">
        <v>84.817497000000003</v>
      </c>
      <c r="C1117">
        <v>95644000</v>
      </c>
      <c r="D1117" s="107">
        <f t="shared" si="103"/>
        <v>-3.5368881493880178E-4</v>
      </c>
      <c r="H1117" s="90">
        <v>43532</v>
      </c>
      <c r="I1117" s="54">
        <v>165.10000600000001</v>
      </c>
      <c r="J1117" s="54">
        <v>1464100</v>
      </c>
      <c r="K1117" s="107">
        <f t="shared" si="108"/>
        <v>3.0708611845840839E-2</v>
      </c>
      <c r="O1117" s="90">
        <v>44676</v>
      </c>
      <c r="P1117" s="54">
        <v>9.6</v>
      </c>
      <c r="Q1117" s="54">
        <v>3830300</v>
      </c>
      <c r="R1117" s="107">
        <f t="shared" si="104"/>
        <v>-3.9583333333333193E-2</v>
      </c>
      <c r="W1117" s="90">
        <v>42892</v>
      </c>
      <c r="X1117" s="54">
        <v>46.214213999999998</v>
      </c>
      <c r="Y1117" s="54">
        <v>683380</v>
      </c>
      <c r="Z1117" s="107">
        <f t="shared" si="105"/>
        <v>7.7671341548728456E-3</v>
      </c>
      <c r="AE1117" s="90">
        <v>42892</v>
      </c>
      <c r="AF1117" s="54">
        <v>32.671805999999997</v>
      </c>
      <c r="AG1117" s="54">
        <v>5527300</v>
      </c>
      <c r="AH1117" s="107">
        <f t="shared" si="106"/>
        <v>8.4577203966014203E-3</v>
      </c>
      <c r="AL1117" s="10">
        <v>43256</v>
      </c>
      <c r="AM1117">
        <v>2748.8000489999999</v>
      </c>
      <c r="AN1117">
        <v>3523550000</v>
      </c>
      <c r="AO1117" s="107">
        <f t="shared" si="107"/>
        <v>8.5673925277203189E-3</v>
      </c>
    </row>
    <row r="1118" spans="1:41" x14ac:dyDescent="0.15">
      <c r="A1118" s="10">
        <v>43257</v>
      </c>
      <c r="B1118" s="9">
        <v>84.787497999999999</v>
      </c>
      <c r="C1118">
        <v>109464000</v>
      </c>
      <c r="D1118" s="107">
        <f t="shared" si="103"/>
        <v>-3.8036503919480769E-3</v>
      </c>
      <c r="H1118" s="90">
        <v>43535</v>
      </c>
      <c r="I1118" s="54">
        <v>170.16999799999999</v>
      </c>
      <c r="J1118" s="54">
        <v>2225900</v>
      </c>
      <c r="K1118" s="107">
        <f t="shared" si="108"/>
        <v>8.2271200355776841E-3</v>
      </c>
      <c r="O1118" s="90">
        <v>44677</v>
      </c>
      <c r="P1118" s="54">
        <v>9.2200000000000006</v>
      </c>
      <c r="Q1118" s="54">
        <v>3258700</v>
      </c>
      <c r="R1118" s="107">
        <f t="shared" si="104"/>
        <v>1.626898047722336E-2</v>
      </c>
      <c r="W1118" s="90">
        <v>42893</v>
      </c>
      <c r="X1118" s="54">
        <v>46.573166000000001</v>
      </c>
      <c r="Y1118" s="54">
        <v>944330</v>
      </c>
      <c r="Z1118" s="107">
        <f t="shared" si="105"/>
        <v>2.5048243445592755E-2</v>
      </c>
      <c r="AE1118" s="90">
        <v>42893</v>
      </c>
      <c r="AF1118" s="54">
        <v>32.948135000000001</v>
      </c>
      <c r="AG1118" s="54">
        <v>5328300</v>
      </c>
      <c r="AH1118" s="107">
        <f t="shared" si="106"/>
        <v>1.0343590008963899E-2</v>
      </c>
      <c r="AL1118" s="10">
        <v>43257</v>
      </c>
      <c r="AM1118">
        <v>2772.3500979999999</v>
      </c>
      <c r="AN1118">
        <v>3662780000</v>
      </c>
      <c r="AO1118" s="107">
        <f t="shared" si="107"/>
        <v>-7.1418865944394838E-4</v>
      </c>
    </row>
    <row r="1119" spans="1:41" x14ac:dyDescent="0.15">
      <c r="A1119" s="10">
        <v>43258</v>
      </c>
      <c r="B1119" s="9">
        <v>84.464995999999999</v>
      </c>
      <c r="C1119">
        <v>75314000</v>
      </c>
      <c r="D1119" s="107">
        <f t="shared" si="103"/>
        <v>-3.1432547513529085E-3</v>
      </c>
      <c r="H1119" s="90">
        <v>43536</v>
      </c>
      <c r="I1119" s="54">
        <v>171.570007</v>
      </c>
      <c r="J1119" s="54">
        <v>1632400</v>
      </c>
      <c r="K1119" s="107">
        <f t="shared" si="108"/>
        <v>-1.661132997447512E-2</v>
      </c>
      <c r="O1119" s="90">
        <v>44678</v>
      </c>
      <c r="P1119" s="54">
        <v>9.3699999999999992</v>
      </c>
      <c r="Q1119" s="54">
        <v>2970300</v>
      </c>
      <c r="R1119" s="107">
        <f t="shared" si="104"/>
        <v>1.7075773745997891E-2</v>
      </c>
      <c r="W1119" s="90">
        <v>42894</v>
      </c>
      <c r="X1119" s="54">
        <v>47.739742</v>
      </c>
      <c r="Y1119" s="54">
        <v>689700</v>
      </c>
      <c r="Z1119" s="107">
        <f t="shared" si="105"/>
        <v>4.5112769985225398E-2</v>
      </c>
      <c r="AE1119" s="90">
        <v>42894</v>
      </c>
      <c r="AF1119" s="54">
        <v>33.288936999999997</v>
      </c>
      <c r="AG1119" s="54">
        <v>8946500</v>
      </c>
      <c r="AH1119" s="107">
        <f t="shared" si="106"/>
        <v>-3.3204064161015401E-2</v>
      </c>
      <c r="AL1119" s="10">
        <v>43258</v>
      </c>
      <c r="AM1119">
        <v>2770.3701169999999</v>
      </c>
      <c r="AN1119">
        <v>3742080000</v>
      </c>
      <c r="AO1119" s="107">
        <f t="shared" si="107"/>
        <v>3.1259043500577732E-3</v>
      </c>
    </row>
    <row r="1120" spans="1:41" x14ac:dyDescent="0.15">
      <c r="A1120" s="10">
        <v>43259</v>
      </c>
      <c r="B1120" s="9">
        <v>84.199500999999998</v>
      </c>
      <c r="C1120">
        <v>59102000</v>
      </c>
      <c r="D1120" s="107">
        <f t="shared" si="103"/>
        <v>3.0463363434898305E-3</v>
      </c>
      <c r="H1120" s="90">
        <v>43537</v>
      </c>
      <c r="I1120" s="54">
        <v>168.720001</v>
      </c>
      <c r="J1120" s="54">
        <v>2549100</v>
      </c>
      <c r="K1120" s="107">
        <f t="shared" si="108"/>
        <v>-2.0151694996730085E-2</v>
      </c>
      <c r="O1120" s="90">
        <v>44679</v>
      </c>
      <c r="P1120" s="54">
        <v>9.5299999999999994</v>
      </c>
      <c r="Q1120" s="54">
        <v>2353400</v>
      </c>
      <c r="R1120" s="107">
        <f t="shared" si="104"/>
        <v>-3.1479538300104304E-3</v>
      </c>
      <c r="W1120" s="90">
        <v>42895</v>
      </c>
      <c r="X1120" s="54">
        <v>49.893414</v>
      </c>
      <c r="Y1120" s="54">
        <v>1078400</v>
      </c>
      <c r="Z1120" s="107">
        <f t="shared" si="105"/>
        <v>1.798548000744149E-2</v>
      </c>
      <c r="AE1120" s="90">
        <v>42895</v>
      </c>
      <c r="AF1120" s="54">
        <v>32.183608999999997</v>
      </c>
      <c r="AG1120" s="54">
        <v>11051900</v>
      </c>
      <c r="AH1120" s="107">
        <f t="shared" si="106"/>
        <v>-2.2610049730594106E-2</v>
      </c>
      <c r="AL1120" s="10">
        <v>43259</v>
      </c>
      <c r="AM1120">
        <v>2779.030029</v>
      </c>
      <c r="AN1120">
        <v>3138850000</v>
      </c>
      <c r="AO1120" s="107">
        <f t="shared" si="107"/>
        <v>1.0687077753774865E-3</v>
      </c>
    </row>
    <row r="1121" spans="1:41" x14ac:dyDescent="0.15">
      <c r="A1121" s="10">
        <v>43262</v>
      </c>
      <c r="B1121" s="9">
        <v>84.456001000000001</v>
      </c>
      <c r="C1121">
        <v>46710000</v>
      </c>
      <c r="D1121" s="107">
        <f t="shared" si="103"/>
        <v>5.7011816128968995E-3</v>
      </c>
      <c r="H1121" s="90">
        <v>43538</v>
      </c>
      <c r="I1121" s="54">
        <v>165.320007</v>
      </c>
      <c r="J1121" s="54">
        <v>2670100</v>
      </c>
      <c r="K1121" s="107">
        <f t="shared" si="108"/>
        <v>4.1736509241738773E-3</v>
      </c>
      <c r="O1121" s="90">
        <v>44680</v>
      </c>
      <c r="P1121" s="54">
        <v>9.5</v>
      </c>
      <c r="Q1121" s="54">
        <v>2980700</v>
      </c>
      <c r="R1121" s="107">
        <f t="shared" si="104"/>
        <v>8.0000000000000071E-2</v>
      </c>
      <c r="W1121" s="90">
        <v>42898</v>
      </c>
      <c r="X1121" s="54">
        <v>50.790770999999999</v>
      </c>
      <c r="Y1121" s="54">
        <v>1584240</v>
      </c>
      <c r="Z1121" s="107">
        <f t="shared" si="105"/>
        <v>-7.0670319220000888E-3</v>
      </c>
      <c r="AE1121" s="90">
        <v>42898</v>
      </c>
      <c r="AF1121" s="54">
        <v>31.455936000000001</v>
      </c>
      <c r="AG1121" s="54">
        <v>12833200</v>
      </c>
      <c r="AH1121" s="107">
        <f t="shared" si="106"/>
        <v>9.0773963934820401E-3</v>
      </c>
      <c r="AL1121" s="10">
        <v>43262</v>
      </c>
      <c r="AM1121">
        <v>2782</v>
      </c>
      <c r="AN1121">
        <v>3262130000</v>
      </c>
      <c r="AO1121" s="107">
        <f t="shared" si="107"/>
        <v>1.7433853342918582E-3</v>
      </c>
    </row>
    <row r="1122" spans="1:41" x14ac:dyDescent="0.15">
      <c r="A1122" s="10">
        <v>43263</v>
      </c>
      <c r="B1122" s="9">
        <v>84.9375</v>
      </c>
      <c r="C1122">
        <v>45184000</v>
      </c>
      <c r="D1122" s="107">
        <f t="shared" si="103"/>
        <v>3.5967152317881723E-3</v>
      </c>
      <c r="H1122" s="90">
        <v>43539</v>
      </c>
      <c r="I1122" s="54">
        <v>166.009995</v>
      </c>
      <c r="J1122" s="54">
        <v>2004200</v>
      </c>
      <c r="K1122" s="107">
        <f t="shared" si="108"/>
        <v>1.9516927278987017E-2</v>
      </c>
      <c r="O1122" s="90">
        <v>44683</v>
      </c>
      <c r="P1122" s="54">
        <v>10.26</v>
      </c>
      <c r="Q1122" s="54">
        <v>4963100</v>
      </c>
      <c r="R1122" s="107">
        <f t="shared" si="104"/>
        <v>-1.7543859649122751E-2</v>
      </c>
      <c r="W1122" s="90">
        <v>42899</v>
      </c>
      <c r="X1122" s="54">
        <v>50.431831000000003</v>
      </c>
      <c r="Y1122" s="54">
        <v>784200</v>
      </c>
      <c r="Z1122" s="107">
        <f t="shared" si="105"/>
        <v>-1.7792929231540411E-3</v>
      </c>
      <c r="AE1122" s="90">
        <v>42899</v>
      </c>
      <c r="AF1122" s="54">
        <v>31.741474</v>
      </c>
      <c r="AG1122" s="54">
        <v>7569100</v>
      </c>
      <c r="AH1122" s="107">
        <f t="shared" si="106"/>
        <v>1.1611307023737805E-3</v>
      </c>
      <c r="AL1122" s="10">
        <v>43263</v>
      </c>
      <c r="AM1122">
        <v>2786.8500979999999</v>
      </c>
      <c r="AN1122">
        <v>3435700000</v>
      </c>
      <c r="AO1122" s="107">
        <f t="shared" si="107"/>
        <v>-4.0261279241577963E-3</v>
      </c>
    </row>
    <row r="1123" spans="1:41" x14ac:dyDescent="0.15">
      <c r="A1123" s="10">
        <v>43264</v>
      </c>
      <c r="B1123" s="9">
        <v>85.242996000000005</v>
      </c>
      <c r="C1123">
        <v>66550000</v>
      </c>
      <c r="D1123" s="107">
        <f t="shared" si="103"/>
        <v>1.1144669293416065E-2</v>
      </c>
      <c r="H1123" s="90">
        <v>43542</v>
      </c>
      <c r="I1123" s="54">
        <v>169.25</v>
      </c>
      <c r="J1123" s="54">
        <v>1713000</v>
      </c>
      <c r="K1123" s="107">
        <f t="shared" si="108"/>
        <v>-5.49478877400289E-3</v>
      </c>
      <c r="O1123" s="90">
        <v>44684</v>
      </c>
      <c r="P1123" s="54">
        <v>10.08</v>
      </c>
      <c r="Q1123" s="54">
        <v>2260800</v>
      </c>
      <c r="R1123" s="107">
        <f t="shared" si="104"/>
        <v>5.9523809523809534E-2</v>
      </c>
      <c r="W1123" s="90">
        <v>42900</v>
      </c>
      <c r="X1123" s="54">
        <v>50.342098</v>
      </c>
      <c r="Y1123" s="54">
        <v>807020</v>
      </c>
      <c r="Z1123" s="107">
        <f t="shared" si="105"/>
        <v>-1.6042795832625023E-2</v>
      </c>
      <c r="AE1123" s="90">
        <v>42900</v>
      </c>
      <c r="AF1123" s="54">
        <v>31.77833</v>
      </c>
      <c r="AG1123" s="54">
        <v>6534100</v>
      </c>
      <c r="AH1123" s="107">
        <f t="shared" si="106"/>
        <v>-1.1884230543266372E-2</v>
      </c>
      <c r="AL1123" s="10">
        <v>43264</v>
      </c>
      <c r="AM1123">
        <v>2775.6298830000001</v>
      </c>
      <c r="AN1123">
        <v>3820770000</v>
      </c>
      <c r="AO1123" s="107">
        <f t="shared" si="107"/>
        <v>2.4715496262726067E-3</v>
      </c>
    </row>
    <row r="1124" spans="1:41" x14ac:dyDescent="0.15">
      <c r="A1124" s="10">
        <v>43265</v>
      </c>
      <c r="B1124" s="9">
        <v>86.193000999999995</v>
      </c>
      <c r="C1124">
        <v>63488000</v>
      </c>
      <c r="D1124" s="107">
        <f t="shared" si="103"/>
        <v>-4.5769493511427228E-3</v>
      </c>
      <c r="H1124" s="90">
        <v>43543</v>
      </c>
      <c r="I1124" s="54">
        <v>168.320007</v>
      </c>
      <c r="J1124" s="54">
        <v>1275200</v>
      </c>
      <c r="K1124" s="107">
        <f t="shared" si="108"/>
        <v>1.6753754056105574E-2</v>
      </c>
      <c r="O1124" s="90">
        <v>44685</v>
      </c>
      <c r="P1124" s="54">
        <v>10.68</v>
      </c>
      <c r="Q1124" s="54">
        <v>4533900</v>
      </c>
      <c r="R1124" s="107">
        <f t="shared" si="104"/>
        <v>-3.838951310861427E-2</v>
      </c>
      <c r="W1124" s="90">
        <v>42901</v>
      </c>
      <c r="X1124" s="54">
        <v>49.534469999999999</v>
      </c>
      <c r="Y1124" s="54">
        <v>482320</v>
      </c>
      <c r="Z1124" s="107">
        <f t="shared" si="105"/>
        <v>-1.8115990743415633E-2</v>
      </c>
      <c r="AE1124" s="90">
        <v>42901</v>
      </c>
      <c r="AF1124" s="54">
        <v>31.400669000000001</v>
      </c>
      <c r="AG1124" s="54">
        <v>6296600</v>
      </c>
      <c r="AH1124" s="107">
        <f t="shared" si="106"/>
        <v>-3.8137085550629113E-3</v>
      </c>
      <c r="AL1124" s="10">
        <v>43265</v>
      </c>
      <c r="AM1124">
        <v>2782.48999</v>
      </c>
      <c r="AN1124">
        <v>3540930000</v>
      </c>
      <c r="AO1124" s="107">
        <f t="shared" si="107"/>
        <v>-1.0171026706909947E-3</v>
      </c>
    </row>
    <row r="1125" spans="1:41" x14ac:dyDescent="0.15">
      <c r="A1125" s="10">
        <v>43266</v>
      </c>
      <c r="B1125" s="9">
        <v>85.798500000000004</v>
      </c>
      <c r="C1125">
        <v>95552000</v>
      </c>
      <c r="D1125" s="107">
        <f t="shared" si="103"/>
        <v>4.5571775730344211E-3</v>
      </c>
      <c r="H1125" s="90">
        <v>43544</v>
      </c>
      <c r="I1125" s="54">
        <v>171.13999899999999</v>
      </c>
      <c r="J1125" s="54">
        <v>1372100</v>
      </c>
      <c r="K1125" s="107">
        <f t="shared" si="108"/>
        <v>1.3439055822361823E-3</v>
      </c>
      <c r="O1125" s="90">
        <v>44686</v>
      </c>
      <c r="P1125" s="54">
        <v>10.27</v>
      </c>
      <c r="Q1125" s="54">
        <v>2977600</v>
      </c>
      <c r="R1125" s="107">
        <f t="shared" si="104"/>
        <v>-7.0107108081791547E-2</v>
      </c>
      <c r="W1125" s="90">
        <v>42902</v>
      </c>
      <c r="X1125" s="54">
        <v>48.637104000000001</v>
      </c>
      <c r="Y1125" s="54">
        <v>1146390</v>
      </c>
      <c r="Z1125" s="107">
        <f t="shared" si="105"/>
        <v>3.690227937913404E-3</v>
      </c>
      <c r="AE1125" s="90">
        <v>42902</v>
      </c>
      <c r="AF1125" s="54">
        <v>31.280916000000001</v>
      </c>
      <c r="AG1125" s="54">
        <v>9987700</v>
      </c>
      <c r="AH1125" s="107">
        <f t="shared" si="106"/>
        <v>2.767994389934092E-2</v>
      </c>
      <c r="AL1125" s="10">
        <v>43266</v>
      </c>
      <c r="AM1125">
        <v>2779.6599120000001</v>
      </c>
      <c r="AN1125">
        <v>5451990000</v>
      </c>
      <c r="AO1125" s="107">
        <f t="shared" si="107"/>
        <v>-2.1261277232105247E-3</v>
      </c>
    </row>
    <row r="1126" spans="1:41" x14ac:dyDescent="0.15">
      <c r="A1126" s="10">
        <v>43269</v>
      </c>
      <c r="B1126" s="9">
        <v>86.189498999999998</v>
      </c>
      <c r="C1126">
        <v>62154000</v>
      </c>
      <c r="D1126" s="107">
        <f t="shared" si="103"/>
        <v>6.3754750448195008E-3</v>
      </c>
      <c r="H1126" s="90">
        <v>43545</v>
      </c>
      <c r="I1126" s="54">
        <v>171.36999499999999</v>
      </c>
      <c r="J1126" s="54">
        <v>1283300</v>
      </c>
      <c r="K1126" s="107">
        <f t="shared" si="108"/>
        <v>-7.5100632406507328E-2</v>
      </c>
      <c r="O1126" s="90">
        <v>44687</v>
      </c>
      <c r="P1126" s="54">
        <v>9.5500000000000007</v>
      </c>
      <c r="Q1126" s="54">
        <v>5155900</v>
      </c>
      <c r="R1126" s="107">
        <f t="shared" si="104"/>
        <v>-0.10366492146596862</v>
      </c>
      <c r="W1126" s="90">
        <v>42905</v>
      </c>
      <c r="X1126" s="54">
        <v>48.816586000000001</v>
      </c>
      <c r="Y1126" s="54">
        <v>458460</v>
      </c>
      <c r="Z1126" s="107">
        <f t="shared" si="105"/>
        <v>-7.3530746291844418E-3</v>
      </c>
      <c r="AE1126" s="90">
        <v>42905</v>
      </c>
      <c r="AF1126" s="54">
        <v>32.146769999999997</v>
      </c>
      <c r="AG1126" s="54">
        <v>5840700</v>
      </c>
      <c r="AH1126" s="107">
        <f t="shared" si="106"/>
        <v>8.5961980006099559E-4</v>
      </c>
      <c r="AL1126" s="10">
        <v>43269</v>
      </c>
      <c r="AM1126">
        <v>2773.75</v>
      </c>
      <c r="AN1126">
        <v>3316120000</v>
      </c>
      <c r="AO1126" s="107">
        <f t="shared" si="107"/>
        <v>-4.0234022532672498E-3</v>
      </c>
    </row>
    <row r="1127" spans="1:41" x14ac:dyDescent="0.15">
      <c r="A1127" s="10">
        <v>43270</v>
      </c>
      <c r="B1127" s="9">
        <v>86.738997999999995</v>
      </c>
      <c r="C1127">
        <v>85802000</v>
      </c>
      <c r="D1127" s="107">
        <f t="shared" si="103"/>
        <v>8.8195623380384891E-3</v>
      </c>
      <c r="H1127" s="90">
        <v>43546</v>
      </c>
      <c r="I1127" s="54">
        <v>158.5</v>
      </c>
      <c r="J1127" s="54">
        <v>2719700</v>
      </c>
      <c r="K1127" s="107">
        <f t="shared" si="108"/>
        <v>1.9242921135646629E-2</v>
      </c>
      <c r="O1127" s="90">
        <v>44690</v>
      </c>
      <c r="P1127" s="54">
        <v>8.56</v>
      </c>
      <c r="Q1127" s="54">
        <v>3985600</v>
      </c>
      <c r="R1127" s="107">
        <f t="shared" si="104"/>
        <v>-3.0373831775700855E-2</v>
      </c>
      <c r="W1127" s="90">
        <v>42906</v>
      </c>
      <c r="X1127" s="54">
        <v>48.457633999999999</v>
      </c>
      <c r="Y1127" s="54">
        <v>536700</v>
      </c>
      <c r="Z1127" s="107">
        <f t="shared" si="105"/>
        <v>-1.8518650745514842E-3</v>
      </c>
      <c r="AE1127" s="90">
        <v>42906</v>
      </c>
      <c r="AF1127" s="54">
        <v>32.174404000000003</v>
      </c>
      <c r="AG1127" s="54">
        <v>10636800</v>
      </c>
      <c r="AH1127" s="107">
        <f t="shared" si="106"/>
        <v>8.5900581095454953E-4</v>
      </c>
      <c r="AL1127" s="10">
        <v>43270</v>
      </c>
      <c r="AM1127">
        <v>2762.5900879999999</v>
      </c>
      <c r="AN1127">
        <v>3671160000</v>
      </c>
      <c r="AO1127" s="107">
        <f t="shared" si="107"/>
        <v>1.7121541196234435E-3</v>
      </c>
    </row>
    <row r="1128" spans="1:41" x14ac:dyDescent="0.15">
      <c r="A1128" s="10">
        <v>43271</v>
      </c>
      <c r="B1128" s="9">
        <v>87.503997999999996</v>
      </c>
      <c r="C1128">
        <v>86652000</v>
      </c>
      <c r="D1128" s="107">
        <f t="shared" si="103"/>
        <v>-1.1348007207624855E-2</v>
      </c>
      <c r="H1128" s="90">
        <v>43549</v>
      </c>
      <c r="I1128" s="54">
        <v>161.550003</v>
      </c>
      <c r="J1128" s="54">
        <v>2907300</v>
      </c>
      <c r="K1128" s="107">
        <f t="shared" si="108"/>
        <v>-1.8879622057326739E-2</v>
      </c>
      <c r="O1128" s="90">
        <v>44691</v>
      </c>
      <c r="P1128" s="54">
        <v>8.3000000000000007</v>
      </c>
      <c r="Q1128" s="54">
        <v>3518500</v>
      </c>
      <c r="R1128" s="107">
        <f t="shared" si="104"/>
        <v>-0.1216867469879519</v>
      </c>
      <c r="W1128" s="90">
        <v>42907</v>
      </c>
      <c r="X1128" s="54">
        <v>48.367896999999999</v>
      </c>
      <c r="Y1128" s="54">
        <v>433290</v>
      </c>
      <c r="Z1128" s="107">
        <f t="shared" si="105"/>
        <v>2.2263279298663674E-2</v>
      </c>
      <c r="AE1128" s="90">
        <v>42907</v>
      </c>
      <c r="AF1128" s="54">
        <v>32.202041999999999</v>
      </c>
      <c r="AG1128" s="54">
        <v>5418900</v>
      </c>
      <c r="AH1128" s="107">
        <f t="shared" si="106"/>
        <v>4.5763868018060538E-3</v>
      </c>
      <c r="AL1128" s="10">
        <v>43271</v>
      </c>
      <c r="AM1128">
        <v>2767.320068</v>
      </c>
      <c r="AN1128">
        <v>3332140000</v>
      </c>
      <c r="AO1128" s="107">
        <f t="shared" si="107"/>
        <v>-6.3455103018462689E-3</v>
      </c>
    </row>
    <row r="1129" spans="1:41" x14ac:dyDescent="0.15">
      <c r="A1129" s="10">
        <v>43272</v>
      </c>
      <c r="B1129" s="9">
        <v>86.511002000000005</v>
      </c>
      <c r="C1129">
        <v>98822000</v>
      </c>
      <c r="D1129" s="107">
        <f t="shared" si="103"/>
        <v>-8.4093465938587242E-3</v>
      </c>
      <c r="H1129" s="90">
        <v>43550</v>
      </c>
      <c r="I1129" s="54">
        <v>158.5</v>
      </c>
      <c r="J1129" s="54">
        <v>1644300</v>
      </c>
      <c r="K1129" s="107">
        <f t="shared" si="108"/>
        <v>-5.1608788643533132E-2</v>
      </c>
      <c r="O1129" s="90">
        <v>44692</v>
      </c>
      <c r="P1129" s="54">
        <v>7.29</v>
      </c>
      <c r="Q1129" s="54">
        <v>6197600</v>
      </c>
      <c r="R1129" s="107">
        <f t="shared" si="104"/>
        <v>6.8587105624142719E-3</v>
      </c>
      <c r="W1129" s="90">
        <v>42908</v>
      </c>
      <c r="X1129" s="54">
        <v>49.444724999999998</v>
      </c>
      <c r="Y1129" s="54">
        <v>910010</v>
      </c>
      <c r="Z1129" s="107">
        <f t="shared" si="105"/>
        <v>1.6333976981366627E-2</v>
      </c>
      <c r="AE1129" s="90">
        <v>42908</v>
      </c>
      <c r="AF1129" s="54">
        <v>32.349411000000003</v>
      </c>
      <c r="AG1129" s="54">
        <v>5633900</v>
      </c>
      <c r="AH1129" s="107">
        <f t="shared" si="106"/>
        <v>1.2813370852408967E-2</v>
      </c>
      <c r="AL1129" s="10">
        <v>43272</v>
      </c>
      <c r="AM1129">
        <v>2749.76001</v>
      </c>
      <c r="AN1129">
        <v>3336580000</v>
      </c>
      <c r="AO1129" s="107">
        <f t="shared" si="107"/>
        <v>1.8619344893302525E-3</v>
      </c>
    </row>
    <row r="1130" spans="1:41" x14ac:dyDescent="0.15">
      <c r="A1130" s="10">
        <v>43273</v>
      </c>
      <c r="B1130" s="9">
        <v>85.783501000000001</v>
      </c>
      <c r="C1130">
        <v>81502000</v>
      </c>
      <c r="D1130" s="107">
        <f t="shared" si="103"/>
        <v>-3.0611947162193842E-2</v>
      </c>
      <c r="H1130" s="90">
        <v>43551</v>
      </c>
      <c r="I1130" s="54">
        <v>150.320007</v>
      </c>
      <c r="J1130" s="54">
        <v>3376800</v>
      </c>
      <c r="K1130" s="107">
        <f t="shared" si="108"/>
        <v>-3.5259045723700089E-3</v>
      </c>
      <c r="O1130" s="90">
        <v>44693</v>
      </c>
      <c r="P1130" s="54">
        <v>7.34</v>
      </c>
      <c r="Q1130" s="54">
        <v>6175900</v>
      </c>
      <c r="R1130" s="107">
        <f t="shared" si="104"/>
        <v>0.12125340599455048</v>
      </c>
      <c r="W1130" s="90">
        <v>42909</v>
      </c>
      <c r="X1130" s="54">
        <v>50.252353999999997</v>
      </c>
      <c r="Y1130" s="54">
        <v>730650</v>
      </c>
      <c r="Z1130" s="107">
        <f t="shared" si="105"/>
        <v>-3.5713749847419152E-3</v>
      </c>
      <c r="AE1130" s="90">
        <v>42909</v>
      </c>
      <c r="AF1130" s="54">
        <v>32.763916000000002</v>
      </c>
      <c r="AG1130" s="54">
        <v>24063300</v>
      </c>
      <c r="AH1130" s="107">
        <f t="shared" si="106"/>
        <v>-1.3494571283847789E-2</v>
      </c>
      <c r="AL1130" s="10">
        <v>43273</v>
      </c>
      <c r="AM1130">
        <v>2754.8798830000001</v>
      </c>
      <c r="AN1130">
        <v>5468110000</v>
      </c>
      <c r="AO1130" s="107">
        <f t="shared" si="107"/>
        <v>-1.3724669170993464E-2</v>
      </c>
    </row>
    <row r="1131" spans="1:41" x14ac:dyDescent="0.15">
      <c r="A1131" s="10">
        <v>43276</v>
      </c>
      <c r="B1131" s="9">
        <v>83.157500999999996</v>
      </c>
      <c r="C1131">
        <v>150224000</v>
      </c>
      <c r="D1131" s="107">
        <f t="shared" si="103"/>
        <v>1.679939852930401E-2</v>
      </c>
      <c r="H1131" s="90">
        <v>43552</v>
      </c>
      <c r="I1131" s="54">
        <v>149.78999300000001</v>
      </c>
      <c r="J1131" s="54">
        <v>2331900</v>
      </c>
      <c r="K1131" s="107">
        <f t="shared" si="108"/>
        <v>-8.9458312478859492E-3</v>
      </c>
      <c r="O1131" s="90">
        <v>44694</v>
      </c>
      <c r="P1131" s="54">
        <v>8.23</v>
      </c>
      <c r="Q1131" s="54">
        <v>5712300</v>
      </c>
      <c r="R1131" s="107">
        <f t="shared" si="104"/>
        <v>-6.6828675577156882E-2</v>
      </c>
      <c r="W1131" s="90">
        <v>42912</v>
      </c>
      <c r="X1131" s="54">
        <v>50.072884000000002</v>
      </c>
      <c r="Y1131" s="54">
        <v>578950</v>
      </c>
      <c r="Z1131" s="107">
        <f t="shared" si="105"/>
        <v>0</v>
      </c>
      <c r="AE1131" s="90">
        <v>42912</v>
      </c>
      <c r="AF1131" s="54">
        <v>32.321781000000001</v>
      </c>
      <c r="AG1131" s="54">
        <v>6844400</v>
      </c>
      <c r="AH1131" s="107">
        <f t="shared" si="106"/>
        <v>-5.129605945910054E-3</v>
      </c>
      <c r="AL1131" s="10">
        <v>43276</v>
      </c>
      <c r="AM1131">
        <v>2717.070068</v>
      </c>
      <c r="AN1131">
        <v>3663280000</v>
      </c>
      <c r="AO1131" s="107">
        <f t="shared" si="107"/>
        <v>2.2045773020529236E-3</v>
      </c>
    </row>
    <row r="1132" spans="1:41" x14ac:dyDescent="0.15">
      <c r="A1132" s="10">
        <v>43277</v>
      </c>
      <c r="B1132" s="9">
        <v>84.554496999999998</v>
      </c>
      <c r="C1132">
        <v>87732000</v>
      </c>
      <c r="D1132" s="107">
        <f t="shared" si="103"/>
        <v>-1.8083012190351022E-2</v>
      </c>
      <c r="H1132" s="90">
        <v>43553</v>
      </c>
      <c r="I1132" s="54">
        <v>148.449997</v>
      </c>
      <c r="J1132" s="54">
        <v>1851700</v>
      </c>
      <c r="K1132" s="107">
        <f t="shared" si="108"/>
        <v>3.7049714457051408E-3</v>
      </c>
      <c r="O1132" s="90">
        <v>44697</v>
      </c>
      <c r="P1132" s="54">
        <v>7.68</v>
      </c>
      <c r="Q1132" s="54">
        <v>3010400</v>
      </c>
      <c r="R1132" s="107">
        <f t="shared" si="104"/>
        <v>7.1614583333333481E-2</v>
      </c>
      <c r="W1132" s="90">
        <v>42913</v>
      </c>
      <c r="X1132" s="54">
        <v>50.072884000000002</v>
      </c>
      <c r="Y1132" s="54">
        <v>387420</v>
      </c>
      <c r="Z1132" s="107">
        <f t="shared" si="105"/>
        <v>1.2544873588667294E-2</v>
      </c>
      <c r="AE1132" s="90">
        <v>42913</v>
      </c>
      <c r="AF1132" s="54">
        <v>32.155982999999999</v>
      </c>
      <c r="AG1132" s="54">
        <v>8623300</v>
      </c>
      <c r="AH1132" s="107">
        <f t="shared" si="106"/>
        <v>1.1457743338152637E-2</v>
      </c>
      <c r="AL1132" s="10">
        <v>43277</v>
      </c>
      <c r="AM1132">
        <v>2723.0600589999999</v>
      </c>
      <c r="AN1132">
        <v>3568900000</v>
      </c>
      <c r="AO1132" s="107">
        <f t="shared" si="107"/>
        <v>-8.6043552078701735E-3</v>
      </c>
    </row>
    <row r="1133" spans="1:41" x14ac:dyDescent="0.15">
      <c r="A1133" s="10">
        <v>43278</v>
      </c>
      <c r="B1133" s="9">
        <v>83.025497000000001</v>
      </c>
      <c r="C1133">
        <v>97444000</v>
      </c>
      <c r="D1133" s="107">
        <f t="shared" si="103"/>
        <v>2.4655136963528168E-2</v>
      </c>
      <c r="H1133" s="90">
        <v>43556</v>
      </c>
      <c r="I1133" s="54">
        <v>149</v>
      </c>
      <c r="J1133" s="54">
        <v>1776400</v>
      </c>
      <c r="K1133" s="107">
        <f t="shared" si="108"/>
        <v>2.6174429530201326E-3</v>
      </c>
      <c r="O1133" s="90">
        <v>44698</v>
      </c>
      <c r="P1133" s="54">
        <v>8.23</v>
      </c>
      <c r="Q1133" s="54">
        <v>2704800</v>
      </c>
      <c r="R1133" s="107">
        <f t="shared" si="104"/>
        <v>-6.1968408262454533E-2</v>
      </c>
      <c r="W1133" s="90">
        <v>42914</v>
      </c>
      <c r="X1133" s="54">
        <v>50.701042000000001</v>
      </c>
      <c r="Y1133" s="54">
        <v>708050</v>
      </c>
      <c r="Z1133" s="107">
        <f t="shared" si="105"/>
        <v>0</v>
      </c>
      <c r="AE1133" s="90">
        <v>42914</v>
      </c>
      <c r="AF1133" s="54">
        <v>32.524417999999997</v>
      </c>
      <c r="AG1133" s="54">
        <v>4806500</v>
      </c>
      <c r="AH1133" s="107">
        <f t="shared" si="106"/>
        <v>-2.2656147144585304E-2</v>
      </c>
      <c r="AL1133" s="10">
        <v>43278</v>
      </c>
      <c r="AM1133">
        <v>2699.6298830000001</v>
      </c>
      <c r="AN1133">
        <v>3803990000</v>
      </c>
      <c r="AO1133" s="107">
        <f t="shared" si="107"/>
        <v>6.1786899400682049E-3</v>
      </c>
    </row>
    <row r="1134" spans="1:41" x14ac:dyDescent="0.15">
      <c r="A1134" s="10">
        <v>43279</v>
      </c>
      <c r="B1134" s="9">
        <v>85.072502</v>
      </c>
      <c r="C1134">
        <v>90594000</v>
      </c>
      <c r="D1134" s="107">
        <f t="shared" si="103"/>
        <v>-9.6980808205215929E-4</v>
      </c>
      <c r="H1134" s="90">
        <v>43557</v>
      </c>
      <c r="I1134" s="54">
        <v>149.38999899999999</v>
      </c>
      <c r="J1134" s="54">
        <v>1573600</v>
      </c>
      <c r="K1134" s="107">
        <f t="shared" si="108"/>
        <v>4.4514318525432417E-2</v>
      </c>
      <c r="O1134" s="90">
        <v>44699</v>
      </c>
      <c r="P1134" s="54">
        <v>7.72</v>
      </c>
      <c r="Q1134" s="54">
        <v>3130300</v>
      </c>
      <c r="R1134" s="107">
        <f t="shared" si="104"/>
        <v>6.6062176165803121E-2</v>
      </c>
      <c r="W1134" s="90">
        <v>42915</v>
      </c>
      <c r="X1134" s="54">
        <v>50.701042000000001</v>
      </c>
      <c r="Y1134" s="54">
        <v>670800</v>
      </c>
      <c r="Z1134" s="107">
        <f t="shared" si="105"/>
        <v>-1.7699241763118323E-3</v>
      </c>
      <c r="AE1134" s="90">
        <v>42915</v>
      </c>
      <c r="AF1134" s="54">
        <v>31.78754</v>
      </c>
      <c r="AG1134" s="54">
        <v>8277000</v>
      </c>
      <c r="AH1134" s="107">
        <f t="shared" si="106"/>
        <v>1.1880504122055324E-2</v>
      </c>
      <c r="AL1134" s="10">
        <v>43279</v>
      </c>
      <c r="AM1134">
        <v>2716.3100589999999</v>
      </c>
      <c r="AN1134">
        <v>3461100000</v>
      </c>
      <c r="AO1134" s="107">
        <f t="shared" si="107"/>
        <v>7.5840311129971028E-4</v>
      </c>
    </row>
    <row r="1135" spans="1:41" x14ac:dyDescent="0.15">
      <c r="A1135" s="10">
        <v>43280</v>
      </c>
      <c r="B1135" s="9">
        <v>84.989998</v>
      </c>
      <c r="C1135">
        <v>90870000</v>
      </c>
      <c r="D1135" s="107">
        <f t="shared" si="103"/>
        <v>8.2245560236393622E-3</v>
      </c>
      <c r="H1135" s="90">
        <v>43558</v>
      </c>
      <c r="I1135" s="54">
        <v>156.03999300000001</v>
      </c>
      <c r="J1135" s="54">
        <v>2053100</v>
      </c>
      <c r="K1135" s="107">
        <f t="shared" si="108"/>
        <v>-6.4726611465562023E-3</v>
      </c>
      <c r="O1135" s="90">
        <v>44700</v>
      </c>
      <c r="P1135" s="54">
        <v>8.23</v>
      </c>
      <c r="Q1135" s="54">
        <v>2874300</v>
      </c>
      <c r="R1135" s="107">
        <f t="shared" si="104"/>
        <v>8.5054678007290274E-3</v>
      </c>
      <c r="W1135" s="90">
        <v>42916</v>
      </c>
      <c r="X1135" s="54">
        <v>50.611305000000002</v>
      </c>
      <c r="Y1135" s="54">
        <v>547820</v>
      </c>
      <c r="Z1135" s="107">
        <f t="shared" si="105"/>
        <v>3.5459666570540893E-3</v>
      </c>
      <c r="AE1135" s="90">
        <v>42916</v>
      </c>
      <c r="AF1135" s="54">
        <v>32.165191999999998</v>
      </c>
      <c r="AG1135" s="54">
        <v>10845500</v>
      </c>
      <c r="AH1135" s="107">
        <f t="shared" si="106"/>
        <v>-9.1639434330128555E-3</v>
      </c>
      <c r="AL1135" s="10">
        <v>43280</v>
      </c>
      <c r="AM1135">
        <v>2718.3701169999999</v>
      </c>
      <c r="AN1135">
        <v>3586800000</v>
      </c>
      <c r="AO1135" s="107">
        <f t="shared" si="107"/>
        <v>3.067957504331309E-3</v>
      </c>
    </row>
    <row r="1136" spans="1:41" x14ac:dyDescent="0.15">
      <c r="A1136" s="10">
        <v>43283</v>
      </c>
      <c r="B1136" s="9">
        <v>85.689003</v>
      </c>
      <c r="C1136">
        <v>63714000</v>
      </c>
      <c r="D1136" s="107">
        <f t="shared" si="103"/>
        <v>-1.1565136310431767E-2</v>
      </c>
      <c r="H1136" s="90">
        <v>43559</v>
      </c>
      <c r="I1136" s="54">
        <v>155.029999</v>
      </c>
      <c r="J1136" s="54">
        <v>1355900</v>
      </c>
      <c r="K1136" s="107">
        <f t="shared" si="108"/>
        <v>-1.6319415702247486E-2</v>
      </c>
      <c r="O1136" s="90">
        <v>44701</v>
      </c>
      <c r="P1136" s="54">
        <v>8.3000000000000007</v>
      </c>
      <c r="Q1136" s="54">
        <v>2381400</v>
      </c>
      <c r="R1136" s="107">
        <f t="shared" si="104"/>
        <v>1.0843373493975905E-2</v>
      </c>
      <c r="W1136" s="90">
        <v>42919</v>
      </c>
      <c r="X1136" s="54">
        <v>50.790770999999999</v>
      </c>
      <c r="Y1136" s="54">
        <v>193960</v>
      </c>
      <c r="Z1136" s="107">
        <f t="shared" si="105"/>
        <v>1.7667973577326634E-3</v>
      </c>
      <c r="AE1136" s="90">
        <v>42919</v>
      </c>
      <c r="AF1136" s="54">
        <v>31.870432000000001</v>
      </c>
      <c r="AG1136" s="54">
        <v>4517400</v>
      </c>
      <c r="AH1136" s="107">
        <f t="shared" si="106"/>
        <v>3.4687951515686155E-3</v>
      </c>
      <c r="AL1136" s="10">
        <v>43283</v>
      </c>
      <c r="AM1136">
        <v>2726.709961</v>
      </c>
      <c r="AN1136">
        <v>3095040000</v>
      </c>
      <c r="AO1136" s="107">
        <f t="shared" si="107"/>
        <v>-4.9473505407420237E-3</v>
      </c>
    </row>
    <row r="1137" spans="1:41" x14ac:dyDescent="0.15">
      <c r="A1137" s="10">
        <v>43284</v>
      </c>
      <c r="B1137" s="9">
        <v>84.697997999999998</v>
      </c>
      <c r="C1137">
        <v>43546000</v>
      </c>
      <c r="D1137" s="107">
        <f t="shared" si="103"/>
        <v>3.4062906658076653E-3</v>
      </c>
      <c r="H1137" s="90">
        <v>43560</v>
      </c>
      <c r="I1137" s="54">
        <v>152.5</v>
      </c>
      <c r="J1137" s="54">
        <v>1190700</v>
      </c>
      <c r="K1137" s="107">
        <f t="shared" si="108"/>
        <v>-1.6918045901639367E-2</v>
      </c>
      <c r="O1137" s="90">
        <v>44704</v>
      </c>
      <c r="P1137" s="54">
        <v>8.39</v>
      </c>
      <c r="Q1137" s="54">
        <v>1926800</v>
      </c>
      <c r="R1137" s="107">
        <f t="shared" si="104"/>
        <v>-0.15613825983313478</v>
      </c>
      <c r="W1137" s="90">
        <v>42921</v>
      </c>
      <c r="X1137" s="54">
        <v>50.880507999999999</v>
      </c>
      <c r="Y1137" s="54">
        <v>467700</v>
      </c>
      <c r="Z1137" s="107">
        <f t="shared" si="105"/>
        <v>-1.9400238692585337E-2</v>
      </c>
      <c r="AE1137" s="90">
        <v>42921</v>
      </c>
      <c r="AF1137" s="54">
        <v>31.980983999999999</v>
      </c>
      <c r="AG1137" s="54">
        <v>7540700</v>
      </c>
      <c r="AH1137" s="107">
        <f t="shared" si="106"/>
        <v>-1.987387254876205E-2</v>
      </c>
      <c r="AL1137" s="10">
        <v>43284</v>
      </c>
      <c r="AM1137">
        <v>2713.219971</v>
      </c>
      <c r="AN1137">
        <v>1911460000</v>
      </c>
      <c r="AO1137" s="107">
        <f t="shared" si="107"/>
        <v>8.6208034180801363E-3</v>
      </c>
    </row>
    <row r="1138" spans="1:41" x14ac:dyDescent="0.15">
      <c r="A1138" s="10">
        <v>43286</v>
      </c>
      <c r="B1138" s="9">
        <v>84.986503999999996</v>
      </c>
      <c r="C1138">
        <v>59662000</v>
      </c>
      <c r="D1138" s="107">
        <f t="shared" si="103"/>
        <v>6.4127593717704379E-3</v>
      </c>
      <c r="H1138" s="90">
        <v>43563</v>
      </c>
      <c r="I1138" s="54">
        <v>149.91999799999999</v>
      </c>
      <c r="J1138" s="54">
        <v>1068000</v>
      </c>
      <c r="K1138" s="107">
        <f t="shared" si="108"/>
        <v>-2.8615215162956287E-2</v>
      </c>
      <c r="O1138" s="90">
        <v>44705</v>
      </c>
      <c r="P1138" s="54">
        <v>7.08</v>
      </c>
      <c r="Q1138" s="54">
        <v>4000300</v>
      </c>
      <c r="R1138" s="107">
        <f t="shared" si="104"/>
        <v>6.7796610169491567E-2</v>
      </c>
      <c r="W1138" s="90">
        <v>42922</v>
      </c>
      <c r="X1138" s="54">
        <v>49.893414</v>
      </c>
      <c r="Y1138" s="54">
        <v>521370</v>
      </c>
      <c r="Z1138" s="107">
        <f t="shared" si="105"/>
        <v>2.8776844174263072E-2</v>
      </c>
      <c r="AE1138" s="90">
        <v>42922</v>
      </c>
      <c r="AF1138" s="54">
        <v>31.345397999999999</v>
      </c>
      <c r="AG1138" s="54">
        <v>8600400</v>
      </c>
      <c r="AH1138" s="107">
        <f t="shared" si="106"/>
        <v>5.8774496977196389E-3</v>
      </c>
      <c r="AL1138" s="10">
        <v>43286</v>
      </c>
      <c r="AM1138">
        <v>2736.610107</v>
      </c>
      <c r="AN1138">
        <v>2980160000</v>
      </c>
      <c r="AO1138" s="107">
        <f t="shared" si="107"/>
        <v>8.4812816194133056E-3</v>
      </c>
    </row>
    <row r="1139" spans="1:41" x14ac:dyDescent="0.15">
      <c r="A1139" s="10">
        <v>43287</v>
      </c>
      <c r="B1139" s="9">
        <v>85.531502000000003</v>
      </c>
      <c r="C1139">
        <v>53006000</v>
      </c>
      <c r="D1139" s="107">
        <f t="shared" si="103"/>
        <v>1.6596154245017258E-2</v>
      </c>
      <c r="H1139" s="90">
        <v>43564</v>
      </c>
      <c r="I1139" s="54">
        <v>145.63000500000001</v>
      </c>
      <c r="J1139" s="54">
        <v>1229600</v>
      </c>
      <c r="K1139" s="107">
        <f t="shared" si="108"/>
        <v>8.9953783906000506E-3</v>
      </c>
      <c r="O1139" s="90">
        <v>44706</v>
      </c>
      <c r="P1139" s="54">
        <v>7.56</v>
      </c>
      <c r="Q1139" s="54">
        <v>3841300</v>
      </c>
      <c r="R1139" s="107">
        <f t="shared" si="104"/>
        <v>9.6560846560846514E-2</v>
      </c>
      <c r="W1139" s="90">
        <v>42923</v>
      </c>
      <c r="X1139" s="54">
        <v>51.329189</v>
      </c>
      <c r="Y1139" s="54">
        <v>548830</v>
      </c>
      <c r="Z1139" s="107">
        <f t="shared" si="105"/>
        <v>-2.2727263429001443E-2</v>
      </c>
      <c r="AE1139" s="90">
        <v>42923</v>
      </c>
      <c r="AF1139" s="54">
        <v>31.529629</v>
      </c>
      <c r="AG1139" s="54">
        <v>6896600</v>
      </c>
      <c r="AH1139" s="107">
        <f t="shared" si="106"/>
        <v>2.3663361214938394E-2</v>
      </c>
      <c r="AL1139" s="10">
        <v>43287</v>
      </c>
      <c r="AM1139">
        <v>2759.820068</v>
      </c>
      <c r="AN1139">
        <v>2590250000</v>
      </c>
      <c r="AO1139" s="107">
        <f t="shared" si="107"/>
        <v>8.8229860643218583E-3</v>
      </c>
    </row>
    <row r="1140" spans="1:41" x14ac:dyDescent="0.15">
      <c r="A1140" s="10">
        <v>43290</v>
      </c>
      <c r="B1140" s="9">
        <v>86.950996000000004</v>
      </c>
      <c r="C1140">
        <v>60240000</v>
      </c>
      <c r="D1140" s="107">
        <f t="shared" si="103"/>
        <v>2.328978497267542E-3</v>
      </c>
      <c r="H1140" s="90">
        <v>43565</v>
      </c>
      <c r="I1140" s="54">
        <v>146.94000199999999</v>
      </c>
      <c r="J1140" s="54">
        <v>1697700</v>
      </c>
      <c r="K1140" s="107">
        <f t="shared" si="108"/>
        <v>3.9472028862501674E-3</v>
      </c>
      <c r="O1140" s="90">
        <v>44707</v>
      </c>
      <c r="P1140" s="54">
        <v>8.2899999999999991</v>
      </c>
      <c r="Q1140" s="54">
        <v>3068400</v>
      </c>
      <c r="R1140" s="107">
        <f t="shared" si="104"/>
        <v>3.6188178528347548E-2</v>
      </c>
      <c r="W1140" s="90">
        <v>42926</v>
      </c>
      <c r="X1140" s="54">
        <v>50.162616999999997</v>
      </c>
      <c r="Y1140" s="54">
        <v>924370</v>
      </c>
      <c r="Z1140" s="107">
        <f t="shared" si="105"/>
        <v>-1.431129480345894E-2</v>
      </c>
      <c r="AE1140" s="90">
        <v>42926</v>
      </c>
      <c r="AF1140" s="54">
        <v>32.275725999999999</v>
      </c>
      <c r="AG1140" s="54">
        <v>8736400</v>
      </c>
      <c r="AH1140" s="107">
        <f t="shared" si="106"/>
        <v>4.2808951842012721E-3</v>
      </c>
      <c r="AL1140" s="10">
        <v>43290</v>
      </c>
      <c r="AM1140">
        <v>2784.169922</v>
      </c>
      <c r="AN1140">
        <v>3070060000</v>
      </c>
      <c r="AO1140" s="107">
        <f t="shared" si="107"/>
        <v>3.4732671751058763E-3</v>
      </c>
    </row>
    <row r="1141" spans="1:41" x14ac:dyDescent="0.15">
      <c r="A1141" s="10">
        <v>43291</v>
      </c>
      <c r="B1141" s="9">
        <v>87.153503000000001</v>
      </c>
      <c r="C1141">
        <v>60058000</v>
      </c>
      <c r="D1141" s="107">
        <f t="shared" si="103"/>
        <v>6.8442114139692922E-3</v>
      </c>
      <c r="H1141" s="90">
        <v>43566</v>
      </c>
      <c r="I1141" s="54">
        <v>147.520004</v>
      </c>
      <c r="J1141" s="54">
        <v>1448100</v>
      </c>
      <c r="K1141" s="107">
        <f t="shared" si="108"/>
        <v>-1.9658893176277559E-3</v>
      </c>
      <c r="O1141" s="90">
        <v>44708</v>
      </c>
      <c r="P1141" s="54">
        <v>8.59</v>
      </c>
      <c r="Q1141" s="54">
        <v>2137100</v>
      </c>
      <c r="R1141" s="107">
        <f t="shared" si="104"/>
        <v>-1.3969732246798539E-2</v>
      </c>
      <c r="W1141" s="90">
        <v>42927</v>
      </c>
      <c r="X1141" s="54">
        <v>49.444724999999998</v>
      </c>
      <c r="Y1141" s="54">
        <v>739140</v>
      </c>
      <c r="Z1141" s="107">
        <f t="shared" si="105"/>
        <v>2.7223247778200843E-2</v>
      </c>
      <c r="AE1141" s="90">
        <v>42927</v>
      </c>
      <c r="AF1141" s="54">
        <v>32.413894999999997</v>
      </c>
      <c r="AG1141" s="54">
        <v>8455900</v>
      </c>
      <c r="AH1141" s="107">
        <f t="shared" si="106"/>
        <v>2.3870102621113665E-2</v>
      </c>
      <c r="AL1141" s="10">
        <v>43291</v>
      </c>
      <c r="AM1141">
        <v>2793.8400879999999</v>
      </c>
      <c r="AN1141">
        <v>3080140000</v>
      </c>
      <c r="AO1141" s="107">
        <f t="shared" si="107"/>
        <v>-7.0942027373471772E-3</v>
      </c>
    </row>
    <row r="1142" spans="1:41" x14ac:dyDescent="0.15">
      <c r="A1142" s="10">
        <v>43292</v>
      </c>
      <c r="B1142" s="9">
        <v>87.75</v>
      </c>
      <c r="C1142">
        <v>64196000</v>
      </c>
      <c r="D1142" s="107">
        <f t="shared" si="103"/>
        <v>2.3715111111111131E-2</v>
      </c>
      <c r="H1142" s="90">
        <v>43567</v>
      </c>
      <c r="I1142" s="54">
        <v>147.229996</v>
      </c>
      <c r="J1142" s="54">
        <v>1289600</v>
      </c>
      <c r="K1142" s="107">
        <f t="shared" si="108"/>
        <v>5.4336957259715213E-3</v>
      </c>
      <c r="O1142" s="90">
        <v>44712</v>
      </c>
      <c r="P1142" s="54">
        <v>8.4700000000000006</v>
      </c>
      <c r="Q1142" s="54">
        <v>2864800</v>
      </c>
      <c r="R1142" s="107">
        <f t="shared" si="104"/>
        <v>-4.250295159386086E-2</v>
      </c>
      <c r="W1142" s="90">
        <v>42928</v>
      </c>
      <c r="X1142" s="54">
        <v>50.790770999999999</v>
      </c>
      <c r="Y1142" s="54">
        <v>652710</v>
      </c>
      <c r="Z1142" s="107">
        <f t="shared" si="105"/>
        <v>3.1802194930256045E-2</v>
      </c>
      <c r="AE1142" s="90">
        <v>42928</v>
      </c>
      <c r="AF1142" s="54">
        <v>33.187618000000001</v>
      </c>
      <c r="AG1142" s="54">
        <v>13437500</v>
      </c>
      <c r="AH1142" s="107">
        <f t="shared" si="106"/>
        <v>1.304504589633404E-2</v>
      </c>
      <c r="AL1142" s="10">
        <v>43292</v>
      </c>
      <c r="AM1142">
        <v>2774.0200199999999</v>
      </c>
      <c r="AN1142">
        <v>2986180000</v>
      </c>
      <c r="AO1142" s="107">
        <f t="shared" si="107"/>
        <v>8.7490424816760726E-3</v>
      </c>
    </row>
    <row r="1143" spans="1:41" x14ac:dyDescent="0.15">
      <c r="A1143" s="10">
        <v>43293</v>
      </c>
      <c r="B1143" s="9">
        <v>89.831001000000001</v>
      </c>
      <c r="C1143">
        <v>90654000</v>
      </c>
      <c r="D1143" s="107">
        <f t="shared" si="103"/>
        <v>9.133773317298477E-3</v>
      </c>
      <c r="H1143" s="90">
        <v>43570</v>
      </c>
      <c r="I1143" s="54">
        <v>148.029999</v>
      </c>
      <c r="J1143" s="54">
        <v>1448500</v>
      </c>
      <c r="K1143" s="107">
        <f t="shared" si="108"/>
        <v>1.0133081200655925E-2</v>
      </c>
      <c r="O1143" s="90">
        <v>44713</v>
      </c>
      <c r="P1143" s="54">
        <v>8.11</v>
      </c>
      <c r="Q1143" s="54">
        <v>2232100</v>
      </c>
      <c r="R1143" s="107">
        <f t="shared" si="104"/>
        <v>8.0147965474722582E-2</v>
      </c>
      <c r="W1143" s="90">
        <v>42929</v>
      </c>
      <c r="X1143" s="54">
        <v>52.406028999999997</v>
      </c>
      <c r="Y1143" s="54">
        <v>467740</v>
      </c>
      <c r="Z1143" s="107">
        <f t="shared" si="105"/>
        <v>-1.712310619833457E-2</v>
      </c>
      <c r="AE1143" s="90">
        <v>42929</v>
      </c>
      <c r="AF1143" s="54">
        <v>33.620552000000004</v>
      </c>
      <c r="AG1143" s="54">
        <v>12906200</v>
      </c>
      <c r="AH1143" s="107">
        <f t="shared" si="106"/>
        <v>1.5890310188839019E-2</v>
      </c>
      <c r="AL1143" s="10">
        <v>43293</v>
      </c>
      <c r="AM1143">
        <v>2798.290039</v>
      </c>
      <c r="AN1143">
        <v>2834230000</v>
      </c>
      <c r="AO1143" s="107">
        <f t="shared" si="107"/>
        <v>1.0792376622543731E-3</v>
      </c>
    </row>
    <row r="1144" spans="1:41" x14ac:dyDescent="0.15">
      <c r="A1144" s="10">
        <v>43294</v>
      </c>
      <c r="B1144" s="9">
        <v>90.651497000000006</v>
      </c>
      <c r="C1144">
        <v>87664000</v>
      </c>
      <c r="D1144" s="107">
        <f t="shared" si="103"/>
        <v>5.217773734061959E-3</v>
      </c>
      <c r="H1144" s="90">
        <v>43571</v>
      </c>
      <c r="I1144" s="54">
        <v>149.529999</v>
      </c>
      <c r="J1144" s="54">
        <v>984900</v>
      </c>
      <c r="K1144" s="107">
        <f t="shared" si="108"/>
        <v>-2.5279201667084861E-2</v>
      </c>
      <c r="O1144" s="90">
        <v>44714</v>
      </c>
      <c r="P1144" s="54">
        <v>8.76</v>
      </c>
      <c r="Q1144" s="54">
        <v>2676300</v>
      </c>
      <c r="R1144" s="107">
        <f t="shared" si="104"/>
        <v>2.2831050228309113E-3</v>
      </c>
      <c r="W1144" s="90">
        <v>42930</v>
      </c>
      <c r="X1144" s="54">
        <v>51.508674999999997</v>
      </c>
      <c r="Y1144" s="54">
        <v>579330</v>
      </c>
      <c r="Z1144" s="107">
        <f t="shared" si="105"/>
        <v>1.5679164723223948E-2</v>
      </c>
      <c r="AE1144" s="90">
        <v>42930</v>
      </c>
      <c r="AF1144" s="54">
        <v>34.154792999999998</v>
      </c>
      <c r="AG1144" s="54">
        <v>9710400</v>
      </c>
      <c r="AH1144" s="107">
        <f t="shared" si="106"/>
        <v>-8.0931540120887657E-4</v>
      </c>
      <c r="AL1144" s="10">
        <v>43294</v>
      </c>
      <c r="AM1144">
        <v>2801.3100589999999</v>
      </c>
      <c r="AN1144">
        <v>2619790000</v>
      </c>
      <c r="AO1144" s="107">
        <f t="shared" si="107"/>
        <v>-1.0281357433985505E-3</v>
      </c>
    </row>
    <row r="1145" spans="1:41" x14ac:dyDescent="0.15">
      <c r="A1145" s="10">
        <v>43297</v>
      </c>
      <c r="B1145" s="9">
        <v>91.124495999999994</v>
      </c>
      <c r="C1145">
        <v>109324000</v>
      </c>
      <c r="D1145" s="107">
        <f t="shared" si="103"/>
        <v>1.1764202240416299E-2</v>
      </c>
      <c r="H1145" s="90">
        <v>43572</v>
      </c>
      <c r="I1145" s="54">
        <v>145.75</v>
      </c>
      <c r="J1145" s="54">
        <v>1485200</v>
      </c>
      <c r="K1145" s="107">
        <f t="shared" si="108"/>
        <v>-3.7049262435677743E-3</v>
      </c>
      <c r="O1145" s="90">
        <v>44715</v>
      </c>
      <c r="P1145" s="54">
        <v>8.7799999999999994</v>
      </c>
      <c r="Q1145" s="54">
        <v>3943900</v>
      </c>
      <c r="R1145" s="107">
        <f t="shared" si="104"/>
        <v>-1.7084282460136491E-2</v>
      </c>
      <c r="W1145" s="90">
        <v>42933</v>
      </c>
      <c r="X1145" s="54">
        <v>52.316288</v>
      </c>
      <c r="Y1145" s="54">
        <v>474650</v>
      </c>
      <c r="Z1145" s="107">
        <f t="shared" si="105"/>
        <v>1.029167054053981E-2</v>
      </c>
      <c r="AE1145" s="90">
        <v>42933</v>
      </c>
      <c r="AF1145" s="54">
        <v>34.127150999999998</v>
      </c>
      <c r="AG1145" s="54">
        <v>8186400</v>
      </c>
      <c r="AH1145" s="107">
        <f t="shared" si="106"/>
        <v>-6.7472963096157912E-3</v>
      </c>
      <c r="AL1145" s="10">
        <v>43297</v>
      </c>
      <c r="AM1145">
        <v>2798.429932</v>
      </c>
      <c r="AN1145">
        <v>2819860000</v>
      </c>
      <c r="AO1145" s="107">
        <f t="shared" si="107"/>
        <v>3.9736985631984023E-3</v>
      </c>
    </row>
    <row r="1146" spans="1:41" x14ac:dyDescent="0.15">
      <c r="A1146" s="10">
        <v>43298</v>
      </c>
      <c r="B1146" s="9">
        <v>92.196503000000007</v>
      </c>
      <c r="C1146">
        <v>113658000</v>
      </c>
      <c r="D1146" s="107">
        <f t="shared" si="103"/>
        <v>-5.477322713639543E-4</v>
      </c>
      <c r="H1146" s="90">
        <v>43573</v>
      </c>
      <c r="I1146" s="54">
        <v>145.21000699999999</v>
      </c>
      <c r="J1146" s="54">
        <v>1284900</v>
      </c>
      <c r="K1146" s="107">
        <f t="shared" si="108"/>
        <v>1.824938965811107E-2</v>
      </c>
      <c r="O1146" s="90">
        <v>44718</v>
      </c>
      <c r="P1146" s="54">
        <v>8.6300000000000008</v>
      </c>
      <c r="Q1146" s="54">
        <v>3054200</v>
      </c>
      <c r="R1146" s="107">
        <f t="shared" si="104"/>
        <v>-4.5191193511008199E-2</v>
      </c>
      <c r="W1146" s="90">
        <v>42934</v>
      </c>
      <c r="X1146" s="54">
        <v>52.854709999999997</v>
      </c>
      <c r="Y1146" s="54">
        <v>819750</v>
      </c>
      <c r="Z1146" s="107">
        <f t="shared" si="105"/>
        <v>2.2071448315580611E-2</v>
      </c>
      <c r="AE1146" s="90">
        <v>42934</v>
      </c>
      <c r="AF1146" s="54">
        <v>33.896884999999997</v>
      </c>
      <c r="AG1146" s="54">
        <v>12773500</v>
      </c>
      <c r="AH1146" s="107">
        <f t="shared" si="106"/>
        <v>7.6086047434742454E-3</v>
      </c>
      <c r="AL1146" s="10">
        <v>43298</v>
      </c>
      <c r="AM1146">
        <v>2809.5500489999999</v>
      </c>
      <c r="AN1146">
        <v>3064920000</v>
      </c>
      <c r="AO1146" s="107">
        <f t="shared" si="107"/>
        <v>2.1605124999144465E-3</v>
      </c>
    </row>
    <row r="1147" spans="1:41" x14ac:dyDescent="0.15">
      <c r="A1147" s="10">
        <v>43299</v>
      </c>
      <c r="B1147" s="9">
        <v>92.146004000000005</v>
      </c>
      <c r="C1147">
        <v>97238000</v>
      </c>
      <c r="D1147" s="107">
        <f t="shared" si="103"/>
        <v>-1.6251437229985566E-2</v>
      </c>
      <c r="H1147" s="90">
        <v>43577</v>
      </c>
      <c r="I1147" s="54">
        <v>147.86000100000001</v>
      </c>
      <c r="J1147" s="54">
        <v>1103500</v>
      </c>
      <c r="K1147" s="107">
        <f t="shared" si="108"/>
        <v>2.1844954539125272E-2</v>
      </c>
      <c r="O1147" s="90">
        <v>44719</v>
      </c>
      <c r="P1147" s="54">
        <v>8.24</v>
      </c>
      <c r="Q1147" s="54">
        <v>4535100</v>
      </c>
      <c r="R1147" s="107">
        <f t="shared" si="104"/>
        <v>5.4611650485436813E-2</v>
      </c>
      <c r="W1147" s="90">
        <v>42935</v>
      </c>
      <c r="X1147" s="54">
        <v>54.02129</v>
      </c>
      <c r="Y1147" s="54">
        <v>771450</v>
      </c>
      <c r="Z1147" s="107">
        <f t="shared" si="105"/>
        <v>1.1627693451970567E-2</v>
      </c>
      <c r="AE1147" s="90">
        <v>42935</v>
      </c>
      <c r="AF1147" s="54">
        <v>34.154792999999998</v>
      </c>
      <c r="AG1147" s="54">
        <v>8817600</v>
      </c>
      <c r="AH1147" s="107">
        <f t="shared" si="106"/>
        <v>2.6968103715341307E-3</v>
      </c>
      <c r="AL1147" s="10">
        <v>43299</v>
      </c>
      <c r="AM1147">
        <v>2815.6201169999999</v>
      </c>
      <c r="AN1147">
        <v>3111560000</v>
      </c>
      <c r="AO1147" s="107">
        <f t="shared" si="107"/>
        <v>-3.9529931373906146E-3</v>
      </c>
    </row>
    <row r="1148" spans="1:41" x14ac:dyDescent="0.15">
      <c r="A1148" s="10">
        <v>43300</v>
      </c>
      <c r="B1148" s="9">
        <v>90.648499000000001</v>
      </c>
      <c r="C1148">
        <v>93538000</v>
      </c>
      <c r="D1148" s="107">
        <f t="shared" si="103"/>
        <v>4.0264318110772024E-4</v>
      </c>
      <c r="H1148" s="90">
        <v>43578</v>
      </c>
      <c r="I1148" s="54">
        <v>151.08999600000001</v>
      </c>
      <c r="J1148" s="54">
        <v>1162600</v>
      </c>
      <c r="K1148" s="107">
        <f t="shared" si="108"/>
        <v>6.3538753419518645E-3</v>
      </c>
      <c r="O1148" s="90">
        <v>44720</v>
      </c>
      <c r="P1148" s="54">
        <v>8.69</v>
      </c>
      <c r="Q1148" s="54">
        <v>3424600</v>
      </c>
      <c r="R1148" s="107">
        <f t="shared" si="104"/>
        <v>-0.10471806674338313</v>
      </c>
      <c r="W1148" s="90">
        <v>42936</v>
      </c>
      <c r="X1148" s="54">
        <v>54.649433000000002</v>
      </c>
      <c r="Y1148" s="54">
        <v>402980</v>
      </c>
      <c r="Z1148" s="107">
        <f t="shared" si="105"/>
        <v>-2.6272532415844152E-2</v>
      </c>
      <c r="AE1148" s="90">
        <v>42936</v>
      </c>
      <c r="AF1148" s="54">
        <v>34.246901999999999</v>
      </c>
      <c r="AG1148" s="54">
        <v>17538300</v>
      </c>
      <c r="AH1148" s="107">
        <f t="shared" si="106"/>
        <v>-1.5330992566860435E-2</v>
      </c>
      <c r="AL1148" s="10">
        <v>43300</v>
      </c>
      <c r="AM1148">
        <v>2804.48999</v>
      </c>
      <c r="AN1148">
        <v>3278360000</v>
      </c>
      <c r="AO1148" s="107">
        <f t="shared" si="107"/>
        <v>-9.4844767122881368E-4</v>
      </c>
    </row>
    <row r="1149" spans="1:41" x14ac:dyDescent="0.15">
      <c r="A1149" s="10">
        <v>43301</v>
      </c>
      <c r="B1149" s="9">
        <v>90.684997999999993</v>
      </c>
      <c r="C1149">
        <v>77688000</v>
      </c>
      <c r="D1149" s="107">
        <f t="shared" si="103"/>
        <v>-6.4509016143992071E-3</v>
      </c>
      <c r="H1149" s="90">
        <v>43579</v>
      </c>
      <c r="I1149" s="54">
        <v>152.050003</v>
      </c>
      <c r="J1149" s="54">
        <v>1936600</v>
      </c>
      <c r="K1149" s="107">
        <f t="shared" si="108"/>
        <v>1.1180512768552919E-2</v>
      </c>
      <c r="O1149" s="90">
        <v>44721</v>
      </c>
      <c r="P1149" s="54">
        <v>7.78</v>
      </c>
      <c r="Q1149" s="54">
        <v>9357500</v>
      </c>
      <c r="R1149" s="107">
        <f t="shared" si="104"/>
        <v>-0.18508997429305918</v>
      </c>
      <c r="W1149" s="90">
        <v>42937</v>
      </c>
      <c r="X1149" s="54">
        <v>53.213653999999998</v>
      </c>
      <c r="Y1149" s="54">
        <v>328200</v>
      </c>
      <c r="Z1149" s="107">
        <f t="shared" si="105"/>
        <v>-1.6863453879712886E-2</v>
      </c>
      <c r="AE1149" s="90">
        <v>42937</v>
      </c>
      <c r="AF1149" s="54">
        <v>33.721862999999999</v>
      </c>
      <c r="AG1149" s="54">
        <v>22222100</v>
      </c>
      <c r="AH1149" s="107">
        <f t="shared" si="106"/>
        <v>-6.2821558820757017E-3</v>
      </c>
      <c r="AL1149" s="10">
        <v>43301</v>
      </c>
      <c r="AM1149">
        <v>2801.830078</v>
      </c>
      <c r="AN1149">
        <v>3243250000</v>
      </c>
      <c r="AO1149" s="107">
        <f t="shared" si="107"/>
        <v>1.8380493665326458E-3</v>
      </c>
    </row>
    <row r="1150" spans="1:41" x14ac:dyDescent="0.15">
      <c r="A1150" s="10">
        <v>43304</v>
      </c>
      <c r="B1150" s="9">
        <v>90.099997999999999</v>
      </c>
      <c r="C1150">
        <v>77770000</v>
      </c>
      <c r="D1150" s="107">
        <f t="shared" si="103"/>
        <v>1.511653751646036E-2</v>
      </c>
      <c r="H1150" s="90">
        <v>43580</v>
      </c>
      <c r="I1150" s="54">
        <v>153.75</v>
      </c>
      <c r="J1150" s="54">
        <v>1214600</v>
      </c>
      <c r="K1150" s="107">
        <f t="shared" si="108"/>
        <v>4.8130406504065526E-3</v>
      </c>
      <c r="O1150" s="90">
        <v>44722</v>
      </c>
      <c r="P1150" s="54">
        <v>6.34</v>
      </c>
      <c r="Q1150" s="54">
        <v>11176200</v>
      </c>
      <c r="R1150" s="107">
        <f t="shared" si="104"/>
        <v>0</v>
      </c>
      <c r="W1150" s="90">
        <v>42940</v>
      </c>
      <c r="X1150" s="54">
        <v>52.316288</v>
      </c>
      <c r="Y1150" s="54">
        <v>400940</v>
      </c>
      <c r="Z1150" s="107">
        <f t="shared" si="105"/>
        <v>2.9159790541714248E-2</v>
      </c>
      <c r="AE1150" s="90">
        <v>42940</v>
      </c>
      <c r="AF1150" s="54">
        <v>33.510016999999998</v>
      </c>
      <c r="AG1150" s="54">
        <v>13039800</v>
      </c>
      <c r="AH1150" s="107">
        <f t="shared" si="106"/>
        <v>-1.649506772855247E-3</v>
      </c>
      <c r="AL1150" s="10">
        <v>43304</v>
      </c>
      <c r="AM1150">
        <v>2806.9799800000001</v>
      </c>
      <c r="AN1150">
        <v>2928490000</v>
      </c>
      <c r="AO1150" s="107">
        <f t="shared" si="107"/>
        <v>4.7809111912511248E-3</v>
      </c>
    </row>
    <row r="1151" spans="1:41" x14ac:dyDescent="0.15">
      <c r="A1151" s="10">
        <v>43305</v>
      </c>
      <c r="B1151" s="9">
        <v>91.461997999999994</v>
      </c>
      <c r="C1151">
        <v>85574000</v>
      </c>
      <c r="D1151" s="107">
        <f t="shared" si="103"/>
        <v>1.8789202483855849E-2</v>
      </c>
      <c r="H1151" s="90">
        <v>43581</v>
      </c>
      <c r="I1151" s="54">
        <v>154.490005</v>
      </c>
      <c r="J1151" s="54">
        <v>3025700</v>
      </c>
      <c r="K1151" s="107">
        <f t="shared" si="108"/>
        <v>4.5633942467669719E-2</v>
      </c>
      <c r="O1151" s="90">
        <v>44725</v>
      </c>
      <c r="P1151" s="54">
        <v>6.34</v>
      </c>
      <c r="Q1151" s="54">
        <v>5145700</v>
      </c>
      <c r="R1151" s="107">
        <f t="shared" si="104"/>
        <v>-1.8927444794952675E-2</v>
      </c>
      <c r="W1151" s="90">
        <v>42941</v>
      </c>
      <c r="X1151" s="54">
        <v>53.841819999999998</v>
      </c>
      <c r="Y1151" s="54">
        <v>812600</v>
      </c>
      <c r="Z1151" s="107">
        <f t="shared" si="105"/>
        <v>-2.0000196872988374E-2</v>
      </c>
      <c r="AE1151" s="90">
        <v>42941</v>
      </c>
      <c r="AF1151" s="54">
        <v>33.454742000000003</v>
      </c>
      <c r="AG1151" s="54">
        <v>6499000</v>
      </c>
      <c r="AH1151" s="107">
        <f t="shared" si="106"/>
        <v>1.9823826469801853E-2</v>
      </c>
      <c r="AL1151" s="10">
        <v>43305</v>
      </c>
      <c r="AM1151">
        <v>2820.3999020000001</v>
      </c>
      <c r="AN1151">
        <v>3430410000</v>
      </c>
      <c r="AO1151" s="107">
        <f t="shared" si="107"/>
        <v>9.1016050531687043E-3</v>
      </c>
    </row>
    <row r="1152" spans="1:41" x14ac:dyDescent="0.15">
      <c r="A1152" s="10">
        <v>43306</v>
      </c>
      <c r="B1152" s="9">
        <v>93.180496000000005</v>
      </c>
      <c r="C1152">
        <v>74764000</v>
      </c>
      <c r="D1152" s="107">
        <f t="shared" si="103"/>
        <v>-2.9839871210816549E-2</v>
      </c>
      <c r="H1152" s="90">
        <v>43584</v>
      </c>
      <c r="I1152" s="54">
        <v>161.53999300000001</v>
      </c>
      <c r="J1152" s="54">
        <v>2530200</v>
      </c>
      <c r="K1152" s="107">
        <f t="shared" si="108"/>
        <v>3.7761608668633873E-3</v>
      </c>
      <c r="O1152" s="90">
        <v>44726</v>
      </c>
      <c r="P1152" s="54">
        <v>6.22</v>
      </c>
      <c r="Q1152" s="54">
        <v>4880900</v>
      </c>
      <c r="R1152" s="107">
        <f t="shared" si="104"/>
        <v>9.4855305466237994E-2</v>
      </c>
      <c r="W1152" s="90">
        <v>42942</v>
      </c>
      <c r="X1152" s="54">
        <v>52.764972999999998</v>
      </c>
      <c r="Y1152" s="54">
        <v>353940</v>
      </c>
      <c r="Z1152" s="107">
        <f t="shared" si="105"/>
        <v>0</v>
      </c>
      <c r="AE1152" s="90">
        <v>42942</v>
      </c>
      <c r="AF1152" s="54">
        <v>34.117942999999997</v>
      </c>
      <c r="AG1152" s="54">
        <v>11305100</v>
      </c>
      <c r="AH1152" s="107">
        <f t="shared" si="106"/>
        <v>-2.3487846263181678E-2</v>
      </c>
      <c r="AL1152" s="10">
        <v>43306</v>
      </c>
      <c r="AM1152">
        <v>2846.070068</v>
      </c>
      <c r="AN1152">
        <v>3584400000</v>
      </c>
      <c r="AO1152" s="107">
        <f t="shared" si="107"/>
        <v>-3.032296041138749E-3</v>
      </c>
    </row>
    <row r="1153" spans="1:41" x14ac:dyDescent="0.15">
      <c r="A1153" s="10">
        <v>43307</v>
      </c>
      <c r="B1153" s="9">
        <v>90.400002000000001</v>
      </c>
      <c r="C1153">
        <v>198488000</v>
      </c>
      <c r="D1153" s="107">
        <f t="shared" si="103"/>
        <v>5.127223337893172E-3</v>
      </c>
      <c r="H1153" s="90">
        <v>43585</v>
      </c>
      <c r="I1153" s="54">
        <v>162.14999399999999</v>
      </c>
      <c r="J1153" s="54">
        <v>2332700</v>
      </c>
      <c r="K1153" s="107">
        <f t="shared" si="108"/>
        <v>8.5106694484367029E-3</v>
      </c>
      <c r="O1153" s="90">
        <v>44727</v>
      </c>
      <c r="P1153" s="54">
        <v>6.81</v>
      </c>
      <c r="Q1153" s="54">
        <v>5314400</v>
      </c>
      <c r="R1153" s="107">
        <f t="shared" si="104"/>
        <v>-9.6916299559471231E-2</v>
      </c>
      <c r="W1153" s="90">
        <v>42943</v>
      </c>
      <c r="X1153" s="54">
        <v>52.764972999999998</v>
      </c>
      <c r="Y1153" s="54">
        <v>417170</v>
      </c>
      <c r="Z1153" s="107">
        <f t="shared" si="105"/>
        <v>-2.040823559219862E-2</v>
      </c>
      <c r="AE1153" s="90">
        <v>42943</v>
      </c>
      <c r="AF1153" s="54">
        <v>33.316586000000001</v>
      </c>
      <c r="AG1153" s="54">
        <v>15288200</v>
      </c>
      <c r="AH1153" s="107">
        <f t="shared" si="106"/>
        <v>-6.3589048409702364E-3</v>
      </c>
      <c r="AL1153" s="10">
        <v>43307</v>
      </c>
      <c r="AM1153">
        <v>2837.4399410000001</v>
      </c>
      <c r="AN1153">
        <v>3667290000</v>
      </c>
      <c r="AO1153" s="107">
        <f t="shared" si="107"/>
        <v>-6.5622086765431131E-3</v>
      </c>
    </row>
    <row r="1154" spans="1:41" x14ac:dyDescent="0.15">
      <c r="A1154" s="10">
        <v>43308</v>
      </c>
      <c r="B1154" s="9">
        <v>90.863502999999994</v>
      </c>
      <c r="C1154">
        <v>193620000</v>
      </c>
      <c r="D1154" s="107">
        <f t="shared" si="103"/>
        <v>-2.0938043737979029E-2</v>
      </c>
      <c r="H1154" s="90">
        <v>43586</v>
      </c>
      <c r="I1154" s="54">
        <v>163.529999</v>
      </c>
      <c r="J1154" s="54">
        <v>2384400</v>
      </c>
      <c r="K1154" s="107">
        <f t="shared" si="108"/>
        <v>-7.0751495571158229E-2</v>
      </c>
      <c r="O1154" s="90">
        <v>44728</v>
      </c>
      <c r="P1154" s="54">
        <v>6.15</v>
      </c>
      <c r="Q1154" s="54">
        <v>3434800</v>
      </c>
      <c r="R1154" s="107">
        <f t="shared" si="104"/>
        <v>-1.1382113821138296E-2</v>
      </c>
      <c r="W1154" s="90">
        <v>42944</v>
      </c>
      <c r="X1154" s="54">
        <v>51.688133000000001</v>
      </c>
      <c r="Y1154" s="54">
        <v>467570</v>
      </c>
      <c r="Z1154" s="107">
        <f t="shared" si="105"/>
        <v>1.9097362251408789E-2</v>
      </c>
      <c r="AE1154" s="90">
        <v>42944</v>
      </c>
      <c r="AF1154" s="54">
        <v>33.104728999999999</v>
      </c>
      <c r="AG1154" s="54">
        <v>7654600</v>
      </c>
      <c r="AH1154" s="107">
        <f t="shared" si="106"/>
        <v>-5.8433947609116688E-3</v>
      </c>
      <c r="AL1154" s="10">
        <v>43308</v>
      </c>
      <c r="AM1154">
        <v>2818.820068</v>
      </c>
      <c r="AN1154">
        <v>3434370000</v>
      </c>
      <c r="AO1154" s="107">
        <f t="shared" si="107"/>
        <v>-5.7541700458760836E-3</v>
      </c>
    </row>
    <row r="1155" spans="1:41" x14ac:dyDescent="0.15">
      <c r="A1155" s="10">
        <v>43311</v>
      </c>
      <c r="B1155" s="9">
        <v>88.960999000000001</v>
      </c>
      <c r="C1155">
        <v>131246000</v>
      </c>
      <c r="D1155" s="107">
        <f t="shared" ref="D1155:D1218" si="109">B1156/B1155-1</f>
        <v>-1.0004046829555913E-3</v>
      </c>
      <c r="H1155" s="90">
        <v>43587</v>
      </c>
      <c r="I1155" s="54">
        <v>151.96000699999999</v>
      </c>
      <c r="J1155" s="54">
        <v>6642400</v>
      </c>
      <c r="K1155" s="107">
        <f t="shared" si="108"/>
        <v>-2.066333150405808E-2</v>
      </c>
      <c r="O1155" s="90">
        <v>44729</v>
      </c>
      <c r="P1155" s="54">
        <v>6.08</v>
      </c>
      <c r="Q1155" s="54">
        <v>4642400</v>
      </c>
      <c r="R1155" s="107">
        <f t="shared" ref="R1155:R1218" si="110">P1156/P1155-1</f>
        <v>-3.6184210526315708E-2</v>
      </c>
      <c r="W1155" s="90">
        <v>42947</v>
      </c>
      <c r="X1155" s="54">
        <v>52.675240000000002</v>
      </c>
      <c r="Y1155" s="54">
        <v>711440</v>
      </c>
      <c r="Z1155" s="107">
        <f t="shared" si="105"/>
        <v>-8.5179488503518419E-3</v>
      </c>
      <c r="AE1155" s="90">
        <v>42947</v>
      </c>
      <c r="AF1155" s="54">
        <v>32.911284999999999</v>
      </c>
      <c r="AG1155" s="54">
        <v>6228000</v>
      </c>
      <c r="AH1155" s="107">
        <f t="shared" si="106"/>
        <v>5.038089518534461E-3</v>
      </c>
      <c r="AL1155" s="10">
        <v>43311</v>
      </c>
      <c r="AM1155">
        <v>2802.6000979999999</v>
      </c>
      <c r="AN1155">
        <v>3261190000</v>
      </c>
      <c r="AO1155" s="107">
        <f t="shared" si="107"/>
        <v>4.884728652428727E-3</v>
      </c>
    </row>
    <row r="1156" spans="1:41" x14ac:dyDescent="0.15">
      <c r="A1156" s="10">
        <v>43312</v>
      </c>
      <c r="B1156" s="9">
        <v>88.872001999999995</v>
      </c>
      <c r="C1156">
        <v>114774000</v>
      </c>
      <c r="D1156" s="107">
        <f t="shared" si="109"/>
        <v>1.1100188786115073E-2</v>
      </c>
      <c r="H1156" s="90">
        <v>43588</v>
      </c>
      <c r="I1156" s="54">
        <v>148.820007</v>
      </c>
      <c r="J1156" s="54">
        <v>1860000</v>
      </c>
      <c r="K1156" s="107">
        <f t="shared" si="108"/>
        <v>2.015857988771641E-2</v>
      </c>
      <c r="O1156" s="90">
        <v>44733</v>
      </c>
      <c r="P1156" s="54">
        <v>5.86</v>
      </c>
      <c r="Q1156" s="54">
        <v>4159800</v>
      </c>
      <c r="R1156" s="107">
        <f t="shared" si="110"/>
        <v>-1.5358361774744145E-2</v>
      </c>
      <c r="W1156" s="90">
        <v>42948</v>
      </c>
      <c r="X1156" s="54">
        <v>52.226554999999998</v>
      </c>
      <c r="Y1156" s="54">
        <v>388340</v>
      </c>
      <c r="Z1156" s="107">
        <f t="shared" ref="Z1156:Z1219" si="111">X1157/X1156-1</f>
        <v>-3.4365276438393932E-3</v>
      </c>
      <c r="AE1156" s="90">
        <v>42948</v>
      </c>
      <c r="AF1156" s="54">
        <v>33.077095</v>
      </c>
      <c r="AG1156" s="54">
        <v>4685400</v>
      </c>
      <c r="AH1156" s="107">
        <f t="shared" ref="AH1156:AH1219" si="112">AF1157/AF1156-1</f>
        <v>-2.7841018082142011E-4</v>
      </c>
      <c r="AL1156" s="10">
        <v>43312</v>
      </c>
      <c r="AM1156">
        <v>2816.290039</v>
      </c>
      <c r="AN1156">
        <v>3906890000</v>
      </c>
      <c r="AO1156" s="107">
        <f t="shared" ref="AO1156:AO1219" si="113">AM1157/AM1156-1</f>
        <v>-1.0403516539227997E-3</v>
      </c>
    </row>
    <row r="1157" spans="1:41" x14ac:dyDescent="0.15">
      <c r="A1157" s="10">
        <v>43313</v>
      </c>
      <c r="B1157" s="9">
        <v>89.858497999999997</v>
      </c>
      <c r="C1157">
        <v>83062000</v>
      </c>
      <c r="D1157" s="107">
        <f t="shared" si="109"/>
        <v>2.0676964798588049E-2</v>
      </c>
      <c r="H1157" s="90">
        <v>43591</v>
      </c>
      <c r="I1157" s="54">
        <v>151.820007</v>
      </c>
      <c r="J1157" s="54">
        <v>1978000</v>
      </c>
      <c r="K1157" s="107">
        <f t="shared" ref="K1157:K1220" si="114">I1158/I1157-1</f>
        <v>-3.8730106236920525E-2</v>
      </c>
      <c r="O1157" s="90">
        <v>44734</v>
      </c>
      <c r="P1157" s="54">
        <v>5.77</v>
      </c>
      <c r="Q1157" s="54">
        <v>3833600</v>
      </c>
      <c r="R1157" s="107">
        <f t="shared" si="110"/>
        <v>4.3327556325823302E-2</v>
      </c>
      <c r="W1157" s="90">
        <v>42949</v>
      </c>
      <c r="X1157" s="54">
        <v>52.047077000000002</v>
      </c>
      <c r="Y1157" s="54">
        <v>394610</v>
      </c>
      <c r="Z1157" s="107">
        <f t="shared" si="111"/>
        <v>5.1724518554614463E-3</v>
      </c>
      <c r="AE1157" s="90">
        <v>42949</v>
      </c>
      <c r="AF1157" s="54">
        <v>33.067886000000001</v>
      </c>
      <c r="AG1157" s="54">
        <v>6484200</v>
      </c>
      <c r="AH1157" s="107">
        <f t="shared" si="112"/>
        <v>-5.2924459700871562E-3</v>
      </c>
      <c r="AL1157" s="10">
        <v>43313</v>
      </c>
      <c r="AM1157">
        <v>2813.360107</v>
      </c>
      <c r="AN1157">
        <v>3501350000</v>
      </c>
      <c r="AO1157" s="107">
        <f t="shared" si="113"/>
        <v>4.9264450595978282E-3</v>
      </c>
    </row>
    <row r="1158" spans="1:41" x14ac:dyDescent="0.15">
      <c r="A1158" s="10">
        <v>43314</v>
      </c>
      <c r="B1158" s="9">
        <v>91.716498999999999</v>
      </c>
      <c r="C1158">
        <v>87094000</v>
      </c>
      <c r="D1158" s="107">
        <f t="shared" si="109"/>
        <v>-6.0185681531520485E-3</v>
      </c>
      <c r="H1158" s="90">
        <v>43592</v>
      </c>
      <c r="I1158" s="54">
        <v>145.94000199999999</v>
      </c>
      <c r="J1158" s="54">
        <v>2074200</v>
      </c>
      <c r="K1158" s="107">
        <f t="shared" si="114"/>
        <v>2.0076695627289309E-2</v>
      </c>
      <c r="O1158" s="90">
        <v>44735</v>
      </c>
      <c r="P1158" s="54">
        <v>6.02</v>
      </c>
      <c r="Q1158" s="54">
        <v>3356300</v>
      </c>
      <c r="R1158" s="107">
        <f t="shared" si="110"/>
        <v>2.6578073089700949E-2</v>
      </c>
      <c r="W1158" s="90">
        <v>42950</v>
      </c>
      <c r="X1158" s="54">
        <v>52.316288</v>
      </c>
      <c r="Y1158" s="54">
        <v>334040</v>
      </c>
      <c r="Z1158" s="107">
        <f t="shared" si="111"/>
        <v>1.886819645919835E-2</v>
      </c>
      <c r="AE1158" s="90">
        <v>42950</v>
      </c>
      <c r="AF1158" s="54">
        <v>32.892876000000001</v>
      </c>
      <c r="AG1158" s="54">
        <v>5726300</v>
      </c>
      <c r="AH1158" s="107">
        <f t="shared" si="112"/>
        <v>-2.520697794865856E-3</v>
      </c>
      <c r="AL1158" s="10">
        <v>43314</v>
      </c>
      <c r="AM1158">
        <v>2827.219971</v>
      </c>
      <c r="AN1158">
        <v>3501380000</v>
      </c>
      <c r="AO1158" s="107">
        <f t="shared" si="113"/>
        <v>4.6441830259693617E-3</v>
      </c>
    </row>
    <row r="1159" spans="1:41" x14ac:dyDescent="0.15">
      <c r="A1159" s="10">
        <v>43315</v>
      </c>
      <c r="B1159" s="9">
        <v>91.164496999999997</v>
      </c>
      <c r="C1159">
        <v>69210000</v>
      </c>
      <c r="D1159" s="107">
        <f t="shared" si="109"/>
        <v>1.3415310128898073E-2</v>
      </c>
      <c r="H1159" s="90">
        <v>43593</v>
      </c>
      <c r="I1159" s="54">
        <v>148.86999499999999</v>
      </c>
      <c r="J1159" s="54">
        <v>1061500</v>
      </c>
      <c r="K1159" s="107">
        <f t="shared" si="114"/>
        <v>-6.5828980514173185E-3</v>
      </c>
      <c r="O1159" s="90">
        <v>44736</v>
      </c>
      <c r="P1159" s="54">
        <v>6.18</v>
      </c>
      <c r="Q1159" s="54">
        <v>4331300</v>
      </c>
      <c r="R1159" s="107">
        <f t="shared" si="110"/>
        <v>-5.8252427184465883E-2</v>
      </c>
      <c r="W1159" s="90">
        <v>42951</v>
      </c>
      <c r="X1159" s="54">
        <v>53.303401999999998</v>
      </c>
      <c r="Y1159" s="54">
        <v>374580</v>
      </c>
      <c r="Z1159" s="107">
        <f t="shared" si="111"/>
        <v>3.872036160093506E-2</v>
      </c>
      <c r="AE1159" s="90">
        <v>42951</v>
      </c>
      <c r="AF1159" s="54">
        <v>32.809963000000003</v>
      </c>
      <c r="AG1159" s="54">
        <v>5182500</v>
      </c>
      <c r="AH1159" s="107">
        <f t="shared" si="112"/>
        <v>1.3756522675749228E-2</v>
      </c>
      <c r="AL1159" s="10">
        <v>43315</v>
      </c>
      <c r="AM1159">
        <v>2840.3500979999999</v>
      </c>
      <c r="AN1159">
        <v>3043690000</v>
      </c>
      <c r="AO1159" s="107">
        <f t="shared" si="113"/>
        <v>3.5382272090600519E-3</v>
      </c>
    </row>
    <row r="1160" spans="1:41" x14ac:dyDescent="0.15">
      <c r="A1160" s="10">
        <v>43318</v>
      </c>
      <c r="B1160" s="9">
        <v>92.387496999999996</v>
      </c>
      <c r="C1160">
        <v>67836000</v>
      </c>
      <c r="D1160" s="107">
        <f t="shared" si="109"/>
        <v>7.9719012194909844E-3</v>
      </c>
      <c r="H1160" s="90">
        <v>43594</v>
      </c>
      <c r="I1160" s="54">
        <v>147.88999899999999</v>
      </c>
      <c r="J1160" s="54">
        <v>1212400</v>
      </c>
      <c r="K1160" s="107">
        <f t="shared" si="114"/>
        <v>-1.7715836214185043E-2</v>
      </c>
      <c r="O1160" s="90">
        <v>44739</v>
      </c>
      <c r="P1160" s="54">
        <v>5.82</v>
      </c>
      <c r="Q1160" s="54">
        <v>3920000</v>
      </c>
      <c r="R1160" s="107">
        <f t="shared" si="110"/>
        <v>-5.3264604810996596E-2</v>
      </c>
      <c r="W1160" s="90">
        <v>42954</v>
      </c>
      <c r="X1160" s="54">
        <v>55.367328999999998</v>
      </c>
      <c r="Y1160" s="54">
        <v>799900</v>
      </c>
      <c r="Z1160" s="107">
        <f t="shared" si="111"/>
        <v>-9.724471267161916E-3</v>
      </c>
      <c r="AE1160" s="90">
        <v>42954</v>
      </c>
      <c r="AF1160" s="54">
        <v>33.261313999999999</v>
      </c>
      <c r="AG1160" s="54">
        <v>5380200</v>
      </c>
      <c r="AH1160" s="107">
        <f t="shared" si="112"/>
        <v>6.9232983399272197E-3</v>
      </c>
      <c r="AL1160" s="10">
        <v>43318</v>
      </c>
      <c r="AM1160">
        <v>2850.3999020000001</v>
      </c>
      <c r="AN1160">
        <v>2879020000</v>
      </c>
      <c r="AO1160" s="107">
        <f t="shared" si="113"/>
        <v>2.8241823171377689E-3</v>
      </c>
    </row>
    <row r="1161" spans="1:41" x14ac:dyDescent="0.15">
      <c r="A1161" s="10">
        <v>43319</v>
      </c>
      <c r="B1161" s="9">
        <v>93.124001000000007</v>
      </c>
      <c r="C1161">
        <v>67550000</v>
      </c>
      <c r="D1161" s="107">
        <f t="shared" si="109"/>
        <v>1.2907467324132726E-2</v>
      </c>
      <c r="H1161" s="90">
        <v>43595</v>
      </c>
      <c r="I1161" s="54">
        <v>145.270004</v>
      </c>
      <c r="J1161" s="54">
        <v>1830500</v>
      </c>
      <c r="K1161" s="107">
        <f t="shared" si="114"/>
        <v>-5.155919869046055E-2</v>
      </c>
      <c r="O1161" s="90">
        <v>44740</v>
      </c>
      <c r="P1161" s="54">
        <v>5.51</v>
      </c>
      <c r="Q1161" s="54">
        <v>3794300</v>
      </c>
      <c r="R1161" s="107">
        <f t="shared" si="110"/>
        <v>-2.3593466424682408E-2</v>
      </c>
      <c r="W1161" s="90">
        <v>42955</v>
      </c>
      <c r="X1161" s="54">
        <v>54.828910999999998</v>
      </c>
      <c r="Y1161" s="54">
        <v>828300</v>
      </c>
      <c r="Z1161" s="107">
        <f t="shared" si="111"/>
        <v>-0.25859256989437562</v>
      </c>
      <c r="AE1161" s="90">
        <v>42955</v>
      </c>
      <c r="AF1161" s="54">
        <v>33.491591999999997</v>
      </c>
      <c r="AG1161" s="54">
        <v>9655700</v>
      </c>
      <c r="AH1161" s="107">
        <f t="shared" si="112"/>
        <v>-7.700768598877028E-3</v>
      </c>
      <c r="AL1161" s="10">
        <v>43319</v>
      </c>
      <c r="AM1161">
        <v>2858.4499510000001</v>
      </c>
      <c r="AN1161">
        <v>3185440000</v>
      </c>
      <c r="AO1161" s="107">
        <f t="shared" si="113"/>
        <v>-2.6237996566547128E-4</v>
      </c>
    </row>
    <row r="1162" spans="1:41" x14ac:dyDescent="0.15">
      <c r="A1162" s="10">
        <v>43320</v>
      </c>
      <c r="B1162" s="9">
        <v>94.325996000000004</v>
      </c>
      <c r="C1162">
        <v>79260000</v>
      </c>
      <c r="D1162" s="107">
        <f t="shared" si="109"/>
        <v>6.3609929970946943E-3</v>
      </c>
      <c r="H1162" s="90">
        <v>43598</v>
      </c>
      <c r="I1162" s="54">
        <v>137.779999</v>
      </c>
      <c r="J1162" s="54">
        <v>1697900</v>
      </c>
      <c r="K1162" s="107">
        <f t="shared" si="114"/>
        <v>2.9176978002445786E-2</v>
      </c>
      <c r="O1162" s="90">
        <v>44741</v>
      </c>
      <c r="P1162" s="54">
        <v>5.38</v>
      </c>
      <c r="Q1162" s="54">
        <v>2832000</v>
      </c>
      <c r="R1162" s="107">
        <f t="shared" si="110"/>
        <v>-8.1784386617100302E-2</v>
      </c>
      <c r="W1162" s="90">
        <v>42956</v>
      </c>
      <c r="X1162" s="54">
        <v>40.650562000000001</v>
      </c>
      <c r="Y1162" s="54">
        <v>2540930</v>
      </c>
      <c r="Z1162" s="107">
        <f t="shared" si="111"/>
        <v>-1.7659878847431365E-2</v>
      </c>
      <c r="AE1162" s="90">
        <v>42956</v>
      </c>
      <c r="AF1162" s="54">
        <v>33.233680999999997</v>
      </c>
      <c r="AG1162" s="54">
        <v>7888100</v>
      </c>
      <c r="AH1162" s="107">
        <f t="shared" si="112"/>
        <v>-3.02107070233959E-2</v>
      </c>
      <c r="AL1162" s="10">
        <v>43320</v>
      </c>
      <c r="AM1162">
        <v>2857.6999510000001</v>
      </c>
      <c r="AN1162">
        <v>2978070000</v>
      </c>
      <c r="AO1162" s="107">
        <f t="shared" si="113"/>
        <v>-1.4416744482073085E-3</v>
      </c>
    </row>
    <row r="1163" spans="1:41" x14ac:dyDescent="0.15">
      <c r="A1163" s="10">
        <v>43321</v>
      </c>
      <c r="B1163" s="9">
        <v>94.926002999999994</v>
      </c>
      <c r="C1163">
        <v>97208000</v>
      </c>
      <c r="D1163" s="107">
        <f t="shared" si="109"/>
        <v>-6.4366030454267031E-3</v>
      </c>
      <c r="H1163" s="90">
        <v>43599</v>
      </c>
      <c r="I1163" s="54">
        <v>141.800003</v>
      </c>
      <c r="J1163" s="54">
        <v>1759400</v>
      </c>
      <c r="K1163" s="107">
        <f t="shared" si="114"/>
        <v>1.7066276084634513E-2</v>
      </c>
      <c r="O1163" s="90">
        <v>44742</v>
      </c>
      <c r="P1163" s="54">
        <v>4.9400000000000004</v>
      </c>
      <c r="Q1163" s="54">
        <v>4322200</v>
      </c>
      <c r="R1163" s="107">
        <f t="shared" si="110"/>
        <v>-8.0971659919027994E-3</v>
      </c>
      <c r="W1163" s="90">
        <v>42957</v>
      </c>
      <c r="X1163" s="54">
        <v>39.932678000000003</v>
      </c>
      <c r="Y1163" s="54">
        <v>1160980</v>
      </c>
      <c r="Z1163" s="107">
        <f t="shared" si="111"/>
        <v>-4.0449503536927778E-2</v>
      </c>
      <c r="AE1163" s="90">
        <v>42957</v>
      </c>
      <c r="AF1163" s="54">
        <v>32.229667999999997</v>
      </c>
      <c r="AG1163" s="54">
        <v>12533800</v>
      </c>
      <c r="AH1163" s="107">
        <f t="shared" si="112"/>
        <v>1.7149106221014954E-3</v>
      </c>
      <c r="AL1163" s="10">
        <v>43321</v>
      </c>
      <c r="AM1163">
        <v>2853.580078</v>
      </c>
      <c r="AN1163">
        <v>3066180000</v>
      </c>
      <c r="AO1163" s="107">
        <f t="shared" si="113"/>
        <v>-7.1138879740945127E-3</v>
      </c>
    </row>
    <row r="1164" spans="1:41" x14ac:dyDescent="0.15">
      <c r="A1164" s="10">
        <v>43322</v>
      </c>
      <c r="B1164" s="9">
        <v>94.315002000000007</v>
      </c>
      <c r="C1164">
        <v>72798000</v>
      </c>
      <c r="D1164" s="107">
        <f t="shared" si="109"/>
        <v>5.248327302161071E-3</v>
      </c>
      <c r="H1164" s="90">
        <v>43600</v>
      </c>
      <c r="I1164" s="54">
        <v>144.220001</v>
      </c>
      <c r="J1164" s="54">
        <v>1025700</v>
      </c>
      <c r="K1164" s="107">
        <f t="shared" si="114"/>
        <v>2.8012716488609701E-2</v>
      </c>
      <c r="O1164" s="90">
        <v>44743</v>
      </c>
      <c r="P1164" s="54">
        <v>4.9000000000000004</v>
      </c>
      <c r="Q1164" s="54">
        <v>4737200</v>
      </c>
      <c r="R1164" s="107">
        <f t="shared" si="110"/>
        <v>7.5510204081632448E-2</v>
      </c>
      <c r="W1164" s="90">
        <v>42958</v>
      </c>
      <c r="X1164" s="54">
        <v>38.317421000000003</v>
      </c>
      <c r="Y1164" s="54">
        <v>1139260</v>
      </c>
      <c r="Z1164" s="107">
        <f t="shared" si="111"/>
        <v>1.4051519803485624E-2</v>
      </c>
      <c r="AE1164" s="90">
        <v>42958</v>
      </c>
      <c r="AF1164" s="54">
        <v>32.284939000000001</v>
      </c>
      <c r="AG1164" s="54">
        <v>7746800</v>
      </c>
      <c r="AH1164" s="107">
        <f t="shared" si="112"/>
        <v>4.2796425912403624E-3</v>
      </c>
      <c r="AL1164" s="10">
        <v>43322</v>
      </c>
      <c r="AM1164">
        <v>2833.280029</v>
      </c>
      <c r="AN1164">
        <v>3265590000</v>
      </c>
      <c r="AO1164" s="107">
        <f t="shared" si="113"/>
        <v>-4.0059919541401978E-3</v>
      </c>
    </row>
    <row r="1165" spans="1:41" x14ac:dyDescent="0.15">
      <c r="A1165" s="10">
        <v>43325</v>
      </c>
      <c r="B1165" s="9">
        <v>94.809997999999993</v>
      </c>
      <c r="C1165">
        <v>110630000</v>
      </c>
      <c r="D1165" s="107">
        <f t="shared" si="109"/>
        <v>1.236683920191628E-2</v>
      </c>
      <c r="H1165" s="90">
        <v>43601</v>
      </c>
      <c r="I1165" s="54">
        <v>148.259995</v>
      </c>
      <c r="J1165" s="54">
        <v>913800</v>
      </c>
      <c r="K1165" s="107">
        <f t="shared" si="114"/>
        <v>1.4434095994674712E-2</v>
      </c>
      <c r="O1165" s="90">
        <v>44747</v>
      </c>
      <c r="P1165" s="54">
        <v>5.27</v>
      </c>
      <c r="Q1165" s="54">
        <v>4815600</v>
      </c>
      <c r="R1165" s="107">
        <f t="shared" si="110"/>
        <v>-1.5180265654648806E-2</v>
      </c>
      <c r="W1165" s="90">
        <v>42961</v>
      </c>
      <c r="X1165" s="54">
        <v>38.855839000000003</v>
      </c>
      <c r="Y1165" s="54">
        <v>795160</v>
      </c>
      <c r="Z1165" s="107">
        <f t="shared" si="111"/>
        <v>-1.8475575833017177E-2</v>
      </c>
      <c r="AE1165" s="90">
        <v>42961</v>
      </c>
      <c r="AF1165" s="54">
        <v>32.423107000000002</v>
      </c>
      <c r="AG1165" s="54">
        <v>7192500</v>
      </c>
      <c r="AH1165" s="107">
        <f t="shared" si="112"/>
        <v>1.4204375910056299E-3</v>
      </c>
      <c r="AL1165" s="10">
        <v>43325</v>
      </c>
      <c r="AM1165">
        <v>2821.929932</v>
      </c>
      <c r="AN1165">
        <v>3173630000</v>
      </c>
      <c r="AO1165" s="107">
        <f t="shared" si="113"/>
        <v>6.3892546712602805E-3</v>
      </c>
    </row>
    <row r="1166" spans="1:41" x14ac:dyDescent="0.15">
      <c r="A1166" s="10">
        <v>43326</v>
      </c>
      <c r="B1166" s="9">
        <v>95.982498000000007</v>
      </c>
      <c r="C1166">
        <v>79722000</v>
      </c>
      <c r="D1166" s="107">
        <f t="shared" si="109"/>
        <v>-1.9289985555491773E-2</v>
      </c>
      <c r="H1166" s="90">
        <v>43602</v>
      </c>
      <c r="I1166" s="54">
        <v>150.39999399999999</v>
      </c>
      <c r="J1166" s="54">
        <v>1492700</v>
      </c>
      <c r="K1166" s="107">
        <f t="shared" si="114"/>
        <v>1.5558584397284081E-2</v>
      </c>
      <c r="O1166" s="90">
        <v>44748</v>
      </c>
      <c r="P1166" s="54">
        <v>5.19</v>
      </c>
      <c r="Q1166" s="54">
        <v>3235200</v>
      </c>
      <c r="R1166" s="107">
        <f t="shared" si="110"/>
        <v>5.2023121387283044E-2</v>
      </c>
      <c r="W1166" s="90">
        <v>42962</v>
      </c>
      <c r="X1166" s="54">
        <v>38.137954999999998</v>
      </c>
      <c r="Y1166" s="54">
        <v>455600</v>
      </c>
      <c r="Z1166" s="107">
        <f t="shared" si="111"/>
        <v>1.4117327476001362E-2</v>
      </c>
      <c r="AE1166" s="90">
        <v>42962</v>
      </c>
      <c r="AF1166" s="54">
        <v>32.469161999999997</v>
      </c>
      <c r="AG1166" s="54">
        <v>4588500</v>
      </c>
      <c r="AH1166" s="107">
        <f t="shared" si="112"/>
        <v>3.1204377864759714E-3</v>
      </c>
      <c r="AL1166" s="10">
        <v>43326</v>
      </c>
      <c r="AM1166">
        <v>2839.959961</v>
      </c>
      <c r="AN1166">
        <v>2986500000</v>
      </c>
      <c r="AO1166" s="107">
        <f t="shared" si="113"/>
        <v>-7.6021649236202027E-3</v>
      </c>
    </row>
    <row r="1167" spans="1:41" x14ac:dyDescent="0.15">
      <c r="A1167" s="10">
        <v>43327</v>
      </c>
      <c r="B1167" s="9">
        <v>94.130996999999994</v>
      </c>
      <c r="C1167">
        <v>154014000</v>
      </c>
      <c r="D1167" s="107">
        <f t="shared" si="109"/>
        <v>2.0715705369613868E-3</v>
      </c>
      <c r="H1167" s="90">
        <v>43605</v>
      </c>
      <c r="I1167" s="54">
        <v>152.740005</v>
      </c>
      <c r="J1167" s="54">
        <v>1317200</v>
      </c>
      <c r="K1167" s="107">
        <f t="shared" si="114"/>
        <v>-3.0116929746073495E-3</v>
      </c>
      <c r="O1167" s="90">
        <v>44749</v>
      </c>
      <c r="P1167" s="54">
        <v>5.46</v>
      </c>
      <c r="Q1167" s="54">
        <v>2673500</v>
      </c>
      <c r="R1167" s="107">
        <f t="shared" si="110"/>
        <v>-7.3260073260073E-3</v>
      </c>
      <c r="W1167" s="90">
        <v>42963</v>
      </c>
      <c r="X1167" s="54">
        <v>38.676361</v>
      </c>
      <c r="Y1167" s="54">
        <v>581080</v>
      </c>
      <c r="Z1167" s="107">
        <f t="shared" si="111"/>
        <v>-5.104384044817456E-2</v>
      </c>
      <c r="AE1167" s="90">
        <v>42963</v>
      </c>
      <c r="AF1167" s="54">
        <v>32.570480000000003</v>
      </c>
      <c r="AG1167" s="54">
        <v>3976900</v>
      </c>
      <c r="AH1167" s="107">
        <f t="shared" si="112"/>
        <v>-1.4422998985584634E-2</v>
      </c>
      <c r="AL1167" s="10">
        <v>43327</v>
      </c>
      <c r="AM1167">
        <v>2818.3701169999999</v>
      </c>
      <c r="AN1167">
        <v>3656680000</v>
      </c>
      <c r="AO1167" s="107">
        <f t="shared" si="113"/>
        <v>7.9194084074942772E-3</v>
      </c>
    </row>
    <row r="1168" spans="1:41" x14ac:dyDescent="0.15">
      <c r="A1168" s="10">
        <v>43328</v>
      </c>
      <c r="B1168" s="9">
        <v>94.325996000000004</v>
      </c>
      <c r="C1168">
        <v>79142000</v>
      </c>
      <c r="D1168" s="107">
        <f t="shared" si="109"/>
        <v>-2.2792868256593657E-3</v>
      </c>
      <c r="H1168" s="90">
        <v>43606</v>
      </c>
      <c r="I1168" s="54">
        <v>152.279999</v>
      </c>
      <c r="J1168" s="54">
        <v>1342900</v>
      </c>
      <c r="K1168" s="107">
        <f t="shared" si="114"/>
        <v>-7.0922117618349434E-3</v>
      </c>
      <c r="O1168" s="90">
        <v>44750</v>
      </c>
      <c r="P1168" s="54">
        <v>5.42</v>
      </c>
      <c r="Q1168" s="54">
        <v>4221700</v>
      </c>
      <c r="R1168" s="107">
        <f t="shared" si="110"/>
        <v>-4.7970479704797064E-2</v>
      </c>
      <c r="W1168" s="90">
        <v>42964</v>
      </c>
      <c r="X1168" s="54">
        <v>36.702171</v>
      </c>
      <c r="Y1168" s="54">
        <v>756390</v>
      </c>
      <c r="Z1168" s="107">
        <f t="shared" si="111"/>
        <v>7.3348249617168904E-3</v>
      </c>
      <c r="AE1168" s="90">
        <v>42964</v>
      </c>
      <c r="AF1168" s="54">
        <v>32.100715999999998</v>
      </c>
      <c r="AG1168" s="54">
        <v>6698900</v>
      </c>
      <c r="AH1168" s="107">
        <f t="shared" si="112"/>
        <v>-2.0090517607146419E-3</v>
      </c>
      <c r="AL1168" s="10">
        <v>43328</v>
      </c>
      <c r="AM1168">
        <v>2840.6899410000001</v>
      </c>
      <c r="AN1168">
        <v>3232000000</v>
      </c>
      <c r="AO1168" s="107">
        <f t="shared" si="113"/>
        <v>3.3231159317150816E-3</v>
      </c>
    </row>
    <row r="1169" spans="1:41" x14ac:dyDescent="0.15">
      <c r="A1169" s="10">
        <v>43329</v>
      </c>
      <c r="B1169" s="9">
        <v>94.111000000000004</v>
      </c>
      <c r="C1169">
        <v>82086000</v>
      </c>
      <c r="D1169" s="107">
        <f t="shared" si="109"/>
        <v>-2.927362369967379E-3</v>
      </c>
      <c r="H1169" s="90">
        <v>43607</v>
      </c>
      <c r="I1169" s="54">
        <v>151.199997</v>
      </c>
      <c r="J1169" s="54">
        <v>761800</v>
      </c>
      <c r="K1169" s="107">
        <f t="shared" si="114"/>
        <v>-5.4894200824620376E-2</v>
      </c>
      <c r="O1169" s="90">
        <v>44753</v>
      </c>
      <c r="P1169" s="54">
        <v>5.16</v>
      </c>
      <c r="Q1169" s="54">
        <v>2982100</v>
      </c>
      <c r="R1169" s="107">
        <f t="shared" si="110"/>
        <v>-3.8759689922481799E-3</v>
      </c>
      <c r="W1169" s="90">
        <v>42965</v>
      </c>
      <c r="X1169" s="54">
        <v>36.971375000000002</v>
      </c>
      <c r="Y1169" s="54">
        <v>627330</v>
      </c>
      <c r="Z1169" s="107">
        <f t="shared" si="111"/>
        <v>-1.2135821294176896E-2</v>
      </c>
      <c r="AE1169" s="90">
        <v>42965</v>
      </c>
      <c r="AF1169" s="54">
        <v>32.036223999999997</v>
      </c>
      <c r="AG1169" s="54">
        <v>8746600</v>
      </c>
      <c r="AH1169" s="107">
        <f t="shared" si="112"/>
        <v>-1.552586222396235E-2</v>
      </c>
      <c r="AL1169" s="10">
        <v>43329</v>
      </c>
      <c r="AM1169">
        <v>2850.1298830000001</v>
      </c>
      <c r="AN1169">
        <v>3037640000</v>
      </c>
      <c r="AO1169" s="107">
        <f t="shared" si="113"/>
        <v>2.4280177690414462E-3</v>
      </c>
    </row>
    <row r="1170" spans="1:41" x14ac:dyDescent="0.15">
      <c r="A1170" s="10">
        <v>43332</v>
      </c>
      <c r="B1170" s="9">
        <v>93.835503000000003</v>
      </c>
      <c r="C1170">
        <v>57240000</v>
      </c>
      <c r="D1170" s="107">
        <f t="shared" si="109"/>
        <v>3.5753524974442286E-3</v>
      </c>
      <c r="H1170" s="90">
        <v>43608</v>
      </c>
      <c r="I1170" s="54">
        <v>142.89999399999999</v>
      </c>
      <c r="J1170" s="54">
        <v>1136700</v>
      </c>
      <c r="K1170" s="107">
        <f t="shared" si="114"/>
        <v>2.0993912707931717E-3</v>
      </c>
      <c r="O1170" s="90">
        <v>44754</v>
      </c>
      <c r="P1170" s="54">
        <v>5.14</v>
      </c>
      <c r="Q1170" s="54">
        <v>3683700</v>
      </c>
      <c r="R1170" s="107">
        <f t="shared" si="110"/>
        <v>0.13618677042801552</v>
      </c>
      <c r="W1170" s="90">
        <v>42968</v>
      </c>
      <c r="X1170" s="54">
        <v>36.522697000000001</v>
      </c>
      <c r="Y1170" s="54">
        <v>356430</v>
      </c>
      <c r="Z1170" s="107">
        <f t="shared" si="111"/>
        <v>4.9140401652156829E-3</v>
      </c>
      <c r="AE1170" s="90">
        <v>42968</v>
      </c>
      <c r="AF1170" s="54">
        <v>31.538834000000001</v>
      </c>
      <c r="AG1170" s="54">
        <v>8190500</v>
      </c>
      <c r="AH1170" s="107">
        <f t="shared" si="112"/>
        <v>1.6647254619495344E-2</v>
      </c>
      <c r="AL1170" s="10">
        <v>43332</v>
      </c>
      <c r="AM1170">
        <v>2857.0500489999999</v>
      </c>
      <c r="AN1170">
        <v>2757150000</v>
      </c>
      <c r="AO1170" s="107">
        <f t="shared" si="113"/>
        <v>2.0685363919574762E-3</v>
      </c>
    </row>
    <row r="1171" spans="1:41" x14ac:dyDescent="0.15">
      <c r="A1171" s="10">
        <v>43333</v>
      </c>
      <c r="B1171" s="9">
        <v>94.170997999999997</v>
      </c>
      <c r="C1171">
        <v>62112000</v>
      </c>
      <c r="D1171" s="107">
        <f t="shared" si="109"/>
        <v>1.1404838249670091E-2</v>
      </c>
      <c r="H1171" s="90">
        <v>43609</v>
      </c>
      <c r="I1171" s="54">
        <v>143.199997</v>
      </c>
      <c r="J1171" s="54">
        <v>1264700</v>
      </c>
      <c r="K1171" s="107">
        <f t="shared" si="114"/>
        <v>1.0684350782493413E-2</v>
      </c>
      <c r="O1171" s="90">
        <v>44755</v>
      </c>
      <c r="P1171" s="54">
        <v>5.84</v>
      </c>
      <c r="Q1171" s="54">
        <v>25482500</v>
      </c>
      <c r="R1171" s="107">
        <f t="shared" si="110"/>
        <v>-2.7397260273972601E-2</v>
      </c>
      <c r="W1171" s="90">
        <v>42969</v>
      </c>
      <c r="X1171" s="54">
        <v>36.702171</v>
      </c>
      <c r="Y1171" s="54">
        <v>474530</v>
      </c>
      <c r="Z1171" s="107">
        <f t="shared" si="111"/>
        <v>-2.5830515584486902E-2</v>
      </c>
      <c r="AE1171" s="90">
        <v>42969</v>
      </c>
      <c r="AF1171" s="54">
        <v>32.063868999999997</v>
      </c>
      <c r="AG1171" s="54">
        <v>6177700</v>
      </c>
      <c r="AH1171" s="107">
        <f t="shared" si="112"/>
        <v>2.2983190207022108E-3</v>
      </c>
      <c r="AL1171" s="10">
        <v>43333</v>
      </c>
      <c r="AM1171">
        <v>2862.959961</v>
      </c>
      <c r="AN1171">
        <v>3174010000</v>
      </c>
      <c r="AO1171" s="107">
        <f t="shared" si="113"/>
        <v>-3.9815191812941908E-4</v>
      </c>
    </row>
    <row r="1172" spans="1:41" x14ac:dyDescent="0.15">
      <c r="A1172" s="10">
        <v>43334</v>
      </c>
      <c r="B1172" s="9">
        <v>95.245002999999997</v>
      </c>
      <c r="C1172">
        <v>61610000</v>
      </c>
      <c r="D1172" s="107">
        <f t="shared" si="109"/>
        <v>-1.0499868428792691E-3</v>
      </c>
      <c r="H1172" s="90">
        <v>43613</v>
      </c>
      <c r="I1172" s="54">
        <v>144.729996</v>
      </c>
      <c r="J1172" s="54">
        <v>1025700</v>
      </c>
      <c r="K1172" s="107">
        <f t="shared" si="114"/>
        <v>-2.1902840375950805E-2</v>
      </c>
      <c r="O1172" s="90">
        <v>44756</v>
      </c>
      <c r="P1172" s="54">
        <v>5.68</v>
      </c>
      <c r="Q1172" s="54">
        <v>5183700</v>
      </c>
      <c r="R1172" s="107">
        <f t="shared" si="110"/>
        <v>-2.1126760563380254E-2</v>
      </c>
      <c r="W1172" s="90">
        <v>42970</v>
      </c>
      <c r="X1172" s="54">
        <v>35.754134999999998</v>
      </c>
      <c r="Y1172" s="54">
        <v>793540</v>
      </c>
      <c r="Z1172" s="107">
        <f t="shared" si="111"/>
        <v>2.0202222763884503E-2</v>
      </c>
      <c r="AE1172" s="90">
        <v>42970</v>
      </c>
      <c r="AF1172" s="54">
        <v>32.137562000000003</v>
      </c>
      <c r="AG1172" s="54">
        <v>6326600</v>
      </c>
      <c r="AH1172" s="107">
        <f t="shared" si="112"/>
        <v>-2.8654942773831404E-4</v>
      </c>
      <c r="AL1172" s="10">
        <v>43334</v>
      </c>
      <c r="AM1172">
        <v>2861.820068</v>
      </c>
      <c r="AN1172">
        <v>2701250000</v>
      </c>
      <c r="AO1172" s="107">
        <f t="shared" si="113"/>
        <v>-1.6912621635861713E-3</v>
      </c>
    </row>
    <row r="1173" spans="1:41" x14ac:dyDescent="0.15">
      <c r="A1173" s="10">
        <v>43335</v>
      </c>
      <c r="B1173" s="9">
        <v>95.144997000000004</v>
      </c>
      <c r="C1173">
        <v>71260000</v>
      </c>
      <c r="D1173" s="107">
        <f t="shared" si="109"/>
        <v>1.3085711695381974E-3</v>
      </c>
      <c r="H1173" s="90">
        <v>43614</v>
      </c>
      <c r="I1173" s="54">
        <v>141.55999800000001</v>
      </c>
      <c r="J1173" s="54">
        <v>1097800</v>
      </c>
      <c r="K1173" s="107">
        <f t="shared" si="114"/>
        <v>2.0768593116255785E-2</v>
      </c>
      <c r="O1173" s="90">
        <v>44757</v>
      </c>
      <c r="P1173" s="54">
        <v>5.56</v>
      </c>
      <c r="Q1173" s="54">
        <v>3179100</v>
      </c>
      <c r="R1173" s="107">
        <f t="shared" si="110"/>
        <v>5.9352517985611586E-2</v>
      </c>
      <c r="W1173" s="90">
        <v>42971</v>
      </c>
      <c r="X1173" s="54">
        <v>36.476447999999998</v>
      </c>
      <c r="Y1173" s="54">
        <v>578260</v>
      </c>
      <c r="Z1173" s="107">
        <f t="shared" si="111"/>
        <v>2.4752464932989326E-2</v>
      </c>
      <c r="AE1173" s="90">
        <v>42971</v>
      </c>
      <c r="AF1173" s="54">
        <v>32.128352999999997</v>
      </c>
      <c r="AG1173" s="54">
        <v>5778100</v>
      </c>
      <c r="AH1173" s="107">
        <f t="shared" si="112"/>
        <v>-5.7342186199210721E-3</v>
      </c>
      <c r="AL1173" s="10">
        <v>43335</v>
      </c>
      <c r="AM1173">
        <v>2856.9799800000001</v>
      </c>
      <c r="AN1173">
        <v>2724450000</v>
      </c>
      <c r="AO1173" s="107">
        <f t="shared" si="113"/>
        <v>6.1988397272563223E-3</v>
      </c>
    </row>
    <row r="1174" spans="1:41" x14ac:dyDescent="0.15">
      <c r="A1174" s="10">
        <v>43336</v>
      </c>
      <c r="B1174" s="9">
        <v>95.269501000000005</v>
      </c>
      <c r="C1174">
        <v>56018000</v>
      </c>
      <c r="D1174" s="107">
        <f t="shared" si="109"/>
        <v>1.1698413325372581E-2</v>
      </c>
      <c r="H1174" s="90">
        <v>43615</v>
      </c>
      <c r="I1174" s="54">
        <v>144.5</v>
      </c>
      <c r="J1174" s="54">
        <v>734500</v>
      </c>
      <c r="K1174" s="107">
        <f t="shared" si="114"/>
        <v>-3.3910380622836911E-3</v>
      </c>
      <c r="O1174" s="90">
        <v>44760</v>
      </c>
      <c r="P1174" s="54">
        <v>5.89</v>
      </c>
      <c r="Q1174" s="54">
        <v>5257900</v>
      </c>
      <c r="R1174" s="107">
        <f t="shared" si="110"/>
        <v>5.7724957555178369E-2</v>
      </c>
      <c r="W1174" s="90">
        <v>42972</v>
      </c>
      <c r="X1174" s="54">
        <v>37.379330000000003</v>
      </c>
      <c r="Y1174" s="54">
        <v>417830</v>
      </c>
      <c r="Z1174" s="107">
        <f t="shared" si="111"/>
        <v>1.9323754599132714E-2</v>
      </c>
      <c r="AE1174" s="90">
        <v>42972</v>
      </c>
      <c r="AF1174" s="54">
        <v>31.944122</v>
      </c>
      <c r="AG1174" s="54">
        <v>6885100</v>
      </c>
      <c r="AH1174" s="107">
        <f t="shared" si="112"/>
        <v>3.7486395775723214E-3</v>
      </c>
      <c r="AL1174" s="10">
        <v>43336</v>
      </c>
      <c r="AM1174">
        <v>2874.6899410000001</v>
      </c>
      <c r="AN1174">
        <v>2603010000</v>
      </c>
      <c r="AO1174" s="107">
        <f t="shared" si="113"/>
        <v>7.6704094885202689E-3</v>
      </c>
    </row>
    <row r="1175" spans="1:41" x14ac:dyDescent="0.15">
      <c r="A1175" s="10">
        <v>43339</v>
      </c>
      <c r="B1175" s="9">
        <v>96.384003000000007</v>
      </c>
      <c r="C1175">
        <v>71380000</v>
      </c>
      <c r="D1175" s="107">
        <f t="shared" si="109"/>
        <v>2.6663760790262003E-3</v>
      </c>
      <c r="H1175" s="90">
        <v>43616</v>
      </c>
      <c r="I1175" s="54">
        <v>144.009995</v>
      </c>
      <c r="J1175" s="54">
        <v>692800</v>
      </c>
      <c r="K1175" s="107">
        <f t="shared" si="114"/>
        <v>-1.7220999139677784E-2</v>
      </c>
      <c r="O1175" s="90">
        <v>44761</v>
      </c>
      <c r="P1175" s="54">
        <v>6.23</v>
      </c>
      <c r="Q1175" s="54">
        <v>3139100</v>
      </c>
      <c r="R1175" s="107">
        <f t="shared" si="110"/>
        <v>5.9390048154092989E-2</v>
      </c>
      <c r="W1175" s="90">
        <v>42975</v>
      </c>
      <c r="X1175" s="54">
        <v>38.101638999999999</v>
      </c>
      <c r="Y1175" s="54">
        <v>474710</v>
      </c>
      <c r="Z1175" s="107">
        <f t="shared" si="111"/>
        <v>-9.4788573268461684E-3</v>
      </c>
      <c r="AE1175" s="90">
        <v>42975</v>
      </c>
      <c r="AF1175" s="54">
        <v>32.063868999999997</v>
      </c>
      <c r="AG1175" s="54">
        <v>5075300</v>
      </c>
      <c r="AH1175" s="107">
        <f t="shared" si="112"/>
        <v>1.1203825714233284E-2</v>
      </c>
      <c r="AL1175" s="10">
        <v>43339</v>
      </c>
      <c r="AM1175">
        <v>2896.73999</v>
      </c>
      <c r="AN1175">
        <v>2865070000</v>
      </c>
      <c r="AO1175" s="107">
        <f t="shared" si="113"/>
        <v>2.6927856925129667E-4</v>
      </c>
    </row>
    <row r="1176" spans="1:41" x14ac:dyDescent="0.15">
      <c r="A1176" s="10">
        <v>43340</v>
      </c>
      <c r="B1176" s="9">
        <v>96.640998999999994</v>
      </c>
      <c r="C1176">
        <v>62014000</v>
      </c>
      <c r="D1176" s="107">
        <f t="shared" si="109"/>
        <v>3.3774485298936119E-2</v>
      </c>
      <c r="H1176" s="90">
        <v>43619</v>
      </c>
      <c r="I1176" s="54">
        <v>141.529999</v>
      </c>
      <c r="J1176" s="54">
        <v>1277300</v>
      </c>
      <c r="K1176" s="107">
        <f t="shared" si="114"/>
        <v>2.3246011610584372E-2</v>
      </c>
      <c r="O1176" s="90">
        <v>44762</v>
      </c>
      <c r="P1176" s="54">
        <v>6.6</v>
      </c>
      <c r="Q1176" s="54">
        <v>3569700</v>
      </c>
      <c r="R1176" s="107">
        <f t="shared" si="110"/>
        <v>7.5757575757577911E-3</v>
      </c>
      <c r="W1176" s="90">
        <v>42976</v>
      </c>
      <c r="X1176" s="54">
        <v>37.740479000000001</v>
      </c>
      <c r="Y1176" s="54">
        <v>441720</v>
      </c>
      <c r="Z1176" s="107">
        <f t="shared" si="111"/>
        <v>-2.3924179658663114E-3</v>
      </c>
      <c r="AE1176" s="90">
        <v>42976</v>
      </c>
      <c r="AF1176" s="54">
        <v>32.423107000000002</v>
      </c>
      <c r="AG1176" s="54">
        <v>7118300</v>
      </c>
      <c r="AH1176" s="107">
        <f t="shared" si="112"/>
        <v>1.3920319234057343E-2</v>
      </c>
      <c r="AL1176" s="10">
        <v>43340</v>
      </c>
      <c r="AM1176">
        <v>2897.5200199999999</v>
      </c>
      <c r="AN1176">
        <v>2687770000</v>
      </c>
      <c r="AO1176" s="107">
        <f t="shared" si="113"/>
        <v>5.7014339455712104E-3</v>
      </c>
    </row>
    <row r="1177" spans="1:41" x14ac:dyDescent="0.15">
      <c r="A1177" s="10">
        <v>43341</v>
      </c>
      <c r="B1177" s="9">
        <v>99.904999000000004</v>
      </c>
      <c r="C1177">
        <v>130636000</v>
      </c>
      <c r="D1177" s="107">
        <f t="shared" si="109"/>
        <v>2.1420749926637228E-3</v>
      </c>
      <c r="H1177" s="90">
        <v>43620</v>
      </c>
      <c r="I1177" s="54">
        <v>144.820007</v>
      </c>
      <c r="J1177" s="54">
        <v>1162800</v>
      </c>
      <c r="K1177" s="107">
        <f t="shared" si="114"/>
        <v>6.2629412799296347E-2</v>
      </c>
      <c r="O1177" s="90">
        <v>44763</v>
      </c>
      <c r="P1177" s="54">
        <v>6.65</v>
      </c>
      <c r="Q1177" s="54">
        <v>2239600</v>
      </c>
      <c r="R1177" s="107">
        <f t="shared" si="110"/>
        <v>-8.2706766917293284E-2</v>
      </c>
      <c r="W1177" s="90">
        <v>42977</v>
      </c>
      <c r="X1177" s="54">
        <v>37.650188</v>
      </c>
      <c r="Y1177" s="54">
        <v>356130</v>
      </c>
      <c r="Z1177" s="107">
        <f t="shared" si="111"/>
        <v>2.8777279943462686E-2</v>
      </c>
      <c r="AE1177" s="90">
        <v>42977</v>
      </c>
      <c r="AF1177" s="54">
        <v>32.874447000000004</v>
      </c>
      <c r="AG1177" s="54">
        <v>8288900</v>
      </c>
      <c r="AH1177" s="107">
        <f t="shared" si="112"/>
        <v>1.2328389888961455E-2</v>
      </c>
      <c r="AL1177" s="10">
        <v>43341</v>
      </c>
      <c r="AM1177">
        <v>2914.040039</v>
      </c>
      <c r="AN1177">
        <v>2805520000</v>
      </c>
      <c r="AO1177" s="107">
        <f t="shared" si="113"/>
        <v>-4.4303289684483049E-3</v>
      </c>
    </row>
    <row r="1178" spans="1:41" x14ac:dyDescent="0.15">
      <c r="A1178" s="10">
        <v>43342</v>
      </c>
      <c r="B1178" s="9">
        <v>100.11900300000001</v>
      </c>
      <c r="C1178">
        <v>145546000</v>
      </c>
      <c r="D1178" s="107">
        <f t="shared" si="109"/>
        <v>5.1588108603117799E-3</v>
      </c>
      <c r="H1178" s="90">
        <v>43621</v>
      </c>
      <c r="I1178" s="54">
        <v>153.88999899999999</v>
      </c>
      <c r="J1178" s="54">
        <v>1485300</v>
      </c>
      <c r="K1178" s="107">
        <f t="shared" si="114"/>
        <v>-3.8989278309110587E-3</v>
      </c>
      <c r="O1178" s="90">
        <v>44764</v>
      </c>
      <c r="P1178" s="54">
        <v>6.1</v>
      </c>
      <c r="Q1178" s="54">
        <v>4237700</v>
      </c>
      <c r="R1178" s="107">
        <f t="shared" si="110"/>
        <v>-2.2950819672131084E-2</v>
      </c>
      <c r="W1178" s="90">
        <v>42978</v>
      </c>
      <c r="X1178" s="54">
        <v>38.733657999999998</v>
      </c>
      <c r="Y1178" s="54">
        <v>1195860</v>
      </c>
      <c r="Z1178" s="107">
        <f t="shared" si="111"/>
        <v>2.3307377784975714E-3</v>
      </c>
      <c r="AE1178" s="90">
        <v>42978</v>
      </c>
      <c r="AF1178" s="54">
        <v>33.279736</v>
      </c>
      <c r="AG1178" s="54">
        <v>8591100</v>
      </c>
      <c r="AH1178" s="107">
        <f t="shared" si="112"/>
        <v>6.0888704165200647E-3</v>
      </c>
      <c r="AL1178" s="10">
        <v>43342</v>
      </c>
      <c r="AM1178">
        <v>2901.1298830000001</v>
      </c>
      <c r="AN1178">
        <v>2810450000</v>
      </c>
      <c r="AO1178" s="107">
        <f t="shared" si="113"/>
        <v>1.3447760553075838E-4</v>
      </c>
    </row>
    <row r="1179" spans="1:41" x14ac:dyDescent="0.15">
      <c r="A1179" s="10">
        <v>43343</v>
      </c>
      <c r="B1179" s="9">
        <v>100.635498</v>
      </c>
      <c r="C1179">
        <v>84088000</v>
      </c>
      <c r="D1179" s="107">
        <f t="shared" si="109"/>
        <v>1.3315420767332053E-2</v>
      </c>
      <c r="H1179" s="90">
        <v>43622</v>
      </c>
      <c r="I1179" s="54">
        <v>153.28999300000001</v>
      </c>
      <c r="J1179" s="54">
        <v>1233700</v>
      </c>
      <c r="K1179" s="107">
        <f t="shared" si="114"/>
        <v>6.4583863605498504E-3</v>
      </c>
      <c r="O1179" s="90">
        <v>44767</v>
      </c>
      <c r="P1179" s="54">
        <v>5.96</v>
      </c>
      <c r="Q1179" s="54">
        <v>2596700</v>
      </c>
      <c r="R1179" s="107">
        <f t="shared" si="110"/>
        <v>-4.1946308724832182E-2</v>
      </c>
      <c r="W1179" s="90">
        <v>42979</v>
      </c>
      <c r="X1179" s="54">
        <v>38.823936000000003</v>
      </c>
      <c r="Y1179" s="54">
        <v>367300</v>
      </c>
      <c r="Z1179" s="107">
        <f t="shared" si="111"/>
        <v>-9.3021995502980959E-3</v>
      </c>
      <c r="AE1179" s="90">
        <v>42979</v>
      </c>
      <c r="AF1179" s="54">
        <v>33.482371999999998</v>
      </c>
      <c r="AG1179" s="54">
        <v>5122900</v>
      </c>
      <c r="AH1179" s="107">
        <f t="shared" si="112"/>
        <v>-7.1525099834622852E-3</v>
      </c>
      <c r="AL1179" s="10">
        <v>43343</v>
      </c>
      <c r="AM1179">
        <v>2901.5200199999999</v>
      </c>
      <c r="AN1179">
        <v>2887220000</v>
      </c>
      <c r="AO1179" s="107">
        <f t="shared" si="113"/>
        <v>-1.6543222059174356E-3</v>
      </c>
    </row>
    <row r="1180" spans="1:41" x14ac:dyDescent="0.15">
      <c r="A1180" s="10">
        <v>43347</v>
      </c>
      <c r="B1180" s="9">
        <v>101.97550200000001</v>
      </c>
      <c r="C1180">
        <v>114422000</v>
      </c>
      <c r="D1180" s="107">
        <f t="shared" si="109"/>
        <v>-2.1912174553453179E-2</v>
      </c>
      <c r="H1180" s="90">
        <v>43623</v>
      </c>
      <c r="I1180" s="54">
        <v>154.279999</v>
      </c>
      <c r="J1180" s="54">
        <v>878200</v>
      </c>
      <c r="K1180" s="107">
        <f t="shared" si="114"/>
        <v>6.7410423045179968E-3</v>
      </c>
      <c r="O1180" s="90">
        <v>44768</v>
      </c>
      <c r="P1180" s="54">
        <v>5.71</v>
      </c>
      <c r="Q1180" s="54">
        <v>2936100</v>
      </c>
      <c r="R1180" s="107">
        <f t="shared" si="110"/>
        <v>4.3782837127845919E-2</v>
      </c>
      <c r="W1180" s="90">
        <v>42983</v>
      </c>
      <c r="X1180" s="54">
        <v>38.462788000000003</v>
      </c>
      <c r="Y1180" s="54">
        <v>413970</v>
      </c>
      <c r="Z1180" s="107">
        <f t="shared" si="111"/>
        <v>1.6431752165235514E-2</v>
      </c>
      <c r="AE1180" s="90">
        <v>42983</v>
      </c>
      <c r="AF1180" s="54">
        <v>33.242888999999998</v>
      </c>
      <c r="AG1180" s="54">
        <v>6315000</v>
      </c>
      <c r="AH1180" s="107">
        <f t="shared" si="112"/>
        <v>1.8564631972870949E-2</v>
      </c>
      <c r="AL1180" s="10">
        <v>43347</v>
      </c>
      <c r="AM1180">
        <v>2896.719971</v>
      </c>
      <c r="AN1180">
        <v>3087420000</v>
      </c>
      <c r="AO1180" s="107">
        <f t="shared" si="113"/>
        <v>-2.8031266678487654E-3</v>
      </c>
    </row>
    <row r="1181" spans="1:41" x14ac:dyDescent="0.15">
      <c r="A1181" s="10">
        <v>43348</v>
      </c>
      <c r="B1181" s="9">
        <v>99.740996999999993</v>
      </c>
      <c r="C1181">
        <v>164412000</v>
      </c>
      <c r="D1181" s="107">
        <f t="shared" si="109"/>
        <v>-1.830240377484893E-2</v>
      </c>
      <c r="H1181" s="90">
        <v>43626</v>
      </c>
      <c r="I1181" s="54">
        <v>155.320007</v>
      </c>
      <c r="J1181" s="54">
        <v>1021400</v>
      </c>
      <c r="K1181" s="107">
        <f t="shared" si="114"/>
        <v>1.2747849026300884E-2</v>
      </c>
      <c r="O1181" s="90">
        <v>44769</v>
      </c>
      <c r="P1181" s="54">
        <v>5.96</v>
      </c>
      <c r="Q1181" s="54">
        <v>2696900</v>
      </c>
      <c r="R1181" s="107">
        <f t="shared" si="110"/>
        <v>0</v>
      </c>
      <c r="W1181" s="90">
        <v>42984</v>
      </c>
      <c r="X1181" s="54">
        <v>39.094799000000002</v>
      </c>
      <c r="Y1181" s="54">
        <v>275670</v>
      </c>
      <c r="Z1181" s="107">
        <f t="shared" si="111"/>
        <v>-4.618747368415943E-3</v>
      </c>
      <c r="AE1181" s="90">
        <v>42984</v>
      </c>
      <c r="AF1181" s="54">
        <v>33.860030999999999</v>
      </c>
      <c r="AG1181" s="54">
        <v>12965900</v>
      </c>
      <c r="AH1181" s="107">
        <f t="shared" si="112"/>
        <v>3.40038377401366E-2</v>
      </c>
      <c r="AL1181" s="10">
        <v>43348</v>
      </c>
      <c r="AM1181">
        <v>2888.6000979999999</v>
      </c>
      <c r="AN1181">
        <v>3248780000</v>
      </c>
      <c r="AO1181" s="107">
        <f t="shared" si="113"/>
        <v>-3.6523051450786381E-3</v>
      </c>
    </row>
    <row r="1182" spans="1:41" x14ac:dyDescent="0.15">
      <c r="A1182" s="10">
        <v>43349</v>
      </c>
      <c r="B1182" s="9">
        <v>97.915497000000002</v>
      </c>
      <c r="C1182">
        <v>149774000</v>
      </c>
      <c r="D1182" s="107">
        <f t="shared" si="109"/>
        <v>-3.1863904035538404E-3</v>
      </c>
      <c r="H1182" s="90">
        <v>43627</v>
      </c>
      <c r="I1182" s="54">
        <v>157.300003</v>
      </c>
      <c r="J1182" s="54">
        <v>954300</v>
      </c>
      <c r="K1182" s="107">
        <f t="shared" si="114"/>
        <v>1.023522548820277E-2</v>
      </c>
      <c r="O1182" s="90">
        <v>44770</v>
      </c>
      <c r="P1182" s="54">
        <v>5.96</v>
      </c>
      <c r="Q1182" s="54">
        <v>2494700</v>
      </c>
      <c r="R1182" s="107">
        <f t="shared" si="110"/>
        <v>1.6778523489933139E-3</v>
      </c>
      <c r="W1182" s="90">
        <v>42985</v>
      </c>
      <c r="X1182" s="54">
        <v>38.914230000000003</v>
      </c>
      <c r="Y1182" s="54">
        <v>339890</v>
      </c>
      <c r="Z1182" s="107">
        <f t="shared" si="111"/>
        <v>4.6401791838099893E-3</v>
      </c>
      <c r="AE1182" s="90">
        <v>42985</v>
      </c>
      <c r="AF1182" s="54">
        <v>35.011401999999997</v>
      </c>
      <c r="AG1182" s="54">
        <v>14055300</v>
      </c>
      <c r="AH1182" s="107">
        <f t="shared" si="112"/>
        <v>-5.7872860961121209E-3</v>
      </c>
      <c r="AL1182" s="10">
        <v>43349</v>
      </c>
      <c r="AM1182">
        <v>2878.0500489999999</v>
      </c>
      <c r="AN1182">
        <v>3144240000</v>
      </c>
      <c r="AO1182" s="107">
        <f t="shared" si="113"/>
        <v>-2.2133447617470603E-3</v>
      </c>
    </row>
    <row r="1183" spans="1:41" x14ac:dyDescent="0.15">
      <c r="A1183" s="10">
        <v>43350</v>
      </c>
      <c r="B1183" s="9">
        <v>97.603499999999997</v>
      </c>
      <c r="C1183">
        <v>97852000</v>
      </c>
      <c r="D1183" s="107">
        <f t="shared" si="109"/>
        <v>-6.6903338507326993E-3</v>
      </c>
      <c r="H1183" s="90">
        <v>43628</v>
      </c>
      <c r="I1183" s="54">
        <v>158.91000399999999</v>
      </c>
      <c r="J1183" s="54">
        <v>744300</v>
      </c>
      <c r="K1183" s="107">
        <f t="shared" si="114"/>
        <v>1.7620054933734641E-2</v>
      </c>
      <c r="O1183" s="90">
        <v>44771</v>
      </c>
      <c r="P1183" s="54">
        <v>5.97</v>
      </c>
      <c r="Q1183" s="54">
        <v>2301200</v>
      </c>
      <c r="R1183" s="107">
        <f t="shared" si="110"/>
        <v>-1.8425460636515845E-2</v>
      </c>
      <c r="W1183" s="90">
        <v>42986</v>
      </c>
      <c r="X1183" s="54">
        <v>39.094799000000002</v>
      </c>
      <c r="Y1183" s="54">
        <v>281210</v>
      </c>
      <c r="Z1183" s="107">
        <f t="shared" si="111"/>
        <v>9.2380574715320574E-3</v>
      </c>
      <c r="AE1183" s="90">
        <v>42986</v>
      </c>
      <c r="AF1183" s="54">
        <v>34.808781000000003</v>
      </c>
      <c r="AG1183" s="54">
        <v>9075900</v>
      </c>
      <c r="AH1183" s="107">
        <f t="shared" si="112"/>
        <v>7.9386003204189315E-3</v>
      </c>
      <c r="AL1183" s="10">
        <v>43350</v>
      </c>
      <c r="AM1183">
        <v>2871.679932</v>
      </c>
      <c r="AN1183">
        <v>2976580000</v>
      </c>
      <c r="AO1183" s="107">
        <f t="shared" si="113"/>
        <v>1.8978267526508219E-3</v>
      </c>
    </row>
    <row r="1184" spans="1:41" x14ac:dyDescent="0.15">
      <c r="A1184" s="10">
        <v>43353</v>
      </c>
      <c r="B1184" s="9">
        <v>96.950500000000005</v>
      </c>
      <c r="C1184">
        <v>90896000</v>
      </c>
      <c r="D1184" s="107">
        <f t="shared" si="109"/>
        <v>2.4827081861362288E-2</v>
      </c>
      <c r="H1184" s="90">
        <v>43629</v>
      </c>
      <c r="I1184" s="54">
        <v>161.71000699999999</v>
      </c>
      <c r="J1184" s="54">
        <v>1322400</v>
      </c>
      <c r="K1184" s="107">
        <f t="shared" si="114"/>
        <v>-2.1643682199580905E-2</v>
      </c>
      <c r="O1184" s="90">
        <v>44774</v>
      </c>
      <c r="P1184" s="54">
        <v>5.86</v>
      </c>
      <c r="Q1184" s="54">
        <v>3849500</v>
      </c>
      <c r="R1184" s="107">
        <f t="shared" si="110"/>
        <v>7.3378839590443556E-2</v>
      </c>
      <c r="W1184" s="90">
        <v>42989</v>
      </c>
      <c r="X1184" s="54">
        <v>39.455959</v>
      </c>
      <c r="Y1184" s="54">
        <v>321810</v>
      </c>
      <c r="Z1184" s="107">
        <f t="shared" si="111"/>
        <v>3.2036605674696794E-2</v>
      </c>
      <c r="AE1184" s="90">
        <v>42989</v>
      </c>
      <c r="AF1184" s="54">
        <v>35.085113999999997</v>
      </c>
      <c r="AG1184" s="54">
        <v>6122000</v>
      </c>
      <c r="AH1184" s="107">
        <f t="shared" si="112"/>
        <v>2.3629394506172741E-3</v>
      </c>
      <c r="AL1184" s="10">
        <v>43353</v>
      </c>
      <c r="AM1184">
        <v>2877.1298830000001</v>
      </c>
      <c r="AN1184">
        <v>2751100000</v>
      </c>
      <c r="AO1184" s="107">
        <f t="shared" si="113"/>
        <v>3.7398415912945904E-3</v>
      </c>
    </row>
    <row r="1185" spans="1:41" x14ac:dyDescent="0.15">
      <c r="A1185" s="10">
        <v>43354</v>
      </c>
      <c r="B1185" s="9">
        <v>99.357498000000007</v>
      </c>
      <c r="C1185">
        <v>100672000</v>
      </c>
      <c r="D1185" s="107">
        <f t="shared" si="109"/>
        <v>1.4342349884857164E-3</v>
      </c>
      <c r="H1185" s="90">
        <v>43630</v>
      </c>
      <c r="I1185" s="54">
        <v>158.21000699999999</v>
      </c>
      <c r="J1185" s="54">
        <v>977500</v>
      </c>
      <c r="K1185" s="107">
        <f t="shared" si="114"/>
        <v>1.7065229002866111E-3</v>
      </c>
      <c r="O1185" s="90">
        <v>44775</v>
      </c>
      <c r="P1185" s="54">
        <v>6.29</v>
      </c>
      <c r="Q1185" s="54">
        <v>2763700</v>
      </c>
      <c r="R1185" s="107">
        <f t="shared" si="110"/>
        <v>2.8616852146263971E-2</v>
      </c>
      <c r="W1185" s="90">
        <v>42990</v>
      </c>
      <c r="X1185" s="54">
        <v>40.719994</v>
      </c>
      <c r="Y1185" s="54">
        <v>362930</v>
      </c>
      <c r="Z1185" s="107">
        <f t="shared" si="111"/>
        <v>1.7738239352392826E-2</v>
      </c>
      <c r="AE1185" s="90">
        <v>42990</v>
      </c>
      <c r="AF1185" s="54">
        <v>35.168018000000004</v>
      </c>
      <c r="AG1185" s="54">
        <v>4259700</v>
      </c>
      <c r="AH1185" s="107">
        <f t="shared" si="112"/>
        <v>2.3570847808367379E-3</v>
      </c>
      <c r="AL1185" s="10">
        <v>43354</v>
      </c>
      <c r="AM1185">
        <v>2887.889893</v>
      </c>
      <c r="AN1185">
        <v>2904500000</v>
      </c>
      <c r="AO1185" s="107">
        <f t="shared" si="113"/>
        <v>3.5667183935816915E-4</v>
      </c>
    </row>
    <row r="1186" spans="1:41" x14ac:dyDescent="0.15">
      <c r="A1186" s="10">
        <v>43355</v>
      </c>
      <c r="B1186" s="9">
        <v>99.5</v>
      </c>
      <c r="C1186">
        <v>88280000</v>
      </c>
      <c r="D1186" s="107">
        <f t="shared" si="109"/>
        <v>-6.5326633165829762E-5</v>
      </c>
      <c r="H1186" s="90">
        <v>43633</v>
      </c>
      <c r="I1186" s="54">
        <v>158.479996</v>
      </c>
      <c r="J1186" s="54">
        <v>754100</v>
      </c>
      <c r="K1186" s="107">
        <f t="shared" si="114"/>
        <v>-1.3566343098595168E-2</v>
      </c>
      <c r="O1186" s="90">
        <v>44776</v>
      </c>
      <c r="P1186" s="54">
        <v>6.47</v>
      </c>
      <c r="Q1186" s="54">
        <v>2218200</v>
      </c>
      <c r="R1186" s="107">
        <f t="shared" si="110"/>
        <v>1.5455950540959051E-3</v>
      </c>
      <c r="W1186" s="90">
        <v>42991</v>
      </c>
      <c r="X1186" s="54">
        <v>41.442295000000001</v>
      </c>
      <c r="Y1186" s="54">
        <v>582870</v>
      </c>
      <c r="Z1186" s="107">
        <f t="shared" si="111"/>
        <v>-1.5250386109166958E-2</v>
      </c>
      <c r="AE1186" s="90">
        <v>42991</v>
      </c>
      <c r="AF1186" s="54">
        <v>35.250912</v>
      </c>
      <c r="AG1186" s="54">
        <v>5622300</v>
      </c>
      <c r="AH1186" s="107">
        <f t="shared" si="112"/>
        <v>1.0454764971754571E-3</v>
      </c>
      <c r="AL1186" s="10">
        <v>43355</v>
      </c>
      <c r="AM1186">
        <v>2888.919922</v>
      </c>
      <c r="AN1186">
        <v>3341280000</v>
      </c>
      <c r="AO1186" s="107">
        <f t="shared" si="113"/>
        <v>5.2822544106503333E-3</v>
      </c>
    </row>
    <row r="1187" spans="1:41" x14ac:dyDescent="0.15">
      <c r="A1187" s="10">
        <v>43356</v>
      </c>
      <c r="B1187" s="9">
        <v>99.493499999999997</v>
      </c>
      <c r="C1187">
        <v>72430000</v>
      </c>
      <c r="D1187" s="107">
        <f t="shared" si="109"/>
        <v>-9.8901033735870891E-3</v>
      </c>
      <c r="H1187" s="90">
        <v>43634</v>
      </c>
      <c r="I1187" s="54">
        <v>156.33000200000001</v>
      </c>
      <c r="J1187" s="54">
        <v>1489000</v>
      </c>
      <c r="K1187" s="107">
        <f t="shared" si="114"/>
        <v>3.9275883844740012E-2</v>
      </c>
      <c r="O1187" s="90">
        <v>44777</v>
      </c>
      <c r="P1187" s="54">
        <v>6.48</v>
      </c>
      <c r="Q1187" s="54">
        <v>2140100</v>
      </c>
      <c r="R1187" s="107">
        <f t="shared" si="110"/>
        <v>-1.3888888888888951E-2</v>
      </c>
      <c r="W1187" s="90">
        <v>42992</v>
      </c>
      <c r="X1187" s="54">
        <v>40.810284000000003</v>
      </c>
      <c r="Y1187" s="54">
        <v>283400</v>
      </c>
      <c r="Z1187" s="107">
        <f t="shared" si="111"/>
        <v>-8.8496566208655647E-3</v>
      </c>
      <c r="AE1187" s="90">
        <v>42992</v>
      </c>
      <c r="AF1187" s="54">
        <v>35.287765999999998</v>
      </c>
      <c r="AG1187" s="54">
        <v>6603800</v>
      </c>
      <c r="AH1187" s="107">
        <f t="shared" si="112"/>
        <v>2.3489443905291285E-3</v>
      </c>
      <c r="AL1187" s="10">
        <v>43356</v>
      </c>
      <c r="AM1187">
        <v>2904.179932</v>
      </c>
      <c r="AN1187">
        <v>3274090000</v>
      </c>
      <c r="AO1187" s="107">
        <f t="shared" si="113"/>
        <v>2.7548155373735561E-4</v>
      </c>
    </row>
    <row r="1188" spans="1:41" x14ac:dyDescent="0.15">
      <c r="A1188" s="10">
        <v>43357</v>
      </c>
      <c r="B1188" s="9">
        <v>98.509499000000005</v>
      </c>
      <c r="C1188">
        <v>72840000</v>
      </c>
      <c r="D1188" s="107">
        <f t="shared" si="109"/>
        <v>-3.1550277197125887E-2</v>
      </c>
      <c r="H1188" s="90">
        <v>43635</v>
      </c>
      <c r="I1188" s="54">
        <v>162.470001</v>
      </c>
      <c r="J1188" s="54">
        <v>1014600</v>
      </c>
      <c r="K1188" s="107">
        <f t="shared" si="114"/>
        <v>-5.5702609369713718E-2</v>
      </c>
      <c r="O1188" s="90">
        <v>44778</v>
      </c>
      <c r="P1188" s="54">
        <v>6.39</v>
      </c>
      <c r="Q1188" s="54">
        <v>3055100</v>
      </c>
      <c r="R1188" s="107">
        <f t="shared" si="110"/>
        <v>0.13771517996870108</v>
      </c>
      <c r="W1188" s="90">
        <v>42993</v>
      </c>
      <c r="X1188" s="54">
        <v>40.449126999999997</v>
      </c>
      <c r="Y1188" s="54">
        <v>625060</v>
      </c>
      <c r="Z1188" s="107">
        <f t="shared" si="111"/>
        <v>-1.3392847761584448E-2</v>
      </c>
      <c r="AE1188" s="90">
        <v>42993</v>
      </c>
      <c r="AF1188" s="54">
        <v>35.370654999999999</v>
      </c>
      <c r="AG1188" s="54">
        <v>11121900</v>
      </c>
      <c r="AH1188" s="107">
        <f t="shared" si="112"/>
        <v>-2.6024397908386288E-4</v>
      </c>
      <c r="AL1188" s="10">
        <v>43357</v>
      </c>
      <c r="AM1188">
        <v>2904.9799800000001</v>
      </c>
      <c r="AN1188">
        <v>3179410000</v>
      </c>
      <c r="AO1188" s="107">
        <f t="shared" si="113"/>
        <v>-5.5697220329897767E-3</v>
      </c>
    </row>
    <row r="1189" spans="1:41" x14ac:dyDescent="0.15">
      <c r="A1189" s="10">
        <v>43360</v>
      </c>
      <c r="B1189" s="9">
        <v>95.401497000000006</v>
      </c>
      <c r="C1189">
        <v>141004000</v>
      </c>
      <c r="D1189" s="107">
        <f t="shared" si="109"/>
        <v>1.730581858689284E-2</v>
      </c>
      <c r="H1189" s="90">
        <v>43636</v>
      </c>
      <c r="I1189" s="54">
        <v>153.41999799999999</v>
      </c>
      <c r="J1189" s="54">
        <v>2465400</v>
      </c>
      <c r="K1189" s="107">
        <f t="shared" si="114"/>
        <v>2.2813583924046199E-3</v>
      </c>
      <c r="O1189" s="90">
        <v>44781</v>
      </c>
      <c r="P1189" s="54">
        <v>7.27</v>
      </c>
      <c r="Q1189" s="54">
        <v>6714900</v>
      </c>
      <c r="R1189" s="107">
        <f t="shared" si="110"/>
        <v>-9.4910591471801808E-2</v>
      </c>
      <c r="W1189" s="90">
        <v>42996</v>
      </c>
      <c r="X1189" s="54">
        <v>39.907398000000001</v>
      </c>
      <c r="Y1189" s="54">
        <v>316050</v>
      </c>
      <c r="Z1189" s="107">
        <f t="shared" si="111"/>
        <v>-1.5837038536062997E-2</v>
      </c>
      <c r="AE1189" s="90">
        <v>42996</v>
      </c>
      <c r="AF1189" s="54">
        <v>35.361449999999998</v>
      </c>
      <c r="AG1189" s="54">
        <v>5636200</v>
      </c>
      <c r="AH1189" s="107">
        <f t="shared" si="112"/>
        <v>5.2098259545352299E-3</v>
      </c>
      <c r="AL1189" s="10">
        <v>43360</v>
      </c>
      <c r="AM1189">
        <v>2888.8000489999999</v>
      </c>
      <c r="AN1189">
        <v>2967980000</v>
      </c>
      <c r="AO1189" s="107">
        <f t="shared" si="113"/>
        <v>5.3690147247709152E-3</v>
      </c>
    </row>
    <row r="1190" spans="1:41" x14ac:dyDescent="0.15">
      <c r="A1190" s="10">
        <v>43361</v>
      </c>
      <c r="B1190" s="9">
        <v>97.052498</v>
      </c>
      <c r="C1190">
        <v>85374000</v>
      </c>
      <c r="D1190" s="107">
        <f t="shared" si="109"/>
        <v>-7.5371475755316997E-3</v>
      </c>
      <c r="H1190" s="90">
        <v>43637</v>
      </c>
      <c r="I1190" s="54">
        <v>153.770004</v>
      </c>
      <c r="J1190" s="54">
        <v>1161100</v>
      </c>
      <c r="K1190" s="107">
        <f t="shared" si="114"/>
        <v>-8.8443777370260657E-3</v>
      </c>
      <c r="O1190" s="90">
        <v>44782</v>
      </c>
      <c r="P1190" s="54">
        <v>6.58</v>
      </c>
      <c r="Q1190" s="54">
        <v>3178300</v>
      </c>
      <c r="R1190" s="107">
        <f t="shared" si="110"/>
        <v>5.0151975683890626E-2</v>
      </c>
      <c r="W1190" s="90">
        <v>42997</v>
      </c>
      <c r="X1190" s="54">
        <v>39.275382999999998</v>
      </c>
      <c r="Y1190" s="54">
        <v>404090</v>
      </c>
      <c r="Z1190" s="107">
        <f t="shared" si="111"/>
        <v>-1.1494400958483197E-2</v>
      </c>
      <c r="AE1190" s="90">
        <v>42997</v>
      </c>
      <c r="AF1190" s="54">
        <v>35.545676999999998</v>
      </c>
      <c r="AG1190" s="54">
        <v>5215300</v>
      </c>
      <c r="AH1190" s="107">
        <f t="shared" si="112"/>
        <v>-1.2958537827257866E-3</v>
      </c>
      <c r="AL1190" s="10">
        <v>43361</v>
      </c>
      <c r="AM1190">
        <v>2904.3100589999999</v>
      </c>
      <c r="AN1190">
        <v>3091190000</v>
      </c>
      <c r="AO1190" s="107">
        <f t="shared" si="113"/>
        <v>1.2532725246467979E-3</v>
      </c>
    </row>
    <row r="1191" spans="1:41" x14ac:dyDescent="0.15">
      <c r="A1191" s="10">
        <v>43362</v>
      </c>
      <c r="B1191" s="9">
        <v>96.320999</v>
      </c>
      <c r="C1191">
        <v>81136000</v>
      </c>
      <c r="D1191" s="107">
        <f t="shared" si="109"/>
        <v>9.2814340515716687E-3</v>
      </c>
      <c r="H1191" s="90">
        <v>43640</v>
      </c>
      <c r="I1191" s="54">
        <v>152.41000399999999</v>
      </c>
      <c r="J1191" s="54">
        <v>1341000</v>
      </c>
      <c r="K1191" s="107">
        <f t="shared" si="114"/>
        <v>-5.2555670820663369E-2</v>
      </c>
      <c r="O1191" s="90">
        <v>44783</v>
      </c>
      <c r="P1191" s="54">
        <v>6.91</v>
      </c>
      <c r="Q1191" s="54">
        <v>2844300</v>
      </c>
      <c r="R1191" s="107">
        <f t="shared" si="110"/>
        <v>4.1968162083936278E-2</v>
      </c>
      <c r="W1191" s="90">
        <v>42998</v>
      </c>
      <c r="X1191" s="54">
        <v>38.823936000000003</v>
      </c>
      <c r="Y1191" s="54">
        <v>426370</v>
      </c>
      <c r="Z1191" s="107">
        <f t="shared" si="111"/>
        <v>-2.3253180718205702E-3</v>
      </c>
      <c r="AE1191" s="90">
        <v>42998</v>
      </c>
      <c r="AF1191" s="54">
        <v>35.499614999999999</v>
      </c>
      <c r="AG1191" s="54">
        <v>6424600</v>
      </c>
      <c r="AH1191" s="107">
        <f t="shared" si="112"/>
        <v>-7.5246168162668159E-3</v>
      </c>
      <c r="AL1191" s="10">
        <v>43362</v>
      </c>
      <c r="AM1191">
        <v>2907.9499510000001</v>
      </c>
      <c r="AN1191">
        <v>3302460000</v>
      </c>
      <c r="AO1191" s="107">
        <f t="shared" si="113"/>
        <v>7.8405919579733752E-3</v>
      </c>
    </row>
    <row r="1192" spans="1:41" x14ac:dyDescent="0.15">
      <c r="A1192" s="10">
        <v>43363</v>
      </c>
      <c r="B1192" s="9">
        <v>97.214995999999999</v>
      </c>
      <c r="C1192">
        <v>63098000</v>
      </c>
      <c r="D1192" s="107">
        <f t="shared" si="109"/>
        <v>-1.5064465980125008E-2</v>
      </c>
      <c r="H1192" s="90">
        <v>43641</v>
      </c>
      <c r="I1192" s="54">
        <v>144.39999399999999</v>
      </c>
      <c r="J1192" s="54">
        <v>1970000</v>
      </c>
      <c r="K1192" s="107">
        <f t="shared" si="114"/>
        <v>9.7645710428493349E-3</v>
      </c>
      <c r="O1192" s="90">
        <v>44784</v>
      </c>
      <c r="P1192" s="54">
        <v>7.2</v>
      </c>
      <c r="Q1192" s="54">
        <v>3248200</v>
      </c>
      <c r="R1192" s="107">
        <f t="shared" si="110"/>
        <v>2.2222222222222143E-2</v>
      </c>
      <c r="W1192" s="90">
        <v>42999</v>
      </c>
      <c r="X1192" s="54">
        <v>38.733657999999998</v>
      </c>
      <c r="Y1192" s="54">
        <v>419030</v>
      </c>
      <c r="Z1192" s="107">
        <f t="shared" si="111"/>
        <v>1.8647890163123737E-2</v>
      </c>
      <c r="AE1192" s="90">
        <v>42999</v>
      </c>
      <c r="AF1192" s="54">
        <v>35.232494000000003</v>
      </c>
      <c r="AG1192" s="54">
        <v>5715800</v>
      </c>
      <c r="AH1192" s="107">
        <f t="shared" si="112"/>
        <v>1.045824346127544E-3</v>
      </c>
      <c r="AL1192" s="10">
        <v>43363</v>
      </c>
      <c r="AM1192">
        <v>2930.75</v>
      </c>
      <c r="AN1192">
        <v>3406520000</v>
      </c>
      <c r="AO1192" s="107">
        <f t="shared" si="113"/>
        <v>-3.6853296937644497E-4</v>
      </c>
    </row>
    <row r="1193" spans="1:41" x14ac:dyDescent="0.15">
      <c r="A1193" s="10">
        <v>43364</v>
      </c>
      <c r="B1193" s="9">
        <v>95.750504000000006</v>
      </c>
      <c r="C1193">
        <v>137118000</v>
      </c>
      <c r="D1193" s="107">
        <f t="shared" si="109"/>
        <v>1.0104364568148894E-2</v>
      </c>
      <c r="H1193" s="90">
        <v>43642</v>
      </c>
      <c r="I1193" s="54">
        <v>145.80999800000001</v>
      </c>
      <c r="J1193" s="54">
        <v>1125100</v>
      </c>
      <c r="K1193" s="107">
        <f t="shared" si="114"/>
        <v>1.2619134663179876E-2</v>
      </c>
      <c r="O1193" s="90">
        <v>44785</v>
      </c>
      <c r="P1193" s="54">
        <v>7.36</v>
      </c>
      <c r="Q1193" s="54">
        <v>2506300</v>
      </c>
      <c r="R1193" s="107">
        <f t="shared" si="110"/>
        <v>-3.2608695652173947E-2</v>
      </c>
      <c r="W1193" s="90">
        <v>43000</v>
      </c>
      <c r="X1193" s="54">
        <v>39.455959</v>
      </c>
      <c r="Y1193" s="54">
        <v>496060</v>
      </c>
      <c r="Z1193" s="107">
        <f t="shared" si="111"/>
        <v>1.3730067998093842E-2</v>
      </c>
      <c r="AE1193" s="90">
        <v>43000</v>
      </c>
      <c r="AF1193" s="54">
        <v>35.269340999999997</v>
      </c>
      <c r="AG1193" s="54">
        <v>4866100</v>
      </c>
      <c r="AH1193" s="107">
        <f t="shared" si="112"/>
        <v>-1.3319472002609856E-2</v>
      </c>
      <c r="AL1193" s="10">
        <v>43364</v>
      </c>
      <c r="AM1193">
        <v>2929.669922</v>
      </c>
      <c r="AN1193">
        <v>5652470000</v>
      </c>
      <c r="AO1193" s="107">
        <f t="shared" si="113"/>
        <v>-3.5156878673106018E-3</v>
      </c>
    </row>
    <row r="1194" spans="1:41" x14ac:dyDescent="0.15">
      <c r="A1194" s="10">
        <v>43367</v>
      </c>
      <c r="B1194" s="9">
        <v>96.718001999999998</v>
      </c>
      <c r="C1194">
        <v>84274000</v>
      </c>
      <c r="D1194" s="107">
        <f t="shared" si="109"/>
        <v>2.0776887016338508E-2</v>
      </c>
      <c r="H1194" s="90">
        <v>43643</v>
      </c>
      <c r="I1194" s="54">
        <v>147.64999399999999</v>
      </c>
      <c r="J1194" s="54">
        <v>1243400</v>
      </c>
      <c r="K1194" s="107">
        <f t="shared" si="114"/>
        <v>-1.1175036011176531E-2</v>
      </c>
      <c r="O1194" s="90">
        <v>44788</v>
      </c>
      <c r="P1194" s="54">
        <v>7.12</v>
      </c>
      <c r="Q1194" s="54">
        <v>2298300</v>
      </c>
      <c r="R1194" s="107">
        <f t="shared" si="110"/>
        <v>0.202247191011236</v>
      </c>
      <c r="W1194" s="90">
        <v>43003</v>
      </c>
      <c r="X1194" s="54">
        <v>39.997692000000001</v>
      </c>
      <c r="Y1194" s="54">
        <v>299200</v>
      </c>
      <c r="Z1194" s="107">
        <f t="shared" si="111"/>
        <v>4.5144854858125694E-3</v>
      </c>
      <c r="AE1194" s="90">
        <v>43003</v>
      </c>
      <c r="AF1194" s="54">
        <v>34.799571999999998</v>
      </c>
      <c r="AG1194" s="54">
        <v>7420300</v>
      </c>
      <c r="AH1194" s="107">
        <f t="shared" si="112"/>
        <v>1.852666463828978E-3</v>
      </c>
      <c r="AL1194" s="10">
        <v>43367</v>
      </c>
      <c r="AM1194">
        <v>2919.3701169999999</v>
      </c>
      <c r="AN1194">
        <v>3392030000</v>
      </c>
      <c r="AO1194" s="107">
        <f t="shared" si="113"/>
        <v>-1.3050959101805759E-3</v>
      </c>
    </row>
    <row r="1195" spans="1:41" x14ac:dyDescent="0.15">
      <c r="A1195" s="10">
        <v>43368</v>
      </c>
      <c r="B1195" s="9">
        <v>98.727501000000004</v>
      </c>
      <c r="C1195">
        <v>90768000</v>
      </c>
      <c r="D1195" s="107">
        <f t="shared" si="109"/>
        <v>1.5192322147394854E-4</v>
      </c>
      <c r="H1195" s="90">
        <v>43644</v>
      </c>
      <c r="I1195" s="54">
        <v>146</v>
      </c>
      <c r="J1195" s="54">
        <v>1260700</v>
      </c>
      <c r="K1195" s="107">
        <f t="shared" si="114"/>
        <v>-1.9862972602739726E-2</v>
      </c>
      <c r="O1195" s="90">
        <v>44789</v>
      </c>
      <c r="P1195" s="54">
        <v>8.56</v>
      </c>
      <c r="Q1195" s="54">
        <v>8220000</v>
      </c>
      <c r="R1195" s="107">
        <f t="shared" si="110"/>
        <v>-4.9065420560747697E-2</v>
      </c>
      <c r="W1195" s="90">
        <v>43004</v>
      </c>
      <c r="X1195" s="54">
        <v>40.178260999999999</v>
      </c>
      <c r="Y1195" s="54">
        <v>347930</v>
      </c>
      <c r="Z1195" s="107">
        <f t="shared" si="111"/>
        <v>1.5730471759342723E-2</v>
      </c>
      <c r="AE1195" s="90">
        <v>43004</v>
      </c>
      <c r="AF1195" s="54">
        <v>34.864044</v>
      </c>
      <c r="AG1195" s="54">
        <v>6132900</v>
      </c>
      <c r="AH1195" s="107">
        <f t="shared" si="112"/>
        <v>5.2842693750614345E-3</v>
      </c>
      <c r="AL1195" s="10">
        <v>43368</v>
      </c>
      <c r="AM1195">
        <v>2915.5600589999999</v>
      </c>
      <c r="AN1195">
        <v>3330880000</v>
      </c>
      <c r="AO1195" s="107">
        <f t="shared" si="113"/>
        <v>-3.2892781510009961E-3</v>
      </c>
    </row>
    <row r="1196" spans="1:41" x14ac:dyDescent="0.15">
      <c r="A1196" s="10">
        <v>43369</v>
      </c>
      <c r="B1196" s="9">
        <v>98.742500000000007</v>
      </c>
      <c r="C1196">
        <v>86270000</v>
      </c>
      <c r="D1196" s="107">
        <f t="shared" si="109"/>
        <v>1.9307815783477178E-2</v>
      </c>
      <c r="H1196" s="90">
        <v>43647</v>
      </c>
      <c r="I1196" s="54">
        <v>143.10000600000001</v>
      </c>
      <c r="J1196" s="54">
        <v>1378700</v>
      </c>
      <c r="K1196" s="107">
        <f t="shared" si="114"/>
        <v>2.8650522907733844E-3</v>
      </c>
      <c r="O1196" s="90">
        <v>44790</v>
      </c>
      <c r="P1196" s="54">
        <v>8.14</v>
      </c>
      <c r="Q1196" s="54">
        <v>6572300</v>
      </c>
      <c r="R1196" s="107">
        <f t="shared" si="110"/>
        <v>-4.0540540540540682E-2</v>
      </c>
      <c r="W1196" s="90">
        <v>43005</v>
      </c>
      <c r="X1196" s="54">
        <v>40.810284000000003</v>
      </c>
      <c r="Y1196" s="54">
        <v>426470</v>
      </c>
      <c r="Z1196" s="107">
        <f t="shared" si="111"/>
        <v>8.8495341027274854E-3</v>
      </c>
      <c r="AE1196" s="90">
        <v>43005</v>
      </c>
      <c r="AF1196" s="54">
        <v>35.048274999999997</v>
      </c>
      <c r="AG1196" s="54">
        <v>9377700</v>
      </c>
      <c r="AH1196" s="107">
        <f t="shared" si="112"/>
        <v>-8.4101713993056659E-3</v>
      </c>
      <c r="AL1196" s="10">
        <v>43369</v>
      </c>
      <c r="AM1196">
        <v>2905.969971</v>
      </c>
      <c r="AN1196">
        <v>3417540000</v>
      </c>
      <c r="AO1196" s="107">
        <f t="shared" si="113"/>
        <v>2.7632869851152986E-3</v>
      </c>
    </row>
    <row r="1197" spans="1:41" x14ac:dyDescent="0.15">
      <c r="A1197" s="10">
        <v>43370</v>
      </c>
      <c r="B1197" s="9">
        <v>100.649002</v>
      </c>
      <c r="C1197">
        <v>86588000</v>
      </c>
      <c r="D1197" s="107">
        <f t="shared" si="109"/>
        <v>-4.9578236255138908E-3</v>
      </c>
      <c r="H1197" s="90">
        <v>43648</v>
      </c>
      <c r="I1197" s="54">
        <v>143.509995</v>
      </c>
      <c r="J1197" s="54">
        <v>1328500</v>
      </c>
      <c r="K1197" s="107">
        <f t="shared" si="114"/>
        <v>-3.9021532960126226E-3</v>
      </c>
      <c r="O1197" s="90">
        <v>44791</v>
      </c>
      <c r="P1197" s="54">
        <v>7.81</v>
      </c>
      <c r="Q1197" s="54">
        <v>4599100</v>
      </c>
      <c r="R1197" s="107">
        <f t="shared" si="110"/>
        <v>-0.14660691421254801</v>
      </c>
      <c r="W1197" s="90">
        <v>43006</v>
      </c>
      <c r="X1197" s="54">
        <v>41.171436</v>
      </c>
      <c r="Y1197" s="54">
        <v>219210</v>
      </c>
      <c r="Z1197" s="107">
        <f t="shared" si="111"/>
        <v>-4.3860505618507073E-3</v>
      </c>
      <c r="AE1197" s="90">
        <v>43006</v>
      </c>
      <c r="AF1197" s="54">
        <v>34.753512999999998</v>
      </c>
      <c r="AG1197" s="54">
        <v>7734200</v>
      </c>
      <c r="AH1197" s="107">
        <f t="shared" si="112"/>
        <v>1.9348173521335887E-2</v>
      </c>
      <c r="AL1197" s="10">
        <v>43370</v>
      </c>
      <c r="AM1197">
        <v>2914</v>
      </c>
      <c r="AN1197">
        <v>3101360000</v>
      </c>
      <c r="AO1197" s="107">
        <f t="shared" si="113"/>
        <v>-6.8702814001175838E-6</v>
      </c>
    </row>
    <row r="1198" spans="1:41" x14ac:dyDescent="0.15">
      <c r="A1198" s="10">
        <v>43371</v>
      </c>
      <c r="B1198" s="9">
        <v>100.150002</v>
      </c>
      <c r="C1198">
        <v>81702000</v>
      </c>
      <c r="D1198" s="107">
        <f t="shared" si="109"/>
        <v>6.7898151414902408E-4</v>
      </c>
      <c r="H1198" s="90">
        <v>43649</v>
      </c>
      <c r="I1198" s="54">
        <v>142.949997</v>
      </c>
      <c r="J1198" s="54">
        <v>800200</v>
      </c>
      <c r="K1198" s="107">
        <f t="shared" si="114"/>
        <v>1.5389975838894232E-2</v>
      </c>
      <c r="O1198" s="90">
        <v>44792</v>
      </c>
      <c r="P1198" s="54">
        <v>6.665</v>
      </c>
      <c r="Q1198" s="54">
        <v>4045700</v>
      </c>
      <c r="R1198" s="107">
        <f t="shared" si="110"/>
        <v>-0.1327831957989497</v>
      </c>
      <c r="W1198" s="90">
        <v>43007</v>
      </c>
      <c r="X1198" s="54">
        <v>40.990856000000001</v>
      </c>
      <c r="Y1198" s="54">
        <v>430630</v>
      </c>
      <c r="Z1198" s="107">
        <f t="shared" si="111"/>
        <v>-2.2026863747369729E-3</v>
      </c>
      <c r="AE1198" s="90">
        <v>43007</v>
      </c>
      <c r="AF1198" s="54">
        <v>35.425930000000001</v>
      </c>
      <c r="AG1198" s="54">
        <v>9965000</v>
      </c>
      <c r="AH1198" s="107">
        <f t="shared" si="112"/>
        <v>7.0201403322367462E-3</v>
      </c>
      <c r="AL1198" s="10">
        <v>43371</v>
      </c>
      <c r="AM1198">
        <v>2913.9799800000001</v>
      </c>
      <c r="AN1198">
        <v>3461680000</v>
      </c>
      <c r="AO1198" s="107">
        <f t="shared" si="113"/>
        <v>3.6411053174085772E-3</v>
      </c>
    </row>
    <row r="1199" spans="1:41" x14ac:dyDescent="0.15">
      <c r="A1199" s="10">
        <v>43374</v>
      </c>
      <c r="B1199" s="9">
        <v>100.218002</v>
      </c>
      <c r="C1199">
        <v>69210000</v>
      </c>
      <c r="D1199" s="107">
        <f t="shared" si="109"/>
        <v>-1.6489093446504732E-2</v>
      </c>
      <c r="H1199" s="90">
        <v>43651</v>
      </c>
      <c r="I1199" s="54">
        <v>145.14999399999999</v>
      </c>
      <c r="J1199" s="54">
        <v>1480300</v>
      </c>
      <c r="K1199" s="107">
        <f t="shared" si="114"/>
        <v>-3.1966925193258944E-2</v>
      </c>
      <c r="O1199" s="90">
        <v>44795</v>
      </c>
      <c r="P1199" s="54">
        <v>5.78</v>
      </c>
      <c r="Q1199" s="54">
        <v>4383500</v>
      </c>
      <c r="R1199" s="107">
        <f t="shared" si="110"/>
        <v>-1.903114186851218E-2</v>
      </c>
      <c r="W1199" s="90">
        <v>43010</v>
      </c>
      <c r="X1199" s="54">
        <v>40.900565999999998</v>
      </c>
      <c r="Y1199" s="54">
        <v>628520</v>
      </c>
      <c r="Z1199" s="107">
        <f t="shared" si="111"/>
        <v>1.3245024530956551E-2</v>
      </c>
      <c r="AE1199" s="90">
        <v>43010</v>
      </c>
      <c r="AF1199" s="54">
        <v>35.674624999999999</v>
      </c>
      <c r="AG1199" s="54">
        <v>7243800</v>
      </c>
      <c r="AH1199" s="107">
        <f t="shared" si="112"/>
        <v>-5.1647354387052147E-4</v>
      </c>
      <c r="AL1199" s="10">
        <v>43374</v>
      </c>
      <c r="AM1199">
        <v>2924.5900879999999</v>
      </c>
      <c r="AN1199">
        <v>3375890000</v>
      </c>
      <c r="AO1199" s="107">
        <f t="shared" si="113"/>
        <v>-3.9669012240728385E-4</v>
      </c>
    </row>
    <row r="1200" spans="1:41" x14ac:dyDescent="0.15">
      <c r="A1200" s="10">
        <v>43375</v>
      </c>
      <c r="B1200" s="9">
        <v>98.565498000000005</v>
      </c>
      <c r="C1200">
        <v>108014000</v>
      </c>
      <c r="D1200" s="107">
        <f t="shared" si="109"/>
        <v>-9.4099661526592104E-3</v>
      </c>
      <c r="H1200" s="90">
        <v>43654</v>
      </c>
      <c r="I1200" s="54">
        <v>140.509995</v>
      </c>
      <c r="J1200" s="54">
        <v>1185100</v>
      </c>
      <c r="K1200" s="107">
        <f t="shared" si="114"/>
        <v>4.8395155091991882E-2</v>
      </c>
      <c r="O1200" s="90">
        <v>44796</v>
      </c>
      <c r="P1200" s="54">
        <v>5.67</v>
      </c>
      <c r="Q1200" s="54">
        <v>3120700</v>
      </c>
      <c r="R1200" s="107">
        <f t="shared" si="110"/>
        <v>4.2328042328042326E-2</v>
      </c>
      <c r="W1200" s="90">
        <v>43011</v>
      </c>
      <c r="X1200" s="54">
        <v>41.442295000000001</v>
      </c>
      <c r="Y1200" s="54">
        <v>395540</v>
      </c>
      <c r="Z1200" s="107">
        <f t="shared" si="111"/>
        <v>-0.17647060810700754</v>
      </c>
      <c r="AE1200" s="90">
        <v>43011</v>
      </c>
      <c r="AF1200" s="54">
        <v>35.656199999999998</v>
      </c>
      <c r="AG1200" s="54">
        <v>5107000</v>
      </c>
      <c r="AH1200" s="107">
        <f t="shared" si="112"/>
        <v>-1.2917248613143473E-3</v>
      </c>
      <c r="AL1200" s="10">
        <v>43375</v>
      </c>
      <c r="AM1200">
        <v>2923.429932</v>
      </c>
      <c r="AN1200">
        <v>3432620000</v>
      </c>
      <c r="AO1200" s="107">
        <f t="shared" si="113"/>
        <v>7.1151970404059739E-4</v>
      </c>
    </row>
    <row r="1201" spans="1:41" x14ac:dyDescent="0.15">
      <c r="A1201" s="10">
        <v>43376</v>
      </c>
      <c r="B1201" s="9">
        <v>97.638000000000005</v>
      </c>
      <c r="C1201">
        <v>105062000</v>
      </c>
      <c r="D1201" s="107">
        <f t="shared" si="109"/>
        <v>-2.2194217415350659E-2</v>
      </c>
      <c r="H1201" s="90">
        <v>43655</v>
      </c>
      <c r="I1201" s="54">
        <v>147.30999800000001</v>
      </c>
      <c r="J1201" s="54">
        <v>1289700</v>
      </c>
      <c r="K1201" s="107">
        <f t="shared" si="114"/>
        <v>1.9482689830733646E-2</v>
      </c>
      <c r="O1201" s="90">
        <v>44797</v>
      </c>
      <c r="P1201" s="54">
        <v>5.91</v>
      </c>
      <c r="Q1201" s="54">
        <v>3155000</v>
      </c>
      <c r="R1201" s="107">
        <f t="shared" si="110"/>
        <v>1.3536379018612488E-2</v>
      </c>
      <c r="W1201" s="90">
        <v>43012</v>
      </c>
      <c r="X1201" s="54">
        <v>34.128948000000001</v>
      </c>
      <c r="Y1201" s="54">
        <v>2453450</v>
      </c>
      <c r="Z1201" s="107">
        <f t="shared" si="111"/>
        <v>2.6456719380860694E-3</v>
      </c>
      <c r="AE1201" s="90">
        <v>43012</v>
      </c>
      <c r="AF1201" s="54">
        <v>35.610142000000003</v>
      </c>
      <c r="AG1201" s="54">
        <v>5630400</v>
      </c>
      <c r="AH1201" s="107">
        <f t="shared" si="112"/>
        <v>8.5362759856446591E-3</v>
      </c>
      <c r="AL1201" s="10">
        <v>43376</v>
      </c>
      <c r="AM1201">
        <v>2925.51001</v>
      </c>
      <c r="AN1201">
        <v>3625510000</v>
      </c>
      <c r="AO1201" s="107">
        <f t="shared" si="113"/>
        <v>-8.1694825580173047E-3</v>
      </c>
    </row>
    <row r="1202" spans="1:41" x14ac:dyDescent="0.15">
      <c r="A1202" s="10">
        <v>43377</v>
      </c>
      <c r="B1202" s="9">
        <v>95.471001000000001</v>
      </c>
      <c r="C1202">
        <v>145140000</v>
      </c>
      <c r="D1202" s="107">
        <f t="shared" si="109"/>
        <v>-1.0353960780195348E-2</v>
      </c>
      <c r="H1202" s="90">
        <v>43656</v>
      </c>
      <c r="I1202" s="54">
        <v>150.179993</v>
      </c>
      <c r="J1202" s="54">
        <v>1559100</v>
      </c>
      <c r="K1202" s="107">
        <f t="shared" si="114"/>
        <v>0</v>
      </c>
      <c r="O1202" s="90">
        <v>44798</v>
      </c>
      <c r="P1202" s="54">
        <v>5.99</v>
      </c>
      <c r="Q1202" s="54">
        <v>2535500</v>
      </c>
      <c r="R1202" s="107">
        <f t="shared" si="110"/>
        <v>-7.5125208681135258E-2</v>
      </c>
      <c r="W1202" s="90">
        <v>43013</v>
      </c>
      <c r="X1202" s="54">
        <v>34.219242000000001</v>
      </c>
      <c r="Y1202" s="54">
        <v>765270</v>
      </c>
      <c r="Z1202" s="107">
        <f t="shared" si="111"/>
        <v>3.9577849211271277E-2</v>
      </c>
      <c r="AE1202" s="90">
        <v>43013</v>
      </c>
      <c r="AF1202" s="54">
        <v>35.914119999999997</v>
      </c>
      <c r="AG1202" s="54">
        <v>5452500</v>
      </c>
      <c r="AH1202" s="107">
        <f t="shared" si="112"/>
        <v>-4.6169584553372722E-3</v>
      </c>
      <c r="AL1202" s="10">
        <v>43377</v>
      </c>
      <c r="AM1202">
        <v>2901.610107</v>
      </c>
      <c r="AN1202">
        <v>3510370000</v>
      </c>
      <c r="AO1202" s="107">
        <f t="shared" si="113"/>
        <v>-5.5279787457674923E-3</v>
      </c>
    </row>
    <row r="1203" spans="1:41" x14ac:dyDescent="0.15">
      <c r="A1203" s="10">
        <v>43378</v>
      </c>
      <c r="B1203" s="9">
        <v>94.482498000000007</v>
      </c>
      <c r="C1203">
        <v>136446000</v>
      </c>
      <c r="D1203" s="107">
        <f t="shared" si="109"/>
        <v>-1.3351647413047951E-2</v>
      </c>
      <c r="H1203" s="90">
        <v>43657</v>
      </c>
      <c r="I1203" s="54">
        <v>150.179993</v>
      </c>
      <c r="J1203" s="54">
        <v>1012900</v>
      </c>
      <c r="K1203" s="107">
        <f t="shared" si="114"/>
        <v>-4.6605409017419497E-4</v>
      </c>
      <c r="O1203" s="90">
        <v>44799</v>
      </c>
      <c r="P1203" s="54">
        <v>5.54</v>
      </c>
      <c r="Q1203" s="54">
        <v>3104500</v>
      </c>
      <c r="R1203" s="107">
        <f t="shared" si="110"/>
        <v>-1.6245487364620947E-2</v>
      </c>
      <c r="W1203" s="90">
        <v>43014</v>
      </c>
      <c r="X1203" s="54">
        <v>35.573566</v>
      </c>
      <c r="Y1203" s="54">
        <v>1163810</v>
      </c>
      <c r="Z1203" s="107">
        <f t="shared" si="111"/>
        <v>-2.5380784147419955E-2</v>
      </c>
      <c r="AE1203" s="90">
        <v>43014</v>
      </c>
      <c r="AF1203" s="54">
        <v>35.748305999999999</v>
      </c>
      <c r="AG1203" s="54">
        <v>7466700</v>
      </c>
      <c r="AH1203" s="107">
        <f t="shared" si="112"/>
        <v>4.6383736337043402E-3</v>
      </c>
      <c r="AL1203" s="10">
        <v>43378</v>
      </c>
      <c r="AM1203">
        <v>2885.570068</v>
      </c>
      <c r="AN1203">
        <v>3340820000</v>
      </c>
      <c r="AO1203" s="107">
        <f t="shared" si="113"/>
        <v>-3.951163801717561E-4</v>
      </c>
    </row>
    <row r="1204" spans="1:41" x14ac:dyDescent="0.15">
      <c r="A1204" s="10">
        <v>43381</v>
      </c>
      <c r="B1204" s="9">
        <v>93.221001000000001</v>
      </c>
      <c r="C1204">
        <v>147864000</v>
      </c>
      <c r="D1204" s="107">
        <f t="shared" si="109"/>
        <v>3.1645015268608745E-3</v>
      </c>
      <c r="H1204" s="90">
        <v>43658</v>
      </c>
      <c r="I1204" s="54">
        <v>150.11000100000001</v>
      </c>
      <c r="J1204" s="54">
        <v>584700</v>
      </c>
      <c r="K1204" s="107">
        <f t="shared" si="114"/>
        <v>6.0622409828641199E-3</v>
      </c>
      <c r="O1204" s="90">
        <v>44802</v>
      </c>
      <c r="P1204" s="54">
        <v>5.45</v>
      </c>
      <c r="Q1204" s="54">
        <v>2134200</v>
      </c>
      <c r="R1204" s="107">
        <f t="shared" si="110"/>
        <v>-2.0183486238532167E-2</v>
      </c>
      <c r="W1204" s="90">
        <v>43017</v>
      </c>
      <c r="X1204" s="54">
        <v>34.670681000000002</v>
      </c>
      <c r="Y1204" s="54">
        <v>344240</v>
      </c>
      <c r="Z1204" s="107">
        <f t="shared" si="111"/>
        <v>-2.0833308696763031E-2</v>
      </c>
      <c r="AE1204" s="90">
        <v>43017</v>
      </c>
      <c r="AF1204" s="54">
        <v>35.914119999999997</v>
      </c>
      <c r="AG1204" s="54">
        <v>4983700</v>
      </c>
      <c r="AH1204" s="107">
        <f t="shared" si="112"/>
        <v>-3.8474004096437087E-3</v>
      </c>
      <c r="AL1204" s="10">
        <v>43381</v>
      </c>
      <c r="AM1204">
        <v>2884.429932</v>
      </c>
      <c r="AN1204">
        <v>3381820000</v>
      </c>
      <c r="AO1204" s="107">
        <f t="shared" si="113"/>
        <v>-1.4179037440387177E-3</v>
      </c>
    </row>
    <row r="1205" spans="1:41" x14ac:dyDescent="0.15">
      <c r="A1205" s="10">
        <v>43382</v>
      </c>
      <c r="B1205" s="9">
        <v>93.515998999999994</v>
      </c>
      <c r="C1205">
        <v>95458000</v>
      </c>
      <c r="D1205" s="107">
        <f t="shared" si="109"/>
        <v>-6.152425319222643E-2</v>
      </c>
      <c r="H1205" s="90">
        <v>43661</v>
      </c>
      <c r="I1205" s="54">
        <v>151.020004</v>
      </c>
      <c r="J1205" s="54">
        <v>898100</v>
      </c>
      <c r="K1205" s="107">
        <f t="shared" si="114"/>
        <v>-7.0852004480148612E-3</v>
      </c>
      <c r="O1205" s="90">
        <v>44803</v>
      </c>
      <c r="P1205" s="54">
        <v>5.34</v>
      </c>
      <c r="Q1205" s="54">
        <v>2300400</v>
      </c>
      <c r="R1205" s="107">
        <f t="shared" si="110"/>
        <v>-5.9925093632958837E-2</v>
      </c>
      <c r="W1205" s="90">
        <v>43018</v>
      </c>
      <c r="X1205" s="54">
        <v>33.948376000000003</v>
      </c>
      <c r="Y1205" s="54">
        <v>592570</v>
      </c>
      <c r="Z1205" s="107">
        <f t="shared" si="111"/>
        <v>-1.8617061387560918E-2</v>
      </c>
      <c r="AE1205" s="90">
        <v>43018</v>
      </c>
      <c r="AF1205" s="54">
        <v>35.775944000000003</v>
      </c>
      <c r="AG1205" s="54">
        <v>6012700</v>
      </c>
      <c r="AH1205" s="107">
        <f t="shared" si="112"/>
        <v>-1.3645426099727964E-2</v>
      </c>
      <c r="AL1205" s="10">
        <v>43382</v>
      </c>
      <c r="AM1205">
        <v>2880.3400879999999</v>
      </c>
      <c r="AN1205">
        <v>3531690000</v>
      </c>
      <c r="AO1205" s="107">
        <f t="shared" si="113"/>
        <v>-3.2864228913235149E-2</v>
      </c>
    </row>
    <row r="1206" spans="1:41" x14ac:dyDescent="0.15">
      <c r="A1206" s="10">
        <v>43383</v>
      </c>
      <c r="B1206" s="9">
        <v>87.762496999999996</v>
      </c>
      <c r="C1206">
        <v>219778000</v>
      </c>
      <c r="D1206" s="107">
        <f t="shared" si="109"/>
        <v>-2.0447173466361157E-2</v>
      </c>
      <c r="H1206" s="90">
        <v>43662</v>
      </c>
      <c r="I1206" s="54">
        <v>149.949997</v>
      </c>
      <c r="J1206" s="54">
        <v>711800</v>
      </c>
      <c r="K1206" s="107">
        <f t="shared" si="114"/>
        <v>1.3671244021432161E-2</v>
      </c>
      <c r="O1206" s="90">
        <v>44804</v>
      </c>
      <c r="P1206" s="54">
        <v>5.0199999999999996</v>
      </c>
      <c r="Q1206" s="54">
        <v>3618700</v>
      </c>
      <c r="R1206" s="107">
        <f t="shared" si="110"/>
        <v>-2.390438247011939E-2</v>
      </c>
      <c r="W1206" s="90">
        <v>43019</v>
      </c>
      <c r="X1206" s="54">
        <v>33.316357000000004</v>
      </c>
      <c r="Y1206" s="54">
        <v>715650</v>
      </c>
      <c r="Z1206" s="107">
        <f t="shared" si="111"/>
        <v>1.3550160961475877E-2</v>
      </c>
      <c r="AE1206" s="90">
        <v>43019</v>
      </c>
      <c r="AF1206" s="54">
        <v>35.287765999999998</v>
      </c>
      <c r="AG1206" s="54">
        <v>11038600</v>
      </c>
      <c r="AH1206" s="107">
        <f t="shared" si="112"/>
        <v>-5.7428401673259577E-3</v>
      </c>
      <c r="AL1206" s="10">
        <v>43383</v>
      </c>
      <c r="AM1206">
        <v>2785.679932</v>
      </c>
      <c r="AN1206">
        <v>4554260000</v>
      </c>
      <c r="AO1206" s="107">
        <f t="shared" si="113"/>
        <v>-2.0573007811006461E-2</v>
      </c>
    </row>
    <row r="1207" spans="1:41" x14ac:dyDescent="0.15">
      <c r="A1207" s="10">
        <v>43384</v>
      </c>
      <c r="B1207" s="9">
        <v>85.968001999999998</v>
      </c>
      <c r="C1207">
        <v>278718000</v>
      </c>
      <c r="D1207" s="107">
        <f t="shared" si="109"/>
        <v>4.0276543823828836E-2</v>
      </c>
      <c r="H1207" s="90">
        <v>43663</v>
      </c>
      <c r="I1207" s="54">
        <v>152</v>
      </c>
      <c r="J1207" s="54">
        <v>1163400</v>
      </c>
      <c r="K1207" s="107">
        <f t="shared" si="114"/>
        <v>-5.855259210526309E-2</v>
      </c>
      <c r="O1207" s="90">
        <v>44805</v>
      </c>
      <c r="P1207" s="54">
        <v>4.9000000000000004</v>
      </c>
      <c r="Q1207" s="54">
        <v>3753400</v>
      </c>
      <c r="R1207" s="107">
        <f t="shared" si="110"/>
        <v>6.1224489795916881E-3</v>
      </c>
      <c r="W1207" s="90">
        <v>43020</v>
      </c>
      <c r="X1207" s="54">
        <v>33.767798999999997</v>
      </c>
      <c r="Y1207" s="54">
        <v>571830</v>
      </c>
      <c r="Z1207" s="107">
        <f t="shared" si="111"/>
        <v>1.8716618160396159E-2</v>
      </c>
      <c r="AE1207" s="90">
        <v>43020</v>
      </c>
      <c r="AF1207" s="54">
        <v>35.085113999999997</v>
      </c>
      <c r="AG1207" s="54">
        <v>10045700</v>
      </c>
      <c r="AH1207" s="107">
        <f t="shared" si="112"/>
        <v>6.8258578267694769E-3</v>
      </c>
      <c r="AL1207" s="10">
        <v>43384</v>
      </c>
      <c r="AM1207">
        <v>2728.3701169999999</v>
      </c>
      <c r="AN1207">
        <v>4914090000</v>
      </c>
      <c r="AO1207" s="107">
        <f t="shared" si="113"/>
        <v>1.4206197963573475E-2</v>
      </c>
    </row>
    <row r="1208" spans="1:41" x14ac:dyDescent="0.15">
      <c r="A1208" s="10">
        <v>43385</v>
      </c>
      <c r="B1208" s="9">
        <v>89.430496000000005</v>
      </c>
      <c r="C1208">
        <v>188892000</v>
      </c>
      <c r="D1208" s="107">
        <f t="shared" si="109"/>
        <v>-1.5464467512290359E-2</v>
      </c>
      <c r="H1208" s="90">
        <v>43664</v>
      </c>
      <c r="I1208" s="54">
        <v>143.10000600000001</v>
      </c>
      <c r="J1208" s="54">
        <v>3129700</v>
      </c>
      <c r="K1208" s="107">
        <f t="shared" si="114"/>
        <v>1.5932906389954926E-2</v>
      </c>
      <c r="O1208" s="90">
        <v>44806</v>
      </c>
      <c r="P1208" s="54">
        <v>4.93</v>
      </c>
      <c r="Q1208" s="54">
        <v>3190600</v>
      </c>
      <c r="R1208" s="107">
        <f t="shared" si="110"/>
        <v>3.4482758620689724E-2</v>
      </c>
      <c r="W1208" s="90">
        <v>43021</v>
      </c>
      <c r="X1208" s="54">
        <v>34.399818000000003</v>
      </c>
      <c r="Y1208" s="54">
        <v>514590</v>
      </c>
      <c r="Z1208" s="107">
        <f t="shared" si="111"/>
        <v>-7.8741695668274048E-3</v>
      </c>
      <c r="AE1208" s="90">
        <v>43021</v>
      </c>
      <c r="AF1208" s="54">
        <v>35.324599999999997</v>
      </c>
      <c r="AG1208" s="54">
        <v>9421300</v>
      </c>
      <c r="AH1208" s="107">
        <f t="shared" si="112"/>
        <v>-1.5123851367035868E-2</v>
      </c>
      <c r="AL1208" s="10">
        <v>43385</v>
      </c>
      <c r="AM1208">
        <v>2767.1298830000001</v>
      </c>
      <c r="AN1208">
        <v>4024010000</v>
      </c>
      <c r="AO1208" s="107">
        <f t="shared" si="113"/>
        <v>-5.9049790544292158E-3</v>
      </c>
    </row>
    <row r="1209" spans="1:41" x14ac:dyDescent="0.15">
      <c r="A1209" s="10">
        <v>43388</v>
      </c>
      <c r="B1209" s="9">
        <v>88.047500999999997</v>
      </c>
      <c r="C1209">
        <v>128744000</v>
      </c>
      <c r="D1209" s="107">
        <f t="shared" si="109"/>
        <v>3.3510320752885514E-2</v>
      </c>
      <c r="H1209" s="90">
        <v>43665</v>
      </c>
      <c r="I1209" s="54">
        <v>145.38000500000001</v>
      </c>
      <c r="J1209" s="54">
        <v>1910000</v>
      </c>
      <c r="K1209" s="107">
        <f t="shared" si="114"/>
        <v>-2.6138738955195917E-3</v>
      </c>
      <c r="O1209" s="90">
        <v>44810</v>
      </c>
      <c r="P1209" s="54">
        <v>5.0999999999999996</v>
      </c>
      <c r="Q1209" s="54">
        <v>3320400</v>
      </c>
      <c r="R1209" s="107">
        <f t="shared" si="110"/>
        <v>1.9607843137255054E-2</v>
      </c>
      <c r="W1209" s="90">
        <v>43024</v>
      </c>
      <c r="X1209" s="54">
        <v>34.128948000000001</v>
      </c>
      <c r="Y1209" s="54">
        <v>473910</v>
      </c>
      <c r="Z1209" s="107">
        <f t="shared" si="111"/>
        <v>-5.2908750659410586E-3</v>
      </c>
      <c r="AE1209" s="90">
        <v>43024</v>
      </c>
      <c r="AF1209" s="54">
        <v>34.790356000000003</v>
      </c>
      <c r="AG1209" s="54">
        <v>8646700</v>
      </c>
      <c r="AH1209" s="107">
        <f t="shared" si="112"/>
        <v>-7.413318794438406E-3</v>
      </c>
      <c r="AL1209" s="10">
        <v>43388</v>
      </c>
      <c r="AM1209">
        <v>2750.790039</v>
      </c>
      <c r="AN1209">
        <v>3327160000</v>
      </c>
      <c r="AO1209" s="107">
        <f t="shared" si="113"/>
        <v>2.1495600231814072E-2</v>
      </c>
    </row>
    <row r="1210" spans="1:41" x14ac:dyDescent="0.15">
      <c r="A1210" s="10">
        <v>43389</v>
      </c>
      <c r="B1210" s="9">
        <v>90.998001000000002</v>
      </c>
      <c r="C1210">
        <v>117198000</v>
      </c>
      <c r="D1210" s="107">
        <f t="shared" si="109"/>
        <v>6.4671860209324361E-3</v>
      </c>
      <c r="H1210" s="90">
        <v>43668</v>
      </c>
      <c r="I1210" s="54">
        <v>145</v>
      </c>
      <c r="J1210" s="54">
        <v>921800</v>
      </c>
      <c r="K1210" s="107">
        <f t="shared" si="114"/>
        <v>-1.2413310344827622E-3</v>
      </c>
      <c r="O1210" s="90">
        <v>44811</v>
      </c>
      <c r="P1210" s="54">
        <v>5.2</v>
      </c>
      <c r="Q1210" s="54">
        <v>2318600</v>
      </c>
      <c r="R1210" s="107">
        <f t="shared" si="110"/>
        <v>0</v>
      </c>
      <c r="W1210" s="90">
        <v>43025</v>
      </c>
      <c r="X1210" s="54">
        <v>33.948376000000003</v>
      </c>
      <c r="Y1210" s="54">
        <v>457830</v>
      </c>
      <c r="Z1210" s="107">
        <f t="shared" si="111"/>
        <v>-1.5957552726528101E-2</v>
      </c>
      <c r="AE1210" s="90">
        <v>43025</v>
      </c>
      <c r="AF1210" s="54">
        <v>34.532443999999998</v>
      </c>
      <c r="AG1210" s="54">
        <v>12012700</v>
      </c>
      <c r="AH1210" s="107">
        <f t="shared" si="112"/>
        <v>1.2803582625081633E-2</v>
      </c>
      <c r="AL1210" s="10">
        <v>43389</v>
      </c>
      <c r="AM1210">
        <v>2809.919922</v>
      </c>
      <c r="AN1210">
        <v>3460260000</v>
      </c>
      <c r="AO1210" s="107">
        <f t="shared" si="113"/>
        <v>-2.5266236039023227E-4</v>
      </c>
    </row>
    <row r="1211" spans="1:41" x14ac:dyDescent="0.15">
      <c r="A1211" s="10">
        <v>43390</v>
      </c>
      <c r="B1211" s="9">
        <v>91.586501999999996</v>
      </c>
      <c r="C1211">
        <v>105904000</v>
      </c>
      <c r="D1211" s="107">
        <f t="shared" si="109"/>
        <v>-3.3307298929267981E-2</v>
      </c>
      <c r="H1211" s="90">
        <v>43669</v>
      </c>
      <c r="I1211" s="54">
        <v>144.820007</v>
      </c>
      <c r="J1211" s="54">
        <v>1032600</v>
      </c>
      <c r="K1211" s="107">
        <f t="shared" si="114"/>
        <v>-3.2247015427916748E-2</v>
      </c>
      <c r="O1211" s="90">
        <v>44812</v>
      </c>
      <c r="P1211" s="54">
        <v>5.2</v>
      </c>
      <c r="Q1211" s="54">
        <v>2181200</v>
      </c>
      <c r="R1211" s="107">
        <f t="shared" si="110"/>
        <v>6.5384615384615374E-2</v>
      </c>
      <c r="W1211" s="90">
        <v>43026</v>
      </c>
      <c r="X1211" s="54">
        <v>33.406643000000003</v>
      </c>
      <c r="Y1211" s="54">
        <v>436900</v>
      </c>
      <c r="Z1211" s="107">
        <f t="shared" si="111"/>
        <v>-8.1079382923929799E-3</v>
      </c>
      <c r="AE1211" s="90">
        <v>43026</v>
      </c>
      <c r="AF1211" s="54">
        <v>34.974583000000003</v>
      </c>
      <c r="AG1211" s="54">
        <v>16937800</v>
      </c>
      <c r="AH1211" s="107">
        <f t="shared" si="112"/>
        <v>-1.7908948335424113E-2</v>
      </c>
      <c r="AL1211" s="10">
        <v>43390</v>
      </c>
      <c r="AM1211">
        <v>2809.209961</v>
      </c>
      <c r="AN1211">
        <v>3347090000</v>
      </c>
      <c r="AO1211" s="107">
        <f t="shared" si="113"/>
        <v>-1.4391922484002562E-2</v>
      </c>
    </row>
    <row r="1212" spans="1:41" x14ac:dyDescent="0.15">
      <c r="A1212" s="10">
        <v>43391</v>
      </c>
      <c r="B1212" s="9">
        <v>88.536002999999994</v>
      </c>
      <c r="C1212">
        <v>117480000</v>
      </c>
      <c r="D1212" s="107">
        <f t="shared" si="109"/>
        <v>-3.7781579093874029E-3</v>
      </c>
      <c r="H1212" s="90">
        <v>43670</v>
      </c>
      <c r="I1212" s="54">
        <v>140.14999399999999</v>
      </c>
      <c r="J1212" s="54">
        <v>2283300</v>
      </c>
      <c r="K1212" s="107">
        <f t="shared" si="114"/>
        <v>-3.9671767663436164E-2</v>
      </c>
      <c r="O1212" s="90">
        <v>44813</v>
      </c>
      <c r="P1212" s="54">
        <v>5.54</v>
      </c>
      <c r="Q1212" s="54">
        <v>2119200</v>
      </c>
      <c r="R1212" s="107">
        <f t="shared" si="110"/>
        <v>1.9855595667870096E-2</v>
      </c>
      <c r="W1212" s="90">
        <v>43027</v>
      </c>
      <c r="X1212" s="54">
        <v>33.135784000000001</v>
      </c>
      <c r="Y1212" s="54">
        <v>494380</v>
      </c>
      <c r="Z1212" s="107">
        <f t="shared" si="111"/>
        <v>2.9972551728367103E-2</v>
      </c>
      <c r="AE1212" s="90">
        <v>43027</v>
      </c>
      <c r="AF1212" s="54">
        <v>34.348224999999999</v>
      </c>
      <c r="AG1212" s="54">
        <v>29099300</v>
      </c>
      <c r="AH1212" s="107">
        <f t="shared" si="112"/>
        <v>8.5814332472784471E-3</v>
      </c>
      <c r="AL1212" s="10">
        <v>43391</v>
      </c>
      <c r="AM1212">
        <v>2768.780029</v>
      </c>
      <c r="AN1212">
        <v>3639300000</v>
      </c>
      <c r="AO1212" s="107">
        <f t="shared" si="113"/>
        <v>-3.6116989776224795E-4</v>
      </c>
    </row>
    <row r="1213" spans="1:41" x14ac:dyDescent="0.15">
      <c r="A1213" s="10">
        <v>43392</v>
      </c>
      <c r="B1213" s="9">
        <v>88.201499999999996</v>
      </c>
      <c r="C1213">
        <v>118144000</v>
      </c>
      <c r="D1213" s="107">
        <f t="shared" si="109"/>
        <v>1.4325107849639807E-2</v>
      </c>
      <c r="H1213" s="90">
        <v>43671</v>
      </c>
      <c r="I1213" s="54">
        <v>134.58999600000001</v>
      </c>
      <c r="J1213" s="54">
        <v>2221000</v>
      </c>
      <c r="K1213" s="107">
        <f t="shared" si="114"/>
        <v>2.5782020232766767E-2</v>
      </c>
      <c r="O1213" s="90">
        <v>44816</v>
      </c>
      <c r="P1213" s="54">
        <v>5.65</v>
      </c>
      <c r="Q1213" s="54">
        <v>2064000</v>
      </c>
      <c r="R1213" s="107">
        <f t="shared" si="110"/>
        <v>-0.13274336283185839</v>
      </c>
      <c r="W1213" s="90">
        <v>43028</v>
      </c>
      <c r="X1213" s="54">
        <v>34.128948000000001</v>
      </c>
      <c r="Y1213" s="54">
        <v>393630</v>
      </c>
      <c r="Z1213" s="107">
        <f t="shared" si="111"/>
        <v>-1.3227334168050109E-2</v>
      </c>
      <c r="AE1213" s="90">
        <v>43028</v>
      </c>
      <c r="AF1213" s="54">
        <v>34.642982000000003</v>
      </c>
      <c r="AG1213" s="54">
        <v>15105900</v>
      </c>
      <c r="AH1213" s="107">
        <f t="shared" si="112"/>
        <v>-2.0739063398179991E-2</v>
      </c>
      <c r="AL1213" s="10">
        <v>43392</v>
      </c>
      <c r="AM1213">
        <v>2767.780029</v>
      </c>
      <c r="AN1213">
        <v>3593940000</v>
      </c>
      <c r="AO1213" s="107">
        <f t="shared" si="113"/>
        <v>-4.2995273740376039E-3</v>
      </c>
    </row>
    <row r="1214" spans="1:41" x14ac:dyDescent="0.15">
      <c r="A1214" s="10">
        <v>43395</v>
      </c>
      <c r="B1214" s="9">
        <v>89.464995999999999</v>
      </c>
      <c r="C1214">
        <v>90000000</v>
      </c>
      <c r="D1214" s="107">
        <f t="shared" si="109"/>
        <v>-1.1512860292309246E-2</v>
      </c>
      <c r="H1214" s="90">
        <v>43672</v>
      </c>
      <c r="I1214" s="54">
        <v>138.05999800000001</v>
      </c>
      <c r="J1214" s="54">
        <v>1799000</v>
      </c>
      <c r="K1214" s="107">
        <f t="shared" si="114"/>
        <v>-2.940748992333031E-2</v>
      </c>
      <c r="O1214" s="90">
        <v>44817</v>
      </c>
      <c r="P1214" s="54">
        <v>4.9000000000000004</v>
      </c>
      <c r="Q1214" s="54">
        <v>3424500</v>
      </c>
      <c r="R1214" s="107">
        <f t="shared" si="110"/>
        <v>0</v>
      </c>
      <c r="W1214" s="90">
        <v>43031</v>
      </c>
      <c r="X1214" s="54">
        <v>33.677512999999998</v>
      </c>
      <c r="Y1214" s="54">
        <v>477360</v>
      </c>
      <c r="Z1214" s="107">
        <f t="shared" si="111"/>
        <v>0</v>
      </c>
      <c r="AE1214" s="90">
        <v>43031</v>
      </c>
      <c r="AF1214" s="54">
        <v>33.924518999999997</v>
      </c>
      <c r="AG1214" s="54">
        <v>10374300</v>
      </c>
      <c r="AH1214" s="107">
        <f t="shared" si="112"/>
        <v>-2.4439255866823828E-3</v>
      </c>
      <c r="AL1214" s="10">
        <v>43395</v>
      </c>
      <c r="AM1214">
        <v>2755.8798830000001</v>
      </c>
      <c r="AN1214">
        <v>3331270000</v>
      </c>
      <c r="AO1214" s="107">
        <f t="shared" si="113"/>
        <v>-5.5118302120862328E-3</v>
      </c>
    </row>
    <row r="1215" spans="1:41" x14ac:dyDescent="0.15">
      <c r="A1215" s="10">
        <v>43396</v>
      </c>
      <c r="B1215" s="9">
        <v>88.434997999999993</v>
      </c>
      <c r="C1215">
        <v>134478000</v>
      </c>
      <c r="D1215" s="107">
        <f t="shared" si="109"/>
        <v>-5.908293230243522E-2</v>
      </c>
      <c r="H1215" s="90">
        <v>43675</v>
      </c>
      <c r="I1215" s="54">
        <v>134</v>
      </c>
      <c r="J1215" s="54">
        <v>1733200</v>
      </c>
      <c r="K1215" s="107">
        <f t="shared" si="114"/>
        <v>-1.1567186567164156E-2</v>
      </c>
      <c r="O1215" s="90">
        <v>44818</v>
      </c>
      <c r="P1215" s="54">
        <v>4.9000000000000004</v>
      </c>
      <c r="Q1215" s="54">
        <v>3959400</v>
      </c>
      <c r="R1215" s="107">
        <f t="shared" si="110"/>
        <v>6.1224489795916881E-3</v>
      </c>
      <c r="W1215" s="90">
        <v>43032</v>
      </c>
      <c r="X1215" s="54">
        <v>33.677512999999998</v>
      </c>
      <c r="Y1215" s="54">
        <v>361570</v>
      </c>
      <c r="Z1215" s="107">
        <f t="shared" si="111"/>
        <v>-5.3617973512473105E-3</v>
      </c>
      <c r="AE1215" s="90">
        <v>43032</v>
      </c>
      <c r="AF1215" s="54">
        <v>33.841610000000003</v>
      </c>
      <c r="AG1215" s="54">
        <v>8533000</v>
      </c>
      <c r="AH1215" s="107">
        <f t="shared" si="112"/>
        <v>-1.6331078810967181E-3</v>
      </c>
      <c r="AL1215" s="10">
        <v>43396</v>
      </c>
      <c r="AM1215">
        <v>2740.6899410000001</v>
      </c>
      <c r="AN1215">
        <v>4373710000</v>
      </c>
      <c r="AO1215" s="107">
        <f t="shared" si="113"/>
        <v>-3.0864433708665207E-2</v>
      </c>
    </row>
    <row r="1216" spans="1:41" x14ac:dyDescent="0.15">
      <c r="A1216" s="10">
        <v>43397</v>
      </c>
      <c r="B1216" s="9">
        <v>83.209998999999996</v>
      </c>
      <c r="C1216">
        <v>138568000</v>
      </c>
      <c r="D1216" s="107">
        <f t="shared" si="109"/>
        <v>7.0886901464810803E-2</v>
      </c>
      <c r="H1216" s="90">
        <v>43676</v>
      </c>
      <c r="I1216" s="54">
        <v>132.449997</v>
      </c>
      <c r="J1216" s="54">
        <v>1598600</v>
      </c>
      <c r="K1216" s="107">
        <f t="shared" si="114"/>
        <v>-9.7394717192783586E-3</v>
      </c>
      <c r="O1216" s="90">
        <v>44819</v>
      </c>
      <c r="P1216" s="54">
        <v>4.93</v>
      </c>
      <c r="Q1216" s="54">
        <v>2664200</v>
      </c>
      <c r="R1216" s="107">
        <f t="shared" si="110"/>
        <v>-3.0425963488843744E-2</v>
      </c>
      <c r="W1216" s="90">
        <v>43033</v>
      </c>
      <c r="X1216" s="54">
        <v>33.496941</v>
      </c>
      <c r="Y1216" s="54">
        <v>285070</v>
      </c>
      <c r="Z1216" s="107">
        <f t="shared" si="111"/>
        <v>5.3907011986555897E-3</v>
      </c>
      <c r="AE1216" s="90">
        <v>43033</v>
      </c>
      <c r="AF1216" s="54">
        <v>33.786343000000002</v>
      </c>
      <c r="AG1216" s="54">
        <v>8030700</v>
      </c>
      <c r="AH1216" s="107">
        <f t="shared" si="112"/>
        <v>5.9979264402778565E-3</v>
      </c>
      <c r="AL1216" s="10">
        <v>43397</v>
      </c>
      <c r="AM1216">
        <v>2656.1000979999999</v>
      </c>
      <c r="AN1216">
        <v>4738670000</v>
      </c>
      <c r="AO1216" s="107">
        <f t="shared" si="113"/>
        <v>1.8625039785680642E-2</v>
      </c>
    </row>
    <row r="1217" spans="1:41" x14ac:dyDescent="0.15">
      <c r="A1217" s="10">
        <v>43398</v>
      </c>
      <c r="B1217" s="9">
        <v>89.108497999999997</v>
      </c>
      <c r="C1217">
        <v>205714000</v>
      </c>
      <c r="D1217" s="107">
        <f t="shared" si="109"/>
        <v>-7.819675066232179E-2</v>
      </c>
      <c r="H1217" s="90">
        <v>43677</v>
      </c>
      <c r="I1217" s="54">
        <v>131.16000399999999</v>
      </c>
      <c r="J1217" s="54">
        <v>2561000</v>
      </c>
      <c r="K1217" s="107">
        <f t="shared" si="114"/>
        <v>-1.1893854471062504E-2</v>
      </c>
      <c r="O1217" s="90">
        <v>44820</v>
      </c>
      <c r="P1217" s="54">
        <v>4.78</v>
      </c>
      <c r="Q1217" s="54">
        <v>5004700</v>
      </c>
      <c r="R1217" s="107">
        <f t="shared" si="110"/>
        <v>4.8117154811715412E-2</v>
      </c>
      <c r="W1217" s="90">
        <v>43034</v>
      </c>
      <c r="X1217" s="54">
        <v>33.677512999999998</v>
      </c>
      <c r="Y1217" s="54">
        <v>288760</v>
      </c>
      <c r="Z1217" s="107">
        <f t="shared" si="111"/>
        <v>-2.6810174492396532E-3</v>
      </c>
      <c r="AE1217" s="90">
        <v>43034</v>
      </c>
      <c r="AF1217" s="54">
        <v>33.988990999999999</v>
      </c>
      <c r="AG1217" s="54">
        <v>7635200</v>
      </c>
      <c r="AH1217" s="107">
        <f t="shared" si="112"/>
        <v>-2.7098774423753857E-3</v>
      </c>
      <c r="AL1217" s="10">
        <v>43398</v>
      </c>
      <c r="AM1217">
        <v>2705.570068</v>
      </c>
      <c r="AN1217">
        <v>4663930000</v>
      </c>
      <c r="AO1217" s="107">
        <f t="shared" si="113"/>
        <v>-1.7327264059605163E-2</v>
      </c>
    </row>
    <row r="1218" spans="1:41" x14ac:dyDescent="0.15">
      <c r="A1218" s="10">
        <v>43399</v>
      </c>
      <c r="B1218" s="9">
        <v>82.140502999999995</v>
      </c>
      <c r="C1218">
        <v>299276000</v>
      </c>
      <c r="D1218" s="107">
        <f t="shared" si="109"/>
        <v>-6.3263588731615084E-2</v>
      </c>
      <c r="H1218" s="90">
        <v>43678</v>
      </c>
      <c r="I1218" s="54">
        <v>129.60000600000001</v>
      </c>
      <c r="J1218" s="54">
        <v>5399700</v>
      </c>
      <c r="K1218" s="107">
        <f t="shared" si="114"/>
        <v>-1.7438347958101286E-2</v>
      </c>
      <c r="O1218" s="90">
        <v>44823</v>
      </c>
      <c r="P1218" s="54">
        <v>5.01</v>
      </c>
      <c r="Q1218" s="54">
        <v>4300800</v>
      </c>
      <c r="R1218" s="107">
        <f t="shared" si="110"/>
        <v>-5.7884231536926123E-2</v>
      </c>
      <c r="W1218" s="90">
        <v>43035</v>
      </c>
      <c r="X1218" s="54">
        <v>33.587223000000002</v>
      </c>
      <c r="Y1218" s="54">
        <v>321080</v>
      </c>
      <c r="Z1218" s="107">
        <f t="shared" si="111"/>
        <v>-0.18279573157923779</v>
      </c>
      <c r="AE1218" s="90">
        <v>43035</v>
      </c>
      <c r="AF1218" s="54">
        <v>33.896884999999997</v>
      </c>
      <c r="AG1218" s="54">
        <v>10880100</v>
      </c>
      <c r="AH1218" s="107">
        <f t="shared" si="112"/>
        <v>5.4346881726743401E-3</v>
      </c>
      <c r="AL1218" s="10">
        <v>43399</v>
      </c>
      <c r="AM1218">
        <v>2658.6899410000001</v>
      </c>
      <c r="AN1218">
        <v>4804330000</v>
      </c>
      <c r="AO1218" s="107">
        <f t="shared" si="113"/>
        <v>-6.5595994219019849E-3</v>
      </c>
    </row>
    <row r="1219" spans="1:41" x14ac:dyDescent="0.15">
      <c r="A1219" s="10">
        <v>43402</v>
      </c>
      <c r="B1219" s="9">
        <v>76.944000000000003</v>
      </c>
      <c r="C1219">
        <v>277322000</v>
      </c>
      <c r="D1219" s="107">
        <f t="shared" ref="D1219:D1282" si="115">B1220/B1219-1</f>
        <v>-5.4974526928674994E-3</v>
      </c>
      <c r="H1219" s="90">
        <v>43679</v>
      </c>
      <c r="I1219" s="54">
        <v>127.339996</v>
      </c>
      <c r="J1219" s="54">
        <v>2778400</v>
      </c>
      <c r="K1219" s="107">
        <f t="shared" si="114"/>
        <v>-3.2668416292395586E-2</v>
      </c>
      <c r="O1219" s="90">
        <v>44824</v>
      </c>
      <c r="P1219" s="54">
        <v>4.72</v>
      </c>
      <c r="Q1219" s="54">
        <v>6367200</v>
      </c>
      <c r="R1219" s="107">
        <f t="shared" ref="R1219:R1282" si="116">P1220/P1219-1</f>
        <v>2.754237288135597E-2</v>
      </c>
      <c r="W1219" s="90">
        <v>43038</v>
      </c>
      <c r="X1219" s="54">
        <v>27.447621999999999</v>
      </c>
      <c r="Y1219" s="54">
        <v>1548300</v>
      </c>
      <c r="Z1219" s="107">
        <f t="shared" si="111"/>
        <v>1.9736901069243862E-2</v>
      </c>
      <c r="AE1219" s="90">
        <v>43038</v>
      </c>
      <c r="AF1219" s="54">
        <v>34.081104000000003</v>
      </c>
      <c r="AG1219" s="54">
        <v>8118100</v>
      </c>
      <c r="AH1219" s="107">
        <f t="shared" si="112"/>
        <v>1.7297444355088842E-2</v>
      </c>
      <c r="AL1219" s="10">
        <v>43402</v>
      </c>
      <c r="AM1219">
        <v>2641.25</v>
      </c>
      <c r="AN1219">
        <v>4701260000</v>
      </c>
      <c r="AO1219" s="107">
        <f t="shared" si="113"/>
        <v>1.5666780123047896E-2</v>
      </c>
    </row>
    <row r="1220" spans="1:41" x14ac:dyDescent="0.15">
      <c r="A1220" s="10">
        <v>43403</v>
      </c>
      <c r="B1220" s="9">
        <v>76.521004000000005</v>
      </c>
      <c r="C1220">
        <v>249202000</v>
      </c>
      <c r="D1220" s="107">
        <f t="shared" si="115"/>
        <v>4.4164253255223773E-2</v>
      </c>
      <c r="H1220" s="90">
        <v>43682</v>
      </c>
      <c r="I1220" s="54">
        <v>123.18</v>
      </c>
      <c r="J1220" s="54">
        <v>2629200</v>
      </c>
      <c r="K1220" s="107">
        <f t="shared" si="114"/>
        <v>-4.7897710667316185E-3</v>
      </c>
      <c r="O1220" s="90">
        <v>44825</v>
      </c>
      <c r="P1220" s="54">
        <v>4.8499999999999996</v>
      </c>
      <c r="Q1220" s="54">
        <v>16444100</v>
      </c>
      <c r="R1220" s="107">
        <f t="shared" si="116"/>
        <v>-0.13917525773195871</v>
      </c>
      <c r="W1220" s="90">
        <v>43039</v>
      </c>
      <c r="X1220" s="54">
        <v>27.989353000000001</v>
      </c>
      <c r="Y1220" s="54">
        <v>1124790</v>
      </c>
      <c r="Z1220" s="107">
        <f t="shared" ref="Z1220:Z1283" si="117">X1221/X1220-1</f>
        <v>6.4515603486796635E-3</v>
      </c>
      <c r="AE1220" s="90">
        <v>43039</v>
      </c>
      <c r="AF1220" s="54">
        <v>34.67062</v>
      </c>
      <c r="AG1220" s="54">
        <v>6722800</v>
      </c>
      <c r="AH1220" s="107">
        <f t="shared" ref="AH1220:AH1283" si="118">AF1221/AF1220-1</f>
        <v>-2.6570335344450191E-3</v>
      </c>
      <c r="AL1220" s="10">
        <v>43403</v>
      </c>
      <c r="AM1220">
        <v>2682.6298830000001</v>
      </c>
      <c r="AN1220">
        <v>5125600000</v>
      </c>
      <c r="AO1220" s="107">
        <f t="shared" ref="AO1220:AO1283" si="119">AM1221/AM1220-1</f>
        <v>1.0851331816018606E-2</v>
      </c>
    </row>
    <row r="1221" spans="1:41" x14ac:dyDescent="0.15">
      <c r="A1221" s="10">
        <v>43404</v>
      </c>
      <c r="B1221" s="9">
        <v>79.900497000000001</v>
      </c>
      <c r="C1221">
        <v>187804000</v>
      </c>
      <c r="D1221" s="107">
        <f t="shared" si="115"/>
        <v>4.2252553197510201E-2</v>
      </c>
      <c r="H1221" s="90">
        <v>43683</v>
      </c>
      <c r="I1221" s="54">
        <v>122.589996</v>
      </c>
      <c r="J1221" s="54">
        <v>2355100</v>
      </c>
      <c r="K1221" s="107">
        <f t="shared" ref="K1221:K1284" si="120">I1222/I1221-1</f>
        <v>1.8762052981875499E-3</v>
      </c>
      <c r="O1221" s="90">
        <v>44826</v>
      </c>
      <c r="P1221" s="54">
        <v>4.1749999999999998</v>
      </c>
      <c r="Q1221" s="54">
        <v>9207300</v>
      </c>
      <c r="R1221" s="107">
        <f t="shared" si="116"/>
        <v>2.2754491017964007E-2</v>
      </c>
      <c r="W1221" s="90">
        <v>43040</v>
      </c>
      <c r="X1221" s="54">
        <v>28.169927999999999</v>
      </c>
      <c r="Y1221" s="54">
        <v>668830</v>
      </c>
      <c r="Z1221" s="107">
        <f t="shared" si="117"/>
        <v>2.2435875590452348E-2</v>
      </c>
      <c r="AE1221" s="90">
        <v>43040</v>
      </c>
      <c r="AF1221" s="54">
        <v>34.578499000000001</v>
      </c>
      <c r="AG1221" s="54">
        <v>7092900</v>
      </c>
      <c r="AH1221" s="107">
        <f t="shared" si="118"/>
        <v>-3.7291381560548009E-3</v>
      </c>
      <c r="AL1221" s="10">
        <v>43404</v>
      </c>
      <c r="AM1221">
        <v>2711.73999</v>
      </c>
      <c r="AN1221">
        <v>5133380000</v>
      </c>
      <c r="AO1221" s="107">
        <f t="shared" si="119"/>
        <v>1.0557843711262338E-2</v>
      </c>
    </row>
    <row r="1222" spans="1:41" x14ac:dyDescent="0.15">
      <c r="A1222" s="10">
        <v>43405</v>
      </c>
      <c r="B1222" s="9">
        <v>83.276497000000006</v>
      </c>
      <c r="C1222">
        <v>162710000</v>
      </c>
      <c r="D1222" s="107">
        <f t="shared" si="115"/>
        <v>0</v>
      </c>
      <c r="H1222" s="90">
        <v>43684</v>
      </c>
      <c r="I1222" s="54">
        <v>122.82</v>
      </c>
      <c r="J1222" s="54">
        <v>977900</v>
      </c>
      <c r="K1222" s="107">
        <f t="shared" si="120"/>
        <v>1.8889423546653683E-2</v>
      </c>
      <c r="O1222" s="90">
        <v>44827</v>
      </c>
      <c r="P1222" s="54">
        <v>4.2699999999999996</v>
      </c>
      <c r="Q1222" s="54">
        <v>5825100</v>
      </c>
      <c r="R1222" s="107">
        <f t="shared" si="116"/>
        <v>-7.7283372365339553E-2</v>
      </c>
      <c r="W1222" s="90">
        <v>43041</v>
      </c>
      <c r="X1222" s="54">
        <v>28.801945</v>
      </c>
      <c r="Y1222" s="54">
        <v>691440</v>
      </c>
      <c r="Z1222" s="107">
        <f t="shared" si="117"/>
        <v>1.2539153171773565E-2</v>
      </c>
      <c r="AE1222" s="90">
        <v>43041</v>
      </c>
      <c r="AF1222" s="54">
        <v>34.449551</v>
      </c>
      <c r="AG1222" s="54">
        <v>5350300</v>
      </c>
      <c r="AH1222" s="107">
        <f t="shared" si="118"/>
        <v>2.6735326681035509E-3</v>
      </c>
      <c r="AL1222" s="10">
        <v>43405</v>
      </c>
      <c r="AM1222">
        <v>2740.3701169999999</v>
      </c>
      <c r="AN1222">
        <v>4730250000</v>
      </c>
      <c r="AO1222" s="107">
        <f t="shared" si="119"/>
        <v>-6.3166861631632765E-3</v>
      </c>
    </row>
    <row r="1223" spans="1:41" x14ac:dyDescent="0.15">
      <c r="A1223" s="10">
        <v>43406</v>
      </c>
      <c r="B1223" s="9">
        <v>83.276497000000006</v>
      </c>
      <c r="C1223">
        <v>139110000</v>
      </c>
      <c r="D1223" s="107">
        <f t="shared" si="115"/>
        <v>-2.2653426452363901E-2</v>
      </c>
      <c r="H1223" s="90">
        <v>43685</v>
      </c>
      <c r="I1223" s="54">
        <v>125.139999</v>
      </c>
      <c r="J1223" s="54">
        <v>1990900</v>
      </c>
      <c r="K1223" s="107">
        <f t="shared" si="120"/>
        <v>-1.8379015649504504E-3</v>
      </c>
      <c r="O1223" s="90">
        <v>44830</v>
      </c>
      <c r="P1223" s="54">
        <v>3.94</v>
      </c>
      <c r="Q1223" s="54">
        <v>4631700</v>
      </c>
      <c r="R1223" s="107">
        <f t="shared" si="116"/>
        <v>2.5380710659898442E-2</v>
      </c>
      <c r="W1223" s="90">
        <v>43042</v>
      </c>
      <c r="X1223" s="54">
        <v>29.163097</v>
      </c>
      <c r="Y1223" s="54">
        <v>387380</v>
      </c>
      <c r="Z1223" s="107">
        <f t="shared" si="117"/>
        <v>-3.095830322822013E-3</v>
      </c>
      <c r="AE1223" s="90">
        <v>43042</v>
      </c>
      <c r="AF1223" s="54">
        <v>34.541652999999997</v>
      </c>
      <c r="AG1223" s="54">
        <v>5716900</v>
      </c>
      <c r="AH1223" s="107">
        <f t="shared" si="118"/>
        <v>-3.4666551713664617E-3</v>
      </c>
      <c r="AL1223" s="10">
        <v>43406</v>
      </c>
      <c r="AM1223">
        <v>2723.0600589999999</v>
      </c>
      <c r="AN1223">
        <v>4261230000</v>
      </c>
      <c r="AO1223" s="107">
        <f t="shared" si="119"/>
        <v>5.6003171687664111E-3</v>
      </c>
    </row>
    <row r="1224" spans="1:41" x14ac:dyDescent="0.15">
      <c r="A1224" s="10">
        <v>43409</v>
      </c>
      <c r="B1224" s="9">
        <v>81.389999000000003</v>
      </c>
      <c r="C1224">
        <v>112494000</v>
      </c>
      <c r="D1224" s="107">
        <f t="shared" si="115"/>
        <v>9.2210837845076998E-3</v>
      </c>
      <c r="H1224" s="90">
        <v>43686</v>
      </c>
      <c r="I1224" s="54">
        <v>124.910004</v>
      </c>
      <c r="J1224" s="54">
        <v>1708400</v>
      </c>
      <c r="K1224" s="107">
        <f t="shared" si="120"/>
        <v>-8.0858375442850461E-3</v>
      </c>
      <c r="O1224" s="90">
        <v>44831</v>
      </c>
      <c r="P1224" s="54">
        <v>4.04</v>
      </c>
      <c r="Q1224" s="54">
        <v>3902700</v>
      </c>
      <c r="R1224" s="107">
        <f t="shared" si="116"/>
        <v>2.2277227722772297E-2</v>
      </c>
      <c r="W1224" s="90">
        <v>43045</v>
      </c>
      <c r="X1224" s="54">
        <v>29.072813</v>
      </c>
      <c r="Y1224" s="54">
        <v>307500</v>
      </c>
      <c r="Z1224" s="107">
        <f t="shared" si="117"/>
        <v>-4.0372701465111072E-2</v>
      </c>
      <c r="AE1224" s="90">
        <v>43045</v>
      </c>
      <c r="AF1224" s="54">
        <v>34.421908999999999</v>
      </c>
      <c r="AG1224" s="54">
        <v>4361000</v>
      </c>
      <c r="AH1224" s="107">
        <f t="shared" si="118"/>
        <v>1.0705391150735988E-3</v>
      </c>
      <c r="AL1224" s="10">
        <v>43409</v>
      </c>
      <c r="AM1224">
        <v>2738.3100589999999</v>
      </c>
      <c r="AN1224">
        <v>3650910000</v>
      </c>
      <c r="AO1224" s="107">
        <f t="shared" si="119"/>
        <v>6.2592955621174617E-3</v>
      </c>
    </row>
    <row r="1225" spans="1:41" x14ac:dyDescent="0.15">
      <c r="A1225" s="10">
        <v>43410</v>
      </c>
      <c r="B1225" s="9">
        <v>82.140502999999995</v>
      </c>
      <c r="C1225">
        <v>85148000</v>
      </c>
      <c r="D1225" s="107">
        <f t="shared" si="115"/>
        <v>6.8589730939436766E-2</v>
      </c>
      <c r="H1225" s="90">
        <v>43689</v>
      </c>
      <c r="I1225" s="54">
        <v>123.900002</v>
      </c>
      <c r="J1225" s="54">
        <v>1782000</v>
      </c>
      <c r="K1225" s="107">
        <f t="shared" si="120"/>
        <v>8.8781112368343518E-3</v>
      </c>
      <c r="O1225" s="90">
        <v>44832</v>
      </c>
      <c r="P1225" s="54">
        <v>4.13</v>
      </c>
      <c r="Q1225" s="54">
        <v>2943900</v>
      </c>
      <c r="R1225" s="107">
        <f t="shared" si="116"/>
        <v>-6.0532687651331685E-2</v>
      </c>
      <c r="W1225" s="90">
        <v>43046</v>
      </c>
      <c r="X1225" s="54">
        <v>27.899065</v>
      </c>
      <c r="Y1225" s="54">
        <v>367380</v>
      </c>
      <c r="Z1225" s="107">
        <f t="shared" si="117"/>
        <v>-2.58899357379897E-2</v>
      </c>
      <c r="AE1225" s="90">
        <v>43046</v>
      </c>
      <c r="AF1225" s="54">
        <v>34.458759000000001</v>
      </c>
      <c r="AG1225" s="54">
        <v>5646000</v>
      </c>
      <c r="AH1225" s="107">
        <f t="shared" si="118"/>
        <v>-1.0692143614341898E-2</v>
      </c>
      <c r="AL1225" s="10">
        <v>43410</v>
      </c>
      <c r="AM1225">
        <v>2755.4499510000001</v>
      </c>
      <c r="AN1225">
        <v>3543800000</v>
      </c>
      <c r="AO1225" s="107">
        <f t="shared" si="119"/>
        <v>2.1208856280910071E-2</v>
      </c>
    </row>
    <row r="1226" spans="1:41" x14ac:dyDescent="0.15">
      <c r="A1226" s="10">
        <v>43411</v>
      </c>
      <c r="B1226" s="9">
        <v>87.774497999999994</v>
      </c>
      <c r="C1226">
        <v>163844000</v>
      </c>
      <c r="D1226" s="107">
        <f t="shared" si="115"/>
        <v>-3.3038069895885425E-4</v>
      </c>
      <c r="H1226" s="90">
        <v>43690</v>
      </c>
      <c r="I1226" s="54">
        <v>125</v>
      </c>
      <c r="J1226" s="54">
        <v>1530500</v>
      </c>
      <c r="K1226" s="107">
        <f t="shared" si="120"/>
        <v>-0.10352001600000005</v>
      </c>
      <c r="O1226" s="90">
        <v>44833</v>
      </c>
      <c r="P1226" s="54">
        <v>3.88</v>
      </c>
      <c r="Q1226" s="54">
        <v>2329500</v>
      </c>
      <c r="R1226" s="107">
        <f t="shared" si="116"/>
        <v>1.804123711340222E-2</v>
      </c>
      <c r="W1226" s="90">
        <v>43047</v>
      </c>
      <c r="X1226" s="54">
        <v>27.176760000000002</v>
      </c>
      <c r="Y1226" s="54">
        <v>772610</v>
      </c>
      <c r="Z1226" s="107">
        <f t="shared" si="117"/>
        <v>7.6411941673694583E-2</v>
      </c>
      <c r="AE1226" s="90">
        <v>43047</v>
      </c>
      <c r="AF1226" s="54">
        <v>34.090321000000003</v>
      </c>
      <c r="AG1226" s="54">
        <v>7095200</v>
      </c>
      <c r="AH1226" s="107">
        <f t="shared" si="118"/>
        <v>-3.566625259996814E-2</v>
      </c>
      <c r="AL1226" s="10">
        <v>43411</v>
      </c>
      <c r="AM1226">
        <v>2813.889893</v>
      </c>
      <c r="AN1226">
        <v>3929080000</v>
      </c>
      <c r="AO1226" s="107">
        <f t="shared" si="119"/>
        <v>-2.5089165775684652E-3</v>
      </c>
    </row>
    <row r="1227" spans="1:41" x14ac:dyDescent="0.15">
      <c r="A1227" s="10">
        <v>43412</v>
      </c>
      <c r="B1227" s="9">
        <v>87.745498999999995</v>
      </c>
      <c r="C1227">
        <v>130698000</v>
      </c>
      <c r="D1227" s="107">
        <f t="shared" si="115"/>
        <v>-2.4206381229879281E-2</v>
      </c>
      <c r="H1227" s="90">
        <v>43691</v>
      </c>
      <c r="I1227" s="54">
        <v>112.05999799999999</v>
      </c>
      <c r="J1227" s="54">
        <v>5132000</v>
      </c>
      <c r="K1227" s="107">
        <f t="shared" si="120"/>
        <v>-4.2120311299666424E-2</v>
      </c>
      <c r="O1227" s="90">
        <v>44834</v>
      </c>
      <c r="P1227" s="54">
        <v>3.95</v>
      </c>
      <c r="Q1227" s="54">
        <v>3917000</v>
      </c>
      <c r="R1227" s="107">
        <f t="shared" si="116"/>
        <v>-1.0126582278481067E-2</v>
      </c>
      <c r="W1227" s="90">
        <v>43048</v>
      </c>
      <c r="X1227" s="54">
        <v>29.253388999999999</v>
      </c>
      <c r="Y1227" s="54">
        <v>996710</v>
      </c>
      <c r="Z1227" s="107">
        <f t="shared" si="117"/>
        <v>9.2593374395015804E-3</v>
      </c>
      <c r="AE1227" s="90">
        <v>43048</v>
      </c>
      <c r="AF1227" s="54">
        <v>32.874447000000004</v>
      </c>
      <c r="AG1227" s="54">
        <v>17006900</v>
      </c>
      <c r="AH1227" s="107">
        <f t="shared" si="118"/>
        <v>7.8453639083266857E-3</v>
      </c>
      <c r="AL1227" s="10">
        <v>43412</v>
      </c>
      <c r="AM1227">
        <v>2806.830078</v>
      </c>
      <c r="AN1227">
        <v>3673550000</v>
      </c>
      <c r="AO1227" s="107">
        <f t="shared" si="119"/>
        <v>-9.1990135784770777E-3</v>
      </c>
    </row>
    <row r="1228" spans="1:41" x14ac:dyDescent="0.15">
      <c r="A1228" s="10">
        <v>43413</v>
      </c>
      <c r="B1228" s="9">
        <v>85.621498000000003</v>
      </c>
      <c r="C1228">
        <v>118044000</v>
      </c>
      <c r="D1228" s="107">
        <f t="shared" si="115"/>
        <v>-4.4136100024785851E-2</v>
      </c>
      <c r="H1228" s="90">
        <v>43692</v>
      </c>
      <c r="I1228" s="54">
        <v>107.339996</v>
      </c>
      <c r="J1228" s="54">
        <v>4941200</v>
      </c>
      <c r="K1228" s="107">
        <f t="shared" si="120"/>
        <v>2.8693889647620319E-2</v>
      </c>
      <c r="O1228" s="90">
        <v>44837</v>
      </c>
      <c r="P1228" s="54">
        <v>3.91</v>
      </c>
      <c r="Q1228" s="54">
        <v>3825600</v>
      </c>
      <c r="R1228" s="107">
        <f t="shared" si="116"/>
        <v>0.16879795396419439</v>
      </c>
      <c r="W1228" s="90">
        <v>43049</v>
      </c>
      <c r="X1228" s="54">
        <v>29.524256000000001</v>
      </c>
      <c r="Y1228" s="54">
        <v>681550</v>
      </c>
      <c r="Z1228" s="107">
        <f t="shared" si="117"/>
        <v>-3.6697351492955499E-2</v>
      </c>
      <c r="AE1228" s="90">
        <v>43049</v>
      </c>
      <c r="AF1228" s="54">
        <v>33.132359000000001</v>
      </c>
      <c r="AG1228" s="54">
        <v>8329700</v>
      </c>
      <c r="AH1228" s="107">
        <f t="shared" si="118"/>
        <v>-3.3359230473144486E-3</v>
      </c>
      <c r="AL1228" s="10">
        <v>43413</v>
      </c>
      <c r="AM1228">
        <v>2781.01001</v>
      </c>
      <c r="AN1228">
        <v>4029030000</v>
      </c>
      <c r="AO1228" s="107">
        <f t="shared" si="119"/>
        <v>-1.970148931610638E-2</v>
      </c>
    </row>
    <row r="1229" spans="1:41" x14ac:dyDescent="0.15">
      <c r="A1229" s="10">
        <v>43416</v>
      </c>
      <c r="B1229" s="9">
        <v>81.842499000000004</v>
      </c>
      <c r="C1229">
        <v>136124000</v>
      </c>
      <c r="D1229" s="107">
        <f t="shared" si="115"/>
        <v>-3.4700431129308651E-3</v>
      </c>
      <c r="H1229" s="90">
        <v>43693</v>
      </c>
      <c r="I1229" s="54">
        <v>110.41999800000001</v>
      </c>
      <c r="J1229" s="54">
        <v>2883000</v>
      </c>
      <c r="K1229" s="107">
        <f t="shared" si="120"/>
        <v>1.4852382083904603E-2</v>
      </c>
      <c r="O1229" s="90">
        <v>44838</v>
      </c>
      <c r="P1229" s="54">
        <v>4.57</v>
      </c>
      <c r="Q1229" s="54">
        <v>5146400</v>
      </c>
      <c r="R1229" s="107">
        <f t="shared" si="116"/>
        <v>-3.0634573304157642E-2</v>
      </c>
      <c r="W1229" s="90">
        <v>43052</v>
      </c>
      <c r="X1229" s="54">
        <v>28.440794</v>
      </c>
      <c r="Y1229" s="54">
        <v>346970</v>
      </c>
      <c r="Z1229" s="107">
        <f t="shared" si="117"/>
        <v>-3.1746652361392957E-3</v>
      </c>
      <c r="AE1229" s="90">
        <v>43052</v>
      </c>
      <c r="AF1229" s="54">
        <v>33.021832000000003</v>
      </c>
      <c r="AG1229" s="54">
        <v>7269000</v>
      </c>
      <c r="AH1229" s="107">
        <f t="shared" si="118"/>
        <v>-1.757334359886531E-2</v>
      </c>
      <c r="AL1229" s="10">
        <v>43416</v>
      </c>
      <c r="AM1229">
        <v>2726.219971</v>
      </c>
      <c r="AN1229">
        <v>3701570000</v>
      </c>
      <c r="AO1229" s="107">
        <f t="shared" si="119"/>
        <v>-1.481919670083709E-3</v>
      </c>
    </row>
    <row r="1230" spans="1:41" x14ac:dyDescent="0.15">
      <c r="A1230" s="10">
        <v>43417</v>
      </c>
      <c r="B1230" s="9">
        <v>81.558502000000004</v>
      </c>
      <c r="C1230">
        <v>118666000</v>
      </c>
      <c r="D1230" s="107">
        <f t="shared" si="115"/>
        <v>-1.9715933478032688E-2</v>
      </c>
      <c r="H1230" s="90">
        <v>43696</v>
      </c>
      <c r="I1230" s="54">
        <v>112.05999799999999</v>
      </c>
      <c r="J1230" s="54">
        <v>2793400</v>
      </c>
      <c r="K1230" s="107">
        <f t="shared" si="120"/>
        <v>2.1417544555017987E-3</v>
      </c>
      <c r="O1230" s="90">
        <v>44839</v>
      </c>
      <c r="P1230" s="54">
        <v>4.43</v>
      </c>
      <c r="Q1230" s="54">
        <v>2302500</v>
      </c>
      <c r="R1230" s="107">
        <f t="shared" si="116"/>
        <v>-6.0948081264108223E-2</v>
      </c>
      <c r="W1230" s="90">
        <v>43053</v>
      </c>
      <c r="X1230" s="54">
        <v>28.350504000000001</v>
      </c>
      <c r="Y1230" s="54">
        <v>427150</v>
      </c>
      <c r="Z1230" s="107">
        <f t="shared" si="117"/>
        <v>1.2738891696599142E-2</v>
      </c>
      <c r="AE1230" s="90">
        <v>43053</v>
      </c>
      <c r="AF1230" s="54">
        <v>32.441527999999998</v>
      </c>
      <c r="AG1230" s="54">
        <v>11468000</v>
      </c>
      <c r="AH1230" s="107">
        <f t="shared" si="118"/>
        <v>2.2711938845789703E-3</v>
      </c>
      <c r="AL1230" s="10">
        <v>43417</v>
      </c>
      <c r="AM1230">
        <v>2722.179932</v>
      </c>
      <c r="AN1230">
        <v>4112820000</v>
      </c>
      <c r="AO1230" s="107">
        <f t="shared" si="119"/>
        <v>-7.5674108672402207E-3</v>
      </c>
    </row>
    <row r="1231" spans="1:41" x14ac:dyDescent="0.15">
      <c r="A1231" s="10">
        <v>43418</v>
      </c>
      <c r="B1231" s="9">
        <v>79.950500000000005</v>
      </c>
      <c r="C1231">
        <v>129738000</v>
      </c>
      <c r="D1231" s="107">
        <f t="shared" si="115"/>
        <v>1.2776655555624794E-2</v>
      </c>
      <c r="H1231" s="90">
        <v>43697</v>
      </c>
      <c r="I1231" s="54">
        <v>112.300003</v>
      </c>
      <c r="J1231" s="54">
        <v>2116600</v>
      </c>
      <c r="K1231" s="107">
        <f t="shared" si="120"/>
        <v>2.4844104412000689E-2</v>
      </c>
      <c r="O1231" s="90">
        <v>44840</v>
      </c>
      <c r="P1231" s="54">
        <v>4.16</v>
      </c>
      <c r="Q1231" s="54">
        <v>2526400</v>
      </c>
      <c r="R1231" s="107">
        <f t="shared" si="116"/>
        <v>-6.4903846153846145E-2</v>
      </c>
      <c r="W1231" s="90">
        <v>43054</v>
      </c>
      <c r="X1231" s="54">
        <v>28.711658</v>
      </c>
      <c r="Y1231" s="54">
        <v>313270</v>
      </c>
      <c r="Z1231" s="107">
        <f t="shared" si="117"/>
        <v>1.8867980386225058E-2</v>
      </c>
      <c r="AE1231" s="90">
        <v>43054</v>
      </c>
      <c r="AF1231" s="54">
        <v>32.515208999999999</v>
      </c>
      <c r="AG1231" s="54">
        <v>8120700</v>
      </c>
      <c r="AH1231" s="107">
        <f t="shared" si="118"/>
        <v>9.0651116528270848E-3</v>
      </c>
      <c r="AL1231" s="10">
        <v>43418</v>
      </c>
      <c r="AM1231">
        <v>2701.580078</v>
      </c>
      <c r="AN1231">
        <v>4449060000</v>
      </c>
      <c r="AO1231" s="107">
        <f t="shared" si="119"/>
        <v>1.0593753349405599E-2</v>
      </c>
    </row>
    <row r="1232" spans="1:41" x14ac:dyDescent="0.15">
      <c r="A1232" s="10">
        <v>43419</v>
      </c>
      <c r="B1232" s="9">
        <v>80.971999999999994</v>
      </c>
      <c r="C1232">
        <v>168546000</v>
      </c>
      <c r="D1232" s="107">
        <f t="shared" si="115"/>
        <v>-1.6073432791582243E-2</v>
      </c>
      <c r="H1232" s="90">
        <v>43698</v>
      </c>
      <c r="I1232" s="54">
        <v>115.089996</v>
      </c>
      <c r="J1232" s="54">
        <v>1554800</v>
      </c>
      <c r="K1232" s="107">
        <f t="shared" si="120"/>
        <v>1.8333487473576771E-2</v>
      </c>
      <c r="O1232" s="90">
        <v>44841</v>
      </c>
      <c r="P1232" s="54">
        <v>3.89</v>
      </c>
      <c r="Q1232" s="54">
        <v>3315800</v>
      </c>
      <c r="R1232" s="107">
        <f t="shared" si="116"/>
        <v>1.0282776349614497E-2</v>
      </c>
      <c r="W1232" s="90">
        <v>43055</v>
      </c>
      <c r="X1232" s="54">
        <v>29.253388999999999</v>
      </c>
      <c r="Y1232" s="54">
        <v>271980</v>
      </c>
      <c r="Z1232" s="107">
        <f t="shared" si="117"/>
        <v>1.2345543964153993E-2</v>
      </c>
      <c r="AE1232" s="90">
        <v>43055</v>
      </c>
      <c r="AF1232" s="54">
        <v>32.809963000000003</v>
      </c>
      <c r="AG1232" s="54">
        <v>8140200</v>
      </c>
      <c r="AH1232" s="107">
        <f t="shared" si="118"/>
        <v>-1.1227687151004195E-3</v>
      </c>
      <c r="AL1232" s="10">
        <v>43419</v>
      </c>
      <c r="AM1232">
        <v>2730.1999510000001</v>
      </c>
      <c r="AN1232">
        <v>4204960000</v>
      </c>
      <c r="AO1232" s="107">
        <f t="shared" si="119"/>
        <v>2.2233056585385658E-3</v>
      </c>
    </row>
    <row r="1233" spans="1:41" x14ac:dyDescent="0.15">
      <c r="A1233" s="10">
        <v>43420</v>
      </c>
      <c r="B1233" s="9">
        <v>79.670501999999999</v>
      </c>
      <c r="C1233">
        <v>121322000</v>
      </c>
      <c r="D1233" s="107">
        <f t="shared" si="115"/>
        <v>-5.090968298404841E-2</v>
      </c>
      <c r="H1233" s="90">
        <v>43699</v>
      </c>
      <c r="I1233" s="54">
        <v>117.199997</v>
      </c>
      <c r="J1233" s="54">
        <v>2652200</v>
      </c>
      <c r="K1233" s="107">
        <f t="shared" si="120"/>
        <v>-5.9982928156559479E-2</v>
      </c>
      <c r="O1233" s="90">
        <v>44844</v>
      </c>
      <c r="P1233" s="54">
        <v>3.93</v>
      </c>
      <c r="Q1233" s="54">
        <v>3646000</v>
      </c>
      <c r="R1233" s="107">
        <f t="shared" si="116"/>
        <v>2.2900763358778553E-2</v>
      </c>
      <c r="W1233" s="90">
        <v>43056</v>
      </c>
      <c r="X1233" s="54">
        <v>29.614538</v>
      </c>
      <c r="Y1233" s="54">
        <v>523160</v>
      </c>
      <c r="Z1233" s="107">
        <f t="shared" si="117"/>
        <v>-6.0973431359961916E-3</v>
      </c>
      <c r="AE1233" s="90">
        <v>43056</v>
      </c>
      <c r="AF1233" s="54">
        <v>32.773125</v>
      </c>
      <c r="AG1233" s="54">
        <v>7542600</v>
      </c>
      <c r="AH1233" s="107">
        <f t="shared" si="118"/>
        <v>-1.4051452218852845E-3</v>
      </c>
      <c r="AL1233" s="10">
        <v>43420</v>
      </c>
      <c r="AM1233">
        <v>2736.2700199999999</v>
      </c>
      <c r="AN1233">
        <v>3996970000</v>
      </c>
      <c r="AO1233" s="107">
        <f t="shared" si="119"/>
        <v>-1.6643108928262818E-2</v>
      </c>
    </row>
    <row r="1234" spans="1:41" x14ac:dyDescent="0.15">
      <c r="A1234" s="10">
        <v>43423</v>
      </c>
      <c r="B1234" s="9">
        <v>75.614502000000002</v>
      </c>
      <c r="C1234">
        <v>155800000</v>
      </c>
      <c r="D1234" s="107">
        <f t="shared" si="115"/>
        <v>-1.11288043661254E-2</v>
      </c>
      <c r="H1234" s="90">
        <v>43700</v>
      </c>
      <c r="I1234" s="54">
        <v>110.16999800000001</v>
      </c>
      <c r="J1234" s="54">
        <v>1993600</v>
      </c>
      <c r="K1234" s="107">
        <f t="shared" si="120"/>
        <v>-1.6973722737110397E-2</v>
      </c>
      <c r="O1234" s="90">
        <v>44845</v>
      </c>
      <c r="P1234" s="54">
        <v>4.0199999999999996</v>
      </c>
      <c r="Q1234" s="54">
        <v>2970200</v>
      </c>
      <c r="R1234" s="107">
        <f t="shared" si="116"/>
        <v>-7.4626865671639786E-3</v>
      </c>
      <c r="W1234" s="90">
        <v>43059</v>
      </c>
      <c r="X1234" s="54">
        <v>29.433968</v>
      </c>
      <c r="Y1234" s="54">
        <v>426420</v>
      </c>
      <c r="Z1234" s="107">
        <f t="shared" si="117"/>
        <v>1.2269769403839836E-2</v>
      </c>
      <c r="AE1234" s="90">
        <v>43059</v>
      </c>
      <c r="AF1234" s="54">
        <v>32.727074000000002</v>
      </c>
      <c r="AG1234" s="54">
        <v>5981700</v>
      </c>
      <c r="AH1234" s="107">
        <f t="shared" si="118"/>
        <v>1.210239571065852E-2</v>
      </c>
      <c r="AL1234" s="10">
        <v>43423</v>
      </c>
      <c r="AM1234">
        <v>2690.7299800000001</v>
      </c>
      <c r="AN1234">
        <v>3806940000</v>
      </c>
      <c r="AO1234" s="107">
        <f t="shared" si="119"/>
        <v>-1.8151240504630684E-2</v>
      </c>
    </row>
    <row r="1235" spans="1:41" x14ac:dyDescent="0.15">
      <c r="A1235" s="10">
        <v>43424</v>
      </c>
      <c r="B1235" s="9">
        <v>74.773003000000003</v>
      </c>
      <c r="C1235">
        <v>217576000</v>
      </c>
      <c r="D1235" s="107">
        <f t="shared" si="115"/>
        <v>1.4223034482111041E-2</v>
      </c>
      <c r="H1235" s="90">
        <v>43703</v>
      </c>
      <c r="I1235" s="54">
        <v>108.300003</v>
      </c>
      <c r="J1235" s="54">
        <v>1688000</v>
      </c>
      <c r="K1235" s="107">
        <f t="shared" si="120"/>
        <v>-6.4635270601065553E-4</v>
      </c>
      <c r="O1235" s="90">
        <v>44846</v>
      </c>
      <c r="P1235" s="54">
        <v>3.99</v>
      </c>
      <c r="Q1235" s="54">
        <v>2342700</v>
      </c>
      <c r="R1235" s="107">
        <f t="shared" si="116"/>
        <v>-2.5062656641604009E-2</v>
      </c>
      <c r="W1235" s="90">
        <v>43060</v>
      </c>
      <c r="X1235" s="54">
        <v>29.795116</v>
      </c>
      <c r="Y1235" s="54">
        <v>397130</v>
      </c>
      <c r="Z1235" s="107">
        <f t="shared" si="117"/>
        <v>-7.6334993963439457E-3</v>
      </c>
      <c r="AE1235" s="90">
        <v>43060</v>
      </c>
      <c r="AF1235" s="54">
        <v>33.123150000000003</v>
      </c>
      <c r="AG1235" s="54">
        <v>5888600</v>
      </c>
      <c r="AH1235" s="107">
        <f t="shared" si="118"/>
        <v>-5.5613672008858472E-4</v>
      </c>
      <c r="AL1235" s="10">
        <v>43424</v>
      </c>
      <c r="AM1235">
        <v>2641.889893</v>
      </c>
      <c r="AN1235">
        <v>4370820000</v>
      </c>
      <c r="AO1235" s="107">
        <f t="shared" si="119"/>
        <v>3.0432907220330208E-3</v>
      </c>
    </row>
    <row r="1236" spans="1:41" x14ac:dyDescent="0.15">
      <c r="A1236" s="10">
        <v>43425</v>
      </c>
      <c r="B1236" s="9">
        <v>75.836501999999996</v>
      </c>
      <c r="C1236">
        <v>114336000</v>
      </c>
      <c r="D1236" s="107">
        <f t="shared" si="115"/>
        <v>-9.6721892578852664E-3</v>
      </c>
      <c r="H1236" s="90">
        <v>43704</v>
      </c>
      <c r="I1236" s="54">
        <v>108.230003</v>
      </c>
      <c r="J1236" s="54">
        <v>1636600</v>
      </c>
      <c r="K1236" s="107">
        <f t="shared" si="120"/>
        <v>4.9893687982250245E-2</v>
      </c>
      <c r="O1236" s="90">
        <v>44847</v>
      </c>
      <c r="P1236" s="54">
        <v>3.89</v>
      </c>
      <c r="Q1236" s="54">
        <v>3448500</v>
      </c>
      <c r="R1236" s="107">
        <f t="shared" si="116"/>
        <v>-0.10282776349614398</v>
      </c>
      <c r="W1236" s="90">
        <v>43061</v>
      </c>
      <c r="X1236" s="54">
        <v>29.567675000000001</v>
      </c>
      <c r="Y1236" s="54">
        <v>436850</v>
      </c>
      <c r="Z1236" s="107">
        <f t="shared" si="117"/>
        <v>-2.1538555195834697E-2</v>
      </c>
      <c r="AE1236" s="90">
        <v>43061</v>
      </c>
      <c r="AF1236" s="54">
        <v>33.104728999999999</v>
      </c>
      <c r="AG1236" s="54">
        <v>4576200</v>
      </c>
      <c r="AH1236" s="107">
        <f t="shared" si="118"/>
        <v>-2.782623594351108E-3</v>
      </c>
      <c r="AL1236" s="10">
        <v>43425</v>
      </c>
      <c r="AM1236">
        <v>2649.929932</v>
      </c>
      <c r="AN1236">
        <v>3237400000</v>
      </c>
      <c r="AO1236" s="107">
        <f t="shared" si="119"/>
        <v>-6.5548423715832138E-3</v>
      </c>
    </row>
    <row r="1237" spans="1:41" x14ac:dyDescent="0.15">
      <c r="A1237" s="10">
        <v>43427</v>
      </c>
      <c r="B1237" s="9">
        <v>75.102997000000002</v>
      </c>
      <c r="C1237">
        <v>54152000</v>
      </c>
      <c r="D1237" s="107">
        <f t="shared" si="115"/>
        <v>5.2774205535366159E-2</v>
      </c>
      <c r="H1237" s="90">
        <v>43705</v>
      </c>
      <c r="I1237" s="54">
        <v>113.629997</v>
      </c>
      <c r="J1237" s="54">
        <v>2049600</v>
      </c>
      <c r="K1237" s="107">
        <f t="shared" si="120"/>
        <v>2.5521517878770439E-3</v>
      </c>
      <c r="O1237" s="90">
        <v>44848</v>
      </c>
      <c r="P1237" s="54">
        <v>3.49</v>
      </c>
      <c r="Q1237" s="54">
        <v>2671400</v>
      </c>
      <c r="R1237" s="107">
        <f t="shared" si="116"/>
        <v>-3.7249283667621924E-2</v>
      </c>
      <c r="W1237" s="90">
        <v>43063</v>
      </c>
      <c r="X1237" s="54">
        <v>28.93083</v>
      </c>
      <c r="Y1237" s="54">
        <v>161440</v>
      </c>
      <c r="Z1237" s="107">
        <f t="shared" si="117"/>
        <v>0</v>
      </c>
      <c r="AE1237" s="90">
        <v>43063</v>
      </c>
      <c r="AF1237" s="54">
        <v>33.012611</v>
      </c>
      <c r="AG1237" s="54">
        <v>3122800</v>
      </c>
      <c r="AH1237" s="107">
        <f t="shared" si="118"/>
        <v>4.1854611257499119E-3</v>
      </c>
      <c r="AL1237" s="10">
        <v>43427</v>
      </c>
      <c r="AM1237">
        <v>2632.5600589999999</v>
      </c>
      <c r="AN1237">
        <v>1651680000</v>
      </c>
      <c r="AO1237" s="107">
        <f t="shared" si="119"/>
        <v>1.5532368144919984E-2</v>
      </c>
    </row>
    <row r="1238" spans="1:41" x14ac:dyDescent="0.15">
      <c r="A1238" s="10">
        <v>43430</v>
      </c>
      <c r="B1238" s="9">
        <v>79.066497999999996</v>
      </c>
      <c r="C1238">
        <v>125154000</v>
      </c>
      <c r="D1238" s="107">
        <f t="shared" si="115"/>
        <v>5.6926765619635944E-5</v>
      </c>
      <c r="H1238" s="90">
        <v>43706</v>
      </c>
      <c r="I1238" s="54">
        <v>113.91999800000001</v>
      </c>
      <c r="J1238" s="54">
        <v>1734800</v>
      </c>
      <c r="K1238" s="107">
        <f t="shared" si="120"/>
        <v>-1.0358146249265232E-2</v>
      </c>
      <c r="O1238" s="90">
        <v>44851</v>
      </c>
      <c r="P1238" s="54">
        <v>3.36</v>
      </c>
      <c r="Q1238" s="54">
        <v>4093000</v>
      </c>
      <c r="R1238" s="107">
        <f t="shared" si="116"/>
        <v>7.738095238095255E-2</v>
      </c>
      <c r="W1238" s="90">
        <v>43066</v>
      </c>
      <c r="X1238" s="54">
        <v>28.93083</v>
      </c>
      <c r="Y1238" s="54">
        <v>466090</v>
      </c>
      <c r="Z1238" s="107">
        <f t="shared" si="117"/>
        <v>2.8301918748960819E-2</v>
      </c>
      <c r="AE1238" s="90">
        <v>43066</v>
      </c>
      <c r="AF1238" s="54">
        <v>33.150784000000002</v>
      </c>
      <c r="AG1238" s="54">
        <v>7221700</v>
      </c>
      <c r="AH1238" s="107">
        <f t="shared" si="118"/>
        <v>-1.3615122948525182E-2</v>
      </c>
      <c r="AL1238" s="10">
        <v>43430</v>
      </c>
      <c r="AM1238">
        <v>2673.4499510000001</v>
      </c>
      <c r="AN1238">
        <v>3523520000</v>
      </c>
      <c r="AO1238" s="107">
        <f t="shared" si="119"/>
        <v>3.2616922552592964E-3</v>
      </c>
    </row>
    <row r="1239" spans="1:41" x14ac:dyDescent="0.15">
      <c r="A1239" s="10">
        <v>43431</v>
      </c>
      <c r="B1239" s="9">
        <v>79.070999</v>
      </c>
      <c r="C1239">
        <v>115664000</v>
      </c>
      <c r="D1239" s="107">
        <f t="shared" si="115"/>
        <v>6.0913584764497486E-2</v>
      </c>
      <c r="H1239" s="90">
        <v>43707</v>
      </c>
      <c r="I1239" s="54">
        <v>112.739998</v>
      </c>
      <c r="J1239" s="54">
        <v>1604900</v>
      </c>
      <c r="K1239" s="107">
        <f t="shared" si="120"/>
        <v>-3.0690075052156707E-2</v>
      </c>
      <c r="O1239" s="90">
        <v>44852</v>
      </c>
      <c r="P1239" s="54">
        <v>3.62</v>
      </c>
      <c r="Q1239" s="54">
        <v>3465400</v>
      </c>
      <c r="R1239" s="107">
        <f t="shared" si="116"/>
        <v>-1.3812154696132617E-2</v>
      </c>
      <c r="W1239" s="90">
        <v>43067</v>
      </c>
      <c r="X1239" s="54">
        <v>29.749628000000001</v>
      </c>
      <c r="Y1239" s="54">
        <v>357960</v>
      </c>
      <c r="Z1239" s="107">
        <f t="shared" si="117"/>
        <v>3.0581121888314078E-2</v>
      </c>
      <c r="AE1239" s="90">
        <v>43067</v>
      </c>
      <c r="AF1239" s="54">
        <v>32.699432000000002</v>
      </c>
      <c r="AG1239" s="54">
        <v>11335100</v>
      </c>
      <c r="AH1239" s="107">
        <f t="shared" si="118"/>
        <v>-3.1549294189574861E-2</v>
      </c>
      <c r="AL1239" s="10">
        <v>43431</v>
      </c>
      <c r="AM1239">
        <v>2682.169922</v>
      </c>
      <c r="AN1239">
        <v>3494380000</v>
      </c>
      <c r="AO1239" s="107">
        <f t="shared" si="119"/>
        <v>2.2973979573244874E-2</v>
      </c>
    </row>
    <row r="1240" spans="1:41" x14ac:dyDescent="0.15">
      <c r="A1240" s="10">
        <v>43432</v>
      </c>
      <c r="B1240" s="9">
        <v>83.887496999999996</v>
      </c>
      <c r="C1240">
        <v>169174000</v>
      </c>
      <c r="D1240" s="107">
        <f t="shared" si="115"/>
        <v>-2.4914320664497502E-3</v>
      </c>
      <c r="H1240" s="90">
        <v>43711</v>
      </c>
      <c r="I1240" s="54">
        <v>109.279999</v>
      </c>
      <c r="J1240" s="54">
        <v>2612300</v>
      </c>
      <c r="K1240" s="107">
        <f t="shared" si="120"/>
        <v>8.0710094076775984E-2</v>
      </c>
      <c r="O1240" s="90">
        <v>44853</v>
      </c>
      <c r="P1240" s="54">
        <v>3.57</v>
      </c>
      <c r="Q1240" s="54">
        <v>3075200</v>
      </c>
      <c r="R1240" s="107">
        <f t="shared" si="116"/>
        <v>-3.081232492997199E-2</v>
      </c>
      <c r="W1240" s="90">
        <v>43068</v>
      </c>
      <c r="X1240" s="54">
        <v>30.659405</v>
      </c>
      <c r="Y1240" s="54">
        <v>507130</v>
      </c>
      <c r="Z1240" s="107">
        <f t="shared" si="117"/>
        <v>-2.967366783536729E-2</v>
      </c>
      <c r="AE1240" s="90">
        <v>43068</v>
      </c>
      <c r="AF1240" s="54">
        <v>31.667788000000002</v>
      </c>
      <c r="AG1240" s="54">
        <v>22063000</v>
      </c>
      <c r="AH1240" s="107">
        <f t="shared" si="118"/>
        <v>8.4351960421107375E-3</v>
      </c>
      <c r="AL1240" s="10">
        <v>43432</v>
      </c>
      <c r="AM1240">
        <v>2743.790039</v>
      </c>
      <c r="AN1240">
        <v>3984540000</v>
      </c>
      <c r="AO1240" s="107">
        <f t="shared" si="119"/>
        <v>-2.1831080056632368E-3</v>
      </c>
    </row>
    <row r="1241" spans="1:41" x14ac:dyDescent="0.15">
      <c r="A1241" s="10">
        <v>43433</v>
      </c>
      <c r="B1241" s="9">
        <v>83.678496999999993</v>
      </c>
      <c r="C1241">
        <v>132264000</v>
      </c>
      <c r="D1241" s="107">
        <f t="shared" si="115"/>
        <v>9.9189401071579919E-3</v>
      </c>
      <c r="H1241" s="90">
        <v>43712</v>
      </c>
      <c r="I1241" s="54">
        <v>118.099998</v>
      </c>
      <c r="J1241" s="54">
        <v>3063400</v>
      </c>
      <c r="K1241" s="107">
        <f t="shared" si="120"/>
        <v>1.270110097715671E-2</v>
      </c>
      <c r="O1241" s="90">
        <v>44854</v>
      </c>
      <c r="P1241" s="54">
        <v>3.46</v>
      </c>
      <c r="Q1241" s="54">
        <v>2287700</v>
      </c>
      <c r="R1241" s="107">
        <f t="shared" si="116"/>
        <v>2.8901734104047616E-3</v>
      </c>
      <c r="W1241" s="90">
        <v>43069</v>
      </c>
      <c r="X1241" s="54">
        <v>29.749628000000001</v>
      </c>
      <c r="Y1241" s="54">
        <v>1170300</v>
      </c>
      <c r="Z1241" s="107">
        <f t="shared" si="117"/>
        <v>-1.8348666410215264E-2</v>
      </c>
      <c r="AE1241" s="90">
        <v>43069</v>
      </c>
      <c r="AF1241" s="54">
        <v>31.934912000000001</v>
      </c>
      <c r="AG1241" s="54">
        <v>16415200</v>
      </c>
      <c r="AH1241" s="107">
        <f t="shared" si="118"/>
        <v>1.5287187890168585E-2</v>
      </c>
      <c r="AL1241" s="10">
        <v>43433</v>
      </c>
      <c r="AM1241">
        <v>2737.8000489999999</v>
      </c>
      <c r="AN1241">
        <v>3599200000</v>
      </c>
      <c r="AO1241" s="107">
        <f t="shared" si="119"/>
        <v>8.1707475343828495E-3</v>
      </c>
    </row>
    <row r="1242" spans="1:41" x14ac:dyDescent="0.15">
      <c r="A1242" s="10">
        <v>43434</v>
      </c>
      <c r="B1242" s="9">
        <v>84.508499</v>
      </c>
      <c r="C1242">
        <v>115236000</v>
      </c>
      <c r="D1242" s="107">
        <f t="shared" si="115"/>
        <v>4.8628209572152192E-2</v>
      </c>
      <c r="H1242" s="90">
        <v>43713</v>
      </c>
      <c r="I1242" s="54">
        <v>119.599998</v>
      </c>
      <c r="J1242" s="54">
        <v>1848300</v>
      </c>
      <c r="K1242" s="107">
        <f t="shared" si="120"/>
        <v>-2.3411329822931926E-2</v>
      </c>
      <c r="O1242" s="90">
        <v>44855</v>
      </c>
      <c r="P1242" s="54">
        <v>3.47</v>
      </c>
      <c r="Q1242" s="54">
        <v>2420200</v>
      </c>
      <c r="R1242" s="107">
        <f t="shared" si="116"/>
        <v>-3.458213256484155E-2</v>
      </c>
      <c r="W1242" s="90">
        <v>43070</v>
      </c>
      <c r="X1242" s="54">
        <v>29.203762000000001</v>
      </c>
      <c r="Y1242" s="54">
        <v>482140</v>
      </c>
      <c r="Z1242" s="107">
        <f t="shared" si="117"/>
        <v>4.9844365941620783E-2</v>
      </c>
      <c r="AE1242" s="90">
        <v>43070</v>
      </c>
      <c r="AF1242" s="54">
        <v>32.423107000000002</v>
      </c>
      <c r="AG1242" s="54">
        <v>11535200</v>
      </c>
      <c r="AH1242" s="107">
        <f t="shared" si="118"/>
        <v>1.4204807700878286E-2</v>
      </c>
      <c r="AL1242" s="10">
        <v>43434</v>
      </c>
      <c r="AM1242">
        <v>2760.169922</v>
      </c>
      <c r="AN1242">
        <v>4668310000</v>
      </c>
      <c r="AO1242" s="107">
        <f t="shared" si="119"/>
        <v>1.0941426018481248E-2</v>
      </c>
    </row>
    <row r="1243" spans="1:41" x14ac:dyDescent="0.15">
      <c r="A1243" s="10">
        <v>43437</v>
      </c>
      <c r="B1243" s="9">
        <v>88.617996000000005</v>
      </c>
      <c r="C1243">
        <v>137246000</v>
      </c>
      <c r="D1243" s="107">
        <f t="shared" si="115"/>
        <v>-5.8656235015741021E-2</v>
      </c>
      <c r="H1243" s="90">
        <v>43714</v>
      </c>
      <c r="I1243" s="54">
        <v>116.800003</v>
      </c>
      <c r="J1243" s="54">
        <v>1236100</v>
      </c>
      <c r="K1243" s="107">
        <f t="shared" si="120"/>
        <v>6.1643808348189832E-2</v>
      </c>
      <c r="O1243" s="90">
        <v>44858</v>
      </c>
      <c r="P1243" s="54">
        <v>3.35</v>
      </c>
      <c r="Q1243" s="54">
        <v>3468700</v>
      </c>
      <c r="R1243" s="107">
        <f t="shared" si="116"/>
        <v>0.14328358208955216</v>
      </c>
      <c r="W1243" s="90">
        <v>43073</v>
      </c>
      <c r="X1243" s="54">
        <v>30.659405</v>
      </c>
      <c r="Y1243" s="54">
        <v>611270</v>
      </c>
      <c r="Z1243" s="107">
        <f t="shared" si="117"/>
        <v>-2.967366783536729E-2</v>
      </c>
      <c r="AE1243" s="90">
        <v>43073</v>
      </c>
      <c r="AF1243" s="54">
        <v>32.883671</v>
      </c>
      <c r="AG1243" s="54">
        <v>11130700</v>
      </c>
      <c r="AH1243" s="107">
        <f t="shared" si="118"/>
        <v>3.1091753715696724E-2</v>
      </c>
      <c r="AL1243" s="10">
        <v>43437</v>
      </c>
      <c r="AM1243">
        <v>2790.3701169999999</v>
      </c>
      <c r="AN1243">
        <v>4221580000</v>
      </c>
      <c r="AO1243" s="107">
        <f t="shared" si="119"/>
        <v>-3.2364902938788132E-2</v>
      </c>
    </row>
    <row r="1244" spans="1:41" x14ac:dyDescent="0.15">
      <c r="A1244" s="10">
        <v>43438</v>
      </c>
      <c r="B1244" s="9">
        <v>83.419998000000007</v>
      </c>
      <c r="C1244">
        <v>173890000</v>
      </c>
      <c r="D1244" s="107">
        <f t="shared" si="115"/>
        <v>1.8454867380840678E-2</v>
      </c>
      <c r="H1244" s="90">
        <v>43717</v>
      </c>
      <c r="I1244" s="54">
        <v>124</v>
      </c>
      <c r="J1244" s="54">
        <v>2688600</v>
      </c>
      <c r="K1244" s="107">
        <f t="shared" si="120"/>
        <v>-2.0967903225806994E-3</v>
      </c>
      <c r="O1244" s="90">
        <v>44859</v>
      </c>
      <c r="P1244" s="54">
        <v>3.83</v>
      </c>
      <c r="Q1244" s="54">
        <v>3159100</v>
      </c>
      <c r="R1244" s="107">
        <f t="shared" si="116"/>
        <v>-2.6109660574412663E-3</v>
      </c>
      <c r="W1244" s="90">
        <v>43074</v>
      </c>
      <c r="X1244" s="54">
        <v>29.749628000000001</v>
      </c>
      <c r="Y1244" s="54">
        <v>553800</v>
      </c>
      <c r="Z1244" s="107">
        <f t="shared" si="117"/>
        <v>-3.0580886591254908E-3</v>
      </c>
      <c r="AE1244" s="90">
        <v>43074</v>
      </c>
      <c r="AF1244" s="54">
        <v>33.906081999999998</v>
      </c>
      <c r="AG1244" s="54">
        <v>19264500</v>
      </c>
      <c r="AH1244" s="107">
        <f t="shared" si="118"/>
        <v>5.4376674957601345E-4</v>
      </c>
      <c r="AL1244" s="10">
        <v>43438</v>
      </c>
      <c r="AM1244">
        <v>2700.0600589999999</v>
      </c>
      <c r="AN1244">
        <v>4515710000</v>
      </c>
      <c r="AO1244" s="107">
        <f t="shared" si="119"/>
        <v>-1.5222283616617149E-3</v>
      </c>
    </row>
    <row r="1245" spans="1:41" x14ac:dyDescent="0.15">
      <c r="A1245" s="10">
        <v>43440</v>
      </c>
      <c r="B1245" s="9">
        <v>84.959502999999998</v>
      </c>
      <c r="C1245">
        <v>175788000</v>
      </c>
      <c r="D1245" s="107">
        <f t="shared" si="115"/>
        <v>-4.1231479426144912E-2</v>
      </c>
      <c r="H1245" s="90">
        <v>43718</v>
      </c>
      <c r="I1245" s="54">
        <v>123.739998</v>
      </c>
      <c r="J1245" s="54">
        <v>1711500</v>
      </c>
      <c r="K1245" s="107">
        <f t="shared" si="120"/>
        <v>6.3277914389492818E-2</v>
      </c>
      <c r="O1245" s="90">
        <v>44860</v>
      </c>
      <c r="P1245" s="54">
        <v>3.82</v>
      </c>
      <c r="Q1245" s="54">
        <v>2937000</v>
      </c>
      <c r="R1245" s="107">
        <f t="shared" si="116"/>
        <v>0</v>
      </c>
      <c r="W1245" s="90">
        <v>43075</v>
      </c>
      <c r="X1245" s="54">
        <v>29.658650999999999</v>
      </c>
      <c r="Y1245" s="54">
        <v>474280</v>
      </c>
      <c r="Z1245" s="107">
        <f t="shared" si="117"/>
        <v>1.533731254331161E-2</v>
      </c>
      <c r="AE1245" s="90">
        <v>43075</v>
      </c>
      <c r="AF1245" s="54">
        <v>33.924518999999997</v>
      </c>
      <c r="AG1245" s="54">
        <v>9009600</v>
      </c>
      <c r="AH1245" s="107">
        <f t="shared" si="118"/>
        <v>5.4299959271353337E-4</v>
      </c>
      <c r="AL1245" s="10">
        <v>43440</v>
      </c>
      <c r="AM1245">
        <v>2695.9499510000001</v>
      </c>
      <c r="AN1245">
        <v>5180430000</v>
      </c>
      <c r="AO1245" s="107">
        <f t="shared" si="119"/>
        <v>-2.332011874948936E-2</v>
      </c>
    </row>
    <row r="1246" spans="1:41" x14ac:dyDescent="0.15">
      <c r="A1246" s="10">
        <v>43441</v>
      </c>
      <c r="B1246" s="9">
        <v>81.456496999999999</v>
      </c>
      <c r="C1246">
        <v>151522000</v>
      </c>
      <c r="D1246" s="107">
        <f t="shared" si="115"/>
        <v>7.3045247698289018E-3</v>
      </c>
      <c r="H1246" s="90">
        <v>43719</v>
      </c>
      <c r="I1246" s="54">
        <v>131.570007</v>
      </c>
      <c r="J1246" s="54">
        <v>2343800</v>
      </c>
      <c r="K1246" s="107">
        <f t="shared" si="120"/>
        <v>1.7177129130957702E-2</v>
      </c>
      <c r="O1246" s="90">
        <v>44861</v>
      </c>
      <c r="P1246" s="54">
        <v>3.82</v>
      </c>
      <c r="Q1246" s="54">
        <v>3265800</v>
      </c>
      <c r="R1246" s="107">
        <f t="shared" si="116"/>
        <v>3.9267015706806463E-2</v>
      </c>
      <c r="W1246" s="90">
        <v>43076</v>
      </c>
      <c r="X1246" s="54">
        <v>30.113534999999999</v>
      </c>
      <c r="Y1246" s="54">
        <v>441510</v>
      </c>
      <c r="Z1246" s="107">
        <f t="shared" si="117"/>
        <v>-1.2084499544805949E-2</v>
      </c>
      <c r="AE1246" s="90">
        <v>43076</v>
      </c>
      <c r="AF1246" s="54">
        <v>33.94294</v>
      </c>
      <c r="AG1246" s="54">
        <v>7625100</v>
      </c>
      <c r="AH1246" s="107">
        <f t="shared" si="118"/>
        <v>2.1709639766030797E-2</v>
      </c>
      <c r="AL1246" s="10">
        <v>43441</v>
      </c>
      <c r="AM1246">
        <v>2633.080078</v>
      </c>
      <c r="AN1246">
        <v>4242240000</v>
      </c>
      <c r="AO1246" s="107">
        <f t="shared" si="119"/>
        <v>1.7621541550396636E-3</v>
      </c>
    </row>
    <row r="1247" spans="1:41" x14ac:dyDescent="0.15">
      <c r="A1247" s="10">
        <v>43444</v>
      </c>
      <c r="B1247" s="9">
        <v>82.051497999999995</v>
      </c>
      <c r="C1247">
        <v>149896000</v>
      </c>
      <c r="D1247" s="107">
        <f t="shared" si="115"/>
        <v>1.3467761429535319E-3</v>
      </c>
      <c r="H1247" s="90">
        <v>43720</v>
      </c>
      <c r="I1247" s="54">
        <v>133.83000200000001</v>
      </c>
      <c r="J1247" s="54">
        <v>1657200</v>
      </c>
      <c r="K1247" s="107">
        <f t="shared" si="120"/>
        <v>-8.3687886367962427E-3</v>
      </c>
      <c r="O1247" s="90">
        <v>44862</v>
      </c>
      <c r="P1247" s="54">
        <v>3.97</v>
      </c>
      <c r="Q1247" s="54">
        <v>3622700</v>
      </c>
      <c r="R1247" s="107">
        <f t="shared" si="116"/>
        <v>7.5566750629723067E-3</v>
      </c>
      <c r="W1247" s="90">
        <v>43077</v>
      </c>
      <c r="X1247" s="54">
        <v>29.749628000000001</v>
      </c>
      <c r="Y1247" s="54">
        <v>327440</v>
      </c>
      <c r="Z1247" s="107">
        <f t="shared" si="117"/>
        <v>3.363931138903653E-2</v>
      </c>
      <c r="AE1247" s="90">
        <v>43077</v>
      </c>
      <c r="AF1247" s="54">
        <v>34.679828999999998</v>
      </c>
      <c r="AG1247" s="54">
        <v>12423600</v>
      </c>
      <c r="AH1247" s="107">
        <f t="shared" si="118"/>
        <v>-3.4529582023026251E-3</v>
      </c>
      <c r="AL1247" s="10">
        <v>43444</v>
      </c>
      <c r="AM1247">
        <v>2637.719971</v>
      </c>
      <c r="AN1247">
        <v>4162880000</v>
      </c>
      <c r="AO1247" s="107">
        <f t="shared" si="119"/>
        <v>-3.5634639398196555E-4</v>
      </c>
    </row>
    <row r="1248" spans="1:41" x14ac:dyDescent="0.15">
      <c r="A1248" s="10">
        <v>43445</v>
      </c>
      <c r="B1248" s="9">
        <v>82.162002999999999</v>
      </c>
      <c r="C1248">
        <v>124894000</v>
      </c>
      <c r="D1248" s="107">
        <f t="shared" si="115"/>
        <v>1.2353630181094921E-2</v>
      </c>
      <c r="H1248" s="90">
        <v>43721</v>
      </c>
      <c r="I1248" s="54">
        <v>132.71000699999999</v>
      </c>
      <c r="J1248" s="54">
        <v>2037700</v>
      </c>
      <c r="K1248" s="107">
        <f t="shared" si="120"/>
        <v>7.158442844479751E-3</v>
      </c>
      <c r="O1248" s="90">
        <v>44865</v>
      </c>
      <c r="P1248" s="54">
        <v>4</v>
      </c>
      <c r="Q1248" s="54">
        <v>2383200</v>
      </c>
      <c r="R1248" s="107">
        <f t="shared" si="116"/>
        <v>-3.2499999999999973E-2</v>
      </c>
      <c r="W1248" s="90">
        <v>43080</v>
      </c>
      <c r="X1248" s="54">
        <v>30.750385000000001</v>
      </c>
      <c r="Y1248" s="54">
        <v>339460</v>
      </c>
      <c r="Z1248" s="107">
        <f t="shared" si="117"/>
        <v>-2.9585971037435876E-2</v>
      </c>
      <c r="AE1248" s="90">
        <v>43080</v>
      </c>
      <c r="AF1248" s="54">
        <v>34.560080999999997</v>
      </c>
      <c r="AG1248" s="54">
        <v>7072200</v>
      </c>
      <c r="AH1248" s="107">
        <f t="shared" si="118"/>
        <v>-2.1322866691195763E-3</v>
      </c>
      <c r="AL1248" s="10">
        <v>43445</v>
      </c>
      <c r="AM1248">
        <v>2636.780029</v>
      </c>
      <c r="AN1248">
        <v>3963440000</v>
      </c>
      <c r="AO1248" s="107">
        <f t="shared" si="119"/>
        <v>5.4195036532567187E-3</v>
      </c>
    </row>
    <row r="1249" spans="1:41" x14ac:dyDescent="0.15">
      <c r="A1249" s="10">
        <v>43446</v>
      </c>
      <c r="B1249" s="9">
        <v>83.177002000000002</v>
      </c>
      <c r="C1249">
        <v>131960000</v>
      </c>
      <c r="D1249" s="107">
        <f t="shared" si="115"/>
        <v>-3.1018550055459393E-3</v>
      </c>
      <c r="H1249" s="90">
        <v>43724</v>
      </c>
      <c r="I1249" s="54">
        <v>133.66000399999999</v>
      </c>
      <c r="J1249" s="54">
        <v>1050300</v>
      </c>
      <c r="K1249" s="107">
        <f t="shared" si="120"/>
        <v>3.2919496246612834E-3</v>
      </c>
      <c r="O1249" s="90">
        <v>44866</v>
      </c>
      <c r="P1249" s="54">
        <v>3.87</v>
      </c>
      <c r="Q1249" s="54">
        <v>1697800</v>
      </c>
      <c r="R1249" s="107">
        <f t="shared" si="116"/>
        <v>-1.8087855297157729E-2</v>
      </c>
      <c r="W1249" s="90">
        <v>43081</v>
      </c>
      <c r="X1249" s="54">
        <v>29.840605</v>
      </c>
      <c r="Y1249" s="54">
        <v>502470</v>
      </c>
      <c r="Z1249" s="107">
        <f t="shared" si="117"/>
        <v>4.5731713549373332E-2</v>
      </c>
      <c r="AE1249" s="90">
        <v>43081</v>
      </c>
      <c r="AF1249" s="54">
        <v>34.486389000000003</v>
      </c>
      <c r="AG1249" s="54">
        <v>6313900</v>
      </c>
      <c r="AH1249" s="107">
        <f t="shared" si="118"/>
        <v>-1.0681895399371477E-3</v>
      </c>
      <c r="AL1249" s="10">
        <v>43446</v>
      </c>
      <c r="AM1249">
        <v>2651.070068</v>
      </c>
      <c r="AN1249">
        <v>4029300000</v>
      </c>
      <c r="AO1249" s="107">
        <f t="shared" si="119"/>
        <v>-1.9993021172759473E-4</v>
      </c>
    </row>
    <row r="1250" spans="1:41" x14ac:dyDescent="0.15">
      <c r="A1250" s="10">
        <v>43447</v>
      </c>
      <c r="B1250" s="9">
        <v>82.918998999999999</v>
      </c>
      <c r="C1250">
        <v>105426000</v>
      </c>
      <c r="D1250" s="107">
        <f t="shared" si="115"/>
        <v>-4.0081308748071143E-2</v>
      </c>
      <c r="H1250" s="90">
        <v>43725</v>
      </c>
      <c r="I1250" s="54">
        <v>134.10000600000001</v>
      </c>
      <c r="J1250" s="54">
        <v>1130300</v>
      </c>
      <c r="K1250" s="107">
        <f t="shared" si="120"/>
        <v>-1.8493742647558209E-2</v>
      </c>
      <c r="O1250" s="90">
        <v>44867</v>
      </c>
      <c r="P1250" s="54">
        <v>3.8</v>
      </c>
      <c r="Q1250" s="54">
        <v>2038000</v>
      </c>
      <c r="R1250" s="107">
        <f t="shared" si="116"/>
        <v>4.2105263157894868E-2</v>
      </c>
      <c r="W1250" s="90">
        <v>43082</v>
      </c>
      <c r="X1250" s="54">
        <v>31.205266999999999</v>
      </c>
      <c r="Y1250" s="54">
        <v>375570</v>
      </c>
      <c r="Z1250" s="107">
        <f t="shared" si="117"/>
        <v>-2.0408189425201839E-2</v>
      </c>
      <c r="AE1250" s="90">
        <v>43082</v>
      </c>
      <c r="AF1250" s="54">
        <v>34.449551</v>
      </c>
      <c r="AG1250" s="54">
        <v>5901800</v>
      </c>
      <c r="AH1250" s="107">
        <f t="shared" si="118"/>
        <v>5.3475007555250365E-3</v>
      </c>
      <c r="AL1250" s="10">
        <v>43447</v>
      </c>
      <c r="AM1250">
        <v>2650.540039</v>
      </c>
      <c r="AN1250">
        <v>3978340000</v>
      </c>
      <c r="AO1250" s="107">
        <f t="shared" si="119"/>
        <v>-1.9086709597145535E-2</v>
      </c>
    </row>
    <row r="1251" spans="1:41" x14ac:dyDescent="0.15">
      <c r="A1251" s="10">
        <v>43448</v>
      </c>
      <c r="B1251" s="9">
        <v>79.595496999999995</v>
      </c>
      <c r="C1251">
        <v>127344000</v>
      </c>
      <c r="D1251" s="107">
        <f t="shared" si="115"/>
        <v>-4.460045019883474E-2</v>
      </c>
      <c r="H1251" s="90">
        <v>43726</v>
      </c>
      <c r="I1251" s="54">
        <v>131.61999499999999</v>
      </c>
      <c r="J1251" s="54">
        <v>1698800</v>
      </c>
      <c r="K1251" s="107">
        <f t="shared" si="120"/>
        <v>-2.2412985200310875E-2</v>
      </c>
      <c r="O1251" s="90">
        <v>44868</v>
      </c>
      <c r="P1251" s="54">
        <v>3.96</v>
      </c>
      <c r="Q1251" s="54">
        <v>2028300</v>
      </c>
      <c r="R1251" s="107">
        <f t="shared" si="116"/>
        <v>-2.5252525252525304E-2</v>
      </c>
      <c r="W1251" s="90">
        <v>43083</v>
      </c>
      <c r="X1251" s="54">
        <v>30.568424</v>
      </c>
      <c r="Y1251" s="54">
        <v>357590</v>
      </c>
      <c r="Z1251" s="107">
        <f t="shared" si="117"/>
        <v>2.3809699839285159E-2</v>
      </c>
      <c r="AE1251" s="90">
        <v>43083</v>
      </c>
      <c r="AF1251" s="54">
        <v>34.633769999999998</v>
      </c>
      <c r="AG1251" s="54">
        <v>5456800</v>
      </c>
      <c r="AH1251" s="107">
        <f t="shared" si="118"/>
        <v>2.0478942950767465E-2</v>
      </c>
      <c r="AL1251" s="10">
        <v>43448</v>
      </c>
      <c r="AM1251">
        <v>2599.9499510000001</v>
      </c>
      <c r="AN1251">
        <v>4064370000</v>
      </c>
      <c r="AO1251" s="107">
        <f t="shared" si="119"/>
        <v>-2.077348065074347E-2</v>
      </c>
    </row>
    <row r="1252" spans="1:41" x14ac:dyDescent="0.15">
      <c r="A1252" s="10">
        <v>43451</v>
      </c>
      <c r="B1252" s="9">
        <v>76.045501999999999</v>
      </c>
      <c r="C1252">
        <v>176596000</v>
      </c>
      <c r="D1252" s="107">
        <f t="shared" si="115"/>
        <v>2.0099742388445252E-2</v>
      </c>
      <c r="H1252" s="90">
        <v>43727</v>
      </c>
      <c r="I1252" s="54">
        <v>128.66999799999999</v>
      </c>
      <c r="J1252" s="54">
        <v>2211700</v>
      </c>
      <c r="K1252" s="107">
        <f t="shared" si="120"/>
        <v>-4.6009155918382727E-2</v>
      </c>
      <c r="O1252" s="90">
        <v>44869</v>
      </c>
      <c r="P1252" s="54">
        <v>3.86</v>
      </c>
      <c r="Q1252" s="54">
        <v>1976700</v>
      </c>
      <c r="R1252" s="107">
        <f t="shared" si="116"/>
        <v>-5.1813471502590636E-2</v>
      </c>
      <c r="W1252" s="90">
        <v>43084</v>
      </c>
      <c r="X1252" s="54">
        <v>31.296249</v>
      </c>
      <c r="Y1252" s="54">
        <v>1225640</v>
      </c>
      <c r="Z1252" s="107">
        <f t="shared" si="117"/>
        <v>-2.9071215531292216E-3</v>
      </c>
      <c r="AE1252" s="90">
        <v>43084</v>
      </c>
      <c r="AF1252" s="54">
        <v>35.343032999999998</v>
      </c>
      <c r="AG1252" s="54">
        <v>16277200</v>
      </c>
      <c r="AH1252" s="107">
        <f t="shared" si="118"/>
        <v>-4.9518953282813305E-3</v>
      </c>
      <c r="AL1252" s="10">
        <v>43451</v>
      </c>
      <c r="AM1252">
        <v>2545.9399410000001</v>
      </c>
      <c r="AN1252">
        <v>4661420000</v>
      </c>
      <c r="AO1252" s="107">
        <f t="shared" si="119"/>
        <v>8.6400702725697442E-5</v>
      </c>
    </row>
    <row r="1253" spans="1:41" x14ac:dyDescent="0.15">
      <c r="A1253" s="10">
        <v>43452</v>
      </c>
      <c r="B1253" s="9">
        <v>77.573997000000006</v>
      </c>
      <c r="C1253">
        <v>130460000</v>
      </c>
      <c r="D1253" s="107">
        <f t="shared" si="115"/>
        <v>-3.6352374623677131E-2</v>
      </c>
      <c r="H1253" s="90">
        <v>43728</v>
      </c>
      <c r="I1253" s="54">
        <v>122.75</v>
      </c>
      <c r="J1253" s="54">
        <v>2748800</v>
      </c>
      <c r="K1253" s="107">
        <f t="shared" si="120"/>
        <v>-3.633400407331977E-2</v>
      </c>
      <c r="O1253" s="90">
        <v>44872</v>
      </c>
      <c r="P1253" s="54">
        <v>3.66</v>
      </c>
      <c r="Q1253" s="54">
        <v>2558200</v>
      </c>
      <c r="R1253" s="107">
        <f t="shared" si="116"/>
        <v>3.0054644808743092E-2</v>
      </c>
      <c r="W1253" s="90">
        <v>43087</v>
      </c>
      <c r="X1253" s="54">
        <v>31.205266999999999</v>
      </c>
      <c r="Y1253" s="54">
        <v>507590</v>
      </c>
      <c r="Z1253" s="107">
        <f t="shared" si="117"/>
        <v>-1.7492623921468109E-2</v>
      </c>
      <c r="AE1253" s="90">
        <v>43087</v>
      </c>
      <c r="AF1253" s="54">
        <v>35.168018000000004</v>
      </c>
      <c r="AG1253" s="54">
        <v>8092100</v>
      </c>
      <c r="AH1253" s="107">
        <f t="shared" si="118"/>
        <v>-9.9531341231685611E-3</v>
      </c>
      <c r="AL1253" s="10">
        <v>43452</v>
      </c>
      <c r="AM1253">
        <v>2546.1599120000001</v>
      </c>
      <c r="AN1253">
        <v>4519190000</v>
      </c>
      <c r="AO1253" s="107">
        <f t="shared" si="119"/>
        <v>-1.5395714469955912E-2</v>
      </c>
    </row>
    <row r="1254" spans="1:41" x14ac:dyDescent="0.15">
      <c r="A1254" s="10">
        <v>43453</v>
      </c>
      <c r="B1254" s="9">
        <v>74.753997999999996</v>
      </c>
      <c r="C1254">
        <v>175844000</v>
      </c>
      <c r="D1254" s="107">
        <f t="shared" si="115"/>
        <v>-2.290850049250881E-2</v>
      </c>
      <c r="H1254" s="90">
        <v>43731</v>
      </c>
      <c r="I1254" s="54">
        <v>118.290001</v>
      </c>
      <c r="J1254" s="54">
        <v>2466600</v>
      </c>
      <c r="K1254" s="107">
        <f t="shared" si="120"/>
        <v>-1.9021049801157708E-2</v>
      </c>
      <c r="O1254" s="90">
        <v>44873</v>
      </c>
      <c r="P1254" s="54">
        <v>3.77</v>
      </c>
      <c r="Q1254" s="54">
        <v>2227700</v>
      </c>
      <c r="R1254" s="107">
        <f t="shared" si="116"/>
        <v>-0.13793103448275867</v>
      </c>
      <c r="W1254" s="90">
        <v>43088</v>
      </c>
      <c r="X1254" s="54">
        <v>30.659405</v>
      </c>
      <c r="Y1254" s="54">
        <v>236520</v>
      </c>
      <c r="Z1254" s="107">
        <f t="shared" si="117"/>
        <v>1.7804063712260509E-2</v>
      </c>
      <c r="AE1254" s="90">
        <v>43088</v>
      </c>
      <c r="AF1254" s="54">
        <v>34.817985999999998</v>
      </c>
      <c r="AG1254" s="54">
        <v>7871000</v>
      </c>
      <c r="AH1254" s="107">
        <f t="shared" si="118"/>
        <v>3.4392282195760959E-3</v>
      </c>
      <c r="AL1254" s="10">
        <v>43453</v>
      </c>
      <c r="AM1254">
        <v>2506.959961</v>
      </c>
      <c r="AN1254">
        <v>5152830000</v>
      </c>
      <c r="AO1254" s="107">
        <f t="shared" si="119"/>
        <v>-1.5772106302099798E-2</v>
      </c>
    </row>
    <row r="1255" spans="1:41" x14ac:dyDescent="0.15">
      <c r="A1255" s="10">
        <v>43454</v>
      </c>
      <c r="B1255" s="9">
        <v>73.041495999999995</v>
      </c>
      <c r="C1255">
        <v>199836000</v>
      </c>
      <c r="D1255" s="107">
        <f t="shared" si="115"/>
        <v>-5.7077116821375062E-2</v>
      </c>
      <c r="H1255" s="90">
        <v>43732</v>
      </c>
      <c r="I1255" s="54">
        <v>116.040001</v>
      </c>
      <c r="J1255" s="54">
        <v>1917400</v>
      </c>
      <c r="K1255" s="107">
        <f t="shared" si="120"/>
        <v>2.0941054628222489E-2</v>
      </c>
      <c r="O1255" s="90">
        <v>44874</v>
      </c>
      <c r="P1255" s="54">
        <v>3.25</v>
      </c>
      <c r="Q1255" s="54">
        <v>4270500</v>
      </c>
      <c r="R1255" s="107">
        <f t="shared" si="116"/>
        <v>0.283076923076923</v>
      </c>
      <c r="W1255" s="90">
        <v>43089</v>
      </c>
      <c r="X1255" s="54">
        <v>31.205266999999999</v>
      </c>
      <c r="Y1255" s="54">
        <v>173720</v>
      </c>
      <c r="Z1255" s="107">
        <f t="shared" si="117"/>
        <v>1.1661845418595496E-2</v>
      </c>
      <c r="AE1255" s="90">
        <v>43089</v>
      </c>
      <c r="AF1255" s="54">
        <v>34.937733000000001</v>
      </c>
      <c r="AG1255" s="54">
        <v>6551500</v>
      </c>
      <c r="AH1255" s="107">
        <f t="shared" si="118"/>
        <v>-3.1637713872276763E-3</v>
      </c>
      <c r="AL1255" s="10">
        <v>43454</v>
      </c>
      <c r="AM1255">
        <v>2467.419922</v>
      </c>
      <c r="AN1255">
        <v>5619780000</v>
      </c>
      <c r="AO1255" s="107">
        <f t="shared" si="119"/>
        <v>-2.0588228435321931E-2</v>
      </c>
    </row>
    <row r="1256" spans="1:41" x14ac:dyDescent="0.15">
      <c r="A1256" s="10">
        <v>43455</v>
      </c>
      <c r="B1256" s="9">
        <v>68.872497999999993</v>
      </c>
      <c r="C1256">
        <v>272806000</v>
      </c>
      <c r="D1256" s="107">
        <f t="shared" si="115"/>
        <v>-2.4313042921718875E-2</v>
      </c>
      <c r="H1256" s="90">
        <v>43733</v>
      </c>
      <c r="I1256" s="54">
        <v>118.470001</v>
      </c>
      <c r="J1256" s="54">
        <v>1604600</v>
      </c>
      <c r="K1256" s="107">
        <f t="shared" si="120"/>
        <v>-1.1395272968724002E-2</v>
      </c>
      <c r="O1256" s="90">
        <v>44875</v>
      </c>
      <c r="P1256" s="54">
        <v>4.17</v>
      </c>
      <c r="Q1256" s="54">
        <v>5401500</v>
      </c>
      <c r="R1256" s="107">
        <f t="shared" si="116"/>
        <v>0.11750599520383709</v>
      </c>
      <c r="W1256" s="90">
        <v>43090</v>
      </c>
      <c r="X1256" s="54">
        <v>31.569178000000001</v>
      </c>
      <c r="Y1256" s="54">
        <v>175320</v>
      </c>
      <c r="Z1256" s="107">
        <f t="shared" si="117"/>
        <v>-8.6454262445477825E-3</v>
      </c>
      <c r="AE1256" s="90">
        <v>43090</v>
      </c>
      <c r="AF1256" s="54">
        <v>34.827198000000003</v>
      </c>
      <c r="AG1256" s="54">
        <v>9619400</v>
      </c>
      <c r="AH1256" s="107">
        <f t="shared" si="118"/>
        <v>-1.3223860271505128E-3</v>
      </c>
      <c r="AL1256" s="10">
        <v>43455</v>
      </c>
      <c r="AM1256">
        <v>2416.6201169999999</v>
      </c>
      <c r="AN1256">
        <v>7657890000</v>
      </c>
      <c r="AO1256" s="107">
        <f t="shared" si="119"/>
        <v>-2.7112254234371247E-2</v>
      </c>
    </row>
    <row r="1257" spans="1:41" x14ac:dyDescent="0.15">
      <c r="A1257" s="10">
        <v>43458</v>
      </c>
      <c r="B1257" s="9">
        <v>67.197997999999998</v>
      </c>
      <c r="C1257">
        <v>144400000</v>
      </c>
      <c r="D1257" s="107">
        <f t="shared" si="115"/>
        <v>9.4452218650918907E-2</v>
      </c>
      <c r="H1257" s="90">
        <v>43734</v>
      </c>
      <c r="I1257" s="54">
        <v>117.120003</v>
      </c>
      <c r="J1257" s="54">
        <v>983200</v>
      </c>
      <c r="K1257" s="107">
        <f t="shared" si="120"/>
        <v>-2.6297830610540474E-2</v>
      </c>
      <c r="O1257" s="90">
        <v>44876</v>
      </c>
      <c r="P1257" s="54">
        <v>4.66</v>
      </c>
      <c r="Q1257" s="54">
        <v>3358700</v>
      </c>
      <c r="R1257" s="107">
        <f t="shared" si="116"/>
        <v>-0.11373390557939922</v>
      </c>
      <c r="W1257" s="90">
        <v>43091</v>
      </c>
      <c r="X1257" s="54">
        <v>31.296249</v>
      </c>
      <c r="Y1257" s="54">
        <v>161420</v>
      </c>
      <c r="Z1257" s="107">
        <f t="shared" si="117"/>
        <v>2.9069649848453283E-2</v>
      </c>
      <c r="AE1257" s="90">
        <v>43091</v>
      </c>
      <c r="AF1257" s="54">
        <v>34.781143</v>
      </c>
      <c r="AG1257" s="54">
        <v>7603300</v>
      </c>
      <c r="AH1257" s="107">
        <f t="shared" si="118"/>
        <v>4.7672383854664435E-3</v>
      </c>
      <c r="AL1257" s="10">
        <v>43458</v>
      </c>
      <c r="AM1257">
        <v>2351.1000979999999</v>
      </c>
      <c r="AN1257">
        <v>2613670000</v>
      </c>
      <c r="AO1257" s="107">
        <f t="shared" si="119"/>
        <v>4.9593742562976217E-2</v>
      </c>
    </row>
    <row r="1258" spans="1:41" x14ac:dyDescent="0.15">
      <c r="A1258" s="10">
        <v>43460</v>
      </c>
      <c r="B1258" s="9">
        <v>73.544998000000007</v>
      </c>
      <c r="C1258">
        <v>208236000</v>
      </c>
      <c r="D1258" s="107">
        <f t="shared" si="115"/>
        <v>-6.2954247411904918E-3</v>
      </c>
      <c r="H1258" s="90">
        <v>43735</v>
      </c>
      <c r="I1258" s="54">
        <v>114.040001</v>
      </c>
      <c r="J1258" s="54">
        <v>1631100</v>
      </c>
      <c r="K1258" s="107">
        <f t="shared" si="120"/>
        <v>-1.6836180139984447E-2</v>
      </c>
      <c r="O1258" s="90">
        <v>44879</v>
      </c>
      <c r="P1258" s="54">
        <v>4.13</v>
      </c>
      <c r="Q1258" s="54">
        <v>2514000</v>
      </c>
      <c r="R1258" s="107">
        <f t="shared" si="116"/>
        <v>8.4745762711864625E-2</v>
      </c>
      <c r="W1258" s="90">
        <v>43095</v>
      </c>
      <c r="X1258" s="54">
        <v>32.206020000000002</v>
      </c>
      <c r="Y1258" s="54">
        <v>167770</v>
      </c>
      <c r="Z1258" s="107">
        <f t="shared" si="117"/>
        <v>-8.4745646931847496E-3</v>
      </c>
      <c r="AE1258" s="90">
        <v>43095</v>
      </c>
      <c r="AF1258" s="54">
        <v>34.946953000000001</v>
      </c>
      <c r="AG1258" s="54">
        <v>4537000</v>
      </c>
      <c r="AH1258" s="107">
        <f t="shared" si="118"/>
        <v>-8.6980687558081415E-3</v>
      </c>
      <c r="AL1258" s="10">
        <v>43460</v>
      </c>
      <c r="AM1258">
        <v>2467.6999510000001</v>
      </c>
      <c r="AN1258">
        <v>4249740000</v>
      </c>
      <c r="AO1258" s="107">
        <f t="shared" si="119"/>
        <v>8.562680803813727E-3</v>
      </c>
    </row>
    <row r="1259" spans="1:41" x14ac:dyDescent="0.15">
      <c r="A1259" s="10">
        <v>43461</v>
      </c>
      <c r="B1259" s="9">
        <v>73.082001000000005</v>
      </c>
      <c r="C1259">
        <v>194440000</v>
      </c>
      <c r="D1259" s="107">
        <f t="shared" si="115"/>
        <v>1.1206589704624959E-2</v>
      </c>
      <c r="H1259" s="90">
        <v>43738</v>
      </c>
      <c r="I1259" s="54">
        <v>112.120003</v>
      </c>
      <c r="J1259" s="54">
        <v>1388400</v>
      </c>
      <c r="K1259" s="107">
        <f t="shared" si="120"/>
        <v>-5.8597929220533418E-2</v>
      </c>
      <c r="O1259" s="90">
        <v>44880</v>
      </c>
      <c r="P1259" s="54">
        <v>4.4800000000000004</v>
      </c>
      <c r="Q1259" s="54">
        <v>2239200</v>
      </c>
      <c r="R1259" s="107">
        <f t="shared" si="116"/>
        <v>-9.3750000000000222E-2</v>
      </c>
      <c r="W1259" s="90">
        <v>43096</v>
      </c>
      <c r="X1259" s="54">
        <v>31.933088000000001</v>
      </c>
      <c r="Y1259" s="54">
        <v>501310</v>
      </c>
      <c r="Z1259" s="107">
        <f t="shared" si="117"/>
        <v>8.5469967702465066E-3</v>
      </c>
      <c r="AE1259" s="90">
        <v>43096</v>
      </c>
      <c r="AF1259" s="54">
        <v>34.642982000000003</v>
      </c>
      <c r="AG1259" s="54">
        <v>4244100</v>
      </c>
      <c r="AH1259" s="107">
        <f t="shared" si="118"/>
        <v>8.2424197778354635E-3</v>
      </c>
      <c r="AL1259" s="10">
        <v>43461</v>
      </c>
      <c r="AM1259">
        <v>2488.830078</v>
      </c>
      <c r="AN1259">
        <v>4139010000</v>
      </c>
      <c r="AO1259" s="107">
        <f t="shared" si="119"/>
        <v>-1.2415825521053803E-3</v>
      </c>
    </row>
    <row r="1260" spans="1:41" x14ac:dyDescent="0.15">
      <c r="A1260" s="10">
        <v>43462</v>
      </c>
      <c r="B1260" s="9">
        <v>73.901000999999994</v>
      </c>
      <c r="C1260">
        <v>176580000</v>
      </c>
      <c r="D1260" s="107">
        <f t="shared" si="115"/>
        <v>1.6204137749094905E-2</v>
      </c>
      <c r="H1260" s="90">
        <v>43739</v>
      </c>
      <c r="I1260" s="54">
        <v>105.550003</v>
      </c>
      <c r="J1260" s="54">
        <v>2362500</v>
      </c>
      <c r="K1260" s="107">
        <f t="shared" si="120"/>
        <v>-2.3780217230311207E-2</v>
      </c>
      <c r="O1260" s="90">
        <v>44881</v>
      </c>
      <c r="P1260" s="54">
        <v>4.0599999999999996</v>
      </c>
      <c r="Q1260" s="54">
        <v>2346200</v>
      </c>
      <c r="R1260" s="107">
        <f t="shared" si="116"/>
        <v>-7.8817733990147687E-2</v>
      </c>
      <c r="W1260" s="90">
        <v>43097</v>
      </c>
      <c r="X1260" s="54">
        <v>32.206020000000002</v>
      </c>
      <c r="Y1260" s="54">
        <v>368020</v>
      </c>
      <c r="Z1260" s="107">
        <f t="shared" si="117"/>
        <v>0</v>
      </c>
      <c r="AE1260" s="90">
        <v>43097</v>
      </c>
      <c r="AF1260" s="54">
        <v>34.928524000000003</v>
      </c>
      <c r="AG1260" s="54">
        <v>3398600</v>
      </c>
      <c r="AH1260" s="107">
        <f t="shared" si="118"/>
        <v>-4.7467794516596884E-3</v>
      </c>
      <c r="AL1260" s="10">
        <v>43462</v>
      </c>
      <c r="AM1260">
        <v>2485.73999</v>
      </c>
      <c r="AN1260">
        <v>3728440000</v>
      </c>
      <c r="AO1260" s="107">
        <f t="shared" si="119"/>
        <v>8.4924843647866677E-3</v>
      </c>
    </row>
    <row r="1261" spans="1:41" x14ac:dyDescent="0.15">
      <c r="A1261" s="10">
        <v>43465</v>
      </c>
      <c r="B1261" s="9">
        <v>75.098502999999994</v>
      </c>
      <c r="C1261">
        <v>139090000</v>
      </c>
      <c r="D1261" s="107">
        <f t="shared" si="115"/>
        <v>2.4740759479586538E-2</v>
      </c>
      <c r="H1261" s="90">
        <v>43740</v>
      </c>
      <c r="I1261" s="54">
        <v>103.040001</v>
      </c>
      <c r="J1261" s="54">
        <v>2444300</v>
      </c>
      <c r="K1261" s="107">
        <f t="shared" si="120"/>
        <v>2.6688664337260581E-2</v>
      </c>
      <c r="O1261" s="90">
        <v>44882</v>
      </c>
      <c r="P1261" s="54">
        <v>3.74</v>
      </c>
      <c r="Q1261" s="54">
        <v>2295100</v>
      </c>
      <c r="R1261" s="107">
        <f t="shared" si="116"/>
        <v>-1.0695187165775444E-2</v>
      </c>
      <c r="W1261" s="90">
        <v>43098</v>
      </c>
      <c r="X1261" s="54">
        <v>32.206020000000002</v>
      </c>
      <c r="Y1261" s="54">
        <v>576330</v>
      </c>
      <c r="Z1261" s="107">
        <f t="shared" si="117"/>
        <v>5.6496890953925405E-3</v>
      </c>
      <c r="AE1261" s="90">
        <v>43098</v>
      </c>
      <c r="AF1261" s="54">
        <v>34.762726000000001</v>
      </c>
      <c r="AG1261" s="54">
        <v>4652500</v>
      </c>
      <c r="AH1261" s="107">
        <f t="shared" si="118"/>
        <v>8.4790243434877954E-3</v>
      </c>
      <c r="AL1261" s="10">
        <v>43465</v>
      </c>
      <c r="AM1261">
        <v>2506.8500979999999</v>
      </c>
      <c r="AN1261">
        <v>3461920000</v>
      </c>
      <c r="AO1261" s="107">
        <f t="shared" si="119"/>
        <v>1.2684966694007649E-3</v>
      </c>
    </row>
    <row r="1262" spans="1:41" x14ac:dyDescent="0.15">
      <c r="A1262" s="10">
        <v>43467</v>
      </c>
      <c r="B1262" s="9">
        <v>76.956496999999999</v>
      </c>
      <c r="C1262">
        <v>159662000</v>
      </c>
      <c r="D1262" s="107">
        <f t="shared" si="115"/>
        <v>-2.5241494555034216E-2</v>
      </c>
      <c r="H1262" s="90">
        <v>43741</v>
      </c>
      <c r="I1262" s="54">
        <v>105.790001</v>
      </c>
      <c r="J1262" s="54">
        <v>2208100</v>
      </c>
      <c r="K1262" s="107">
        <f t="shared" si="120"/>
        <v>9.2635976059778358E-3</v>
      </c>
      <c r="O1262" s="90">
        <v>44883</v>
      </c>
      <c r="P1262" s="54">
        <v>3.7</v>
      </c>
      <c r="Q1262" s="54">
        <v>2475800</v>
      </c>
      <c r="R1262" s="107">
        <f t="shared" si="116"/>
        <v>1.0810810810810922E-2</v>
      </c>
      <c r="W1262" s="90">
        <v>43102</v>
      </c>
      <c r="X1262" s="54">
        <v>32.387974</v>
      </c>
      <c r="Y1262" s="54">
        <v>379870</v>
      </c>
      <c r="Z1262" s="107">
        <f t="shared" si="117"/>
        <v>-1.6853971785947497E-2</v>
      </c>
      <c r="AE1262" s="90">
        <v>43102</v>
      </c>
      <c r="AF1262" s="54">
        <v>35.057479999999998</v>
      </c>
      <c r="AG1262" s="54">
        <v>6997300</v>
      </c>
      <c r="AH1262" s="107">
        <f t="shared" si="118"/>
        <v>3.0478203225103417E-2</v>
      </c>
      <c r="AL1262" s="10">
        <v>43467</v>
      </c>
      <c r="AM1262">
        <v>2510.030029</v>
      </c>
      <c r="AN1262">
        <v>3733160000</v>
      </c>
      <c r="AO1262" s="107">
        <f t="shared" si="119"/>
        <v>-2.4756730111614167E-2</v>
      </c>
    </row>
    <row r="1263" spans="1:41" x14ac:dyDescent="0.15">
      <c r="A1263" s="10">
        <v>43468</v>
      </c>
      <c r="B1263" s="9">
        <v>75.013999999999996</v>
      </c>
      <c r="C1263">
        <v>139512000</v>
      </c>
      <c r="D1263" s="107">
        <f t="shared" si="115"/>
        <v>5.0064001386407986E-2</v>
      </c>
      <c r="H1263" s="90">
        <v>43742</v>
      </c>
      <c r="I1263" s="54">
        <v>106.769997</v>
      </c>
      <c r="J1263" s="54">
        <v>1887800</v>
      </c>
      <c r="K1263" s="107">
        <f t="shared" si="120"/>
        <v>-2.8191393505424545E-2</v>
      </c>
      <c r="O1263" s="90">
        <v>44886</v>
      </c>
      <c r="P1263" s="54">
        <v>3.74</v>
      </c>
      <c r="Q1263" s="54">
        <v>1707900</v>
      </c>
      <c r="R1263" s="107">
        <f t="shared" si="116"/>
        <v>-1.0695187165775444E-2</v>
      </c>
      <c r="W1263" s="90">
        <v>43103</v>
      </c>
      <c r="X1263" s="54">
        <v>31.842108</v>
      </c>
      <c r="Y1263" s="54">
        <v>305350</v>
      </c>
      <c r="Z1263" s="107">
        <f t="shared" si="117"/>
        <v>-3.9999989950414094E-2</v>
      </c>
      <c r="AE1263" s="90">
        <v>43103</v>
      </c>
      <c r="AF1263" s="54">
        <v>36.125968999999998</v>
      </c>
      <c r="AG1263" s="54">
        <v>9134400</v>
      </c>
      <c r="AH1263" s="107">
        <f t="shared" si="118"/>
        <v>-1.657314714520175E-2</v>
      </c>
      <c r="AL1263" s="10">
        <v>43468</v>
      </c>
      <c r="AM1263">
        <v>2447.889893</v>
      </c>
      <c r="AN1263">
        <v>3858830000</v>
      </c>
      <c r="AO1263" s="107">
        <f t="shared" si="119"/>
        <v>3.4335714298404429E-2</v>
      </c>
    </row>
    <row r="1264" spans="1:41" x14ac:dyDescent="0.15">
      <c r="A1264" s="10">
        <v>43469</v>
      </c>
      <c r="B1264" s="9">
        <v>78.769501000000005</v>
      </c>
      <c r="C1264">
        <v>183652000</v>
      </c>
      <c r="D1264" s="107">
        <f t="shared" si="115"/>
        <v>3.4353410465301826E-2</v>
      </c>
      <c r="H1264" s="90">
        <v>43745</v>
      </c>
      <c r="I1264" s="54">
        <v>103.760002</v>
      </c>
      <c r="J1264" s="54">
        <v>1420500</v>
      </c>
      <c r="K1264" s="107">
        <f t="shared" si="120"/>
        <v>7.0354277749531402E-3</v>
      </c>
      <c r="O1264" s="90">
        <v>44887</v>
      </c>
      <c r="P1264" s="54">
        <v>3.7</v>
      </c>
      <c r="Q1264" s="54">
        <v>2199900</v>
      </c>
      <c r="R1264" s="107">
        <f t="shared" si="116"/>
        <v>8.3783783783783594E-2</v>
      </c>
      <c r="W1264" s="90">
        <v>43104</v>
      </c>
      <c r="X1264" s="54">
        <v>30.568424</v>
      </c>
      <c r="Y1264" s="54">
        <v>542500</v>
      </c>
      <c r="Z1264" s="107">
        <f t="shared" si="117"/>
        <v>1.1904866276390313E-2</v>
      </c>
      <c r="AE1264" s="90">
        <v>43104</v>
      </c>
      <c r="AF1264" s="54">
        <v>35.527248</v>
      </c>
      <c r="AG1264" s="54">
        <v>8958600</v>
      </c>
      <c r="AH1264" s="107">
        <f t="shared" si="118"/>
        <v>2.9037881008965316E-2</v>
      </c>
      <c r="AL1264" s="10">
        <v>43469</v>
      </c>
      <c r="AM1264">
        <v>2531.9399410000001</v>
      </c>
      <c r="AN1264">
        <v>4234140000</v>
      </c>
      <c r="AO1264" s="107">
        <f t="shared" si="119"/>
        <v>7.010434849805236E-3</v>
      </c>
    </row>
    <row r="1265" spans="1:41" x14ac:dyDescent="0.15">
      <c r="A1265" s="10">
        <v>43472</v>
      </c>
      <c r="B1265" s="9">
        <v>81.475502000000006</v>
      </c>
      <c r="C1265">
        <v>159864000</v>
      </c>
      <c r="D1265" s="107">
        <f t="shared" si="115"/>
        <v>1.6612355453790251E-2</v>
      </c>
      <c r="H1265" s="90">
        <v>43746</v>
      </c>
      <c r="I1265" s="54">
        <v>104.489998</v>
      </c>
      <c r="J1265" s="54">
        <v>1900700</v>
      </c>
      <c r="K1265" s="107">
        <f t="shared" si="120"/>
        <v>1.4355536689740767E-3</v>
      </c>
      <c r="O1265" s="90">
        <v>44888</v>
      </c>
      <c r="P1265" s="54">
        <v>4.01</v>
      </c>
      <c r="Q1265" s="54">
        <v>2605600</v>
      </c>
      <c r="R1265" s="107">
        <f t="shared" si="116"/>
        <v>3.7406483790523692E-2</v>
      </c>
      <c r="W1265" s="90">
        <v>43105</v>
      </c>
      <c r="X1265" s="54">
        <v>30.932337</v>
      </c>
      <c r="Y1265" s="54">
        <v>313880</v>
      </c>
      <c r="Z1265" s="107">
        <f t="shared" si="117"/>
        <v>0</v>
      </c>
      <c r="AE1265" s="90">
        <v>43105</v>
      </c>
      <c r="AF1265" s="54">
        <v>36.558883999999999</v>
      </c>
      <c r="AG1265" s="54">
        <v>7290400</v>
      </c>
      <c r="AH1265" s="107">
        <f t="shared" si="118"/>
        <v>2.7713646838891659E-3</v>
      </c>
      <c r="AL1265" s="10">
        <v>43472</v>
      </c>
      <c r="AM1265">
        <v>2549.6899410000001</v>
      </c>
      <c r="AN1265">
        <v>4133120000</v>
      </c>
      <c r="AO1265" s="107">
        <f t="shared" si="119"/>
        <v>9.6952851413394381E-3</v>
      </c>
    </row>
    <row r="1266" spans="1:41" x14ac:dyDescent="0.15">
      <c r="A1266" s="10">
        <v>43473</v>
      </c>
      <c r="B1266" s="9">
        <v>82.829002000000003</v>
      </c>
      <c r="C1266">
        <v>177628000</v>
      </c>
      <c r="D1266" s="107">
        <f t="shared" si="115"/>
        <v>1.7143632854588198E-3</v>
      </c>
      <c r="H1266" s="90">
        <v>43747</v>
      </c>
      <c r="I1266" s="54">
        <v>104.639999</v>
      </c>
      <c r="J1266" s="54">
        <v>906400</v>
      </c>
      <c r="K1266" s="107">
        <f t="shared" si="120"/>
        <v>1.9117928317258226E-4</v>
      </c>
      <c r="O1266" s="90">
        <v>44890</v>
      </c>
      <c r="P1266" s="54">
        <v>4.16</v>
      </c>
      <c r="Q1266" s="54">
        <v>1003100</v>
      </c>
      <c r="R1266" s="107">
        <f t="shared" si="116"/>
        <v>-7.2115384615384692E-2</v>
      </c>
      <c r="W1266" s="90">
        <v>43108</v>
      </c>
      <c r="X1266" s="54">
        <v>30.932337</v>
      </c>
      <c r="Y1266" s="54">
        <v>573510</v>
      </c>
      <c r="Z1266" s="107">
        <f t="shared" si="117"/>
        <v>-1.4705937026355365E-2</v>
      </c>
      <c r="AE1266" s="90">
        <v>43108</v>
      </c>
      <c r="AF1266" s="54">
        <v>36.660201999999998</v>
      </c>
      <c r="AG1266" s="54">
        <v>9714200</v>
      </c>
      <c r="AH1266" s="107">
        <f t="shared" si="118"/>
        <v>-6.7837051197917608E-3</v>
      </c>
      <c r="AL1266" s="10">
        <v>43473</v>
      </c>
      <c r="AM1266">
        <v>2574.4099120000001</v>
      </c>
      <c r="AN1266">
        <v>4120060000</v>
      </c>
      <c r="AO1266" s="107">
        <f t="shared" si="119"/>
        <v>4.0980455174692842E-3</v>
      </c>
    </row>
    <row r="1267" spans="1:41" x14ac:dyDescent="0.15">
      <c r="A1267" s="10">
        <v>43474</v>
      </c>
      <c r="B1267" s="9">
        <v>82.971001000000001</v>
      </c>
      <c r="C1267">
        <v>126976000</v>
      </c>
      <c r="D1267" s="107">
        <f t="shared" si="115"/>
        <v>-1.928432802684843E-3</v>
      </c>
      <c r="H1267" s="90">
        <v>43748</v>
      </c>
      <c r="I1267" s="54">
        <v>104.660004</v>
      </c>
      <c r="J1267" s="54">
        <v>1755000</v>
      </c>
      <c r="K1267" s="107">
        <f t="shared" si="120"/>
        <v>2.9715200469512704E-2</v>
      </c>
      <c r="O1267" s="90">
        <v>44893</v>
      </c>
      <c r="P1267" s="54">
        <v>3.86</v>
      </c>
      <c r="Q1267" s="54">
        <v>2184200</v>
      </c>
      <c r="R1267" s="107">
        <f t="shared" si="116"/>
        <v>-1.0362694300518172E-2</v>
      </c>
      <c r="W1267" s="90">
        <v>43109</v>
      </c>
      <c r="X1267" s="54">
        <v>30.477447999999999</v>
      </c>
      <c r="Y1267" s="54">
        <v>633240</v>
      </c>
      <c r="Z1267" s="107">
        <f t="shared" si="117"/>
        <v>5.9702177163913905E-3</v>
      </c>
      <c r="AE1267" s="90">
        <v>43109</v>
      </c>
      <c r="AF1267" s="54">
        <v>36.41151</v>
      </c>
      <c r="AG1267" s="54">
        <v>6215900</v>
      </c>
      <c r="AH1267" s="107">
        <f t="shared" si="118"/>
        <v>-4.6294097663074019E-2</v>
      </c>
      <c r="AL1267" s="10">
        <v>43474</v>
      </c>
      <c r="AM1267">
        <v>2584.959961</v>
      </c>
      <c r="AN1267">
        <v>4088740000</v>
      </c>
      <c r="AO1267" s="107">
        <f t="shared" si="119"/>
        <v>4.5184189218472337E-3</v>
      </c>
    </row>
    <row r="1268" spans="1:41" x14ac:dyDescent="0.15">
      <c r="A1268" s="10">
        <v>43475</v>
      </c>
      <c r="B1268" s="9">
        <v>82.810997</v>
      </c>
      <c r="C1268">
        <v>130154000</v>
      </c>
      <c r="D1268" s="107">
        <f t="shared" si="115"/>
        <v>-9.4552297202749047E-3</v>
      </c>
      <c r="H1268" s="90">
        <v>43749</v>
      </c>
      <c r="I1268" s="54">
        <v>107.769997</v>
      </c>
      <c r="J1268" s="54">
        <v>1767200</v>
      </c>
      <c r="K1268" s="107">
        <f t="shared" si="120"/>
        <v>-1.3454551733911746E-2</v>
      </c>
      <c r="O1268" s="90">
        <v>44894</v>
      </c>
      <c r="P1268" s="54">
        <v>3.82</v>
      </c>
      <c r="Q1268" s="54">
        <v>1535700</v>
      </c>
      <c r="R1268" s="107">
        <f t="shared" si="116"/>
        <v>5.7591623036649331E-2</v>
      </c>
      <c r="W1268" s="90">
        <v>43110</v>
      </c>
      <c r="X1268" s="54">
        <v>30.659405</v>
      </c>
      <c r="Y1268" s="54">
        <v>297570</v>
      </c>
      <c r="Z1268" s="107">
        <f t="shared" si="117"/>
        <v>4.1542978410703091E-2</v>
      </c>
      <c r="AE1268" s="90">
        <v>43110</v>
      </c>
      <c r="AF1268" s="54">
        <v>34.725872000000003</v>
      </c>
      <c r="AG1268" s="54">
        <v>17416500</v>
      </c>
      <c r="AH1268" s="107">
        <f t="shared" si="118"/>
        <v>2.9178820909090408E-3</v>
      </c>
      <c r="AL1268" s="10">
        <v>43475</v>
      </c>
      <c r="AM1268">
        <v>2596.639893</v>
      </c>
      <c r="AN1268">
        <v>3721300000</v>
      </c>
      <c r="AO1268" s="107">
        <f t="shared" si="119"/>
        <v>-1.462979140943732E-4</v>
      </c>
    </row>
    <row r="1269" spans="1:41" x14ac:dyDescent="0.15">
      <c r="A1269" s="10">
        <v>43476</v>
      </c>
      <c r="B1269" s="9">
        <v>82.028000000000006</v>
      </c>
      <c r="C1269">
        <v>93724000</v>
      </c>
      <c r="D1269" s="107">
        <f t="shared" si="115"/>
        <v>-1.4232981420978286E-2</v>
      </c>
      <c r="H1269" s="90">
        <v>43752</v>
      </c>
      <c r="I1269" s="54">
        <v>106.32</v>
      </c>
      <c r="J1269" s="54">
        <v>1170600</v>
      </c>
      <c r="K1269" s="107">
        <f t="shared" si="120"/>
        <v>2.5018839352896949E-2</v>
      </c>
      <c r="O1269" s="90">
        <v>44895</v>
      </c>
      <c r="P1269" s="54">
        <v>4.04</v>
      </c>
      <c r="Q1269" s="54">
        <v>2481900</v>
      </c>
      <c r="R1269" s="107">
        <f t="shared" si="116"/>
        <v>-5.4455445544554504E-2</v>
      </c>
      <c r="W1269" s="90">
        <v>43111</v>
      </c>
      <c r="X1269" s="54">
        <v>31.933088000000001</v>
      </c>
      <c r="Y1269" s="54">
        <v>439230</v>
      </c>
      <c r="Z1269" s="107">
        <f t="shared" si="117"/>
        <v>2.279215840322113E-2</v>
      </c>
      <c r="AE1269" s="90">
        <v>43111</v>
      </c>
      <c r="AF1269" s="54">
        <v>34.827198000000003</v>
      </c>
      <c r="AG1269" s="54">
        <v>11090500</v>
      </c>
      <c r="AH1269" s="107">
        <f t="shared" si="118"/>
        <v>5.5540500272228677E-3</v>
      </c>
      <c r="AL1269" s="10">
        <v>43476</v>
      </c>
      <c r="AM1269">
        <v>2596.26001</v>
      </c>
      <c r="AN1269">
        <v>3447460000</v>
      </c>
      <c r="AO1269" s="107">
        <f t="shared" si="119"/>
        <v>-5.2575254201908672E-3</v>
      </c>
    </row>
    <row r="1270" spans="1:41" x14ac:dyDescent="0.15">
      <c r="A1270" s="10">
        <v>43479</v>
      </c>
      <c r="B1270" s="9">
        <v>80.860496999999995</v>
      </c>
      <c r="C1270">
        <v>120118000</v>
      </c>
      <c r="D1270" s="107">
        <f t="shared" si="115"/>
        <v>3.5462309859411345E-2</v>
      </c>
      <c r="H1270" s="90">
        <v>43753</v>
      </c>
      <c r="I1270" s="54">
        <v>108.980003</v>
      </c>
      <c r="J1270" s="54">
        <v>1274500</v>
      </c>
      <c r="K1270" s="107">
        <f t="shared" si="120"/>
        <v>-9.9100841463547473E-3</v>
      </c>
      <c r="O1270" s="90">
        <v>44896</v>
      </c>
      <c r="P1270" s="54">
        <v>3.82</v>
      </c>
      <c r="Q1270" s="54">
        <v>3290900</v>
      </c>
      <c r="R1270" s="107">
        <f t="shared" si="116"/>
        <v>-7.8534031413611816E-3</v>
      </c>
      <c r="W1270" s="90">
        <v>43112</v>
      </c>
      <c r="X1270" s="54">
        <v>32.660912000000003</v>
      </c>
      <c r="Y1270" s="54">
        <v>256620</v>
      </c>
      <c r="Z1270" s="107">
        <f t="shared" si="117"/>
        <v>5.5708487258407935E-3</v>
      </c>
      <c r="AE1270" s="90">
        <v>43112</v>
      </c>
      <c r="AF1270" s="54">
        <v>35.020629999999997</v>
      </c>
      <c r="AG1270" s="54">
        <v>11992900</v>
      </c>
      <c r="AH1270" s="107">
        <f t="shared" si="118"/>
        <v>-8.9427003454820575E-3</v>
      </c>
      <c r="AL1270" s="10">
        <v>43479</v>
      </c>
      <c r="AM1270">
        <v>2582.610107</v>
      </c>
      <c r="AN1270">
        <v>3689370000</v>
      </c>
      <c r="AO1270" s="107">
        <f t="shared" si="119"/>
        <v>1.0721688854600231E-2</v>
      </c>
    </row>
    <row r="1271" spans="1:41" x14ac:dyDescent="0.15">
      <c r="A1271" s="10">
        <v>43480</v>
      </c>
      <c r="B1271" s="9">
        <v>83.727997000000002</v>
      </c>
      <c r="C1271">
        <v>119970000</v>
      </c>
      <c r="D1271" s="107">
        <f t="shared" si="115"/>
        <v>5.5059958020970967E-3</v>
      </c>
      <c r="H1271" s="90">
        <v>43754</v>
      </c>
      <c r="I1271" s="54">
        <v>107.900002</v>
      </c>
      <c r="J1271" s="54">
        <v>1291000</v>
      </c>
      <c r="K1271" s="107">
        <f t="shared" si="120"/>
        <v>6.1909174014658452E-2</v>
      </c>
      <c r="O1271" s="90">
        <v>44897</v>
      </c>
      <c r="P1271" s="54">
        <v>3.79</v>
      </c>
      <c r="Q1271" s="54">
        <v>2553800</v>
      </c>
      <c r="R1271" s="107">
        <f t="shared" si="116"/>
        <v>6.3324538258575203E-2</v>
      </c>
      <c r="W1271" s="90">
        <v>43116</v>
      </c>
      <c r="X1271" s="54">
        <v>32.842860999999999</v>
      </c>
      <c r="Y1271" s="54">
        <v>490200</v>
      </c>
      <c r="Z1271" s="107">
        <f t="shared" si="117"/>
        <v>-3.0470944659784616E-2</v>
      </c>
      <c r="AE1271" s="90">
        <v>43116</v>
      </c>
      <c r="AF1271" s="54">
        <v>34.707450999999999</v>
      </c>
      <c r="AG1271" s="54">
        <v>10718800</v>
      </c>
      <c r="AH1271" s="107">
        <f t="shared" si="118"/>
        <v>8.2273111903263807E-3</v>
      </c>
      <c r="AL1271" s="10">
        <v>43480</v>
      </c>
      <c r="AM1271">
        <v>2610.3000489999999</v>
      </c>
      <c r="AN1271">
        <v>3601180000</v>
      </c>
      <c r="AO1271" s="107">
        <f t="shared" si="119"/>
        <v>2.2219855538148092E-3</v>
      </c>
    </row>
    <row r="1272" spans="1:41" x14ac:dyDescent="0.15">
      <c r="A1272" s="10">
        <v>43481</v>
      </c>
      <c r="B1272" s="9">
        <v>84.189003</v>
      </c>
      <c r="C1272">
        <v>127338000</v>
      </c>
      <c r="D1272" s="107">
        <f t="shared" si="115"/>
        <v>5.6064329446923189E-3</v>
      </c>
      <c r="H1272" s="90">
        <v>43755</v>
      </c>
      <c r="I1272" s="54">
        <v>114.58000199999999</v>
      </c>
      <c r="J1272" s="54">
        <v>2177300</v>
      </c>
      <c r="K1272" s="107">
        <f t="shared" si="120"/>
        <v>-4.6954136028030447E-2</v>
      </c>
      <c r="O1272" s="90">
        <v>44900</v>
      </c>
      <c r="P1272" s="54">
        <v>4.03</v>
      </c>
      <c r="Q1272" s="54">
        <v>3744800</v>
      </c>
      <c r="R1272" s="107">
        <f t="shared" si="116"/>
        <v>-8.9330024813895847E-2</v>
      </c>
      <c r="W1272" s="90">
        <v>43117</v>
      </c>
      <c r="X1272" s="54">
        <v>31.842108</v>
      </c>
      <c r="Y1272" s="54">
        <v>350180</v>
      </c>
      <c r="Z1272" s="107">
        <f t="shared" si="117"/>
        <v>2.8572228949164113E-3</v>
      </c>
      <c r="AE1272" s="90">
        <v>43117</v>
      </c>
      <c r="AF1272" s="54">
        <v>34.993000000000002</v>
      </c>
      <c r="AG1272" s="54">
        <v>12245700</v>
      </c>
      <c r="AH1272" s="107">
        <f t="shared" si="118"/>
        <v>1.9742062698253848E-2</v>
      </c>
      <c r="AL1272" s="10">
        <v>43481</v>
      </c>
      <c r="AM1272">
        <v>2616.1000979999999</v>
      </c>
      <c r="AN1272">
        <v>3882180000</v>
      </c>
      <c r="AO1272" s="107">
        <f t="shared" si="119"/>
        <v>7.5914002737063058E-3</v>
      </c>
    </row>
    <row r="1273" spans="1:41" x14ac:dyDescent="0.15">
      <c r="A1273" s="10">
        <v>43482</v>
      </c>
      <c r="B1273" s="9">
        <v>84.661002999999994</v>
      </c>
      <c r="C1273">
        <v>84178000</v>
      </c>
      <c r="D1273" s="107">
        <f t="shared" si="115"/>
        <v>1.7599011908706608E-3</v>
      </c>
      <c r="H1273" s="90">
        <v>43756</v>
      </c>
      <c r="I1273" s="54">
        <v>109.199997</v>
      </c>
      <c r="J1273" s="54">
        <v>1867700</v>
      </c>
      <c r="K1273" s="107">
        <f t="shared" si="120"/>
        <v>3.2875495408667632E-2</v>
      </c>
      <c r="O1273" s="90">
        <v>44901</v>
      </c>
      <c r="P1273" s="54">
        <v>3.67</v>
      </c>
      <c r="Q1273" s="54">
        <v>4294500</v>
      </c>
      <c r="R1273" s="107">
        <f t="shared" si="116"/>
        <v>5.4495912806540314E-3</v>
      </c>
      <c r="W1273" s="90">
        <v>43118</v>
      </c>
      <c r="X1273" s="54">
        <v>31.933088000000001</v>
      </c>
      <c r="Y1273" s="54">
        <v>230310</v>
      </c>
      <c r="Z1273" s="107">
        <f t="shared" si="117"/>
        <v>1.1395985255168384E-2</v>
      </c>
      <c r="AE1273" s="90">
        <v>43118</v>
      </c>
      <c r="AF1273" s="54">
        <v>35.683833999999997</v>
      </c>
      <c r="AG1273" s="54">
        <v>11113500</v>
      </c>
      <c r="AH1273" s="107">
        <f t="shared" si="118"/>
        <v>-8.0020829600316867E-3</v>
      </c>
      <c r="AL1273" s="10">
        <v>43482</v>
      </c>
      <c r="AM1273">
        <v>2635.959961</v>
      </c>
      <c r="AN1273">
        <v>3802410000</v>
      </c>
      <c r="AO1273" s="107">
        <f t="shared" si="119"/>
        <v>1.3183053048657412E-2</v>
      </c>
    </row>
    <row r="1274" spans="1:41" x14ac:dyDescent="0.15">
      <c r="A1274" s="10">
        <v>43483</v>
      </c>
      <c r="B1274" s="9">
        <v>84.809997999999993</v>
      </c>
      <c r="C1274">
        <v>120410000</v>
      </c>
      <c r="D1274" s="107">
        <f t="shared" si="115"/>
        <v>-3.7749087082869615E-2</v>
      </c>
      <c r="H1274" s="90">
        <v>43759</v>
      </c>
      <c r="I1274" s="54">
        <v>112.790001</v>
      </c>
      <c r="J1274" s="54">
        <v>1573800</v>
      </c>
      <c r="K1274" s="107">
        <f t="shared" si="120"/>
        <v>7.1814610587688232E-3</v>
      </c>
      <c r="O1274" s="90">
        <v>44902</v>
      </c>
      <c r="P1274" s="54">
        <v>3.69</v>
      </c>
      <c r="Q1274" s="54">
        <v>6098500</v>
      </c>
      <c r="R1274" s="107">
        <f t="shared" si="116"/>
        <v>7.5880758807588045E-2</v>
      </c>
      <c r="W1274" s="90">
        <v>43119</v>
      </c>
      <c r="X1274" s="54">
        <v>32.296996999999998</v>
      </c>
      <c r="Y1274" s="54">
        <v>282960</v>
      </c>
      <c r="Z1274" s="107">
        <f t="shared" si="117"/>
        <v>-2.8168872790246269E-3</v>
      </c>
      <c r="AE1274" s="90">
        <v>43119</v>
      </c>
      <c r="AF1274" s="54">
        <v>35.398288999999998</v>
      </c>
      <c r="AG1274" s="54">
        <v>12724000</v>
      </c>
      <c r="AH1274" s="107">
        <f t="shared" si="118"/>
        <v>2.9924610197967549E-2</v>
      </c>
      <c r="AL1274" s="10">
        <v>43483</v>
      </c>
      <c r="AM1274">
        <v>2670.709961</v>
      </c>
      <c r="AN1274">
        <v>4009010000</v>
      </c>
      <c r="AO1274" s="107">
        <f t="shared" si="119"/>
        <v>-1.4157306316348373E-2</v>
      </c>
    </row>
    <row r="1275" spans="1:41" x14ac:dyDescent="0.15">
      <c r="A1275" s="10">
        <v>43487</v>
      </c>
      <c r="B1275" s="9">
        <v>81.608497999999997</v>
      </c>
      <c r="C1275">
        <v>128336000</v>
      </c>
      <c r="D1275" s="107">
        <f t="shared" si="115"/>
        <v>4.8095603965165878E-3</v>
      </c>
      <c r="H1275" s="90">
        <v>43760</v>
      </c>
      <c r="I1275" s="54">
        <v>113.599998</v>
      </c>
      <c r="J1275" s="54">
        <v>1218100</v>
      </c>
      <c r="K1275" s="107">
        <f t="shared" si="120"/>
        <v>4.9296303684793763E-3</v>
      </c>
      <c r="O1275" s="90">
        <v>44903</v>
      </c>
      <c r="P1275" s="54">
        <v>3.97</v>
      </c>
      <c r="Q1275" s="54">
        <v>4497900</v>
      </c>
      <c r="R1275" s="107">
        <f t="shared" si="116"/>
        <v>-2.267002518891692E-2</v>
      </c>
      <c r="W1275" s="90">
        <v>43122</v>
      </c>
      <c r="X1275" s="54">
        <v>32.206020000000002</v>
      </c>
      <c r="Y1275" s="54">
        <v>389780</v>
      </c>
      <c r="Z1275" s="107">
        <f t="shared" si="117"/>
        <v>-1.4124346938864218E-2</v>
      </c>
      <c r="AE1275" s="90">
        <v>43122</v>
      </c>
      <c r="AF1275" s="54">
        <v>36.457568999999999</v>
      </c>
      <c r="AG1275" s="54">
        <v>10715000</v>
      </c>
      <c r="AH1275" s="107">
        <f t="shared" si="118"/>
        <v>4.8005943566891141E-3</v>
      </c>
      <c r="AL1275" s="10">
        <v>43487</v>
      </c>
      <c r="AM1275">
        <v>2632.8999020000001</v>
      </c>
      <c r="AN1275">
        <v>3923950000</v>
      </c>
      <c r="AO1275" s="107">
        <f t="shared" si="119"/>
        <v>2.2029128397909048E-3</v>
      </c>
    </row>
    <row r="1276" spans="1:41" x14ac:dyDescent="0.15">
      <c r="A1276" s="10">
        <v>43488</v>
      </c>
      <c r="B1276" s="9">
        <v>82.000998999999993</v>
      </c>
      <c r="C1276">
        <v>104504000</v>
      </c>
      <c r="D1276" s="107">
        <f t="shared" si="115"/>
        <v>9.09134046037674E-3</v>
      </c>
      <c r="H1276" s="90">
        <v>43761</v>
      </c>
      <c r="I1276" s="54">
        <v>114.160004</v>
      </c>
      <c r="J1276" s="54">
        <v>555300</v>
      </c>
      <c r="K1276" s="107">
        <f t="shared" si="120"/>
        <v>2.1899088230585839E-3</v>
      </c>
      <c r="O1276" s="90">
        <v>44904</v>
      </c>
      <c r="P1276" s="54">
        <v>3.88</v>
      </c>
      <c r="Q1276" s="54">
        <v>2333100</v>
      </c>
      <c r="R1276" s="107">
        <f t="shared" si="116"/>
        <v>7.7319587628865705E-3</v>
      </c>
      <c r="W1276" s="90">
        <v>43123</v>
      </c>
      <c r="X1276" s="54">
        <v>31.751131000000001</v>
      </c>
      <c r="Y1276" s="54">
        <v>279010</v>
      </c>
      <c r="Z1276" s="107">
        <f t="shared" si="117"/>
        <v>-8.5959142683768031E-3</v>
      </c>
      <c r="AE1276" s="90">
        <v>43123</v>
      </c>
      <c r="AF1276" s="54">
        <v>36.632587000000001</v>
      </c>
      <c r="AG1276" s="54">
        <v>6944800</v>
      </c>
      <c r="AH1276" s="107">
        <f t="shared" si="118"/>
        <v>1.2570228796562333E-3</v>
      </c>
      <c r="AL1276" s="10">
        <v>43488</v>
      </c>
      <c r="AM1276">
        <v>2638.6999510000001</v>
      </c>
      <c r="AN1276">
        <v>3358770000</v>
      </c>
      <c r="AO1276" s="107">
        <f t="shared" si="119"/>
        <v>1.3757255722175454E-3</v>
      </c>
    </row>
    <row r="1277" spans="1:41" x14ac:dyDescent="0.15">
      <c r="A1277" s="10">
        <v>43489</v>
      </c>
      <c r="B1277" s="9">
        <v>82.746498000000003</v>
      </c>
      <c r="C1277">
        <v>81798000</v>
      </c>
      <c r="D1277" s="107">
        <f t="shared" si="115"/>
        <v>9.450611432522571E-3</v>
      </c>
      <c r="H1277" s="90">
        <v>43762</v>
      </c>
      <c r="I1277" s="54">
        <v>114.410004</v>
      </c>
      <c r="J1277" s="54">
        <v>731600</v>
      </c>
      <c r="K1277" s="107">
        <f t="shared" si="120"/>
        <v>3.3039051375262751E-2</v>
      </c>
      <c r="O1277" s="90">
        <v>44907</v>
      </c>
      <c r="P1277" s="54">
        <v>3.91</v>
      </c>
      <c r="Q1277" s="54">
        <v>2176300</v>
      </c>
      <c r="R1277" s="107">
        <f t="shared" si="116"/>
        <v>4.3478260869565188E-2</v>
      </c>
      <c r="W1277" s="90">
        <v>43124</v>
      </c>
      <c r="X1277" s="54">
        <v>31.478200999999999</v>
      </c>
      <c r="Y1277" s="54">
        <v>392130</v>
      </c>
      <c r="Z1277" s="107">
        <f t="shared" si="117"/>
        <v>-8.6705717394713888E-3</v>
      </c>
      <c r="AE1277" s="90">
        <v>43124</v>
      </c>
      <c r="AF1277" s="54">
        <v>36.678635</v>
      </c>
      <c r="AG1277" s="54">
        <v>10736000</v>
      </c>
      <c r="AH1277" s="107">
        <f t="shared" si="118"/>
        <v>5.0225151508500598E-3</v>
      </c>
      <c r="AL1277" s="10">
        <v>43489</v>
      </c>
      <c r="AM1277">
        <v>2642.330078</v>
      </c>
      <c r="AN1277">
        <v>3449230000</v>
      </c>
      <c r="AO1277" s="107">
        <f t="shared" si="119"/>
        <v>8.4886941971222818E-3</v>
      </c>
    </row>
    <row r="1278" spans="1:41" x14ac:dyDescent="0.15">
      <c r="A1278" s="10">
        <v>43490</v>
      </c>
      <c r="B1278" s="9">
        <v>83.528503000000001</v>
      </c>
      <c r="C1278">
        <v>98918000</v>
      </c>
      <c r="D1278" s="107">
        <f t="shared" si="115"/>
        <v>-1.9562208603211673E-2</v>
      </c>
      <c r="H1278" s="90">
        <v>43763</v>
      </c>
      <c r="I1278" s="54">
        <v>118.19000200000001</v>
      </c>
      <c r="J1278" s="54">
        <v>1645200</v>
      </c>
      <c r="K1278" s="107">
        <f t="shared" si="120"/>
        <v>-7.5133292577489019E-2</v>
      </c>
      <c r="O1278" s="90">
        <v>44908</v>
      </c>
      <c r="P1278" s="54">
        <v>4.08</v>
      </c>
      <c r="Q1278" s="54">
        <v>4356800</v>
      </c>
      <c r="R1278" s="107">
        <f t="shared" si="116"/>
        <v>2.450980392156854E-3</v>
      </c>
      <c r="W1278" s="90">
        <v>43125</v>
      </c>
      <c r="X1278" s="54">
        <v>31.205266999999999</v>
      </c>
      <c r="Y1278" s="54">
        <v>494710</v>
      </c>
      <c r="Z1278" s="107">
        <f t="shared" si="117"/>
        <v>0</v>
      </c>
      <c r="AE1278" s="90">
        <v>43125</v>
      </c>
      <c r="AF1278" s="54">
        <v>36.862853999999999</v>
      </c>
      <c r="AG1278" s="54">
        <v>9070900</v>
      </c>
      <c r="AH1278" s="107">
        <f t="shared" si="118"/>
        <v>2.1739201202381153E-2</v>
      </c>
      <c r="AL1278" s="10">
        <v>43490</v>
      </c>
      <c r="AM1278">
        <v>2664.76001</v>
      </c>
      <c r="AN1278">
        <v>3821000000</v>
      </c>
      <c r="AO1278" s="107">
        <f t="shared" si="119"/>
        <v>-7.8468274522027759E-3</v>
      </c>
    </row>
    <row r="1279" spans="1:41" x14ac:dyDescent="0.15">
      <c r="A1279" s="10">
        <v>43493</v>
      </c>
      <c r="B1279" s="9">
        <v>81.894501000000005</v>
      </c>
      <c r="C1279">
        <v>96754000</v>
      </c>
      <c r="D1279" s="107">
        <f t="shared" si="115"/>
        <v>-2.6869948203237737E-2</v>
      </c>
      <c r="H1279" s="90">
        <v>43766</v>
      </c>
      <c r="I1279" s="54">
        <v>109.30999799999999</v>
      </c>
      <c r="J1279" s="54">
        <v>2827900</v>
      </c>
      <c r="K1279" s="107">
        <f t="shared" si="120"/>
        <v>-7.1356656689354203E-2</v>
      </c>
      <c r="O1279" s="90">
        <v>44909</v>
      </c>
      <c r="P1279" s="54">
        <v>4.09</v>
      </c>
      <c r="Q1279" s="54">
        <v>3298200</v>
      </c>
      <c r="R1279" s="107">
        <f t="shared" si="116"/>
        <v>-7.0904645476772665E-2</v>
      </c>
      <c r="W1279" s="90">
        <v>43126</v>
      </c>
      <c r="X1279" s="54">
        <v>31.205266999999999</v>
      </c>
      <c r="Y1279" s="54">
        <v>260900</v>
      </c>
      <c r="Z1279" s="107">
        <f t="shared" si="117"/>
        <v>-1.1661845418595496E-2</v>
      </c>
      <c r="AE1279" s="90">
        <v>43126</v>
      </c>
      <c r="AF1279" s="54">
        <v>37.664223</v>
      </c>
      <c r="AG1279" s="54">
        <v>8522600</v>
      </c>
      <c r="AH1279" s="107">
        <f t="shared" si="118"/>
        <v>-2.2009480986772134E-3</v>
      </c>
      <c r="AL1279" s="10">
        <v>43493</v>
      </c>
      <c r="AM1279">
        <v>2643.8500979999999</v>
      </c>
      <c r="AN1279">
        <v>3630820000</v>
      </c>
      <c r="AO1279" s="107">
        <f t="shared" si="119"/>
        <v>-1.4562467073728769E-3</v>
      </c>
    </row>
    <row r="1280" spans="1:41" x14ac:dyDescent="0.15">
      <c r="A1280" s="10">
        <v>43494</v>
      </c>
      <c r="B1280" s="9">
        <v>79.694000000000003</v>
      </c>
      <c r="C1280">
        <v>92656000</v>
      </c>
      <c r="D1280" s="107">
        <f t="shared" si="115"/>
        <v>4.802745501543404E-2</v>
      </c>
      <c r="H1280" s="90">
        <v>43767</v>
      </c>
      <c r="I1280" s="54">
        <v>101.510002</v>
      </c>
      <c r="J1280" s="54">
        <v>5260200</v>
      </c>
      <c r="K1280" s="107">
        <f t="shared" si="120"/>
        <v>-4.2360357750756972E-3</v>
      </c>
      <c r="O1280" s="90">
        <v>44910</v>
      </c>
      <c r="P1280" s="54">
        <v>3.8</v>
      </c>
      <c r="Q1280" s="54">
        <v>2591300</v>
      </c>
      <c r="R1280" s="107">
        <f t="shared" si="116"/>
        <v>-8.1578947368420973E-2</v>
      </c>
      <c r="W1280" s="90">
        <v>43129</v>
      </c>
      <c r="X1280" s="54">
        <v>30.841356000000001</v>
      </c>
      <c r="Y1280" s="54">
        <v>493490</v>
      </c>
      <c r="Z1280" s="107">
        <f t="shared" si="117"/>
        <v>-2.654863813380981E-2</v>
      </c>
      <c r="AE1280" s="90">
        <v>43129</v>
      </c>
      <c r="AF1280" s="54">
        <v>37.581325999999997</v>
      </c>
      <c r="AG1280" s="54">
        <v>6372800</v>
      </c>
      <c r="AH1280" s="107">
        <f t="shared" si="118"/>
        <v>-9.8040979182054677E-3</v>
      </c>
      <c r="AL1280" s="10">
        <v>43494</v>
      </c>
      <c r="AM1280">
        <v>2640</v>
      </c>
      <c r="AN1280">
        <v>3518070000</v>
      </c>
      <c r="AO1280" s="107">
        <f t="shared" si="119"/>
        <v>1.5549260984848434E-2</v>
      </c>
    </row>
    <row r="1281" spans="1:41" x14ac:dyDescent="0.15">
      <c r="A1281" s="10">
        <v>43495</v>
      </c>
      <c r="B1281" s="9">
        <v>83.521500000000003</v>
      </c>
      <c r="C1281">
        <v>115676000</v>
      </c>
      <c r="D1281" s="107">
        <f t="shared" si="115"/>
        <v>2.8914722556467432E-2</v>
      </c>
      <c r="H1281" s="90">
        <v>43768</v>
      </c>
      <c r="I1281" s="54">
        <v>101.08000199999999</v>
      </c>
      <c r="J1281" s="54">
        <v>2824300</v>
      </c>
      <c r="K1281" s="107">
        <f t="shared" si="120"/>
        <v>-0.18648593813838665</v>
      </c>
      <c r="O1281" s="90">
        <v>44911</v>
      </c>
      <c r="P1281" s="54">
        <v>3.49</v>
      </c>
      <c r="Q1281" s="54">
        <v>4040900</v>
      </c>
      <c r="R1281" s="107">
        <f t="shared" si="116"/>
        <v>-0.11747851002865328</v>
      </c>
      <c r="W1281" s="90">
        <v>43130</v>
      </c>
      <c r="X1281" s="54">
        <v>30.022559999999999</v>
      </c>
      <c r="Y1281" s="54">
        <v>398960</v>
      </c>
      <c r="Z1281" s="107">
        <f t="shared" si="117"/>
        <v>-1.5151439450866167E-2</v>
      </c>
      <c r="AE1281" s="90">
        <v>43130</v>
      </c>
      <c r="AF1281" s="54">
        <v>37.212874999999997</v>
      </c>
      <c r="AG1281" s="54">
        <v>9022900</v>
      </c>
      <c r="AH1281" s="107">
        <f t="shared" si="118"/>
        <v>4.4556084419706821E-3</v>
      </c>
      <c r="AL1281" s="10">
        <v>43495</v>
      </c>
      <c r="AM1281">
        <v>2681.0500489999999</v>
      </c>
      <c r="AN1281">
        <v>3883270000</v>
      </c>
      <c r="AO1281" s="107">
        <f t="shared" si="119"/>
        <v>8.5973960122815996E-3</v>
      </c>
    </row>
    <row r="1282" spans="1:41" x14ac:dyDescent="0.15">
      <c r="A1282" s="10">
        <v>43496</v>
      </c>
      <c r="B1282" s="9">
        <v>85.936501000000007</v>
      </c>
      <c r="C1282">
        <v>218206000</v>
      </c>
      <c r="D1282" s="107">
        <f t="shared" si="115"/>
        <v>-5.3818807447140515E-2</v>
      </c>
      <c r="H1282" s="90">
        <v>43769</v>
      </c>
      <c r="I1282" s="54">
        <v>82.230002999999996</v>
      </c>
      <c r="J1282" s="54">
        <v>12448800</v>
      </c>
      <c r="K1282" s="107">
        <f t="shared" si="120"/>
        <v>1.8363066337234724E-2</v>
      </c>
      <c r="O1282" s="90">
        <v>44914</v>
      </c>
      <c r="P1282" s="54">
        <v>3.08</v>
      </c>
      <c r="Q1282" s="54">
        <v>4854400</v>
      </c>
      <c r="R1282" s="107">
        <f t="shared" si="116"/>
        <v>-9.0909090909090939E-2</v>
      </c>
      <c r="W1282" s="90">
        <v>43131</v>
      </c>
      <c r="X1282" s="54">
        <v>29.567675000000001</v>
      </c>
      <c r="Y1282" s="54">
        <v>451070</v>
      </c>
      <c r="Z1282" s="107">
        <f t="shared" si="117"/>
        <v>2.1538386092244233E-2</v>
      </c>
      <c r="AE1282" s="90">
        <v>43131</v>
      </c>
      <c r="AF1282" s="54">
        <v>37.378681</v>
      </c>
      <c r="AG1282" s="54">
        <v>14509700</v>
      </c>
      <c r="AH1282" s="107">
        <f t="shared" si="118"/>
        <v>0.13824540785695461</v>
      </c>
      <c r="AL1282" s="10">
        <v>43496</v>
      </c>
      <c r="AM1282">
        <v>2704.1000979999999</v>
      </c>
      <c r="AN1282">
        <v>4953800000</v>
      </c>
      <c r="AO1282" s="107">
        <f t="shared" si="119"/>
        <v>8.9860985612078004E-4</v>
      </c>
    </row>
    <row r="1283" spans="1:41" x14ac:dyDescent="0.15">
      <c r="A1283" s="10">
        <v>43497</v>
      </c>
      <c r="B1283" s="9">
        <v>81.311501000000007</v>
      </c>
      <c r="C1283">
        <v>230124000</v>
      </c>
      <c r="D1283" s="107">
        <f t="shared" ref="D1283:D1346" si="121">B1284/B1283-1</f>
        <v>4.3535784685613255E-3</v>
      </c>
      <c r="H1283" s="90">
        <v>43770</v>
      </c>
      <c r="I1283" s="54">
        <v>83.739998</v>
      </c>
      <c r="J1283" s="54">
        <v>5770800</v>
      </c>
      <c r="K1283" s="107">
        <f t="shared" si="120"/>
        <v>4.4064987916527132E-2</v>
      </c>
      <c r="O1283" s="90">
        <v>44915</v>
      </c>
      <c r="P1283" s="54">
        <v>2.8</v>
      </c>
      <c r="Q1283" s="54">
        <v>4721300</v>
      </c>
      <c r="R1283" s="107">
        <f t="shared" ref="R1283:R1346" si="122">P1284/P1283-1</f>
        <v>4.6428571428571486E-2</v>
      </c>
      <c r="W1283" s="90">
        <v>43132</v>
      </c>
      <c r="X1283" s="54">
        <v>30.204515000000001</v>
      </c>
      <c r="Y1283" s="54">
        <v>264050</v>
      </c>
      <c r="Z1283" s="107">
        <f t="shared" si="117"/>
        <v>-2.409623197061761E-2</v>
      </c>
      <c r="AE1283" s="90">
        <v>43132</v>
      </c>
      <c r="AF1283" s="54">
        <v>42.546112000000001</v>
      </c>
      <c r="AG1283" s="54">
        <v>33290600</v>
      </c>
      <c r="AH1283" s="107">
        <f t="shared" si="118"/>
        <v>-4.0917816415281361E-2</v>
      </c>
      <c r="AL1283" s="10">
        <v>43497</v>
      </c>
      <c r="AM1283">
        <v>2706.530029</v>
      </c>
      <c r="AN1283">
        <v>3782490000</v>
      </c>
      <c r="AO1283" s="107">
        <f t="shared" si="119"/>
        <v>6.7762366585588651E-3</v>
      </c>
    </row>
    <row r="1284" spans="1:41" x14ac:dyDescent="0.15">
      <c r="A1284" s="10">
        <v>43500</v>
      </c>
      <c r="B1284" s="9">
        <v>81.665497000000002</v>
      </c>
      <c r="C1284">
        <v>98582000</v>
      </c>
      <c r="D1284" s="107">
        <f t="shared" si="121"/>
        <v>1.5612480751816094E-2</v>
      </c>
      <c r="H1284" s="90">
        <v>43773</v>
      </c>
      <c r="I1284" s="54">
        <v>87.43</v>
      </c>
      <c r="J1284" s="54">
        <v>3231200</v>
      </c>
      <c r="K1284" s="107">
        <f t="shared" si="120"/>
        <v>-6.7825689122726796E-2</v>
      </c>
      <c r="O1284" s="90">
        <v>44916</v>
      </c>
      <c r="P1284" s="54">
        <v>2.93</v>
      </c>
      <c r="Q1284" s="54">
        <v>3747900</v>
      </c>
      <c r="R1284" s="107">
        <f t="shared" si="122"/>
        <v>-3.4129692832764569E-2</v>
      </c>
      <c r="W1284" s="90">
        <v>43133</v>
      </c>
      <c r="X1284" s="54">
        <v>29.476700000000001</v>
      </c>
      <c r="Y1284" s="54">
        <v>491430</v>
      </c>
      <c r="Z1284" s="107">
        <f t="shared" ref="Z1284:Z1347" si="123">X1285/X1284-1</f>
        <v>-6.4814853765855718E-2</v>
      </c>
      <c r="AE1284" s="90">
        <v>43133</v>
      </c>
      <c r="AF1284" s="54">
        <v>40.805218000000004</v>
      </c>
      <c r="AG1284" s="54">
        <v>19255600</v>
      </c>
      <c r="AH1284" s="107">
        <f t="shared" ref="AH1284:AH1347" si="124">AF1285/AF1284-1</f>
        <v>-4.3566683064896305E-2</v>
      </c>
      <c r="AL1284" s="10">
        <v>43500</v>
      </c>
      <c r="AM1284">
        <v>2724.8701169999999</v>
      </c>
      <c r="AN1284">
        <v>3369450000</v>
      </c>
      <c r="AO1284" s="107">
        <f t="shared" ref="AO1284:AO1347" si="125">AM1285/AM1284-1</f>
        <v>4.7084203830329852E-3</v>
      </c>
    </row>
    <row r="1285" spans="1:41" x14ac:dyDescent="0.15">
      <c r="A1285" s="10">
        <v>43501</v>
      </c>
      <c r="B1285" s="9">
        <v>82.940498000000005</v>
      </c>
      <c r="C1285">
        <v>89062000</v>
      </c>
      <c r="D1285" s="107">
        <f t="shared" si="121"/>
        <v>-1.1182691476002482E-2</v>
      </c>
      <c r="H1285" s="90">
        <v>43774</v>
      </c>
      <c r="I1285" s="54">
        <v>81.5</v>
      </c>
      <c r="J1285" s="54">
        <v>3026100</v>
      </c>
      <c r="K1285" s="107">
        <f t="shared" ref="K1285:K1348" si="126">I1286/I1285-1</f>
        <v>2.7730085889570599E-2</v>
      </c>
      <c r="O1285" s="90">
        <v>44917</v>
      </c>
      <c r="P1285" s="54">
        <v>2.83</v>
      </c>
      <c r="Q1285" s="54">
        <v>2750100</v>
      </c>
      <c r="R1285" s="107">
        <f t="shared" si="122"/>
        <v>4.5936395759717197E-2</v>
      </c>
      <c r="W1285" s="90">
        <v>43136</v>
      </c>
      <c r="X1285" s="54">
        <v>27.566172000000002</v>
      </c>
      <c r="Y1285" s="54">
        <v>485850</v>
      </c>
      <c r="Z1285" s="107">
        <f t="shared" si="123"/>
        <v>1.9801733806202648E-2</v>
      </c>
      <c r="AE1285" s="90">
        <v>43136</v>
      </c>
      <c r="AF1285" s="54">
        <v>39.027470000000001</v>
      </c>
      <c r="AG1285" s="54">
        <v>19100200</v>
      </c>
      <c r="AH1285" s="107">
        <f t="shared" si="124"/>
        <v>9.9127870702353515E-3</v>
      </c>
      <c r="AL1285" s="10">
        <v>43501</v>
      </c>
      <c r="AM1285">
        <v>2737.6999510000001</v>
      </c>
      <c r="AN1285">
        <v>3597620000</v>
      </c>
      <c r="AO1285" s="107">
        <f t="shared" si="125"/>
        <v>-2.2244380717381107E-3</v>
      </c>
    </row>
    <row r="1286" spans="1:41" x14ac:dyDescent="0.15">
      <c r="A1286" s="10">
        <v>43502</v>
      </c>
      <c r="B1286" s="9">
        <v>82.013000000000005</v>
      </c>
      <c r="C1286">
        <v>78798000</v>
      </c>
      <c r="D1286" s="107">
        <f t="shared" si="121"/>
        <v>-1.5784107397607827E-2</v>
      </c>
      <c r="H1286" s="90">
        <v>43775</v>
      </c>
      <c r="I1286" s="54">
        <v>83.760002</v>
      </c>
      <c r="J1286" s="54">
        <v>2268600</v>
      </c>
      <c r="K1286" s="107">
        <f t="shared" si="126"/>
        <v>7.1630848337367325E-4</v>
      </c>
      <c r="O1286" s="90">
        <v>44918</v>
      </c>
      <c r="P1286" s="54">
        <v>2.96</v>
      </c>
      <c r="Q1286" s="54">
        <v>2322800</v>
      </c>
      <c r="R1286" s="107">
        <f t="shared" si="122"/>
        <v>-6.4189189189189144E-2</v>
      </c>
      <c r="W1286" s="90">
        <v>43137</v>
      </c>
      <c r="X1286" s="54">
        <v>28.112030000000001</v>
      </c>
      <c r="Y1286" s="54">
        <v>631870</v>
      </c>
      <c r="Z1286" s="107">
        <f t="shared" si="123"/>
        <v>1.6181293204368341E-2</v>
      </c>
      <c r="AE1286" s="90">
        <v>43137</v>
      </c>
      <c r="AF1286" s="54">
        <v>39.414341</v>
      </c>
      <c r="AG1286" s="54">
        <v>18686100</v>
      </c>
      <c r="AH1286" s="107">
        <f t="shared" si="124"/>
        <v>-1.0750350995339497E-2</v>
      </c>
      <c r="AL1286" s="10">
        <v>43502</v>
      </c>
      <c r="AM1286">
        <v>2731.610107</v>
      </c>
      <c r="AN1286">
        <v>3486590000</v>
      </c>
      <c r="AO1286" s="107">
        <f t="shared" si="125"/>
        <v>-9.357139928022673E-3</v>
      </c>
    </row>
    <row r="1287" spans="1:41" x14ac:dyDescent="0.15">
      <c r="A1287" s="10">
        <v>43503</v>
      </c>
      <c r="B1287" s="9">
        <v>80.718497999999997</v>
      </c>
      <c r="C1287">
        <v>92532000</v>
      </c>
      <c r="D1287" s="107">
        <f t="shared" si="121"/>
        <v>-1.6198207751586313E-2</v>
      </c>
      <c r="H1287" s="90">
        <v>43776</v>
      </c>
      <c r="I1287" s="54">
        <v>83.82</v>
      </c>
      <c r="J1287" s="54">
        <v>2020900</v>
      </c>
      <c r="K1287" s="107">
        <f t="shared" si="126"/>
        <v>4.7721426867095573E-3</v>
      </c>
      <c r="O1287" s="90">
        <v>44922</v>
      </c>
      <c r="P1287" s="54">
        <v>2.77</v>
      </c>
      <c r="Q1287" s="54">
        <v>3317600</v>
      </c>
      <c r="R1287" s="107">
        <f t="shared" si="122"/>
        <v>2.5270758122743597E-2</v>
      </c>
      <c r="W1287" s="90">
        <v>43138</v>
      </c>
      <c r="X1287" s="54">
        <v>28.566918999999999</v>
      </c>
      <c r="Y1287" s="54">
        <v>365620</v>
      </c>
      <c r="Z1287" s="107">
        <f t="shared" si="123"/>
        <v>-3.184708158412175E-2</v>
      </c>
      <c r="AE1287" s="90">
        <v>43138</v>
      </c>
      <c r="AF1287" s="54">
        <v>38.990622999999999</v>
      </c>
      <c r="AG1287" s="54">
        <v>11379200</v>
      </c>
      <c r="AH1287" s="107">
        <f t="shared" si="124"/>
        <v>-3.0947261345375399E-2</v>
      </c>
      <c r="AL1287" s="10">
        <v>43503</v>
      </c>
      <c r="AM1287">
        <v>2706.0500489999999</v>
      </c>
      <c r="AN1287">
        <v>4114040000</v>
      </c>
      <c r="AO1287" s="107">
        <f t="shared" si="125"/>
        <v>6.7620109268728967E-4</v>
      </c>
    </row>
    <row r="1288" spans="1:41" x14ac:dyDescent="0.15">
      <c r="A1288" s="10">
        <v>43504</v>
      </c>
      <c r="B1288" s="9">
        <v>79.411002999999994</v>
      </c>
      <c r="C1288">
        <v>113150000</v>
      </c>
      <c r="D1288" s="107">
        <f t="shared" si="121"/>
        <v>1.7503871598247844E-3</v>
      </c>
      <c r="H1288" s="90">
        <v>43777</v>
      </c>
      <c r="I1288" s="54">
        <v>84.220000999999996</v>
      </c>
      <c r="J1288" s="54">
        <v>2379000</v>
      </c>
      <c r="K1288" s="107">
        <f t="shared" si="126"/>
        <v>-1.1398705635256356E-2</v>
      </c>
      <c r="O1288" s="90">
        <v>44923</v>
      </c>
      <c r="P1288" s="54">
        <v>2.84</v>
      </c>
      <c r="Q1288" s="54">
        <v>2795300</v>
      </c>
      <c r="R1288" s="107">
        <f t="shared" si="122"/>
        <v>9.5070422535211252E-2</v>
      </c>
      <c r="W1288" s="90">
        <v>43139</v>
      </c>
      <c r="X1288" s="54">
        <v>27.657146000000001</v>
      </c>
      <c r="Y1288" s="54">
        <v>532970</v>
      </c>
      <c r="Z1288" s="107">
        <f t="shared" si="123"/>
        <v>1.9736888253039542E-2</v>
      </c>
      <c r="AE1288" s="90">
        <v>43139</v>
      </c>
      <c r="AF1288" s="54">
        <v>37.783969999999997</v>
      </c>
      <c r="AG1288" s="54">
        <v>14996800</v>
      </c>
      <c r="AH1288" s="107">
        <f t="shared" si="124"/>
        <v>1.560206616721338E-2</v>
      </c>
      <c r="AL1288" s="10">
        <v>43504</v>
      </c>
      <c r="AM1288">
        <v>2707.8798830000001</v>
      </c>
      <c r="AN1288">
        <v>3649510000</v>
      </c>
      <c r="AO1288" s="107">
        <f t="shared" si="125"/>
        <v>7.0910309281235762E-4</v>
      </c>
    </row>
    <row r="1289" spans="1:41" x14ac:dyDescent="0.15">
      <c r="A1289" s="10">
        <v>43507</v>
      </c>
      <c r="B1289" s="9">
        <v>79.550003000000004</v>
      </c>
      <c r="C1289">
        <v>66346000</v>
      </c>
      <c r="D1289" s="107">
        <f t="shared" si="121"/>
        <v>2.9547377892619187E-2</v>
      </c>
      <c r="H1289" s="90">
        <v>43780</v>
      </c>
      <c r="I1289" s="54">
        <v>83.260002</v>
      </c>
      <c r="J1289" s="54">
        <v>2301200</v>
      </c>
      <c r="K1289" s="107">
        <f t="shared" si="126"/>
        <v>1.6094114434443529E-2</v>
      </c>
      <c r="O1289" s="90">
        <v>44924</v>
      </c>
      <c r="P1289" s="54">
        <v>3.11</v>
      </c>
      <c r="Q1289" s="54">
        <v>2504000</v>
      </c>
      <c r="R1289" s="107">
        <f t="shared" si="122"/>
        <v>0</v>
      </c>
      <c r="W1289" s="90">
        <v>43140</v>
      </c>
      <c r="X1289" s="54">
        <v>28.203012000000001</v>
      </c>
      <c r="Y1289" s="54">
        <v>725300</v>
      </c>
      <c r="Z1289" s="107">
        <f t="shared" si="123"/>
        <v>1.2903125382494496E-2</v>
      </c>
      <c r="AE1289" s="90">
        <v>43140</v>
      </c>
      <c r="AF1289" s="54">
        <v>38.373477999999999</v>
      </c>
      <c r="AG1289" s="54">
        <v>15976200</v>
      </c>
      <c r="AH1289" s="107">
        <f t="shared" si="124"/>
        <v>1.58424263758421E-2</v>
      </c>
      <c r="AL1289" s="10">
        <v>43507</v>
      </c>
      <c r="AM1289">
        <v>2709.8000489999999</v>
      </c>
      <c r="AN1289">
        <v>3395330000</v>
      </c>
      <c r="AO1289" s="107">
        <f t="shared" si="125"/>
        <v>1.2890224506745485E-2</v>
      </c>
    </row>
    <row r="1290" spans="1:41" x14ac:dyDescent="0.15">
      <c r="A1290" s="10">
        <v>43508</v>
      </c>
      <c r="B1290" s="9">
        <v>81.900497000000001</v>
      </c>
      <c r="C1290">
        <v>97172000</v>
      </c>
      <c r="D1290" s="107">
        <f t="shared" si="121"/>
        <v>1.2149254723081704E-3</v>
      </c>
      <c r="H1290" s="90">
        <v>43781</v>
      </c>
      <c r="I1290" s="54">
        <v>84.599997999999999</v>
      </c>
      <c r="J1290" s="54">
        <v>3426900</v>
      </c>
      <c r="K1290" s="107">
        <f t="shared" si="126"/>
        <v>-1.1465733131577616E-2</v>
      </c>
      <c r="O1290" s="90">
        <v>44925</v>
      </c>
      <c r="P1290" s="54">
        <v>3.11</v>
      </c>
      <c r="Q1290" s="54">
        <v>2721200</v>
      </c>
      <c r="R1290" s="107">
        <f t="shared" si="122"/>
        <v>-4.501607717041789E-2</v>
      </c>
      <c r="W1290" s="90">
        <v>43143</v>
      </c>
      <c r="X1290" s="54">
        <v>28.566918999999999</v>
      </c>
      <c r="Y1290" s="54">
        <v>468910</v>
      </c>
      <c r="Z1290" s="107">
        <f t="shared" si="123"/>
        <v>-1.5923628305873572E-2</v>
      </c>
      <c r="AE1290" s="90">
        <v>43143</v>
      </c>
      <c r="AF1290" s="54">
        <v>38.981406999999997</v>
      </c>
      <c r="AG1290" s="54">
        <v>11821400</v>
      </c>
      <c r="AH1290" s="107">
        <f t="shared" si="124"/>
        <v>-4.0169406917507366E-3</v>
      </c>
      <c r="AL1290" s="10">
        <v>43508</v>
      </c>
      <c r="AM1290">
        <v>2744.7299800000001</v>
      </c>
      <c r="AN1290">
        <v>3843020000</v>
      </c>
      <c r="AO1290" s="107">
        <f t="shared" si="125"/>
        <v>3.0239947318970728E-3</v>
      </c>
    </row>
    <row r="1291" spans="1:41" x14ac:dyDescent="0.15">
      <c r="A1291" s="10">
        <v>43509</v>
      </c>
      <c r="B1291" s="9">
        <v>82</v>
      </c>
      <c r="C1291">
        <v>71206000</v>
      </c>
      <c r="D1291" s="107">
        <f t="shared" si="121"/>
        <v>-1.0579268292682964E-2</v>
      </c>
      <c r="H1291" s="90">
        <v>43782</v>
      </c>
      <c r="I1291" s="54">
        <v>83.629997000000003</v>
      </c>
      <c r="J1291" s="54">
        <v>3056700</v>
      </c>
      <c r="K1291" s="107">
        <f t="shared" si="126"/>
        <v>-5.7395075597097556E-3</v>
      </c>
      <c r="O1291" s="90">
        <v>44929</v>
      </c>
      <c r="P1291" s="54">
        <v>2.97</v>
      </c>
      <c r="Q1291" s="54">
        <v>2530200</v>
      </c>
      <c r="R1291" s="107">
        <f t="shared" si="122"/>
        <v>7.7441077441077422E-2</v>
      </c>
      <c r="W1291" s="90">
        <v>43144</v>
      </c>
      <c r="X1291" s="54">
        <v>28.112030000000001</v>
      </c>
      <c r="Y1291" s="54">
        <v>296780</v>
      </c>
      <c r="Z1291" s="107">
        <f t="shared" si="123"/>
        <v>6.472638226410421E-3</v>
      </c>
      <c r="AE1291" s="90">
        <v>43144</v>
      </c>
      <c r="AF1291" s="54">
        <v>38.824821</v>
      </c>
      <c r="AG1291" s="54">
        <v>10415600</v>
      </c>
      <c r="AH1291" s="107">
        <f t="shared" si="124"/>
        <v>6.8801605035089253E-3</v>
      </c>
      <c r="AL1291" s="10">
        <v>43509</v>
      </c>
      <c r="AM1291">
        <v>2753.030029</v>
      </c>
      <c r="AN1291">
        <v>3684910000</v>
      </c>
      <c r="AO1291" s="107">
        <f t="shared" si="125"/>
        <v>-2.6516416178182789E-3</v>
      </c>
    </row>
    <row r="1292" spans="1:41" x14ac:dyDescent="0.15">
      <c r="A1292" s="10">
        <v>43510</v>
      </c>
      <c r="B1292" s="9">
        <v>81.132499999999993</v>
      </c>
      <c r="C1292">
        <v>82410000</v>
      </c>
      <c r="D1292" s="107">
        <f t="shared" si="121"/>
        <v>-9.0592672480201974E-3</v>
      </c>
      <c r="H1292" s="90">
        <v>43783</v>
      </c>
      <c r="I1292" s="54">
        <v>83.150002000000001</v>
      </c>
      <c r="J1292" s="54">
        <v>2273200</v>
      </c>
      <c r="K1292" s="107">
        <f t="shared" si="126"/>
        <v>6.7347803551465191E-3</v>
      </c>
      <c r="O1292" s="90">
        <v>44930</v>
      </c>
      <c r="P1292" s="54">
        <v>3.2</v>
      </c>
      <c r="Q1292" s="54">
        <v>2013200</v>
      </c>
      <c r="R1292" s="107">
        <f t="shared" si="122"/>
        <v>9.375E-2</v>
      </c>
      <c r="W1292" s="90">
        <v>43145</v>
      </c>
      <c r="X1292" s="54">
        <v>28.293989</v>
      </c>
      <c r="Y1292" s="54">
        <v>458330</v>
      </c>
      <c r="Z1292" s="107">
        <f t="shared" si="123"/>
        <v>0</v>
      </c>
      <c r="AE1292" s="90">
        <v>43145</v>
      </c>
      <c r="AF1292" s="54">
        <v>39.091942000000003</v>
      </c>
      <c r="AG1292" s="54">
        <v>9930100</v>
      </c>
      <c r="AH1292" s="107">
        <f t="shared" si="124"/>
        <v>1.3430696280066989E-2</v>
      </c>
      <c r="AL1292" s="10">
        <v>43510</v>
      </c>
      <c r="AM1292">
        <v>2745.7299800000001</v>
      </c>
      <c r="AN1292">
        <v>3845390000</v>
      </c>
      <c r="AO1292" s="107">
        <f t="shared" si="125"/>
        <v>1.0878752906358091E-2</v>
      </c>
    </row>
    <row r="1293" spans="1:41" x14ac:dyDescent="0.15">
      <c r="A1293" s="10">
        <v>43511</v>
      </c>
      <c r="B1293" s="9">
        <v>80.397498999999996</v>
      </c>
      <c r="C1293">
        <v>86878000</v>
      </c>
      <c r="D1293" s="107">
        <f t="shared" si="121"/>
        <v>1.2208078761255958E-2</v>
      </c>
      <c r="H1293" s="90">
        <v>43784</v>
      </c>
      <c r="I1293" s="54">
        <v>83.709998999999996</v>
      </c>
      <c r="J1293" s="54">
        <v>3384000</v>
      </c>
      <c r="K1293" s="107">
        <f t="shared" si="126"/>
        <v>3.2851511561958091E-2</v>
      </c>
      <c r="O1293" s="90">
        <v>44931</v>
      </c>
      <c r="P1293" s="54">
        <v>3.5</v>
      </c>
      <c r="Q1293" s="54">
        <v>6634300</v>
      </c>
      <c r="R1293" s="107">
        <f t="shared" si="122"/>
        <v>4.0000000000000036E-2</v>
      </c>
      <c r="W1293" s="90">
        <v>43146</v>
      </c>
      <c r="X1293" s="54">
        <v>28.293989</v>
      </c>
      <c r="Y1293" s="54">
        <v>400610</v>
      </c>
      <c r="Z1293" s="107">
        <f t="shared" si="123"/>
        <v>2.2507996309746314E-2</v>
      </c>
      <c r="AE1293" s="90">
        <v>43146</v>
      </c>
      <c r="AF1293" s="54">
        <v>39.616973999999999</v>
      </c>
      <c r="AG1293" s="54">
        <v>10402800</v>
      </c>
      <c r="AH1293" s="107">
        <f t="shared" si="124"/>
        <v>7.6727212936555933E-3</v>
      </c>
      <c r="AL1293" s="10">
        <v>43511</v>
      </c>
      <c r="AM1293">
        <v>2775.6000979999999</v>
      </c>
      <c r="AN1293">
        <v>3648680000</v>
      </c>
      <c r="AO1293" s="107">
        <f t="shared" si="125"/>
        <v>1.4987432818573954E-3</v>
      </c>
    </row>
    <row r="1294" spans="1:41" x14ac:dyDescent="0.15">
      <c r="A1294" s="10">
        <v>43515</v>
      </c>
      <c r="B1294" s="9">
        <v>81.378997999999996</v>
      </c>
      <c r="C1294">
        <v>73634000</v>
      </c>
      <c r="D1294" s="107">
        <f t="shared" si="121"/>
        <v>-3.3669006344855257E-3</v>
      </c>
      <c r="H1294" s="90">
        <v>43787</v>
      </c>
      <c r="I1294" s="54">
        <v>86.459998999999996</v>
      </c>
      <c r="J1294" s="54">
        <v>2036800</v>
      </c>
      <c r="K1294" s="107">
        <f t="shared" si="126"/>
        <v>-2.9609033421339692E-2</v>
      </c>
      <c r="O1294" s="90">
        <v>44932</v>
      </c>
      <c r="P1294" s="54">
        <v>3.64</v>
      </c>
      <c r="Q1294" s="54">
        <v>4444500</v>
      </c>
      <c r="R1294" s="107">
        <f t="shared" si="122"/>
        <v>3.0219780219780112E-2</v>
      </c>
      <c r="W1294" s="90">
        <v>43147</v>
      </c>
      <c r="X1294" s="54">
        <v>28.93083</v>
      </c>
      <c r="Y1294" s="54">
        <v>319060</v>
      </c>
      <c r="Z1294" s="107">
        <f t="shared" si="123"/>
        <v>-5.3458957105620541E-2</v>
      </c>
      <c r="AE1294" s="90">
        <v>43147</v>
      </c>
      <c r="AF1294" s="54">
        <v>39.920943999999999</v>
      </c>
      <c r="AG1294" s="54">
        <v>9396200</v>
      </c>
      <c r="AH1294" s="107">
        <f t="shared" si="124"/>
        <v>1.1534546878451124E-3</v>
      </c>
      <c r="AL1294" s="10">
        <v>43515</v>
      </c>
      <c r="AM1294">
        <v>2779.76001</v>
      </c>
      <c r="AN1294">
        <v>3535270000</v>
      </c>
      <c r="AO1294" s="107">
        <f t="shared" si="125"/>
        <v>1.777110607472876E-3</v>
      </c>
    </row>
    <row r="1295" spans="1:41" x14ac:dyDescent="0.15">
      <c r="A1295" s="10">
        <v>43516</v>
      </c>
      <c r="B1295" s="9">
        <v>81.105002999999996</v>
      </c>
      <c r="C1295">
        <v>66752000</v>
      </c>
      <c r="D1295" s="107">
        <f t="shared" si="121"/>
        <v>-1.6398865061382217E-3</v>
      </c>
      <c r="H1295" s="90">
        <v>43788</v>
      </c>
      <c r="I1295" s="54">
        <v>83.900002000000001</v>
      </c>
      <c r="J1295" s="54">
        <v>2763700</v>
      </c>
      <c r="K1295" s="107">
        <f t="shared" si="126"/>
        <v>-1.6448211765239251E-2</v>
      </c>
      <c r="O1295" s="90">
        <v>44935</v>
      </c>
      <c r="P1295" s="54">
        <v>3.75</v>
      </c>
      <c r="Q1295" s="54">
        <v>3370500</v>
      </c>
      <c r="R1295" s="107">
        <f t="shared" si="122"/>
        <v>6.9333333333333247E-2</v>
      </c>
      <c r="W1295" s="90">
        <v>43151</v>
      </c>
      <c r="X1295" s="54">
        <v>27.384218000000001</v>
      </c>
      <c r="Y1295" s="54">
        <v>424210</v>
      </c>
      <c r="Z1295" s="107">
        <f t="shared" si="123"/>
        <v>1.3288931602867038E-2</v>
      </c>
      <c r="AE1295" s="90">
        <v>43151</v>
      </c>
      <c r="AF1295" s="54">
        <v>39.966991</v>
      </c>
      <c r="AG1295" s="54">
        <v>10947000</v>
      </c>
      <c r="AH1295" s="107">
        <f t="shared" si="124"/>
        <v>-6.2224098881999979E-3</v>
      </c>
      <c r="AL1295" s="10">
        <v>43516</v>
      </c>
      <c r="AM1295">
        <v>2784.6999510000001</v>
      </c>
      <c r="AN1295">
        <v>3904830000</v>
      </c>
      <c r="AO1295" s="107">
        <f t="shared" si="125"/>
        <v>-3.526436662044552E-3</v>
      </c>
    </row>
    <row r="1296" spans="1:41" x14ac:dyDescent="0.15">
      <c r="A1296" s="10">
        <v>43517</v>
      </c>
      <c r="B1296" s="9">
        <v>80.971999999999994</v>
      </c>
      <c r="C1296">
        <v>69668000</v>
      </c>
      <c r="D1296" s="107">
        <f t="shared" si="121"/>
        <v>7.4841056167564979E-3</v>
      </c>
      <c r="H1296" s="90">
        <v>43789</v>
      </c>
      <c r="I1296" s="54">
        <v>82.519997000000004</v>
      </c>
      <c r="J1296" s="54">
        <v>1789400</v>
      </c>
      <c r="K1296" s="107">
        <f t="shared" si="126"/>
        <v>-2.4236186048335329E-3</v>
      </c>
      <c r="O1296" s="90">
        <v>44936</v>
      </c>
      <c r="P1296" s="54">
        <v>4.01</v>
      </c>
      <c r="Q1296" s="54">
        <v>2954000</v>
      </c>
      <c r="R1296" s="107">
        <f t="shared" si="122"/>
        <v>3.7406483790523692E-2</v>
      </c>
      <c r="W1296" s="90">
        <v>43152</v>
      </c>
      <c r="X1296" s="54">
        <v>27.748125000000002</v>
      </c>
      <c r="Y1296" s="54">
        <v>638540</v>
      </c>
      <c r="Z1296" s="107">
        <f t="shared" si="123"/>
        <v>-6.557307926211231E-3</v>
      </c>
      <c r="AE1296" s="90">
        <v>43152</v>
      </c>
      <c r="AF1296" s="54">
        <v>39.718299999999999</v>
      </c>
      <c r="AG1296" s="54">
        <v>10393300</v>
      </c>
      <c r="AH1296" s="107">
        <f t="shared" si="124"/>
        <v>-6.7254640807890009E-3</v>
      </c>
      <c r="AL1296" s="10">
        <v>43517</v>
      </c>
      <c r="AM1296">
        <v>2774.8798830000001</v>
      </c>
      <c r="AN1296">
        <v>3598260000</v>
      </c>
      <c r="AO1296" s="107">
        <f t="shared" si="125"/>
        <v>6.4111023720301308E-3</v>
      </c>
    </row>
    <row r="1297" spans="1:41" x14ac:dyDescent="0.15">
      <c r="A1297" s="10">
        <v>43518</v>
      </c>
      <c r="B1297" s="9">
        <v>81.578002999999995</v>
      </c>
      <c r="C1297">
        <v>61924000</v>
      </c>
      <c r="D1297" s="107">
        <f t="shared" si="121"/>
        <v>8.8257860394058696E-4</v>
      </c>
      <c r="H1297" s="90">
        <v>43790</v>
      </c>
      <c r="I1297" s="54">
        <v>82.32</v>
      </c>
      <c r="J1297" s="54">
        <v>1778500</v>
      </c>
      <c r="K1297" s="107">
        <f t="shared" si="126"/>
        <v>2.9033029640427532E-2</v>
      </c>
      <c r="O1297" s="90">
        <v>44937</v>
      </c>
      <c r="P1297" s="54">
        <v>4.16</v>
      </c>
      <c r="Q1297" s="54">
        <v>1923700</v>
      </c>
      <c r="R1297" s="107">
        <f t="shared" si="122"/>
        <v>3.6057692307692069E-2</v>
      </c>
      <c r="W1297" s="90">
        <v>43153</v>
      </c>
      <c r="X1297" s="54">
        <v>27.566172000000002</v>
      </c>
      <c r="Y1297" s="54">
        <v>340930</v>
      </c>
      <c r="Z1297" s="107">
        <f t="shared" si="123"/>
        <v>1.9801733806202648E-2</v>
      </c>
      <c r="AE1297" s="90">
        <v>43153</v>
      </c>
      <c r="AF1297" s="54">
        <v>39.451175999999997</v>
      </c>
      <c r="AG1297" s="54">
        <v>10575200</v>
      </c>
      <c r="AH1297" s="107">
        <f t="shared" si="124"/>
        <v>1.9846075057433188E-2</v>
      </c>
      <c r="AL1297" s="10">
        <v>43518</v>
      </c>
      <c r="AM1297">
        <v>2792.669922</v>
      </c>
      <c r="AN1297">
        <v>3429350000</v>
      </c>
      <c r="AO1297" s="107">
        <f t="shared" si="125"/>
        <v>1.2318623740310564E-3</v>
      </c>
    </row>
    <row r="1298" spans="1:41" x14ac:dyDescent="0.15">
      <c r="A1298" s="10">
        <v>43521</v>
      </c>
      <c r="B1298" s="9">
        <v>81.650002000000001</v>
      </c>
      <c r="C1298">
        <v>63690000</v>
      </c>
      <c r="D1298" s="107">
        <f t="shared" si="121"/>
        <v>2.0820330169739609E-3</v>
      </c>
      <c r="H1298" s="90">
        <v>43791</v>
      </c>
      <c r="I1298" s="54">
        <v>84.709998999999996</v>
      </c>
      <c r="J1298" s="54">
        <v>1577300</v>
      </c>
      <c r="K1298" s="107">
        <f t="shared" si="126"/>
        <v>6.1386377775780598E-3</v>
      </c>
      <c r="O1298" s="90">
        <v>44938</v>
      </c>
      <c r="P1298" s="54">
        <v>4.3099999999999996</v>
      </c>
      <c r="Q1298" s="54">
        <v>2493600</v>
      </c>
      <c r="R1298" s="107">
        <f t="shared" si="122"/>
        <v>7.4245939675174011E-2</v>
      </c>
      <c r="W1298" s="90">
        <v>43154</v>
      </c>
      <c r="X1298" s="54">
        <v>28.112030000000001</v>
      </c>
      <c r="Y1298" s="54">
        <v>311660</v>
      </c>
      <c r="Z1298" s="107">
        <f t="shared" si="123"/>
        <v>-3.5598638732243781E-2</v>
      </c>
      <c r="AE1298" s="90">
        <v>43154</v>
      </c>
      <c r="AF1298" s="54">
        <v>40.234127000000001</v>
      </c>
      <c r="AG1298" s="54">
        <v>11158700</v>
      </c>
      <c r="AH1298" s="107">
        <f t="shared" si="124"/>
        <v>3.4340996139918811E-3</v>
      </c>
      <c r="AL1298" s="10">
        <v>43521</v>
      </c>
      <c r="AM1298">
        <v>2796.110107</v>
      </c>
      <c r="AN1298">
        <v>3860260000</v>
      </c>
      <c r="AO1298" s="107">
        <f t="shared" si="125"/>
        <v>-7.9045706907843183E-4</v>
      </c>
    </row>
    <row r="1299" spans="1:41" x14ac:dyDescent="0.15">
      <c r="A1299" s="10">
        <v>43522</v>
      </c>
      <c r="B1299" s="9">
        <v>81.819999999999993</v>
      </c>
      <c r="C1299">
        <v>53316000</v>
      </c>
      <c r="D1299" s="107">
        <f t="shared" si="121"/>
        <v>2.8660107553166725E-3</v>
      </c>
      <c r="H1299" s="90">
        <v>43794</v>
      </c>
      <c r="I1299" s="54">
        <v>85.230002999999996</v>
      </c>
      <c r="J1299" s="54">
        <v>1428500</v>
      </c>
      <c r="K1299" s="107">
        <f t="shared" si="126"/>
        <v>1.3844901542476862E-2</v>
      </c>
      <c r="O1299" s="90">
        <v>44939</v>
      </c>
      <c r="P1299" s="54">
        <v>4.63</v>
      </c>
      <c r="Q1299" s="54">
        <v>4119100</v>
      </c>
      <c r="R1299" s="107">
        <f t="shared" si="122"/>
        <v>-3.6717062634989195E-2</v>
      </c>
      <c r="W1299" s="90">
        <v>43157</v>
      </c>
      <c r="X1299" s="54">
        <v>27.111280000000001</v>
      </c>
      <c r="Y1299" s="54">
        <v>603080</v>
      </c>
      <c r="Z1299" s="107">
        <f t="shared" si="123"/>
        <v>-2.6845689321935429E-2</v>
      </c>
      <c r="AE1299" s="90">
        <v>43157</v>
      </c>
      <c r="AF1299" s="54">
        <v>40.372295000000001</v>
      </c>
      <c r="AG1299" s="54">
        <v>6402500</v>
      </c>
      <c r="AH1299" s="107">
        <f t="shared" si="124"/>
        <v>-1.5514550262748283E-2</v>
      </c>
      <c r="AL1299" s="10">
        <v>43522</v>
      </c>
      <c r="AM1299">
        <v>2793.8999020000001</v>
      </c>
      <c r="AN1299">
        <v>3676200000</v>
      </c>
      <c r="AO1299" s="107">
        <f t="shared" si="125"/>
        <v>-5.4404919765094206E-4</v>
      </c>
    </row>
    <row r="1300" spans="1:41" x14ac:dyDescent="0.15">
      <c r="A1300" s="10">
        <v>43523</v>
      </c>
      <c r="B1300" s="9">
        <v>82.054496999999998</v>
      </c>
      <c r="C1300">
        <v>62976000</v>
      </c>
      <c r="D1300" s="107">
        <f t="shared" si="121"/>
        <v>-7.6773366851545788E-4</v>
      </c>
      <c r="H1300" s="90">
        <v>43795</v>
      </c>
      <c r="I1300" s="54">
        <v>86.410004000000001</v>
      </c>
      <c r="J1300" s="54">
        <v>1904600</v>
      </c>
      <c r="K1300" s="107">
        <f t="shared" si="126"/>
        <v>7.2907877657313325E-3</v>
      </c>
      <c r="O1300" s="90">
        <v>44943</v>
      </c>
      <c r="P1300" s="54">
        <v>4.46</v>
      </c>
      <c r="Q1300" s="54">
        <v>2386400</v>
      </c>
      <c r="R1300" s="107">
        <f t="shared" si="122"/>
        <v>-3.811659192825112E-2</v>
      </c>
      <c r="W1300" s="90">
        <v>43158</v>
      </c>
      <c r="X1300" s="54">
        <v>26.383458999999998</v>
      </c>
      <c r="Y1300" s="54">
        <v>663210</v>
      </c>
      <c r="Z1300" s="107">
        <f t="shared" si="123"/>
        <v>-9.3103334176159236E-2</v>
      </c>
      <c r="AE1300" s="90">
        <v>43158</v>
      </c>
      <c r="AF1300" s="54">
        <v>39.745936999999998</v>
      </c>
      <c r="AG1300" s="54">
        <v>9243800</v>
      </c>
      <c r="AH1300" s="107">
        <f t="shared" si="124"/>
        <v>-6.7207875864140343E-3</v>
      </c>
      <c r="AL1300" s="10">
        <v>43523</v>
      </c>
      <c r="AM1300">
        <v>2792.3798830000001</v>
      </c>
      <c r="AN1300">
        <v>3771790000</v>
      </c>
      <c r="AO1300" s="107">
        <f t="shared" si="125"/>
        <v>-2.8255084661058527E-3</v>
      </c>
    </row>
    <row r="1301" spans="1:41" x14ac:dyDescent="0.15">
      <c r="A1301" s="10">
        <v>43524</v>
      </c>
      <c r="B1301" s="9">
        <v>81.991501</v>
      </c>
      <c r="C1301">
        <v>60518000</v>
      </c>
      <c r="D1301" s="107">
        <f t="shared" si="121"/>
        <v>1.9453247965298237E-2</v>
      </c>
      <c r="H1301" s="90">
        <v>43796</v>
      </c>
      <c r="I1301" s="54">
        <v>87.040001000000004</v>
      </c>
      <c r="J1301" s="54">
        <v>1330400</v>
      </c>
      <c r="K1301" s="107">
        <f t="shared" si="126"/>
        <v>-2.435665183413771E-2</v>
      </c>
      <c r="O1301" s="90">
        <v>44944</v>
      </c>
      <c r="P1301" s="54">
        <v>4.29</v>
      </c>
      <c r="Q1301" s="54">
        <v>2822500</v>
      </c>
      <c r="R1301" s="107">
        <f t="shared" si="122"/>
        <v>-3.7296037296037365E-2</v>
      </c>
      <c r="W1301" s="90">
        <v>43159</v>
      </c>
      <c r="X1301" s="54">
        <v>23.927071000000002</v>
      </c>
      <c r="Y1301" s="54">
        <v>1383530</v>
      </c>
      <c r="Z1301" s="107">
        <f t="shared" si="123"/>
        <v>-7.4856090826996735E-2</v>
      </c>
      <c r="AE1301" s="90">
        <v>43159</v>
      </c>
      <c r="AF1301" s="54">
        <v>39.478813000000002</v>
      </c>
      <c r="AG1301" s="54">
        <v>8825200</v>
      </c>
      <c r="AH1301" s="107">
        <f t="shared" si="124"/>
        <v>-1.3765890073746623E-2</v>
      </c>
      <c r="AL1301" s="10">
        <v>43524</v>
      </c>
      <c r="AM1301">
        <v>2784.48999</v>
      </c>
      <c r="AN1301">
        <v>4445780000</v>
      </c>
      <c r="AO1301" s="107">
        <f t="shared" si="125"/>
        <v>6.8953205322890287E-3</v>
      </c>
    </row>
    <row r="1302" spans="1:41" x14ac:dyDescent="0.15">
      <c r="A1302" s="10">
        <v>43525</v>
      </c>
      <c r="B1302" s="9">
        <v>83.586501999999996</v>
      </c>
      <c r="C1302">
        <v>99498000</v>
      </c>
      <c r="D1302" s="107">
        <f t="shared" si="121"/>
        <v>1.4619585348840225E-2</v>
      </c>
      <c r="H1302" s="90">
        <v>43798</v>
      </c>
      <c r="I1302" s="54">
        <v>84.919998000000007</v>
      </c>
      <c r="J1302" s="54">
        <v>736400</v>
      </c>
      <c r="K1302" s="107">
        <f t="shared" si="126"/>
        <v>-2.2609491818405436E-2</v>
      </c>
      <c r="O1302" s="90">
        <v>44945</v>
      </c>
      <c r="P1302" s="54">
        <v>4.13</v>
      </c>
      <c r="Q1302" s="54">
        <v>1908100</v>
      </c>
      <c r="R1302" s="107">
        <f t="shared" si="122"/>
        <v>8.9588377723970991E-2</v>
      </c>
      <c r="W1302" s="90">
        <v>43160</v>
      </c>
      <c r="X1302" s="54">
        <v>22.135984000000001</v>
      </c>
      <c r="Y1302" s="54">
        <v>962370</v>
      </c>
      <c r="Z1302" s="107">
        <f t="shared" si="123"/>
        <v>4.1493840978562346E-2</v>
      </c>
      <c r="AE1302" s="90">
        <v>43160</v>
      </c>
      <c r="AF1302" s="54">
        <v>38.935352000000002</v>
      </c>
      <c r="AG1302" s="54">
        <v>8040500</v>
      </c>
      <c r="AH1302" s="107">
        <f t="shared" si="124"/>
        <v>1.6087230956586707E-2</v>
      </c>
      <c r="AL1302" s="10">
        <v>43525</v>
      </c>
      <c r="AM1302">
        <v>2803.6899410000001</v>
      </c>
      <c r="AN1302">
        <v>3994950000</v>
      </c>
      <c r="AO1302" s="107">
        <f t="shared" si="125"/>
        <v>-3.8805582032795938E-3</v>
      </c>
    </row>
    <row r="1303" spans="1:41" x14ac:dyDescent="0.15">
      <c r="A1303" s="10">
        <v>43528</v>
      </c>
      <c r="B1303" s="9">
        <v>84.808502000000004</v>
      </c>
      <c r="C1303">
        <v>123348000</v>
      </c>
      <c r="D1303" s="107">
        <f t="shared" si="121"/>
        <v>-2.2050147755233729E-3</v>
      </c>
      <c r="H1303" s="90">
        <v>43801</v>
      </c>
      <c r="I1303" s="54">
        <v>83</v>
      </c>
      <c r="J1303" s="54">
        <v>2101700</v>
      </c>
      <c r="K1303" s="107">
        <f t="shared" si="126"/>
        <v>0</v>
      </c>
      <c r="O1303" s="90">
        <v>44946</v>
      </c>
      <c r="P1303" s="54">
        <v>4.5</v>
      </c>
      <c r="Q1303" s="54">
        <v>2328600</v>
      </c>
      <c r="R1303" s="107">
        <f t="shared" si="122"/>
        <v>5.7777777777777706E-2</v>
      </c>
      <c r="W1303" s="90">
        <v>43161</v>
      </c>
      <c r="X1303" s="54">
        <v>23.054490999999999</v>
      </c>
      <c r="Y1303" s="54">
        <v>1222700</v>
      </c>
      <c r="Z1303" s="107">
        <f t="shared" si="123"/>
        <v>-1.9920327020015338E-2</v>
      </c>
      <c r="AE1303" s="90">
        <v>43161</v>
      </c>
      <c r="AF1303" s="54">
        <v>39.561714000000002</v>
      </c>
      <c r="AG1303" s="54">
        <v>8070200</v>
      </c>
      <c r="AH1303" s="107">
        <f t="shared" si="124"/>
        <v>5.5878772087578632E-3</v>
      </c>
      <c r="AL1303" s="10">
        <v>43528</v>
      </c>
      <c r="AM1303">
        <v>2792.8100589999999</v>
      </c>
      <c r="AN1303">
        <v>3949730000</v>
      </c>
      <c r="AO1303" s="107">
        <f t="shared" si="125"/>
        <v>-1.1315330914882793E-3</v>
      </c>
    </row>
    <row r="1304" spans="1:41" x14ac:dyDescent="0.15">
      <c r="A1304" s="10">
        <v>43529</v>
      </c>
      <c r="B1304" s="9">
        <v>84.621498000000003</v>
      </c>
      <c r="C1304">
        <v>73630000</v>
      </c>
      <c r="D1304" s="107">
        <f t="shared" si="121"/>
        <v>-1.3873495834356486E-2</v>
      </c>
      <c r="H1304" s="90">
        <v>43802</v>
      </c>
      <c r="I1304" s="54">
        <v>83</v>
      </c>
      <c r="J1304" s="54">
        <v>1765500</v>
      </c>
      <c r="K1304" s="107">
        <f t="shared" si="126"/>
        <v>-2.9277108433734989E-2</v>
      </c>
      <c r="O1304" s="90">
        <v>44949</v>
      </c>
      <c r="P1304" s="54">
        <v>4.76</v>
      </c>
      <c r="Q1304" s="54">
        <v>2675000</v>
      </c>
      <c r="R1304" s="107">
        <f t="shared" si="122"/>
        <v>-3.5714285714285698E-2</v>
      </c>
      <c r="W1304" s="90">
        <v>43164</v>
      </c>
      <c r="X1304" s="54">
        <v>22.595237999999998</v>
      </c>
      <c r="Y1304" s="54">
        <v>1085340</v>
      </c>
      <c r="Z1304" s="107">
        <f t="shared" si="123"/>
        <v>2.0325211887566752E-2</v>
      </c>
      <c r="AE1304" s="90">
        <v>43164</v>
      </c>
      <c r="AF1304" s="54">
        <v>39.782780000000002</v>
      </c>
      <c r="AG1304" s="54">
        <v>5506100</v>
      </c>
      <c r="AH1304" s="107">
        <f t="shared" si="124"/>
        <v>-1.1578627737931502E-3</v>
      </c>
      <c r="AL1304" s="10">
        <v>43529</v>
      </c>
      <c r="AM1304">
        <v>2789.6499020000001</v>
      </c>
      <c r="AN1304">
        <v>3631380000</v>
      </c>
      <c r="AO1304" s="107">
        <f t="shared" si="125"/>
        <v>-6.5240985927846884E-3</v>
      </c>
    </row>
    <row r="1305" spans="1:41" x14ac:dyDescent="0.15">
      <c r="A1305" s="10">
        <v>43530</v>
      </c>
      <c r="B1305" s="9">
        <v>83.447502</v>
      </c>
      <c r="C1305">
        <v>79920000</v>
      </c>
      <c r="D1305" s="107">
        <f t="shared" si="121"/>
        <v>-2.5764713723845256E-2</v>
      </c>
      <c r="H1305" s="90">
        <v>43803</v>
      </c>
      <c r="I1305" s="54">
        <v>80.569999999999993</v>
      </c>
      <c r="J1305" s="54">
        <v>3335200</v>
      </c>
      <c r="K1305" s="107">
        <f t="shared" si="126"/>
        <v>-8.6880600719870804E-3</v>
      </c>
      <c r="O1305" s="90">
        <v>44950</v>
      </c>
      <c r="P1305" s="54">
        <v>4.59</v>
      </c>
      <c r="Q1305" s="54">
        <v>2486600</v>
      </c>
      <c r="R1305" s="107">
        <f t="shared" si="122"/>
        <v>-7.1895424836601274E-2</v>
      </c>
      <c r="W1305" s="90">
        <v>43165</v>
      </c>
      <c r="X1305" s="54">
        <v>23.054490999999999</v>
      </c>
      <c r="Y1305" s="54">
        <v>799960</v>
      </c>
      <c r="Z1305" s="107">
        <f t="shared" si="123"/>
        <v>0</v>
      </c>
      <c r="AE1305" s="90">
        <v>43165</v>
      </c>
      <c r="AF1305" s="54">
        <v>39.736716999999999</v>
      </c>
      <c r="AG1305" s="54">
        <v>5324800</v>
      </c>
      <c r="AH1305" s="107">
        <f t="shared" si="124"/>
        <v>1.831263513792547E-2</v>
      </c>
      <c r="AL1305" s="10">
        <v>43530</v>
      </c>
      <c r="AM1305">
        <v>2771.4499510000001</v>
      </c>
      <c r="AN1305">
        <v>3800180000</v>
      </c>
      <c r="AO1305" s="107">
        <f t="shared" si="125"/>
        <v>-8.1257173675007843E-3</v>
      </c>
    </row>
    <row r="1306" spans="1:41" x14ac:dyDescent="0.15">
      <c r="A1306" s="10">
        <v>43531</v>
      </c>
      <c r="B1306" s="9">
        <v>81.297500999999997</v>
      </c>
      <c r="C1306">
        <v>99140000</v>
      </c>
      <c r="D1306" s="107">
        <f t="shared" si="121"/>
        <v>-3.1673790317366946E-3</v>
      </c>
      <c r="H1306" s="90">
        <v>43804</v>
      </c>
      <c r="I1306" s="54">
        <v>79.870002999999997</v>
      </c>
      <c r="J1306" s="54">
        <v>2378500</v>
      </c>
      <c r="K1306" s="107">
        <f t="shared" si="126"/>
        <v>6.3853734924737671E-2</v>
      </c>
      <c r="O1306" s="90">
        <v>44951</v>
      </c>
      <c r="P1306" s="54">
        <v>4.26</v>
      </c>
      <c r="Q1306" s="54">
        <v>2469400</v>
      </c>
      <c r="R1306" s="107">
        <f t="shared" si="122"/>
        <v>3.7558685446009488E-2</v>
      </c>
      <c r="W1306" s="90">
        <v>43166</v>
      </c>
      <c r="X1306" s="54">
        <v>23.054490999999999</v>
      </c>
      <c r="Y1306" s="54">
        <v>608090</v>
      </c>
      <c r="Z1306" s="107">
        <f t="shared" si="123"/>
        <v>-3.9840697415527315E-2</v>
      </c>
      <c r="AE1306" s="90">
        <v>43166</v>
      </c>
      <c r="AF1306" s="54">
        <v>40.464401000000002</v>
      </c>
      <c r="AG1306" s="54">
        <v>8126500</v>
      </c>
      <c r="AH1306" s="107">
        <f t="shared" si="124"/>
        <v>-5.690779903056109E-3</v>
      </c>
      <c r="AL1306" s="10">
        <v>43531</v>
      </c>
      <c r="AM1306">
        <v>2748.929932</v>
      </c>
      <c r="AN1306">
        <v>3932150000</v>
      </c>
      <c r="AO1306" s="107">
        <f t="shared" si="125"/>
        <v>-2.1316891099282254E-3</v>
      </c>
    </row>
    <row r="1307" spans="1:41" x14ac:dyDescent="0.15">
      <c r="A1307" s="10">
        <v>43532</v>
      </c>
      <c r="B1307" s="9">
        <v>81.040001000000004</v>
      </c>
      <c r="C1307">
        <v>93340000</v>
      </c>
      <c r="D1307" s="107">
        <f t="shared" si="121"/>
        <v>3.0737869808268981E-2</v>
      </c>
      <c r="H1307" s="90">
        <v>43805</v>
      </c>
      <c r="I1307" s="54">
        <v>84.970000999999996</v>
      </c>
      <c r="J1307" s="54">
        <v>5274500</v>
      </c>
      <c r="K1307" s="107">
        <f t="shared" si="126"/>
        <v>3.7778027094527378E-2</v>
      </c>
      <c r="O1307" s="90">
        <v>44952</v>
      </c>
      <c r="P1307" s="54">
        <v>4.42</v>
      </c>
      <c r="Q1307" s="54">
        <v>2846700</v>
      </c>
      <c r="R1307" s="107">
        <f t="shared" si="122"/>
        <v>0.11764705882352944</v>
      </c>
      <c r="W1307" s="90">
        <v>43167</v>
      </c>
      <c r="X1307" s="54">
        <v>22.135984000000001</v>
      </c>
      <c r="Y1307" s="54">
        <v>502410</v>
      </c>
      <c r="Z1307" s="107">
        <f t="shared" si="123"/>
        <v>2.0746943076937363E-2</v>
      </c>
      <c r="AE1307" s="90">
        <v>43167</v>
      </c>
      <c r="AF1307" s="54">
        <v>40.234127000000001</v>
      </c>
      <c r="AG1307" s="54">
        <v>9297800</v>
      </c>
      <c r="AH1307" s="107">
        <f t="shared" si="124"/>
        <v>2.9761550437019668E-3</v>
      </c>
      <c r="AL1307" s="10">
        <v>43532</v>
      </c>
      <c r="AM1307">
        <v>2743.070068</v>
      </c>
      <c r="AN1307">
        <v>3424300000</v>
      </c>
      <c r="AO1307" s="107">
        <f t="shared" si="125"/>
        <v>1.4666042063348428E-2</v>
      </c>
    </row>
    <row r="1308" spans="1:41" x14ac:dyDescent="0.15">
      <c r="A1308" s="10">
        <v>43535</v>
      </c>
      <c r="B1308" s="9">
        <v>83.530997999999997</v>
      </c>
      <c r="C1308">
        <v>77528000</v>
      </c>
      <c r="D1308" s="107">
        <f t="shared" si="121"/>
        <v>1.4844908233948573E-3</v>
      </c>
      <c r="H1308" s="90">
        <v>43808</v>
      </c>
      <c r="I1308" s="54">
        <v>88.18</v>
      </c>
      <c r="J1308" s="54">
        <v>2139600</v>
      </c>
      <c r="K1308" s="107">
        <f t="shared" si="126"/>
        <v>-3.2887389430710234E-3</v>
      </c>
      <c r="O1308" s="90">
        <v>44953</v>
      </c>
      <c r="P1308" s="54">
        <v>4.9400000000000004</v>
      </c>
      <c r="Q1308" s="54">
        <v>2982200</v>
      </c>
      <c r="R1308" s="107">
        <f t="shared" si="122"/>
        <v>-8.9068825910931237E-2</v>
      </c>
      <c r="W1308" s="90">
        <v>43168</v>
      </c>
      <c r="X1308" s="54">
        <v>22.595237999999998</v>
      </c>
      <c r="Y1308" s="54">
        <v>525520</v>
      </c>
      <c r="Z1308" s="107">
        <f t="shared" si="123"/>
        <v>3.6585319437662189E-2</v>
      </c>
      <c r="AE1308" s="90">
        <v>43168</v>
      </c>
      <c r="AF1308" s="54">
        <v>40.353870000000001</v>
      </c>
      <c r="AG1308" s="54">
        <v>7800600</v>
      </c>
      <c r="AH1308" s="107">
        <f t="shared" si="124"/>
        <v>2.0541772077868892E-3</v>
      </c>
      <c r="AL1308" s="10">
        <v>43535</v>
      </c>
      <c r="AM1308">
        <v>2783.3000489999999</v>
      </c>
      <c r="AN1308">
        <v>3764850000</v>
      </c>
      <c r="AO1308" s="107">
        <f t="shared" si="125"/>
        <v>2.9533183111010164E-3</v>
      </c>
    </row>
    <row r="1309" spans="1:41" x14ac:dyDescent="0.15">
      <c r="A1309" s="10">
        <v>43536</v>
      </c>
      <c r="B1309" s="9">
        <v>83.654999000000004</v>
      </c>
      <c r="C1309">
        <v>72290000</v>
      </c>
      <c r="D1309" s="107">
        <f t="shared" si="121"/>
        <v>1.0585117573188807E-2</v>
      </c>
      <c r="H1309" s="90">
        <v>43809</v>
      </c>
      <c r="I1309" s="54">
        <v>87.889999000000003</v>
      </c>
      <c r="J1309" s="54">
        <v>1822200</v>
      </c>
      <c r="K1309" s="107">
        <f t="shared" si="126"/>
        <v>2.3893389735958337E-3</v>
      </c>
      <c r="O1309" s="90">
        <v>44956</v>
      </c>
      <c r="P1309" s="54">
        <v>4.5</v>
      </c>
      <c r="Q1309" s="54">
        <v>2770000</v>
      </c>
      <c r="R1309" s="107">
        <f t="shared" si="122"/>
        <v>0.15777777777777779</v>
      </c>
      <c r="W1309" s="90">
        <v>43171</v>
      </c>
      <c r="X1309" s="54">
        <v>23.421892</v>
      </c>
      <c r="Y1309" s="54">
        <v>399990</v>
      </c>
      <c r="Z1309" s="107">
        <f t="shared" si="123"/>
        <v>-3.5294074449664481E-2</v>
      </c>
      <c r="AE1309" s="90">
        <v>43171</v>
      </c>
      <c r="AF1309" s="54">
        <v>40.436763999999997</v>
      </c>
      <c r="AG1309" s="54">
        <v>9189400</v>
      </c>
      <c r="AH1309" s="107">
        <f t="shared" si="124"/>
        <v>-2.4601300934961046E-2</v>
      </c>
      <c r="AL1309" s="10">
        <v>43536</v>
      </c>
      <c r="AM1309">
        <v>2791.5200199999999</v>
      </c>
      <c r="AN1309">
        <v>3432340000</v>
      </c>
      <c r="AO1309" s="107">
        <f t="shared" si="125"/>
        <v>6.9495836895341334E-3</v>
      </c>
    </row>
    <row r="1310" spans="1:41" x14ac:dyDescent="0.15">
      <c r="A1310" s="10">
        <v>43537</v>
      </c>
      <c r="B1310" s="9">
        <v>84.540497000000002</v>
      </c>
      <c r="C1310">
        <v>71040000</v>
      </c>
      <c r="D1310" s="107">
        <f t="shared" si="121"/>
        <v>-2.7146753111707556E-3</v>
      </c>
      <c r="H1310" s="90">
        <v>43810</v>
      </c>
      <c r="I1310" s="54">
        <v>88.099997999999999</v>
      </c>
      <c r="J1310" s="54">
        <v>1250600</v>
      </c>
      <c r="K1310" s="107">
        <f t="shared" si="126"/>
        <v>7.3780024376390863E-3</v>
      </c>
      <c r="O1310" s="90">
        <v>44957</v>
      </c>
      <c r="P1310" s="54">
        <v>5.21</v>
      </c>
      <c r="Q1310" s="54">
        <v>4204600</v>
      </c>
      <c r="R1310" s="107">
        <f t="shared" si="122"/>
        <v>1.5355086372360827E-2</v>
      </c>
      <c r="W1310" s="90">
        <v>43172</v>
      </c>
      <c r="X1310" s="54">
        <v>22.595237999999998</v>
      </c>
      <c r="Y1310" s="54">
        <v>411400</v>
      </c>
      <c r="Z1310" s="107">
        <f t="shared" si="123"/>
        <v>-4.0650600803584513E-3</v>
      </c>
      <c r="AE1310" s="90">
        <v>43172</v>
      </c>
      <c r="AF1310" s="54">
        <v>39.441966999999998</v>
      </c>
      <c r="AG1310" s="54">
        <v>9934900</v>
      </c>
      <c r="AH1310" s="107">
        <f t="shared" si="124"/>
        <v>2.3348227029340585E-4</v>
      </c>
      <c r="AL1310" s="10">
        <v>43537</v>
      </c>
      <c r="AM1310">
        <v>2810.919922</v>
      </c>
      <c r="AN1310">
        <v>3782250000</v>
      </c>
      <c r="AO1310" s="107">
        <f t="shared" si="125"/>
        <v>-8.6802259320994946E-4</v>
      </c>
    </row>
    <row r="1311" spans="1:41" x14ac:dyDescent="0.15">
      <c r="A1311" s="10">
        <v>43538</v>
      </c>
      <c r="B1311" s="9">
        <v>84.310997</v>
      </c>
      <c r="C1311">
        <v>58932000</v>
      </c>
      <c r="D1311" s="107">
        <f t="shared" si="121"/>
        <v>1.5502117713066532E-2</v>
      </c>
      <c r="H1311" s="90">
        <v>43811</v>
      </c>
      <c r="I1311" s="54">
        <v>88.75</v>
      </c>
      <c r="J1311" s="54">
        <v>2013100</v>
      </c>
      <c r="K1311" s="107">
        <f t="shared" si="126"/>
        <v>1.3295774647887448E-2</v>
      </c>
      <c r="O1311" s="90">
        <v>44958</v>
      </c>
      <c r="P1311" s="54">
        <v>5.29</v>
      </c>
      <c r="Q1311" s="54">
        <v>3013600</v>
      </c>
      <c r="R1311" s="107">
        <f t="shared" si="122"/>
        <v>5.8601134215500839E-2</v>
      </c>
      <c r="W1311" s="90">
        <v>43173</v>
      </c>
      <c r="X1311" s="54">
        <v>22.503387</v>
      </c>
      <c r="Y1311" s="54">
        <v>318550</v>
      </c>
      <c r="Z1311" s="107">
        <f t="shared" si="123"/>
        <v>-4.8979604714614711E-2</v>
      </c>
      <c r="AE1311" s="90">
        <v>43173</v>
      </c>
      <c r="AF1311" s="54">
        <v>39.451175999999997</v>
      </c>
      <c r="AG1311" s="54">
        <v>11663300</v>
      </c>
      <c r="AH1311" s="107">
        <f t="shared" si="124"/>
        <v>-5.6035338464940354E-3</v>
      </c>
      <c r="AL1311" s="10">
        <v>43538</v>
      </c>
      <c r="AM1311">
        <v>2808.4799800000001</v>
      </c>
      <c r="AN1311">
        <v>3505670000</v>
      </c>
      <c r="AO1311" s="107">
        <f t="shared" si="125"/>
        <v>4.9849029011059809E-3</v>
      </c>
    </row>
    <row r="1312" spans="1:41" x14ac:dyDescent="0.15">
      <c r="A1312" s="10">
        <v>43539</v>
      </c>
      <c r="B1312" s="9">
        <v>85.617996000000005</v>
      </c>
      <c r="C1312">
        <v>151018000</v>
      </c>
      <c r="D1312" s="107">
        <f t="shared" si="121"/>
        <v>1.7397066850291631E-2</v>
      </c>
      <c r="H1312" s="90">
        <v>43812</v>
      </c>
      <c r="I1312" s="54">
        <v>89.93</v>
      </c>
      <c r="J1312" s="54">
        <v>1904400</v>
      </c>
      <c r="K1312" s="107">
        <f t="shared" si="126"/>
        <v>-3.3248059601912572E-2</v>
      </c>
      <c r="O1312" s="90">
        <v>44959</v>
      </c>
      <c r="P1312" s="54">
        <v>5.6</v>
      </c>
      <c r="Q1312" s="54">
        <v>4160300</v>
      </c>
      <c r="R1312" s="107">
        <f t="shared" si="122"/>
        <v>-6.0714285714285721E-2</v>
      </c>
      <c r="W1312" s="90">
        <v>43174</v>
      </c>
      <c r="X1312" s="54">
        <v>21.40118</v>
      </c>
      <c r="Y1312" s="54">
        <v>471760</v>
      </c>
      <c r="Z1312" s="107">
        <f t="shared" si="123"/>
        <v>1.2875691901100828E-2</v>
      </c>
      <c r="AE1312" s="90">
        <v>43174</v>
      </c>
      <c r="AF1312" s="54">
        <v>39.230110000000003</v>
      </c>
      <c r="AG1312" s="54">
        <v>7598600</v>
      </c>
      <c r="AH1312" s="107">
        <f t="shared" si="124"/>
        <v>-3.05232384003018E-3</v>
      </c>
      <c r="AL1312" s="10">
        <v>43539</v>
      </c>
      <c r="AM1312">
        <v>2822.4799800000001</v>
      </c>
      <c r="AN1312">
        <v>5969780000</v>
      </c>
      <c r="AO1312" s="107">
        <f t="shared" si="125"/>
        <v>3.7059469240239284E-3</v>
      </c>
    </row>
    <row r="1313" spans="1:41" x14ac:dyDescent="0.15">
      <c r="A1313" s="10">
        <v>43542</v>
      </c>
      <c r="B1313" s="9">
        <v>87.107498000000007</v>
      </c>
      <c r="C1313">
        <v>108582000</v>
      </c>
      <c r="D1313" s="107">
        <f t="shared" si="121"/>
        <v>1.1307878456111808E-2</v>
      </c>
      <c r="H1313" s="90">
        <v>43815</v>
      </c>
      <c r="I1313" s="54">
        <v>86.940002000000007</v>
      </c>
      <c r="J1313" s="54">
        <v>2516900</v>
      </c>
      <c r="K1313" s="107">
        <f t="shared" si="126"/>
        <v>-3.7957245503629111E-2</v>
      </c>
      <c r="O1313" s="90">
        <v>44960</v>
      </c>
      <c r="P1313" s="54">
        <v>5.26</v>
      </c>
      <c r="Q1313" s="54">
        <v>2409400</v>
      </c>
      <c r="R1313" s="107">
        <f t="shared" si="122"/>
        <v>-0.10076045627376418</v>
      </c>
      <c r="W1313" s="90">
        <v>43175</v>
      </c>
      <c r="X1313" s="54">
        <v>21.676735000000001</v>
      </c>
      <c r="Y1313" s="54">
        <v>946720</v>
      </c>
      <c r="Z1313" s="107">
        <f t="shared" si="123"/>
        <v>-2.1186539393501902E-2</v>
      </c>
      <c r="AE1313" s="90">
        <v>43175</v>
      </c>
      <c r="AF1313" s="54">
        <v>39.110366999999997</v>
      </c>
      <c r="AG1313" s="54">
        <v>14194900</v>
      </c>
      <c r="AH1313" s="107">
        <f t="shared" si="124"/>
        <v>-8.7142368160337824E-3</v>
      </c>
      <c r="AL1313" s="10">
        <v>43542</v>
      </c>
      <c r="AM1313">
        <v>2832.9399410000001</v>
      </c>
      <c r="AN1313">
        <v>3620770000</v>
      </c>
      <c r="AO1313" s="107">
        <f t="shared" si="125"/>
        <v>-1.3056153949719818E-4</v>
      </c>
    </row>
    <row r="1314" spans="1:41" x14ac:dyDescent="0.15">
      <c r="A1314" s="10">
        <v>43543</v>
      </c>
      <c r="B1314" s="9">
        <v>88.092499000000004</v>
      </c>
      <c r="C1314">
        <v>127284000</v>
      </c>
      <c r="D1314" s="107">
        <f t="shared" si="121"/>
        <v>2.0103913728227729E-2</v>
      </c>
      <c r="H1314" s="90">
        <v>43816</v>
      </c>
      <c r="I1314" s="54">
        <v>83.639999000000003</v>
      </c>
      <c r="J1314" s="54">
        <v>2496300</v>
      </c>
      <c r="K1314" s="107">
        <f t="shared" si="126"/>
        <v>2.7977092634828837E-2</v>
      </c>
      <c r="O1314" s="90">
        <v>44963</v>
      </c>
      <c r="P1314" s="54">
        <v>4.7300000000000004</v>
      </c>
      <c r="Q1314" s="54">
        <v>3504800</v>
      </c>
      <c r="R1314" s="107">
        <f t="shared" si="122"/>
        <v>-8.4566596194503019E-3</v>
      </c>
      <c r="W1314" s="90">
        <v>43178</v>
      </c>
      <c r="X1314" s="54">
        <v>21.217479999999998</v>
      </c>
      <c r="Y1314" s="54">
        <v>355800</v>
      </c>
      <c r="Z1314" s="107">
        <f t="shared" si="123"/>
        <v>-1.2987074808129884E-2</v>
      </c>
      <c r="AE1314" s="90">
        <v>43178</v>
      </c>
      <c r="AF1314" s="54">
        <v>38.769550000000002</v>
      </c>
      <c r="AG1314" s="54">
        <v>9410000</v>
      </c>
      <c r="AH1314" s="107">
        <f t="shared" si="124"/>
        <v>-3.0883773476866327E-3</v>
      </c>
      <c r="AL1314" s="10">
        <v>43543</v>
      </c>
      <c r="AM1314">
        <v>2832.570068</v>
      </c>
      <c r="AN1314">
        <v>3650740000</v>
      </c>
      <c r="AO1314" s="107">
        <f t="shared" si="125"/>
        <v>-2.9443536434347051E-3</v>
      </c>
    </row>
    <row r="1315" spans="1:41" x14ac:dyDescent="0.15">
      <c r="A1315" s="10">
        <v>43544</v>
      </c>
      <c r="B1315" s="9">
        <v>89.863502999999994</v>
      </c>
      <c r="C1315">
        <v>125312000</v>
      </c>
      <c r="D1315" s="107">
        <f t="shared" si="121"/>
        <v>1.223515624580096E-2</v>
      </c>
      <c r="H1315" s="90">
        <v>43817</v>
      </c>
      <c r="I1315" s="54">
        <v>85.980002999999996</v>
      </c>
      <c r="J1315" s="54">
        <v>1872900</v>
      </c>
      <c r="K1315" s="107">
        <f t="shared" si="126"/>
        <v>-1.977262084999043E-3</v>
      </c>
      <c r="O1315" s="90">
        <v>44964</v>
      </c>
      <c r="P1315" s="54">
        <v>4.6900000000000004</v>
      </c>
      <c r="Q1315" s="54">
        <v>2464100</v>
      </c>
      <c r="R1315" s="107">
        <f t="shared" si="122"/>
        <v>1.2793176972281328E-2</v>
      </c>
      <c r="W1315" s="90">
        <v>43179</v>
      </c>
      <c r="X1315" s="54">
        <v>20.941927</v>
      </c>
      <c r="Y1315" s="54">
        <v>783230</v>
      </c>
      <c r="Z1315" s="107">
        <f t="shared" si="123"/>
        <v>8.771924379260776E-3</v>
      </c>
      <c r="AE1315" s="90">
        <v>43179</v>
      </c>
      <c r="AF1315" s="54">
        <v>38.649814999999997</v>
      </c>
      <c r="AG1315" s="54">
        <v>8000800</v>
      </c>
      <c r="AH1315" s="107">
        <f t="shared" si="124"/>
        <v>-6.9115984125667218E-3</v>
      </c>
      <c r="AL1315" s="10">
        <v>43544</v>
      </c>
      <c r="AM1315">
        <v>2824.2299800000001</v>
      </c>
      <c r="AN1315">
        <v>3779160000</v>
      </c>
      <c r="AO1315" s="107">
        <f t="shared" si="125"/>
        <v>1.0852481284119753E-2</v>
      </c>
    </row>
    <row r="1316" spans="1:41" x14ac:dyDescent="0.15">
      <c r="A1316" s="10">
        <v>43545</v>
      </c>
      <c r="B1316" s="9">
        <v>90.962997000000001</v>
      </c>
      <c r="C1316">
        <v>115356000</v>
      </c>
      <c r="D1316" s="107">
        <f t="shared" si="121"/>
        <v>-2.9951673645933319E-2</v>
      </c>
      <c r="H1316" s="90">
        <v>43818</v>
      </c>
      <c r="I1316" s="54">
        <v>85.809997999999993</v>
      </c>
      <c r="J1316" s="54">
        <v>2048600</v>
      </c>
      <c r="K1316" s="107">
        <f t="shared" si="126"/>
        <v>-2.0976530030917817E-2</v>
      </c>
      <c r="O1316" s="90">
        <v>44965</v>
      </c>
      <c r="P1316" s="54">
        <v>4.75</v>
      </c>
      <c r="Q1316" s="54">
        <v>2591200</v>
      </c>
      <c r="R1316" s="107">
        <f t="shared" si="122"/>
        <v>-6.7368421052631633E-2</v>
      </c>
      <c r="W1316" s="90">
        <v>43180</v>
      </c>
      <c r="X1316" s="54">
        <v>21.125627999999999</v>
      </c>
      <c r="Y1316" s="54">
        <v>273690</v>
      </c>
      <c r="Z1316" s="107">
        <f t="shared" si="123"/>
        <v>-6.5217469511438808E-2</v>
      </c>
      <c r="AE1316" s="90">
        <v>43180</v>
      </c>
      <c r="AF1316" s="54">
        <v>38.382683</v>
      </c>
      <c r="AG1316" s="54">
        <v>7658100</v>
      </c>
      <c r="AH1316" s="107">
        <f t="shared" si="124"/>
        <v>-2.6157681577392622E-2</v>
      </c>
      <c r="AL1316" s="10">
        <v>43545</v>
      </c>
      <c r="AM1316">
        <v>2854.8798830000001</v>
      </c>
      <c r="AN1316">
        <v>3612620000</v>
      </c>
      <c r="AO1316" s="107">
        <f t="shared" si="125"/>
        <v>-1.8974501282021161E-2</v>
      </c>
    </row>
    <row r="1317" spans="1:41" x14ac:dyDescent="0.15">
      <c r="A1317" s="10">
        <v>43546</v>
      </c>
      <c r="B1317" s="9">
        <v>88.238502999999994</v>
      </c>
      <c r="C1317">
        <v>127260000</v>
      </c>
      <c r="D1317" s="107">
        <f t="shared" si="121"/>
        <v>5.3774031048554605E-3</v>
      </c>
      <c r="H1317" s="90">
        <v>43819</v>
      </c>
      <c r="I1317" s="54">
        <v>84.010002</v>
      </c>
      <c r="J1317" s="54">
        <v>1785600</v>
      </c>
      <c r="K1317" s="107">
        <f t="shared" si="126"/>
        <v>6.0111842397051696E-2</v>
      </c>
      <c r="O1317" s="90">
        <v>44966</v>
      </c>
      <c r="P1317" s="54">
        <v>4.43</v>
      </c>
      <c r="Q1317" s="54">
        <v>2888900</v>
      </c>
      <c r="R1317" s="107">
        <f t="shared" si="122"/>
        <v>-6.0948081264108223E-2</v>
      </c>
      <c r="W1317" s="90">
        <v>43181</v>
      </c>
      <c r="X1317" s="54">
        <v>19.747868</v>
      </c>
      <c r="Y1317" s="54">
        <v>652310</v>
      </c>
      <c r="Z1317" s="107">
        <f t="shared" si="123"/>
        <v>-6.0464957533643671E-2</v>
      </c>
      <c r="AE1317" s="90">
        <v>43181</v>
      </c>
      <c r="AF1317" s="54">
        <v>37.378681</v>
      </c>
      <c r="AG1317" s="54">
        <v>10974100</v>
      </c>
      <c r="AH1317" s="107">
        <f t="shared" si="124"/>
        <v>-2.1439279786250376E-2</v>
      </c>
      <c r="AL1317" s="10">
        <v>43546</v>
      </c>
      <c r="AM1317">
        <v>2800.709961</v>
      </c>
      <c r="AN1317">
        <v>4253730000</v>
      </c>
      <c r="AO1317" s="107">
        <f t="shared" si="125"/>
        <v>-8.3902083140408035E-4</v>
      </c>
    </row>
    <row r="1318" spans="1:41" x14ac:dyDescent="0.15">
      <c r="A1318" s="10">
        <v>43549</v>
      </c>
      <c r="B1318" s="9">
        <v>88.712997000000001</v>
      </c>
      <c r="C1318">
        <v>102076000</v>
      </c>
      <c r="D1318" s="107">
        <f t="shared" si="121"/>
        <v>5.3544239971963226E-3</v>
      </c>
      <c r="H1318" s="90">
        <v>43822</v>
      </c>
      <c r="I1318" s="54">
        <v>89.059997999999993</v>
      </c>
      <c r="J1318" s="54">
        <v>1740200</v>
      </c>
      <c r="K1318" s="107">
        <f t="shared" si="126"/>
        <v>1.7404031381182072E-2</v>
      </c>
      <c r="O1318" s="90">
        <v>44967</v>
      </c>
      <c r="P1318" s="54">
        <v>4.16</v>
      </c>
      <c r="Q1318" s="54">
        <v>2736300</v>
      </c>
      <c r="R1318" s="107">
        <f t="shared" si="122"/>
        <v>0.10336538461538458</v>
      </c>
      <c r="W1318" s="90">
        <v>43182</v>
      </c>
      <c r="X1318" s="54">
        <v>18.553813999999999</v>
      </c>
      <c r="Y1318" s="54">
        <v>910380</v>
      </c>
      <c r="Z1318" s="107">
        <f t="shared" si="123"/>
        <v>5.9405737278599435E-2</v>
      </c>
      <c r="AE1318" s="90">
        <v>43182</v>
      </c>
      <c r="AF1318" s="54">
        <v>36.577309</v>
      </c>
      <c r="AG1318" s="54">
        <v>9244800</v>
      </c>
      <c r="AH1318" s="107">
        <f t="shared" si="124"/>
        <v>3.2737564154869947E-2</v>
      </c>
      <c r="AL1318" s="10">
        <v>43549</v>
      </c>
      <c r="AM1318">
        <v>2798.360107</v>
      </c>
      <c r="AN1318">
        <v>3406110000</v>
      </c>
      <c r="AO1318" s="107">
        <f t="shared" si="125"/>
        <v>7.1827260364814016E-3</v>
      </c>
    </row>
    <row r="1319" spans="1:41" x14ac:dyDescent="0.15">
      <c r="A1319" s="10">
        <v>43550</v>
      </c>
      <c r="B1319" s="9">
        <v>89.188004000000006</v>
      </c>
      <c r="C1319">
        <v>97318000</v>
      </c>
      <c r="D1319" s="107">
        <f t="shared" si="121"/>
        <v>-1.0124679996202257E-2</v>
      </c>
      <c r="H1319" s="90">
        <v>43823</v>
      </c>
      <c r="I1319" s="54">
        <v>90.610000999999997</v>
      </c>
      <c r="J1319" s="54">
        <v>766300</v>
      </c>
      <c r="K1319" s="107">
        <f t="shared" si="126"/>
        <v>1.0153382516793208E-2</v>
      </c>
      <c r="O1319" s="90">
        <v>44970</v>
      </c>
      <c r="P1319" s="54">
        <v>4.59</v>
      </c>
      <c r="Q1319" s="54">
        <v>3182900</v>
      </c>
      <c r="R1319" s="107">
        <f t="shared" si="122"/>
        <v>-1.0893246187363759E-2</v>
      </c>
      <c r="W1319" s="90">
        <v>43185</v>
      </c>
      <c r="X1319" s="54">
        <v>19.656016999999999</v>
      </c>
      <c r="Y1319" s="54">
        <v>697860</v>
      </c>
      <c r="Z1319" s="107">
        <f t="shared" si="123"/>
        <v>-2.336429603210044E-2</v>
      </c>
      <c r="AE1319" s="90">
        <v>43185</v>
      </c>
      <c r="AF1319" s="54">
        <v>37.774760999999998</v>
      </c>
      <c r="AG1319" s="54">
        <v>9796900</v>
      </c>
      <c r="AH1319" s="107">
        <f t="shared" si="124"/>
        <v>-1.9263550072494029E-2</v>
      </c>
      <c r="AL1319" s="10">
        <v>43550</v>
      </c>
      <c r="AM1319">
        <v>2818.459961</v>
      </c>
      <c r="AN1319">
        <v>3288570000</v>
      </c>
      <c r="AO1319" s="107">
        <f t="shared" si="125"/>
        <v>-4.6443249792896824E-3</v>
      </c>
    </row>
    <row r="1320" spans="1:41" x14ac:dyDescent="0.15">
      <c r="A1320" s="10">
        <v>43551</v>
      </c>
      <c r="B1320" s="9">
        <v>88.285004000000001</v>
      </c>
      <c r="C1320">
        <v>86496000</v>
      </c>
      <c r="D1320" s="107">
        <f t="shared" si="121"/>
        <v>4.3721354987988903E-3</v>
      </c>
      <c r="H1320" s="90">
        <v>43825</v>
      </c>
      <c r="I1320" s="54">
        <v>91.529999000000004</v>
      </c>
      <c r="J1320" s="54">
        <v>1162400</v>
      </c>
      <c r="K1320" s="107">
        <f t="shared" si="126"/>
        <v>6.1181798985925351E-3</v>
      </c>
      <c r="O1320" s="90">
        <v>44971</v>
      </c>
      <c r="P1320" s="54">
        <v>4.54</v>
      </c>
      <c r="Q1320" s="54">
        <v>2372700</v>
      </c>
      <c r="R1320" s="107">
        <f t="shared" si="122"/>
        <v>0.15418502202643181</v>
      </c>
      <c r="W1320" s="90">
        <v>43186</v>
      </c>
      <c r="X1320" s="54">
        <v>19.196767999999999</v>
      </c>
      <c r="Y1320" s="54">
        <v>607560</v>
      </c>
      <c r="Z1320" s="107">
        <f t="shared" si="123"/>
        <v>1.9138690429555627E-2</v>
      </c>
      <c r="AE1320" s="90">
        <v>43186</v>
      </c>
      <c r="AF1320" s="54">
        <v>37.047085000000003</v>
      </c>
      <c r="AG1320" s="54">
        <v>11795600</v>
      </c>
      <c r="AH1320" s="107">
        <f t="shared" si="124"/>
        <v>-2.7353839040239469E-3</v>
      </c>
      <c r="AL1320" s="10">
        <v>43551</v>
      </c>
      <c r="AM1320">
        <v>2805.3701169999999</v>
      </c>
      <c r="AN1320">
        <v>3422400000</v>
      </c>
      <c r="AO1320" s="107">
        <f t="shared" si="125"/>
        <v>3.5894814516554963E-3</v>
      </c>
    </row>
    <row r="1321" spans="1:41" x14ac:dyDescent="0.15">
      <c r="A1321" s="10">
        <v>43552</v>
      </c>
      <c r="B1321" s="9">
        <v>88.670997999999997</v>
      </c>
      <c r="C1321">
        <v>60860000</v>
      </c>
      <c r="D1321" s="107">
        <f t="shared" si="121"/>
        <v>4.1332567385787833E-3</v>
      </c>
      <c r="H1321" s="90">
        <v>43826</v>
      </c>
      <c r="I1321" s="54">
        <v>92.089995999999999</v>
      </c>
      <c r="J1321" s="54">
        <v>1540200</v>
      </c>
      <c r="K1321" s="107">
        <f t="shared" si="126"/>
        <v>-2.8016007297904544E-2</v>
      </c>
      <c r="O1321" s="90">
        <v>44972</v>
      </c>
      <c r="P1321" s="54">
        <v>5.24</v>
      </c>
      <c r="Q1321" s="54">
        <v>2540300</v>
      </c>
      <c r="R1321" s="107">
        <f t="shared" si="122"/>
        <v>-7.4427480916030686E-2</v>
      </c>
      <c r="W1321" s="90">
        <v>43187</v>
      </c>
      <c r="X1321" s="54">
        <v>19.564169</v>
      </c>
      <c r="Y1321" s="54">
        <v>541260</v>
      </c>
      <c r="Z1321" s="107">
        <f t="shared" si="123"/>
        <v>9.3895631345242148E-3</v>
      </c>
      <c r="AE1321" s="90">
        <v>43187</v>
      </c>
      <c r="AF1321" s="54">
        <v>36.945746999999997</v>
      </c>
      <c r="AG1321" s="54">
        <v>14336500</v>
      </c>
      <c r="AH1321" s="107">
        <f t="shared" si="124"/>
        <v>3.2414827070623708E-3</v>
      </c>
      <c r="AL1321" s="10">
        <v>43552</v>
      </c>
      <c r="AM1321">
        <v>2815.4399410000001</v>
      </c>
      <c r="AN1321">
        <v>3185460000</v>
      </c>
      <c r="AO1321" s="107">
        <f t="shared" si="125"/>
        <v>6.7342800405345571E-3</v>
      </c>
    </row>
    <row r="1322" spans="1:41" x14ac:dyDescent="0.15">
      <c r="A1322" s="10">
        <v>43553</v>
      </c>
      <c r="B1322" s="9">
        <v>89.037497999999999</v>
      </c>
      <c r="C1322">
        <v>66416000</v>
      </c>
      <c r="D1322" s="107">
        <f t="shared" si="121"/>
        <v>1.8778661098495908E-2</v>
      </c>
      <c r="H1322" s="90">
        <v>43829</v>
      </c>
      <c r="I1322" s="54">
        <v>89.510002</v>
      </c>
      <c r="J1322" s="54">
        <v>2800000</v>
      </c>
      <c r="K1322" s="107">
        <f t="shared" si="126"/>
        <v>9.6078760002709096E-3</v>
      </c>
      <c r="O1322" s="90">
        <v>44973</v>
      </c>
      <c r="P1322" s="54">
        <v>4.8499999999999996</v>
      </c>
      <c r="Q1322" s="54">
        <v>2467900</v>
      </c>
      <c r="R1322" s="107">
        <f t="shared" si="122"/>
        <v>3.2989690721649589E-2</v>
      </c>
      <c r="W1322" s="90">
        <v>43188</v>
      </c>
      <c r="X1322" s="54">
        <v>19.747868</v>
      </c>
      <c r="Y1322" s="54">
        <v>682800</v>
      </c>
      <c r="Z1322" s="107">
        <f t="shared" si="123"/>
        <v>-3.2558046266057739E-2</v>
      </c>
      <c r="AE1322" s="90">
        <v>43188</v>
      </c>
      <c r="AF1322" s="54">
        <v>37.065505999999999</v>
      </c>
      <c r="AG1322" s="54">
        <v>13438300</v>
      </c>
      <c r="AH1322" s="107">
        <f t="shared" si="124"/>
        <v>-2.1868769308046154E-2</v>
      </c>
      <c r="AL1322" s="10">
        <v>43553</v>
      </c>
      <c r="AM1322">
        <v>2834.3999020000001</v>
      </c>
      <c r="AN1322">
        <v>3752520000</v>
      </c>
      <c r="AO1322" s="107">
        <f t="shared" si="125"/>
        <v>1.1568600103627924E-2</v>
      </c>
    </row>
    <row r="1323" spans="1:41" x14ac:dyDescent="0.15">
      <c r="A1323" s="10">
        <v>43556</v>
      </c>
      <c r="B1323" s="9">
        <v>90.709502999999998</v>
      </c>
      <c r="C1323">
        <v>84776000</v>
      </c>
      <c r="D1323" s="107">
        <f t="shared" si="121"/>
        <v>-1.1582027960166386E-4</v>
      </c>
      <c r="H1323" s="90">
        <v>43830</v>
      </c>
      <c r="I1323" s="54">
        <v>90.370002999999997</v>
      </c>
      <c r="J1323" s="54">
        <v>1298300</v>
      </c>
      <c r="K1323" s="107">
        <f t="shared" si="126"/>
        <v>3.0651719686232592E-2</v>
      </c>
      <c r="O1323" s="90">
        <v>44974</v>
      </c>
      <c r="P1323" s="54">
        <v>5.01</v>
      </c>
      <c r="Q1323" s="54">
        <v>2736900</v>
      </c>
      <c r="R1323" s="107">
        <f t="shared" si="122"/>
        <v>-7.5848303393213579E-2</v>
      </c>
      <c r="W1323" s="90">
        <v>43192</v>
      </c>
      <c r="X1323" s="54">
        <v>19.104915999999999</v>
      </c>
      <c r="Y1323" s="54">
        <v>439860</v>
      </c>
      <c r="Z1323" s="107">
        <f t="shared" si="123"/>
        <v>9.6153262333109613E-3</v>
      </c>
      <c r="AE1323" s="90">
        <v>43192</v>
      </c>
      <c r="AF1323" s="54">
        <v>36.254928999999997</v>
      </c>
      <c r="AG1323" s="54">
        <v>7721400</v>
      </c>
      <c r="AH1323" s="107">
        <f t="shared" si="124"/>
        <v>6.3517156522359119E-3</v>
      </c>
      <c r="AL1323" s="10">
        <v>43556</v>
      </c>
      <c r="AM1323">
        <v>2867.1899410000001</v>
      </c>
      <c r="AN1323">
        <v>3560090000</v>
      </c>
      <c r="AO1323" s="107">
        <f t="shared" si="125"/>
        <v>1.7455767155283297E-5</v>
      </c>
    </row>
    <row r="1324" spans="1:41" x14ac:dyDescent="0.15">
      <c r="A1324" s="10">
        <v>43557</v>
      </c>
      <c r="B1324" s="9">
        <v>90.698997000000006</v>
      </c>
      <c r="C1324">
        <v>68962000</v>
      </c>
      <c r="D1324" s="107">
        <f t="shared" si="121"/>
        <v>3.7046385419234884E-3</v>
      </c>
      <c r="H1324" s="90">
        <v>43832</v>
      </c>
      <c r="I1324" s="54">
        <v>93.139999000000003</v>
      </c>
      <c r="J1324" s="54">
        <v>1882500</v>
      </c>
      <c r="K1324" s="107">
        <f t="shared" si="126"/>
        <v>9.6628946710639596E-3</v>
      </c>
      <c r="O1324" s="90">
        <v>44978</v>
      </c>
      <c r="P1324" s="54">
        <v>4.63</v>
      </c>
      <c r="Q1324" s="54">
        <v>2927700</v>
      </c>
      <c r="R1324" s="107">
        <f t="shared" si="122"/>
        <v>3.6717062634989084E-2</v>
      </c>
      <c r="W1324" s="90">
        <v>43193</v>
      </c>
      <c r="X1324" s="54">
        <v>19.288616000000001</v>
      </c>
      <c r="Y1324" s="54">
        <v>489470</v>
      </c>
      <c r="Z1324" s="107">
        <f t="shared" si="123"/>
        <v>4.7620835004438256E-3</v>
      </c>
      <c r="AE1324" s="90">
        <v>43193</v>
      </c>
      <c r="AF1324" s="54">
        <v>36.485210000000002</v>
      </c>
      <c r="AG1324" s="54">
        <v>9671700</v>
      </c>
      <c r="AH1324" s="107">
        <f t="shared" si="124"/>
        <v>4.5440604562780873E-3</v>
      </c>
      <c r="AL1324" s="10">
        <v>43557</v>
      </c>
      <c r="AM1324">
        <v>2867.23999</v>
      </c>
      <c r="AN1324">
        <v>3267210000</v>
      </c>
      <c r="AO1324" s="107">
        <f t="shared" si="125"/>
        <v>2.1483768437535744E-3</v>
      </c>
    </row>
    <row r="1325" spans="1:41" x14ac:dyDescent="0.15">
      <c r="A1325" s="10">
        <v>43558</v>
      </c>
      <c r="B1325" s="9">
        <v>91.035004000000001</v>
      </c>
      <c r="C1325">
        <v>78522000</v>
      </c>
      <c r="D1325" s="107">
        <f t="shared" si="121"/>
        <v>-1.0106332285106934E-3</v>
      </c>
      <c r="H1325" s="90">
        <v>43833</v>
      </c>
      <c r="I1325" s="54">
        <v>94.040001000000004</v>
      </c>
      <c r="J1325" s="54">
        <v>1003600</v>
      </c>
      <c r="K1325" s="107">
        <f t="shared" si="126"/>
        <v>6.6992449308884705E-3</v>
      </c>
      <c r="O1325" s="90">
        <v>44979</v>
      </c>
      <c r="P1325" s="54">
        <v>4.8</v>
      </c>
      <c r="Q1325" s="54">
        <v>2210300</v>
      </c>
      <c r="R1325" s="107">
        <f t="shared" si="122"/>
        <v>8.3333333333333037E-3</v>
      </c>
      <c r="W1325" s="90">
        <v>43194</v>
      </c>
      <c r="X1325" s="54">
        <v>19.380469999999999</v>
      </c>
      <c r="Y1325" s="54">
        <v>589330</v>
      </c>
      <c r="Z1325" s="107">
        <f t="shared" si="123"/>
        <v>-1.4218127836940986E-2</v>
      </c>
      <c r="AE1325" s="90">
        <v>43194</v>
      </c>
      <c r="AF1325" s="54">
        <v>36.651001000000001</v>
      </c>
      <c r="AG1325" s="54">
        <v>10205800</v>
      </c>
      <c r="AH1325" s="107">
        <f t="shared" si="124"/>
        <v>6.031840712890757E-3</v>
      </c>
      <c r="AL1325" s="10">
        <v>43558</v>
      </c>
      <c r="AM1325">
        <v>2873.3999020000001</v>
      </c>
      <c r="AN1325">
        <v>3570000000</v>
      </c>
      <c r="AO1325" s="107">
        <f t="shared" si="125"/>
        <v>2.0846353463821465E-3</v>
      </c>
    </row>
    <row r="1326" spans="1:41" x14ac:dyDescent="0.15">
      <c r="A1326" s="10">
        <v>43559</v>
      </c>
      <c r="B1326" s="9">
        <v>90.943000999999995</v>
      </c>
      <c r="C1326">
        <v>72478000</v>
      </c>
      <c r="D1326" s="107">
        <f t="shared" si="121"/>
        <v>1.0127189446937246E-2</v>
      </c>
      <c r="H1326" s="90">
        <v>43836</v>
      </c>
      <c r="I1326" s="54">
        <v>94.669998000000007</v>
      </c>
      <c r="J1326" s="54">
        <v>1929500</v>
      </c>
      <c r="K1326" s="107">
        <f t="shared" si="126"/>
        <v>1.0879888261960069E-2</v>
      </c>
      <c r="O1326" s="90">
        <v>44980</v>
      </c>
      <c r="P1326" s="54">
        <v>4.84</v>
      </c>
      <c r="Q1326" s="54">
        <v>1816700</v>
      </c>
      <c r="R1326" s="107">
        <f t="shared" si="122"/>
        <v>-1.8595041322314043E-2</v>
      </c>
      <c r="W1326" s="90">
        <v>43195</v>
      </c>
      <c r="X1326" s="54">
        <v>19.104915999999999</v>
      </c>
      <c r="Y1326" s="54">
        <v>576400</v>
      </c>
      <c r="Z1326" s="107">
        <f t="shared" si="123"/>
        <v>-2.4038420268374883E-2</v>
      </c>
      <c r="AE1326" s="90">
        <v>43195</v>
      </c>
      <c r="AF1326" s="54">
        <v>36.872073999999998</v>
      </c>
      <c r="AG1326" s="54">
        <v>6190800</v>
      </c>
      <c r="AH1326" s="107">
        <f t="shared" si="124"/>
        <v>-2.3482297198687441E-2</v>
      </c>
      <c r="AL1326" s="10">
        <v>43559</v>
      </c>
      <c r="AM1326">
        <v>2879.389893</v>
      </c>
      <c r="AN1326">
        <v>3038740000</v>
      </c>
      <c r="AO1326" s="107">
        <f t="shared" si="125"/>
        <v>4.636432541648805E-3</v>
      </c>
    </row>
    <row r="1327" spans="1:41" x14ac:dyDescent="0.15">
      <c r="A1327" s="10">
        <v>43560</v>
      </c>
      <c r="B1327" s="9">
        <v>91.863997999999995</v>
      </c>
      <c r="C1327">
        <v>72810000</v>
      </c>
      <c r="D1327" s="107">
        <f t="shared" si="121"/>
        <v>6.8470566674010414E-3</v>
      </c>
      <c r="H1327" s="90">
        <v>43837</v>
      </c>
      <c r="I1327" s="54">
        <v>95.699996999999996</v>
      </c>
      <c r="J1327" s="54">
        <v>1877400</v>
      </c>
      <c r="K1327" s="107">
        <f t="shared" si="126"/>
        <v>-5.5381297451868594E-3</v>
      </c>
      <c r="O1327" s="90">
        <v>44981</v>
      </c>
      <c r="P1327" s="54">
        <v>4.75</v>
      </c>
      <c r="Q1327" s="54">
        <v>1701300</v>
      </c>
      <c r="R1327" s="107">
        <f t="shared" si="122"/>
        <v>-2.1052631578947323E-2</v>
      </c>
      <c r="W1327" s="90">
        <v>43196</v>
      </c>
      <c r="X1327" s="54">
        <v>18.645664</v>
      </c>
      <c r="Y1327" s="54">
        <v>616240</v>
      </c>
      <c r="Z1327" s="107">
        <f t="shared" si="123"/>
        <v>-1.4778395663463506E-2</v>
      </c>
      <c r="AE1327" s="90">
        <v>43196</v>
      </c>
      <c r="AF1327" s="54">
        <v>36.006233000000002</v>
      </c>
      <c r="AG1327" s="54">
        <v>6019700</v>
      </c>
      <c r="AH1327" s="107">
        <f t="shared" si="124"/>
        <v>-5.3721809776657858E-3</v>
      </c>
      <c r="AL1327" s="10">
        <v>43560</v>
      </c>
      <c r="AM1327">
        <v>2892.73999</v>
      </c>
      <c r="AN1327">
        <v>3155970000</v>
      </c>
      <c r="AO1327" s="107">
        <f t="shared" si="125"/>
        <v>1.0474601970706932E-3</v>
      </c>
    </row>
    <row r="1328" spans="1:41" x14ac:dyDescent="0.15">
      <c r="A1328" s="10">
        <v>43563</v>
      </c>
      <c r="B1328" s="9">
        <v>92.492996000000005</v>
      </c>
      <c r="C1328">
        <v>75056000</v>
      </c>
      <c r="D1328" s="107">
        <f t="shared" si="121"/>
        <v>-7.5789090019313665E-3</v>
      </c>
      <c r="H1328" s="90">
        <v>43838</v>
      </c>
      <c r="I1328" s="54">
        <v>95.169998000000007</v>
      </c>
      <c r="J1328" s="54">
        <v>2251200</v>
      </c>
      <c r="K1328" s="107">
        <f t="shared" si="126"/>
        <v>1.6601891701206073E-2</v>
      </c>
      <c r="O1328" s="90">
        <v>44984</v>
      </c>
      <c r="P1328" s="54">
        <v>4.6500000000000004</v>
      </c>
      <c r="Q1328" s="54">
        <v>1669800</v>
      </c>
      <c r="R1328" s="107">
        <f t="shared" si="122"/>
        <v>2.1505376344086446E-3</v>
      </c>
      <c r="W1328" s="90">
        <v>43199</v>
      </c>
      <c r="X1328" s="54">
        <v>18.370111000000001</v>
      </c>
      <c r="Y1328" s="54">
        <v>340710</v>
      </c>
      <c r="Z1328" s="107">
        <f t="shared" si="123"/>
        <v>3.0000145344794005E-2</v>
      </c>
      <c r="AE1328" s="90">
        <v>43199</v>
      </c>
      <c r="AF1328" s="54">
        <v>35.812801</v>
      </c>
      <c r="AG1328" s="54">
        <v>7607500</v>
      </c>
      <c r="AH1328" s="107">
        <f t="shared" si="124"/>
        <v>1.8260984389352863E-2</v>
      </c>
      <c r="AL1328" s="10">
        <v>43563</v>
      </c>
      <c r="AM1328">
        <v>2895.7700199999999</v>
      </c>
      <c r="AN1328">
        <v>3056460000</v>
      </c>
      <c r="AO1328" s="107">
        <f t="shared" si="125"/>
        <v>-6.0674946140922836E-3</v>
      </c>
    </row>
    <row r="1329" spans="1:41" x14ac:dyDescent="0.15">
      <c r="A1329" s="10">
        <v>43564</v>
      </c>
      <c r="B1329" s="9">
        <v>91.792000000000002</v>
      </c>
      <c r="C1329">
        <v>74288000</v>
      </c>
      <c r="D1329" s="107">
        <f t="shared" si="121"/>
        <v>6.2587262506537122E-3</v>
      </c>
      <c r="H1329" s="90">
        <v>43839</v>
      </c>
      <c r="I1329" s="54">
        <v>96.75</v>
      </c>
      <c r="J1329" s="54">
        <v>1441000</v>
      </c>
      <c r="K1329" s="107">
        <f t="shared" si="126"/>
        <v>-1.5813943152454768E-2</v>
      </c>
      <c r="O1329" s="90">
        <v>44985</v>
      </c>
      <c r="P1329" s="54">
        <v>4.66</v>
      </c>
      <c r="Q1329" s="54">
        <v>2329700</v>
      </c>
      <c r="R1329" s="107">
        <f t="shared" si="122"/>
        <v>-2.5751072961373467E-2</v>
      </c>
      <c r="W1329" s="90">
        <v>43200</v>
      </c>
      <c r="X1329" s="54">
        <v>18.921216999999999</v>
      </c>
      <c r="Y1329" s="54">
        <v>355380</v>
      </c>
      <c r="Z1329" s="107">
        <f t="shared" si="123"/>
        <v>-9.7088892326534504E-3</v>
      </c>
      <c r="AE1329" s="90">
        <v>43200</v>
      </c>
      <c r="AF1329" s="54">
        <v>36.466777999999998</v>
      </c>
      <c r="AG1329" s="54">
        <v>7480300</v>
      </c>
      <c r="AH1329" s="107">
        <f t="shared" si="124"/>
        <v>6.0620930096977332E-3</v>
      </c>
      <c r="AL1329" s="10">
        <v>43564</v>
      </c>
      <c r="AM1329">
        <v>2878.1999510000001</v>
      </c>
      <c r="AN1329">
        <v>3032480000</v>
      </c>
      <c r="AO1329" s="107">
        <f t="shared" si="125"/>
        <v>3.4778716456171921E-3</v>
      </c>
    </row>
    <row r="1330" spans="1:41" x14ac:dyDescent="0.15">
      <c r="A1330" s="10">
        <v>43565</v>
      </c>
      <c r="B1330" s="9">
        <v>92.366501</v>
      </c>
      <c r="C1330">
        <v>59280000</v>
      </c>
      <c r="D1330" s="107">
        <f t="shared" si="121"/>
        <v>-1.7647307003650914E-3</v>
      </c>
      <c r="H1330" s="90">
        <v>43840</v>
      </c>
      <c r="I1330" s="54">
        <v>95.220000999999996</v>
      </c>
      <c r="J1330" s="54">
        <v>1932800</v>
      </c>
      <c r="K1330" s="107">
        <f t="shared" si="126"/>
        <v>6.070152215184299E-2</v>
      </c>
      <c r="O1330" s="90">
        <v>44986</v>
      </c>
      <c r="P1330" s="54">
        <v>4.54</v>
      </c>
      <c r="Q1330" s="54">
        <v>1965900</v>
      </c>
      <c r="R1330" s="107">
        <f t="shared" si="122"/>
        <v>5.0660792951541689E-2</v>
      </c>
      <c r="W1330" s="90">
        <v>43201</v>
      </c>
      <c r="X1330" s="54">
        <v>18.737513</v>
      </c>
      <c r="Y1330" s="54">
        <v>409480</v>
      </c>
      <c r="Z1330" s="107">
        <f t="shared" si="123"/>
        <v>0</v>
      </c>
      <c r="AE1330" s="90">
        <v>43201</v>
      </c>
      <c r="AF1330" s="54">
        <v>36.687843000000001</v>
      </c>
      <c r="AG1330" s="54">
        <v>17644400</v>
      </c>
      <c r="AH1330" s="107">
        <f t="shared" si="124"/>
        <v>1.7574759028487819E-2</v>
      </c>
      <c r="AL1330" s="10">
        <v>43565</v>
      </c>
      <c r="AM1330">
        <v>2888.209961</v>
      </c>
      <c r="AN1330">
        <v>3092230000</v>
      </c>
      <c r="AO1330" s="107">
        <f t="shared" si="125"/>
        <v>3.8122920939631655E-5</v>
      </c>
    </row>
    <row r="1331" spans="1:41" x14ac:dyDescent="0.15">
      <c r="A1331" s="10">
        <v>43566</v>
      </c>
      <c r="B1331" s="9">
        <v>92.203498999999994</v>
      </c>
      <c r="C1331">
        <v>53096000</v>
      </c>
      <c r="D1331" s="107">
        <f t="shared" si="121"/>
        <v>-5.4769071182414475E-4</v>
      </c>
      <c r="H1331" s="90">
        <v>43843</v>
      </c>
      <c r="I1331" s="54">
        <v>101</v>
      </c>
      <c r="J1331" s="54">
        <v>3245500</v>
      </c>
      <c r="K1331" s="107">
        <f t="shared" si="126"/>
        <v>2.5643524752475333E-2</v>
      </c>
      <c r="O1331" s="90">
        <v>44987</v>
      </c>
      <c r="P1331" s="54">
        <v>4.7699999999999996</v>
      </c>
      <c r="Q1331" s="54">
        <v>1825400</v>
      </c>
      <c r="R1331" s="107">
        <f t="shared" si="122"/>
        <v>5.8700209643606005E-2</v>
      </c>
      <c r="W1331" s="90">
        <v>43202</v>
      </c>
      <c r="X1331" s="54">
        <v>18.737513</v>
      </c>
      <c r="Y1331" s="54">
        <v>294090</v>
      </c>
      <c r="Z1331" s="107">
        <f t="shared" si="123"/>
        <v>-4.9018778532669005E-3</v>
      </c>
      <c r="AE1331" s="90">
        <v>43202</v>
      </c>
      <c r="AF1331" s="54">
        <v>37.332622999999998</v>
      </c>
      <c r="AG1331" s="54">
        <v>14002500</v>
      </c>
      <c r="AH1331" s="107">
        <f t="shared" si="124"/>
        <v>-1.5543938608331809E-2</v>
      </c>
      <c r="AL1331" s="10">
        <v>43566</v>
      </c>
      <c r="AM1331">
        <v>2888.320068</v>
      </c>
      <c r="AN1331">
        <v>2970650000</v>
      </c>
      <c r="AO1331" s="107">
        <f t="shared" si="125"/>
        <v>6.6093242959803788E-3</v>
      </c>
    </row>
    <row r="1332" spans="1:41" x14ac:dyDescent="0.15">
      <c r="A1332" s="10">
        <v>43567</v>
      </c>
      <c r="B1332" s="9">
        <v>92.153000000000006</v>
      </c>
      <c r="C1332">
        <v>62288000</v>
      </c>
      <c r="D1332" s="107">
        <f t="shared" si="121"/>
        <v>9.8206243963838702E-4</v>
      </c>
      <c r="H1332" s="90">
        <v>43844</v>
      </c>
      <c r="I1332" s="54">
        <v>103.589996</v>
      </c>
      <c r="J1332" s="54">
        <v>2802000</v>
      </c>
      <c r="K1332" s="107">
        <f t="shared" si="126"/>
        <v>2.1430660157569559E-2</v>
      </c>
      <c r="O1332" s="90">
        <v>44988</v>
      </c>
      <c r="P1332" s="54">
        <v>5.05</v>
      </c>
      <c r="Q1332" s="54">
        <v>2111600</v>
      </c>
      <c r="R1332" s="107">
        <f t="shared" si="122"/>
        <v>-5.5445544554455495E-2</v>
      </c>
      <c r="W1332" s="90">
        <v>43203</v>
      </c>
      <c r="X1332" s="54">
        <v>18.645664</v>
      </c>
      <c r="Y1332" s="54">
        <v>404470</v>
      </c>
      <c r="Z1332" s="107">
        <f t="shared" si="123"/>
        <v>2.463049854379018E-2</v>
      </c>
      <c r="AE1332" s="90">
        <v>43203</v>
      </c>
      <c r="AF1332" s="54">
        <v>36.752327000000001</v>
      </c>
      <c r="AG1332" s="54">
        <v>7340900</v>
      </c>
      <c r="AH1332" s="107">
        <f t="shared" si="124"/>
        <v>7.2679207496169074E-3</v>
      </c>
      <c r="AL1332" s="10">
        <v>43567</v>
      </c>
      <c r="AM1332">
        <v>2907.4099120000001</v>
      </c>
      <c r="AN1332">
        <v>3726050000</v>
      </c>
      <c r="AO1332" s="107">
        <f t="shared" si="125"/>
        <v>-6.2936911387956318E-4</v>
      </c>
    </row>
    <row r="1333" spans="1:41" x14ac:dyDescent="0.15">
      <c r="A1333" s="10">
        <v>43570</v>
      </c>
      <c r="B1333" s="9">
        <v>92.243499999999997</v>
      </c>
      <c r="C1333">
        <v>74488000</v>
      </c>
      <c r="D1333" s="107">
        <f t="shared" si="121"/>
        <v>9.8489324451045412E-3</v>
      </c>
      <c r="H1333" s="90">
        <v>43845</v>
      </c>
      <c r="I1333" s="54">
        <v>105.80999799999999</v>
      </c>
      <c r="J1333" s="54">
        <v>1797300</v>
      </c>
      <c r="K1333" s="107">
        <f t="shared" si="126"/>
        <v>5.3870051108024786E-3</v>
      </c>
      <c r="O1333" s="90">
        <v>44991</v>
      </c>
      <c r="P1333" s="54">
        <v>4.7699999999999996</v>
      </c>
      <c r="Q1333" s="54">
        <v>2990200</v>
      </c>
      <c r="R1333" s="107">
        <f t="shared" si="122"/>
        <v>4.1928721174004258E-2</v>
      </c>
      <c r="W1333" s="90">
        <v>43206</v>
      </c>
      <c r="X1333" s="54">
        <v>19.104915999999999</v>
      </c>
      <c r="Y1333" s="54">
        <v>342170</v>
      </c>
      <c r="Z1333" s="107">
        <f t="shared" si="123"/>
        <v>4.3269177420094396E-2</v>
      </c>
      <c r="AE1333" s="90">
        <v>43206</v>
      </c>
      <c r="AF1333" s="54">
        <v>37.019440000000003</v>
      </c>
      <c r="AG1333" s="54">
        <v>6629200</v>
      </c>
      <c r="AH1333" s="107">
        <f t="shared" si="124"/>
        <v>1.045059028445583E-2</v>
      </c>
      <c r="AL1333" s="10">
        <v>43570</v>
      </c>
      <c r="AM1333">
        <v>2905.580078</v>
      </c>
      <c r="AN1333">
        <v>3114530000</v>
      </c>
      <c r="AO1333" s="107">
        <f t="shared" si="125"/>
        <v>5.0935818675434952E-4</v>
      </c>
    </row>
    <row r="1334" spans="1:41" x14ac:dyDescent="0.15">
      <c r="A1334" s="10">
        <v>43571</v>
      </c>
      <c r="B1334" s="9">
        <v>93.152000000000001</v>
      </c>
      <c r="C1334">
        <v>60892000</v>
      </c>
      <c r="D1334" s="107">
        <f t="shared" si="121"/>
        <v>9.5539548265199947E-4</v>
      </c>
      <c r="H1334" s="90">
        <v>43846</v>
      </c>
      <c r="I1334" s="54">
        <v>106.379997</v>
      </c>
      <c r="J1334" s="54">
        <v>2375000</v>
      </c>
      <c r="K1334" s="107">
        <f t="shared" si="126"/>
        <v>3.8541456247644934E-3</v>
      </c>
      <c r="O1334" s="90">
        <v>44992</v>
      </c>
      <c r="P1334" s="54">
        <v>4.97</v>
      </c>
      <c r="Q1334" s="54">
        <v>3997800</v>
      </c>
      <c r="R1334" s="107">
        <f t="shared" si="122"/>
        <v>-4.0241448692152071E-3</v>
      </c>
      <c r="W1334" s="90">
        <v>43207</v>
      </c>
      <c r="X1334" s="54">
        <v>19.931570000000001</v>
      </c>
      <c r="Y1334" s="54">
        <v>601650</v>
      </c>
      <c r="Z1334" s="107">
        <f t="shared" si="123"/>
        <v>3.6866237832744675E-2</v>
      </c>
      <c r="AE1334" s="90">
        <v>43207</v>
      </c>
      <c r="AF1334" s="54">
        <v>37.406314999999999</v>
      </c>
      <c r="AG1334" s="54">
        <v>9474500</v>
      </c>
      <c r="AH1334" s="107">
        <f t="shared" si="124"/>
        <v>2.8071623735190121E-2</v>
      </c>
      <c r="AL1334" s="10">
        <v>43571</v>
      </c>
      <c r="AM1334">
        <v>2907.0600589999999</v>
      </c>
      <c r="AN1334">
        <v>3403120000</v>
      </c>
      <c r="AO1334" s="107">
        <f t="shared" si="125"/>
        <v>-2.27381198387544E-3</v>
      </c>
    </row>
    <row r="1335" spans="1:41" x14ac:dyDescent="0.15">
      <c r="A1335" s="10">
        <v>43572</v>
      </c>
      <c r="B1335" s="9">
        <v>93.240996999999993</v>
      </c>
      <c r="C1335">
        <v>57870000</v>
      </c>
      <c r="D1335" s="107">
        <f t="shared" si="121"/>
        <v>-1.678381881738078E-3</v>
      </c>
      <c r="H1335" s="90">
        <v>43847</v>
      </c>
      <c r="I1335" s="54">
        <v>106.790001</v>
      </c>
      <c r="J1335" s="54">
        <v>1580600</v>
      </c>
      <c r="K1335" s="107">
        <f t="shared" si="126"/>
        <v>5.8994006377057762E-3</v>
      </c>
      <c r="O1335" s="90">
        <v>44993</v>
      </c>
      <c r="P1335" s="54">
        <v>4.95</v>
      </c>
      <c r="Q1335" s="54">
        <v>6494100</v>
      </c>
      <c r="R1335" s="107">
        <f t="shared" si="122"/>
        <v>8.0808080808081328E-3</v>
      </c>
      <c r="W1335" s="90">
        <v>43208</v>
      </c>
      <c r="X1335" s="54">
        <v>20.666371999999999</v>
      </c>
      <c r="Y1335" s="54">
        <v>385940</v>
      </c>
      <c r="Z1335" s="107">
        <f t="shared" si="123"/>
        <v>-1.3333109459173542E-2</v>
      </c>
      <c r="AE1335" s="90">
        <v>43208</v>
      </c>
      <c r="AF1335" s="54">
        <v>38.456370999999997</v>
      </c>
      <c r="AG1335" s="54">
        <v>19386300</v>
      </c>
      <c r="AH1335" s="107">
        <f t="shared" si="124"/>
        <v>8.6229665300452396E-3</v>
      </c>
      <c r="AL1335" s="10">
        <v>43572</v>
      </c>
      <c r="AM1335">
        <v>2900.4499510000001</v>
      </c>
      <c r="AN1335">
        <v>3648100000</v>
      </c>
      <c r="AO1335" s="107">
        <f t="shared" si="125"/>
        <v>1.5790922365066518E-3</v>
      </c>
    </row>
    <row r="1336" spans="1:41" x14ac:dyDescent="0.15">
      <c r="A1336" s="10">
        <v>43573</v>
      </c>
      <c r="B1336" s="9">
        <v>93.084502999999998</v>
      </c>
      <c r="C1336">
        <v>54998000</v>
      </c>
      <c r="D1336" s="107">
        <f t="shared" si="121"/>
        <v>1.3761667718202197E-2</v>
      </c>
      <c r="H1336" s="90">
        <v>43851</v>
      </c>
      <c r="I1336" s="54">
        <v>107.41999800000001</v>
      </c>
      <c r="J1336" s="54">
        <v>1782300</v>
      </c>
      <c r="K1336" s="107">
        <f t="shared" si="126"/>
        <v>2.2807717795712446E-2</v>
      </c>
      <c r="O1336" s="90">
        <v>44994</v>
      </c>
      <c r="P1336" s="54">
        <v>4.99</v>
      </c>
      <c r="Q1336" s="54">
        <v>3999100</v>
      </c>
      <c r="R1336" s="107">
        <f t="shared" si="122"/>
        <v>-4.8096192384769587E-2</v>
      </c>
      <c r="W1336" s="90">
        <v>43209</v>
      </c>
      <c r="X1336" s="54">
        <v>20.390825</v>
      </c>
      <c r="Y1336" s="54">
        <v>350900</v>
      </c>
      <c r="Z1336" s="107">
        <f t="shared" si="123"/>
        <v>-2.7027106554050606E-2</v>
      </c>
      <c r="AE1336" s="90">
        <v>43209</v>
      </c>
      <c r="AF1336" s="54">
        <v>38.787979</v>
      </c>
      <c r="AG1336" s="54">
        <v>9700700</v>
      </c>
      <c r="AH1336" s="107">
        <f t="shared" si="124"/>
        <v>2.1372858843715647E-3</v>
      </c>
      <c r="AL1336" s="10">
        <v>43573</v>
      </c>
      <c r="AM1336">
        <v>2905.030029</v>
      </c>
      <c r="AN1336">
        <v>3507100000</v>
      </c>
      <c r="AO1336" s="107">
        <f t="shared" si="125"/>
        <v>1.0120177659616036E-3</v>
      </c>
    </row>
    <row r="1337" spans="1:41" x14ac:dyDescent="0.15">
      <c r="A1337" s="10">
        <v>43577</v>
      </c>
      <c r="B1337" s="9">
        <v>94.365500999999995</v>
      </c>
      <c r="C1337">
        <v>67476000</v>
      </c>
      <c r="D1337" s="107">
        <f t="shared" si="121"/>
        <v>1.9318479536287292E-2</v>
      </c>
      <c r="H1337" s="90">
        <v>43852</v>
      </c>
      <c r="I1337" s="54">
        <v>109.870003</v>
      </c>
      <c r="J1337" s="54">
        <v>1901000</v>
      </c>
      <c r="K1337" s="107">
        <f t="shared" si="126"/>
        <v>-2.6849958309366651E-2</v>
      </c>
      <c r="O1337" s="90">
        <v>44995</v>
      </c>
      <c r="P1337" s="54">
        <v>4.75</v>
      </c>
      <c r="Q1337" s="54">
        <v>3527800</v>
      </c>
      <c r="R1337" s="107">
        <f t="shared" si="122"/>
        <v>4.4210526315789478E-2</v>
      </c>
      <c r="W1337" s="90">
        <v>43210</v>
      </c>
      <c r="X1337" s="54">
        <v>19.83972</v>
      </c>
      <c r="Y1337" s="54">
        <v>301800</v>
      </c>
      <c r="Z1337" s="107">
        <f t="shared" si="123"/>
        <v>1.8518557721580731E-2</v>
      </c>
      <c r="AE1337" s="90">
        <v>43210</v>
      </c>
      <c r="AF1337" s="54">
        <v>38.87088</v>
      </c>
      <c r="AG1337" s="54">
        <v>13731600</v>
      </c>
      <c r="AH1337" s="107">
        <f t="shared" si="124"/>
        <v>-1.4217995579209997E-2</v>
      </c>
      <c r="AL1337" s="10">
        <v>43577</v>
      </c>
      <c r="AM1337">
        <v>2907.969971</v>
      </c>
      <c r="AN1337">
        <v>3010130000</v>
      </c>
      <c r="AO1337" s="107">
        <f t="shared" si="125"/>
        <v>8.8412058089990531E-3</v>
      </c>
    </row>
    <row r="1338" spans="1:41" x14ac:dyDescent="0.15">
      <c r="A1338" s="10">
        <v>43578</v>
      </c>
      <c r="B1338" s="9">
        <v>96.188498999999993</v>
      </c>
      <c r="C1338">
        <v>92808000</v>
      </c>
      <c r="D1338" s="107">
        <f t="shared" si="121"/>
        <v>-1.1446243692813995E-2</v>
      </c>
      <c r="H1338" s="90">
        <v>43853</v>
      </c>
      <c r="I1338" s="54">
        <v>106.91999800000001</v>
      </c>
      <c r="J1338" s="54">
        <v>1972000</v>
      </c>
      <c r="K1338" s="107">
        <f t="shared" si="126"/>
        <v>-1.6835017149926523E-3</v>
      </c>
      <c r="O1338" s="90">
        <v>44998</v>
      </c>
      <c r="P1338" s="54">
        <v>4.96</v>
      </c>
      <c r="Q1338" s="54">
        <v>2703100</v>
      </c>
      <c r="R1338" s="107">
        <f t="shared" si="122"/>
        <v>5.0403225806451513E-2</v>
      </c>
      <c r="W1338" s="90">
        <v>43213</v>
      </c>
      <c r="X1338" s="54">
        <v>20.207122999999999</v>
      </c>
      <c r="Y1338" s="54">
        <v>581220</v>
      </c>
      <c r="Z1338" s="107">
        <f t="shared" si="123"/>
        <v>0</v>
      </c>
      <c r="AE1338" s="90">
        <v>43213</v>
      </c>
      <c r="AF1338" s="54">
        <v>38.318213999999998</v>
      </c>
      <c r="AG1338" s="54">
        <v>8673100</v>
      </c>
      <c r="AH1338" s="107">
        <f t="shared" si="124"/>
        <v>-1.0096164711643318E-2</v>
      </c>
      <c r="AL1338" s="10">
        <v>43578</v>
      </c>
      <c r="AM1338">
        <v>2933.679932</v>
      </c>
      <c r="AN1338">
        <v>3674480000</v>
      </c>
      <c r="AO1338" s="107">
        <f t="shared" si="125"/>
        <v>-2.1917632969649103E-3</v>
      </c>
    </row>
    <row r="1339" spans="1:41" x14ac:dyDescent="0.15">
      <c r="A1339" s="10">
        <v>43579</v>
      </c>
      <c r="B1339" s="9">
        <v>95.087502000000001</v>
      </c>
      <c r="C1339">
        <v>73516000</v>
      </c>
      <c r="D1339" s="107">
        <f t="shared" si="121"/>
        <v>2.6292624660606556E-4</v>
      </c>
      <c r="H1339" s="90">
        <v>43854</v>
      </c>
      <c r="I1339" s="54">
        <v>106.739998</v>
      </c>
      <c r="J1339" s="54">
        <v>1320100</v>
      </c>
      <c r="K1339" s="107">
        <f t="shared" si="126"/>
        <v>-2.2671894747459231E-2</v>
      </c>
      <c r="O1339" s="90">
        <v>44999</v>
      </c>
      <c r="P1339" s="54">
        <v>5.21</v>
      </c>
      <c r="Q1339" s="54">
        <v>2201900</v>
      </c>
      <c r="R1339" s="107">
        <f t="shared" si="122"/>
        <v>-1.9193857965450478E-3</v>
      </c>
      <c r="W1339" s="90">
        <v>43214</v>
      </c>
      <c r="X1339" s="54">
        <v>20.207122999999999</v>
      </c>
      <c r="Y1339" s="54">
        <v>295040</v>
      </c>
      <c r="Z1339" s="107">
        <f t="shared" si="123"/>
        <v>-9.0910022173863458E-3</v>
      </c>
      <c r="AE1339" s="90">
        <v>43214</v>
      </c>
      <c r="AF1339" s="54">
        <v>37.931347000000002</v>
      </c>
      <c r="AG1339" s="54">
        <v>7316900</v>
      </c>
      <c r="AH1339" s="107">
        <f t="shared" si="124"/>
        <v>-5.0994234399323046E-3</v>
      </c>
      <c r="AL1339" s="10">
        <v>43579</v>
      </c>
      <c r="AM1339">
        <v>2927.25</v>
      </c>
      <c r="AN1339">
        <v>3468480000</v>
      </c>
      <c r="AO1339" s="107">
        <f t="shared" si="125"/>
        <v>-3.6897361004351037E-4</v>
      </c>
    </row>
    <row r="1340" spans="1:41" x14ac:dyDescent="0.15">
      <c r="A1340" s="10">
        <v>43580</v>
      </c>
      <c r="B1340" s="9">
        <v>95.112503000000004</v>
      </c>
      <c r="C1340">
        <v>121982000</v>
      </c>
      <c r="D1340" s="107">
        <f t="shared" si="121"/>
        <v>2.5433028505200905E-2</v>
      </c>
      <c r="H1340" s="90">
        <v>43857</v>
      </c>
      <c r="I1340" s="54">
        <v>104.32</v>
      </c>
      <c r="J1340" s="54">
        <v>1363900</v>
      </c>
      <c r="K1340" s="107">
        <f t="shared" si="126"/>
        <v>1.7925632668711833E-2</v>
      </c>
      <c r="O1340" s="90">
        <v>45000</v>
      </c>
      <c r="P1340" s="54">
        <v>5.2</v>
      </c>
      <c r="Q1340" s="54">
        <v>3875100</v>
      </c>
      <c r="R1340" s="107">
        <f t="shared" si="122"/>
        <v>7.692307692307665E-3</v>
      </c>
      <c r="W1340" s="90">
        <v>43215</v>
      </c>
      <c r="X1340" s="54">
        <v>20.023420000000002</v>
      </c>
      <c r="Y1340" s="54">
        <v>299260</v>
      </c>
      <c r="Z1340" s="107">
        <f t="shared" si="123"/>
        <v>9.1744067696726272E-3</v>
      </c>
      <c r="AE1340" s="90">
        <v>43215</v>
      </c>
      <c r="AF1340" s="54">
        <v>37.737918999999998</v>
      </c>
      <c r="AG1340" s="54">
        <v>11161200</v>
      </c>
      <c r="AH1340" s="107">
        <f t="shared" si="124"/>
        <v>-5.5894655982487995E-2</v>
      </c>
      <c r="AL1340" s="10">
        <v>43580</v>
      </c>
      <c r="AM1340">
        <v>2926.169922</v>
      </c>
      <c r="AN1340">
        <v>3440010000</v>
      </c>
      <c r="AO1340" s="107">
        <f t="shared" si="125"/>
        <v>4.685292161922483E-3</v>
      </c>
    </row>
    <row r="1341" spans="1:41" x14ac:dyDescent="0.15">
      <c r="A1341" s="10">
        <v>43581</v>
      </c>
      <c r="B1341" s="9">
        <v>97.531502000000003</v>
      </c>
      <c r="C1341">
        <v>168652000</v>
      </c>
      <c r="D1341" s="107">
        <f t="shared" si="121"/>
        <v>-6.2543997323039058E-3</v>
      </c>
      <c r="H1341" s="90">
        <v>43858</v>
      </c>
      <c r="I1341" s="54">
        <v>106.19000200000001</v>
      </c>
      <c r="J1341" s="54">
        <v>1157300</v>
      </c>
      <c r="K1341" s="107">
        <f t="shared" si="126"/>
        <v>-2.1376814740054373E-2</v>
      </c>
      <c r="O1341" s="90">
        <v>45001</v>
      </c>
      <c r="P1341" s="54">
        <v>5.24</v>
      </c>
      <c r="Q1341" s="54">
        <v>2883100</v>
      </c>
      <c r="R1341" s="107">
        <f t="shared" si="122"/>
        <v>-2.6717557251908497E-2</v>
      </c>
      <c r="W1341" s="90">
        <v>43216</v>
      </c>
      <c r="X1341" s="54">
        <v>20.207122999999999</v>
      </c>
      <c r="Y1341" s="54">
        <v>534690</v>
      </c>
      <c r="Z1341" s="107">
        <f t="shared" si="123"/>
        <v>5.4545666891818279E-2</v>
      </c>
      <c r="AE1341" s="90">
        <v>43216</v>
      </c>
      <c r="AF1341" s="54">
        <v>35.628571000000001</v>
      </c>
      <c r="AG1341" s="54">
        <v>21446700</v>
      </c>
      <c r="AH1341" s="107">
        <f t="shared" si="124"/>
        <v>-1.163386541660627E-2</v>
      </c>
      <c r="AL1341" s="10">
        <v>43581</v>
      </c>
      <c r="AM1341">
        <v>2939.8798830000001</v>
      </c>
      <c r="AN1341">
        <v>3264390000</v>
      </c>
      <c r="AO1341" s="107">
        <f t="shared" si="125"/>
        <v>1.0715220095269817E-3</v>
      </c>
    </row>
    <row r="1342" spans="1:41" x14ac:dyDescent="0.15">
      <c r="A1342" s="10">
        <v>43584</v>
      </c>
      <c r="B1342" s="9">
        <v>96.921501000000006</v>
      </c>
      <c r="C1342">
        <v>80426000</v>
      </c>
      <c r="D1342" s="107">
        <f t="shared" si="121"/>
        <v>-6.1441991081009339E-3</v>
      </c>
      <c r="H1342" s="90">
        <v>43859</v>
      </c>
      <c r="I1342" s="54">
        <v>103.91999800000001</v>
      </c>
      <c r="J1342" s="54">
        <v>1145400</v>
      </c>
      <c r="K1342" s="107">
        <f t="shared" si="126"/>
        <v>-8.5642707575880328E-3</v>
      </c>
      <c r="O1342" s="90">
        <v>45002</v>
      </c>
      <c r="P1342" s="54">
        <v>5.0999999999999996</v>
      </c>
      <c r="Q1342" s="54">
        <v>4219200</v>
      </c>
      <c r="R1342" s="107">
        <f t="shared" si="122"/>
        <v>-1.9607843137254832E-3</v>
      </c>
      <c r="W1342" s="90">
        <v>43217</v>
      </c>
      <c r="X1342" s="54">
        <v>21.309334</v>
      </c>
      <c r="Y1342" s="54">
        <v>428600</v>
      </c>
      <c r="Z1342" s="107">
        <f t="shared" si="123"/>
        <v>-1.2931281662768024E-2</v>
      </c>
      <c r="AE1342" s="90">
        <v>43217</v>
      </c>
      <c r="AF1342" s="54">
        <v>35.214072999999999</v>
      </c>
      <c r="AG1342" s="54">
        <v>15960100</v>
      </c>
      <c r="AH1342" s="107">
        <f t="shared" si="124"/>
        <v>-9.1552885688628294E-3</v>
      </c>
      <c r="AL1342" s="10">
        <v>43584</v>
      </c>
      <c r="AM1342">
        <v>2943.030029</v>
      </c>
      <c r="AN1342">
        <v>3150390000</v>
      </c>
      <c r="AO1342" s="107">
        <f t="shared" si="125"/>
        <v>9.5141706758306022E-4</v>
      </c>
    </row>
    <row r="1343" spans="1:41" x14ac:dyDescent="0.15">
      <c r="A1343" s="10">
        <v>43585</v>
      </c>
      <c r="B1343" s="9">
        <v>96.325996000000004</v>
      </c>
      <c r="C1343">
        <v>70120000</v>
      </c>
      <c r="D1343" s="107">
        <f t="shared" si="121"/>
        <v>-7.7860601617864011E-3</v>
      </c>
      <c r="H1343" s="90">
        <v>43860</v>
      </c>
      <c r="I1343" s="54">
        <v>103.029999</v>
      </c>
      <c r="J1343" s="54">
        <v>1148000</v>
      </c>
      <c r="K1343" s="107">
        <f t="shared" si="126"/>
        <v>-9.055616898530694E-2</v>
      </c>
      <c r="O1343" s="90">
        <v>45005</v>
      </c>
      <c r="P1343" s="54">
        <v>5.09</v>
      </c>
      <c r="Q1343" s="54">
        <v>2567400</v>
      </c>
      <c r="R1343" s="107">
        <f t="shared" si="122"/>
        <v>6.4833005893909723E-2</v>
      </c>
      <c r="W1343" s="90">
        <v>43220</v>
      </c>
      <c r="X1343" s="54">
        <v>21.033777000000001</v>
      </c>
      <c r="Y1343" s="54">
        <v>453210</v>
      </c>
      <c r="Z1343" s="107">
        <f t="shared" si="123"/>
        <v>1.310069038004924E-2</v>
      </c>
      <c r="AE1343" s="90">
        <v>43220</v>
      </c>
      <c r="AF1343" s="54">
        <v>34.891677999999999</v>
      </c>
      <c r="AG1343" s="54">
        <v>10620400</v>
      </c>
      <c r="AH1343" s="107">
        <f t="shared" si="124"/>
        <v>-1.3198276104691153E-3</v>
      </c>
      <c r="AL1343" s="10">
        <v>43585</v>
      </c>
      <c r="AM1343">
        <v>2945.830078</v>
      </c>
      <c r="AN1343">
        <v>3939760000</v>
      </c>
      <c r="AO1343" s="107">
        <f t="shared" si="125"/>
        <v>-7.5021631984300008E-3</v>
      </c>
    </row>
    <row r="1344" spans="1:41" x14ac:dyDescent="0.15">
      <c r="A1344" s="10">
        <v>43586</v>
      </c>
      <c r="B1344" s="9">
        <v>95.575996000000004</v>
      </c>
      <c r="C1344">
        <v>62340000</v>
      </c>
      <c r="D1344" s="107">
        <f t="shared" si="121"/>
        <v>-5.5975979575457746E-3</v>
      </c>
      <c r="H1344" s="90">
        <v>43861</v>
      </c>
      <c r="I1344" s="54">
        <v>93.699996999999996</v>
      </c>
      <c r="J1344" s="54">
        <v>3464900</v>
      </c>
      <c r="K1344" s="107">
        <f t="shared" si="126"/>
        <v>4.0554995962273077E-2</v>
      </c>
      <c r="O1344" s="90">
        <v>45006</v>
      </c>
      <c r="P1344" s="54">
        <v>5.42</v>
      </c>
      <c r="Q1344" s="54">
        <v>2652100</v>
      </c>
      <c r="R1344" s="107">
        <f t="shared" si="122"/>
        <v>-7.0110701107011009E-2</v>
      </c>
      <c r="W1344" s="90">
        <v>43221</v>
      </c>
      <c r="X1344" s="54">
        <v>21.309334</v>
      </c>
      <c r="Y1344" s="54">
        <v>467800</v>
      </c>
      <c r="Z1344" s="107">
        <f t="shared" si="123"/>
        <v>-4.3105054339098725E-3</v>
      </c>
      <c r="AE1344" s="90">
        <v>43221</v>
      </c>
      <c r="AF1344" s="54">
        <v>34.845627</v>
      </c>
      <c r="AG1344" s="54">
        <v>7301900</v>
      </c>
      <c r="AH1344" s="107">
        <f t="shared" si="124"/>
        <v>-1.7182213423796333E-2</v>
      </c>
      <c r="AL1344" s="10">
        <v>43586</v>
      </c>
      <c r="AM1344">
        <v>2923.7299800000001</v>
      </c>
      <c r="AN1344">
        <v>3669330000</v>
      </c>
      <c r="AO1344" s="107">
        <f t="shared" si="125"/>
        <v>-2.1239854714627526E-3</v>
      </c>
    </row>
    <row r="1345" spans="1:41" x14ac:dyDescent="0.15">
      <c r="A1345" s="10">
        <v>43587</v>
      </c>
      <c r="B1345" s="9">
        <v>95.040999999999997</v>
      </c>
      <c r="C1345">
        <v>79258000</v>
      </c>
      <c r="D1345" s="107">
        <f t="shared" si="121"/>
        <v>3.2428120495365143E-2</v>
      </c>
      <c r="H1345" s="90">
        <v>43864</v>
      </c>
      <c r="I1345" s="54">
        <v>97.5</v>
      </c>
      <c r="J1345" s="54">
        <v>2028500</v>
      </c>
      <c r="K1345" s="107">
        <f t="shared" si="126"/>
        <v>2.1641035897435934E-2</v>
      </c>
      <c r="O1345" s="90">
        <v>45007</v>
      </c>
      <c r="P1345" s="54">
        <v>5.04</v>
      </c>
      <c r="Q1345" s="54">
        <v>2519500</v>
      </c>
      <c r="R1345" s="107">
        <f t="shared" si="122"/>
        <v>1.388888888888884E-2</v>
      </c>
      <c r="W1345" s="90">
        <v>43222</v>
      </c>
      <c r="X1345" s="54">
        <v>21.217479999999998</v>
      </c>
      <c r="Y1345" s="54">
        <v>469720</v>
      </c>
      <c r="Z1345" s="107">
        <f t="shared" si="123"/>
        <v>-1.7315958351321492E-2</v>
      </c>
      <c r="AE1345" s="90">
        <v>43222</v>
      </c>
      <c r="AF1345" s="54">
        <v>34.246901999999999</v>
      </c>
      <c r="AG1345" s="54">
        <v>11027800</v>
      </c>
      <c r="AH1345" s="107">
        <f t="shared" si="124"/>
        <v>1.2372447586646018E-2</v>
      </c>
      <c r="AL1345" s="10">
        <v>43587</v>
      </c>
      <c r="AM1345">
        <v>2917.5200199999999</v>
      </c>
      <c r="AN1345">
        <v>3802290000</v>
      </c>
      <c r="AO1345" s="107">
        <f t="shared" si="125"/>
        <v>9.6382793630325203E-3</v>
      </c>
    </row>
    <row r="1346" spans="1:41" x14ac:dyDescent="0.15">
      <c r="A1346" s="10">
        <v>43588</v>
      </c>
      <c r="B1346" s="9">
        <v>98.123001000000002</v>
      </c>
      <c r="C1346">
        <v>127632000</v>
      </c>
      <c r="D1346" s="107">
        <f t="shared" si="121"/>
        <v>-6.06896440111937E-3</v>
      </c>
      <c r="H1346" s="90">
        <v>43865</v>
      </c>
      <c r="I1346" s="54">
        <v>99.610000999999997</v>
      </c>
      <c r="J1346" s="54">
        <v>1601200</v>
      </c>
      <c r="K1346" s="107">
        <f t="shared" si="126"/>
        <v>-1.4857985996807654E-2</v>
      </c>
      <c r="O1346" s="90">
        <v>45008</v>
      </c>
      <c r="P1346" s="54">
        <v>5.1100000000000003</v>
      </c>
      <c r="Q1346" s="54">
        <v>2313300</v>
      </c>
      <c r="R1346" s="107">
        <f t="shared" si="122"/>
        <v>5.0880626223091863E-2</v>
      </c>
      <c r="W1346" s="90">
        <v>43223</v>
      </c>
      <c r="X1346" s="54">
        <v>20.850079000000001</v>
      </c>
      <c r="Y1346" s="54">
        <v>375700</v>
      </c>
      <c r="Z1346" s="107">
        <f t="shared" si="123"/>
        <v>2.2026535247180457E-2</v>
      </c>
      <c r="AE1346" s="90">
        <v>43223</v>
      </c>
      <c r="AF1346" s="54">
        <v>34.67062</v>
      </c>
      <c r="AG1346" s="54">
        <v>8942700</v>
      </c>
      <c r="AH1346" s="107">
        <f t="shared" si="124"/>
        <v>9.5641785465618856E-3</v>
      </c>
      <c r="AL1346" s="10">
        <v>43588</v>
      </c>
      <c r="AM1346">
        <v>2945.639893</v>
      </c>
      <c r="AN1346">
        <v>3357180000</v>
      </c>
      <c r="AO1346" s="107">
        <f t="shared" si="125"/>
        <v>-4.4709884705517178E-3</v>
      </c>
    </row>
    <row r="1347" spans="1:41" x14ac:dyDescent="0.15">
      <c r="A1347" s="10">
        <v>43591</v>
      </c>
      <c r="B1347" s="9">
        <v>97.527495999999999</v>
      </c>
      <c r="C1347">
        <v>108356000</v>
      </c>
      <c r="D1347" s="107">
        <f t="shared" ref="D1347:D1410" si="127">B1348/B1347-1</f>
        <v>-1.5149502044018437E-2</v>
      </c>
      <c r="H1347" s="90">
        <v>43866</v>
      </c>
      <c r="I1347" s="54">
        <v>98.129997000000003</v>
      </c>
      <c r="J1347" s="54">
        <v>1109300</v>
      </c>
      <c r="K1347" s="107">
        <f t="shared" si="126"/>
        <v>2.2215439382923696E-2</v>
      </c>
      <c r="O1347" s="90">
        <v>45009</v>
      </c>
      <c r="P1347" s="54">
        <v>5.37</v>
      </c>
      <c r="Q1347" s="54">
        <v>1966900</v>
      </c>
      <c r="R1347" s="107">
        <f t="shared" ref="R1347:R1410" si="128">P1348/P1347-1</f>
        <v>-0.12011173184357549</v>
      </c>
      <c r="W1347" s="90">
        <v>43224</v>
      </c>
      <c r="X1347" s="54">
        <v>21.309334</v>
      </c>
      <c r="Y1347" s="54">
        <v>430960</v>
      </c>
      <c r="Z1347" s="107">
        <f t="shared" si="123"/>
        <v>-2.1551823252664692E-2</v>
      </c>
      <c r="AE1347" s="90">
        <v>43224</v>
      </c>
      <c r="AF1347" s="54">
        <v>35.002215999999997</v>
      </c>
      <c r="AG1347" s="54">
        <v>6359300</v>
      </c>
      <c r="AH1347" s="107">
        <f t="shared" si="124"/>
        <v>-5.2633810385033231E-3</v>
      </c>
      <c r="AL1347" s="10">
        <v>43591</v>
      </c>
      <c r="AM1347">
        <v>2932.469971</v>
      </c>
      <c r="AN1347">
        <v>3203260000</v>
      </c>
      <c r="AO1347" s="107">
        <f t="shared" si="125"/>
        <v>-1.6511651433377961E-2</v>
      </c>
    </row>
    <row r="1348" spans="1:41" x14ac:dyDescent="0.15">
      <c r="A1348" s="10">
        <v>43592</v>
      </c>
      <c r="B1348" s="9">
        <v>96.050003000000004</v>
      </c>
      <c r="C1348">
        <v>118042000</v>
      </c>
      <c r="D1348" s="107">
        <f t="shared" si="127"/>
        <v>-1.6814887553934232E-3</v>
      </c>
      <c r="H1348" s="90">
        <v>43867</v>
      </c>
      <c r="I1348" s="54">
        <v>100.30999799999999</v>
      </c>
      <c r="J1348" s="54">
        <v>2762300</v>
      </c>
      <c r="K1348" s="107">
        <f t="shared" si="126"/>
        <v>-9.969096001776423E-3</v>
      </c>
      <c r="O1348" s="90">
        <v>45012</v>
      </c>
      <c r="P1348" s="54">
        <v>4.7249999999999996</v>
      </c>
      <c r="Q1348" s="54">
        <v>2769900</v>
      </c>
      <c r="R1348" s="107">
        <f t="shared" si="128"/>
        <v>3.1746031746033854E-3</v>
      </c>
      <c r="W1348" s="90">
        <v>43227</v>
      </c>
      <c r="X1348" s="54">
        <v>20.850079000000001</v>
      </c>
      <c r="Y1348" s="54">
        <v>341810</v>
      </c>
      <c r="Z1348" s="107">
        <f t="shared" ref="Z1348:Z1411" si="129">X1349/X1348-1</f>
        <v>4.4052878648565441E-2</v>
      </c>
      <c r="AE1348" s="90">
        <v>43227</v>
      </c>
      <c r="AF1348" s="54">
        <v>34.817985999999998</v>
      </c>
      <c r="AG1348" s="54">
        <v>6773700</v>
      </c>
      <c r="AH1348" s="107">
        <f t="shared" ref="AH1348:AH1411" si="130">AF1349/AF1348-1</f>
        <v>7.9363866709580844E-3</v>
      </c>
      <c r="AL1348" s="10">
        <v>43592</v>
      </c>
      <c r="AM1348">
        <v>2884.0500489999999</v>
      </c>
      <c r="AN1348">
        <v>3793060000</v>
      </c>
      <c r="AO1348" s="107">
        <f t="shared" ref="AO1348:AO1411" si="131">AM1349/AM1348-1</f>
        <v>-1.6054253294270904E-3</v>
      </c>
    </row>
    <row r="1349" spans="1:41" x14ac:dyDescent="0.15">
      <c r="A1349" s="10">
        <v>43593</v>
      </c>
      <c r="B1349" s="9">
        <v>95.888496000000004</v>
      </c>
      <c r="C1349">
        <v>81572000</v>
      </c>
      <c r="D1349" s="107">
        <f t="shared" si="127"/>
        <v>-9.3337161112633238E-3</v>
      </c>
      <c r="H1349" s="90">
        <v>43868</v>
      </c>
      <c r="I1349" s="54">
        <v>99.309997999999993</v>
      </c>
      <c r="J1349" s="54">
        <v>928200</v>
      </c>
      <c r="K1349" s="107">
        <f t="shared" ref="K1349:K1412" si="132">I1350/I1349-1</f>
        <v>-2.1045182177931387E-2</v>
      </c>
      <c r="O1349" s="90">
        <v>45013</v>
      </c>
      <c r="P1349" s="54">
        <v>4.74</v>
      </c>
      <c r="Q1349" s="54">
        <v>1972100</v>
      </c>
      <c r="R1349" s="107">
        <f t="shared" si="128"/>
        <v>1.4767932489451407E-2</v>
      </c>
      <c r="W1349" s="90">
        <v>43228</v>
      </c>
      <c r="X1349" s="54">
        <v>21.768585000000002</v>
      </c>
      <c r="Y1349" s="54">
        <v>753910</v>
      </c>
      <c r="Z1349" s="107">
        <f t="shared" si="129"/>
        <v>-8.8607734494456247E-2</v>
      </c>
      <c r="AE1349" s="90">
        <v>43228</v>
      </c>
      <c r="AF1349" s="54">
        <v>35.094315000000002</v>
      </c>
      <c r="AG1349" s="54">
        <v>8953000</v>
      </c>
      <c r="AH1349" s="107">
        <f t="shared" si="130"/>
        <v>3.412461534011868E-3</v>
      </c>
      <c r="AL1349" s="10">
        <v>43593</v>
      </c>
      <c r="AM1349">
        <v>2879.419922</v>
      </c>
      <c r="AN1349">
        <v>3543110000</v>
      </c>
      <c r="AO1349" s="107">
        <f t="shared" si="131"/>
        <v>-3.0214248826746504E-3</v>
      </c>
    </row>
    <row r="1350" spans="1:41" x14ac:dyDescent="0.15">
      <c r="A1350" s="10">
        <v>43594</v>
      </c>
      <c r="B1350" s="9">
        <v>94.993499999999997</v>
      </c>
      <c r="C1350">
        <v>106166000</v>
      </c>
      <c r="D1350" s="107">
        <f t="shared" si="127"/>
        <v>-5.2056088048129112E-3</v>
      </c>
      <c r="H1350" s="90">
        <v>43871</v>
      </c>
      <c r="I1350" s="54">
        <v>97.220000999999996</v>
      </c>
      <c r="J1350" s="54">
        <v>1471800</v>
      </c>
      <c r="K1350" s="107">
        <f t="shared" si="132"/>
        <v>-8.4344681296598667E-3</v>
      </c>
      <c r="O1350" s="90">
        <v>45014</v>
      </c>
      <c r="P1350" s="54">
        <v>4.8099999999999996</v>
      </c>
      <c r="Q1350" s="54">
        <v>2339900</v>
      </c>
      <c r="R1350" s="107">
        <f t="shared" si="128"/>
        <v>-4.1580041580040472E-3</v>
      </c>
      <c r="W1350" s="90">
        <v>43229</v>
      </c>
      <c r="X1350" s="54">
        <v>19.83972</v>
      </c>
      <c r="Y1350" s="54">
        <v>1634810</v>
      </c>
      <c r="Z1350" s="107">
        <f t="shared" si="129"/>
        <v>6.4814826015689775E-2</v>
      </c>
      <c r="AE1350" s="90">
        <v>43229</v>
      </c>
      <c r="AF1350" s="54">
        <v>35.214072999999999</v>
      </c>
      <c r="AG1350" s="54">
        <v>9597500</v>
      </c>
      <c r="AH1350" s="107">
        <f t="shared" si="130"/>
        <v>7.0624037156963304E-3</v>
      </c>
      <c r="AL1350" s="10">
        <v>43594</v>
      </c>
      <c r="AM1350">
        <v>2870.719971</v>
      </c>
      <c r="AN1350">
        <v>3659050000</v>
      </c>
      <c r="AO1350" s="107">
        <f t="shared" si="131"/>
        <v>3.7202970362448795E-3</v>
      </c>
    </row>
    <row r="1351" spans="1:41" x14ac:dyDescent="0.15">
      <c r="A1351" s="10">
        <v>43595</v>
      </c>
      <c r="B1351" s="9">
        <v>94.499001000000007</v>
      </c>
      <c r="C1351">
        <v>114360000</v>
      </c>
      <c r="D1351" s="107">
        <f t="shared" si="127"/>
        <v>-3.560882088055084E-2</v>
      </c>
      <c r="H1351" s="90">
        <v>43872</v>
      </c>
      <c r="I1351" s="54">
        <v>96.400002000000001</v>
      </c>
      <c r="J1351" s="54">
        <v>1365200</v>
      </c>
      <c r="K1351" s="107">
        <f t="shared" si="132"/>
        <v>-7.4689002599812593E-3</v>
      </c>
      <c r="O1351" s="90">
        <v>45015</v>
      </c>
      <c r="P1351" s="54">
        <v>4.79</v>
      </c>
      <c r="Q1351" s="54">
        <v>1681500</v>
      </c>
      <c r="R1351" s="107">
        <f t="shared" si="128"/>
        <v>6.6805845511482387E-2</v>
      </c>
      <c r="W1351" s="90">
        <v>43230</v>
      </c>
      <c r="X1351" s="54">
        <v>21.125627999999999</v>
      </c>
      <c r="Y1351" s="54">
        <v>586240</v>
      </c>
      <c r="Z1351" s="107">
        <f t="shared" si="129"/>
        <v>8.6958835022561409E-3</v>
      </c>
      <c r="AE1351" s="90">
        <v>43230</v>
      </c>
      <c r="AF1351" s="54">
        <v>35.462769000000002</v>
      </c>
      <c r="AG1351" s="54">
        <v>7215500</v>
      </c>
      <c r="AH1351" s="107">
        <f t="shared" si="130"/>
        <v>-6.2336361833449372E-3</v>
      </c>
      <c r="AL1351" s="10">
        <v>43595</v>
      </c>
      <c r="AM1351">
        <v>2881.3999020000001</v>
      </c>
      <c r="AN1351">
        <v>3566780000</v>
      </c>
      <c r="AO1351" s="107">
        <f t="shared" si="131"/>
        <v>-2.4130557147495901E-2</v>
      </c>
    </row>
    <row r="1352" spans="1:41" x14ac:dyDescent="0.15">
      <c r="A1352" s="10">
        <v>43598</v>
      </c>
      <c r="B1352" s="9">
        <v>91.134003000000007</v>
      </c>
      <c r="C1352">
        <v>115668000</v>
      </c>
      <c r="D1352" s="107">
        <f t="shared" si="127"/>
        <v>9.5682618045427326E-3</v>
      </c>
      <c r="H1352" s="90">
        <v>43873</v>
      </c>
      <c r="I1352" s="54">
        <v>95.68</v>
      </c>
      <c r="J1352" s="54">
        <v>1284300</v>
      </c>
      <c r="K1352" s="107">
        <f t="shared" si="132"/>
        <v>-0.14130430602006694</v>
      </c>
      <c r="O1352" s="90">
        <v>45016</v>
      </c>
      <c r="P1352" s="54">
        <v>5.1100000000000003</v>
      </c>
      <c r="Q1352" s="54">
        <v>2385100</v>
      </c>
      <c r="R1352" s="107">
        <f t="shared" si="128"/>
        <v>-1.7612524461839696E-2</v>
      </c>
      <c r="W1352" s="90">
        <v>43231</v>
      </c>
      <c r="X1352" s="54">
        <v>21.309334</v>
      </c>
      <c r="Y1352" s="54">
        <v>486650</v>
      </c>
      <c r="Z1352" s="107">
        <f t="shared" si="129"/>
        <v>4.7413541877939558E-2</v>
      </c>
      <c r="AE1352" s="90">
        <v>43231</v>
      </c>
      <c r="AF1352" s="54">
        <v>35.241706999999998</v>
      </c>
      <c r="AG1352" s="54">
        <v>7455900</v>
      </c>
      <c r="AH1352" s="107">
        <f t="shared" si="130"/>
        <v>3.3977639051365749E-3</v>
      </c>
      <c r="AL1352" s="10">
        <v>43598</v>
      </c>
      <c r="AM1352">
        <v>2811.8701169999999</v>
      </c>
      <c r="AN1352">
        <v>3900270000</v>
      </c>
      <c r="AO1352" s="107">
        <f t="shared" si="131"/>
        <v>8.0159445714540478E-3</v>
      </c>
    </row>
    <row r="1353" spans="1:41" x14ac:dyDescent="0.15">
      <c r="A1353" s="10">
        <v>43599</v>
      </c>
      <c r="B1353" s="9">
        <v>92.005996999999994</v>
      </c>
      <c r="C1353">
        <v>92582000</v>
      </c>
      <c r="D1353" s="107">
        <f t="shared" si="127"/>
        <v>1.6863096434898805E-2</v>
      </c>
      <c r="H1353" s="90">
        <v>43874</v>
      </c>
      <c r="I1353" s="54">
        <v>82.160004000000001</v>
      </c>
      <c r="J1353" s="54">
        <v>7112300</v>
      </c>
      <c r="K1353" s="107">
        <f t="shared" si="132"/>
        <v>3.6513508446274212E-3</v>
      </c>
      <c r="O1353" s="90">
        <v>45019</v>
      </c>
      <c r="P1353" s="54">
        <v>5.0199999999999996</v>
      </c>
      <c r="Q1353" s="54">
        <v>1774700</v>
      </c>
      <c r="R1353" s="107">
        <f t="shared" si="128"/>
        <v>7.9681274900398336E-3</v>
      </c>
      <c r="W1353" s="90">
        <v>43234</v>
      </c>
      <c r="X1353" s="54">
        <v>22.319685</v>
      </c>
      <c r="Y1353" s="54">
        <v>423160</v>
      </c>
      <c r="Z1353" s="107">
        <f t="shared" si="129"/>
        <v>-3.7036857823038227E-2</v>
      </c>
      <c r="AE1353" s="90">
        <v>43234</v>
      </c>
      <c r="AF1353" s="54">
        <v>35.361449999999998</v>
      </c>
      <c r="AG1353" s="54">
        <v>7462800</v>
      </c>
      <c r="AH1353" s="107">
        <f t="shared" si="130"/>
        <v>-8.0751496332870376E-3</v>
      </c>
      <c r="AL1353" s="10">
        <v>43599</v>
      </c>
      <c r="AM1353">
        <v>2834.4099120000001</v>
      </c>
      <c r="AN1353">
        <v>3354860000</v>
      </c>
      <c r="AO1353" s="107">
        <f t="shared" si="131"/>
        <v>5.8389751355061303E-3</v>
      </c>
    </row>
    <row r="1354" spans="1:41" x14ac:dyDescent="0.15">
      <c r="A1354" s="10">
        <v>43600</v>
      </c>
      <c r="B1354" s="9">
        <v>93.557502999999997</v>
      </c>
      <c r="C1354">
        <v>93852000</v>
      </c>
      <c r="D1354" s="107">
        <f t="shared" si="127"/>
        <v>1.9463954697465535E-2</v>
      </c>
      <c r="H1354" s="90">
        <v>43875</v>
      </c>
      <c r="I1354" s="54">
        <v>82.459998999999996</v>
      </c>
      <c r="J1354" s="54">
        <v>2913900</v>
      </c>
      <c r="K1354" s="107">
        <f t="shared" si="132"/>
        <v>-1.1035605275716676E-2</v>
      </c>
      <c r="O1354" s="90">
        <v>45020</v>
      </c>
      <c r="P1354" s="54">
        <v>5.0599999999999996</v>
      </c>
      <c r="Q1354" s="54">
        <v>2113600</v>
      </c>
      <c r="R1354" s="107">
        <f t="shared" si="128"/>
        <v>-7.3122529644268575E-2</v>
      </c>
      <c r="W1354" s="90">
        <v>43235</v>
      </c>
      <c r="X1354" s="54">
        <v>21.493034000000002</v>
      </c>
      <c r="Y1354" s="54">
        <v>380480</v>
      </c>
      <c r="Z1354" s="107">
        <f t="shared" si="129"/>
        <v>5.1281917666905263E-2</v>
      </c>
      <c r="AE1354" s="90">
        <v>43235</v>
      </c>
      <c r="AF1354" s="54">
        <v>35.075901000000002</v>
      </c>
      <c r="AG1354" s="54">
        <v>6747200</v>
      </c>
      <c r="AH1354" s="107">
        <f t="shared" si="130"/>
        <v>7.0903096687380263E-3</v>
      </c>
      <c r="AL1354" s="10">
        <v>43600</v>
      </c>
      <c r="AM1354">
        <v>2850.959961</v>
      </c>
      <c r="AN1354">
        <v>3140900000</v>
      </c>
      <c r="AO1354" s="107">
        <f t="shared" si="131"/>
        <v>8.8952869724290284E-3</v>
      </c>
    </row>
    <row r="1355" spans="1:41" x14ac:dyDescent="0.15">
      <c r="A1355" s="10">
        <v>43601</v>
      </c>
      <c r="B1355" s="9">
        <v>95.378501999999997</v>
      </c>
      <c r="C1355">
        <v>94156000</v>
      </c>
      <c r="D1355" s="107">
        <f t="shared" si="127"/>
        <v>-2.0219493487117268E-2</v>
      </c>
      <c r="H1355" s="90">
        <v>43879</v>
      </c>
      <c r="I1355" s="54">
        <v>81.550003000000004</v>
      </c>
      <c r="J1355" s="54">
        <v>2020800</v>
      </c>
      <c r="K1355" s="107">
        <f t="shared" si="132"/>
        <v>-1.1281495599699709E-2</v>
      </c>
      <c r="O1355" s="90">
        <v>45021</v>
      </c>
      <c r="P1355" s="54">
        <v>4.6900000000000004</v>
      </c>
      <c r="Q1355" s="54">
        <v>2436300</v>
      </c>
      <c r="R1355" s="107">
        <f t="shared" si="128"/>
        <v>-6.6098081023454269E-2</v>
      </c>
      <c r="W1355" s="90">
        <v>43236</v>
      </c>
      <c r="X1355" s="54">
        <v>22.595237999999998</v>
      </c>
      <c r="Y1355" s="54">
        <v>600200</v>
      </c>
      <c r="Z1355" s="107">
        <f t="shared" si="129"/>
        <v>4.0651043374715368E-3</v>
      </c>
      <c r="AE1355" s="90">
        <v>43236</v>
      </c>
      <c r="AF1355" s="54">
        <v>35.324599999999997</v>
      </c>
      <c r="AG1355" s="54">
        <v>11002600</v>
      </c>
      <c r="AH1355" s="107">
        <f t="shared" si="130"/>
        <v>1.3037656477357107E-3</v>
      </c>
      <c r="AL1355" s="10">
        <v>43601</v>
      </c>
      <c r="AM1355">
        <v>2876.320068</v>
      </c>
      <c r="AN1355">
        <v>3338470000</v>
      </c>
      <c r="AO1355" s="107">
        <f t="shared" si="131"/>
        <v>-5.8373333297621066E-3</v>
      </c>
    </row>
    <row r="1356" spans="1:41" x14ac:dyDescent="0.15">
      <c r="A1356" s="10">
        <v>43602</v>
      </c>
      <c r="B1356" s="9">
        <v>93.449996999999996</v>
      </c>
      <c r="C1356">
        <v>94732000</v>
      </c>
      <c r="D1356" s="107">
        <f t="shared" si="127"/>
        <v>-5.3664528207527651E-3</v>
      </c>
      <c r="H1356" s="90">
        <v>43880</v>
      </c>
      <c r="I1356" s="54">
        <v>80.629997000000003</v>
      </c>
      <c r="J1356" s="54">
        <v>1947500</v>
      </c>
      <c r="K1356" s="107">
        <f t="shared" si="132"/>
        <v>2.1084026581323023E-2</v>
      </c>
      <c r="O1356" s="90">
        <v>45022</v>
      </c>
      <c r="P1356" s="54">
        <v>4.38</v>
      </c>
      <c r="Q1356" s="54">
        <v>3661900</v>
      </c>
      <c r="R1356" s="107">
        <f t="shared" si="128"/>
        <v>-1.1415525114155223E-2</v>
      </c>
      <c r="W1356" s="90">
        <v>43237</v>
      </c>
      <c r="X1356" s="54">
        <v>22.687090000000001</v>
      </c>
      <c r="Y1356" s="54">
        <v>487920</v>
      </c>
      <c r="Z1356" s="107">
        <f t="shared" si="129"/>
        <v>-2.834017055514837E-2</v>
      </c>
      <c r="AE1356" s="90">
        <v>43237</v>
      </c>
      <c r="AF1356" s="54">
        <v>35.370654999999999</v>
      </c>
      <c r="AG1356" s="54">
        <v>6370400</v>
      </c>
      <c r="AH1356" s="107">
        <f t="shared" si="130"/>
        <v>-2.0834219779080065E-3</v>
      </c>
      <c r="AL1356" s="10">
        <v>43602</v>
      </c>
      <c r="AM1356">
        <v>2859.530029</v>
      </c>
      <c r="AN1356">
        <v>3316040000</v>
      </c>
      <c r="AO1356" s="107">
        <f t="shared" si="131"/>
        <v>-6.7493779761946815E-3</v>
      </c>
    </row>
    <row r="1357" spans="1:41" x14ac:dyDescent="0.15">
      <c r="A1357" s="10">
        <v>43605</v>
      </c>
      <c r="B1357" s="9">
        <v>92.948502000000005</v>
      </c>
      <c r="C1357">
        <v>75964000</v>
      </c>
      <c r="D1357" s="107">
        <f t="shared" si="127"/>
        <v>-7.80034088123438E-4</v>
      </c>
      <c r="H1357" s="90">
        <v>43881</v>
      </c>
      <c r="I1357" s="54">
        <v>82.330001999999993</v>
      </c>
      <c r="J1357" s="54">
        <v>1941000</v>
      </c>
      <c r="K1357" s="107">
        <f t="shared" si="132"/>
        <v>-2.6600303009830961E-2</v>
      </c>
      <c r="O1357" s="90">
        <v>45026</v>
      </c>
      <c r="P1357" s="54">
        <v>4.33</v>
      </c>
      <c r="Q1357" s="54">
        <v>2526800</v>
      </c>
      <c r="R1357" s="107">
        <f t="shared" si="128"/>
        <v>5.773672055427248E-2</v>
      </c>
      <c r="W1357" s="90">
        <v>43238</v>
      </c>
      <c r="X1357" s="54">
        <v>22.044134</v>
      </c>
      <c r="Y1357" s="54">
        <v>389370</v>
      </c>
      <c r="Z1357" s="107">
        <f t="shared" si="129"/>
        <v>4.1666413386891588E-3</v>
      </c>
      <c r="AE1357" s="90">
        <v>43238</v>
      </c>
      <c r="AF1357" s="54">
        <v>35.296962999999998</v>
      </c>
      <c r="AG1357" s="54">
        <v>6736600</v>
      </c>
      <c r="AH1357" s="107">
        <f t="shared" si="130"/>
        <v>-7.825602446307478E-4</v>
      </c>
      <c r="AL1357" s="10">
        <v>43605</v>
      </c>
      <c r="AM1357">
        <v>2840.2299800000001</v>
      </c>
      <c r="AN1357">
        <v>3293750000</v>
      </c>
      <c r="AO1357" s="107">
        <f t="shared" si="131"/>
        <v>8.4958356083544295E-3</v>
      </c>
    </row>
    <row r="1358" spans="1:41" x14ac:dyDescent="0.15">
      <c r="A1358" s="10">
        <v>43606</v>
      </c>
      <c r="B1358" s="9">
        <v>92.875998999999993</v>
      </c>
      <c r="C1358">
        <v>80102000</v>
      </c>
      <c r="D1358" s="107">
        <f t="shared" si="127"/>
        <v>1.1628623235591107E-3</v>
      </c>
      <c r="H1358" s="90">
        <v>43882</v>
      </c>
      <c r="I1358" s="54">
        <v>80.139999000000003</v>
      </c>
      <c r="J1358" s="54">
        <v>2856400</v>
      </c>
      <c r="K1358" s="107">
        <f t="shared" si="132"/>
        <v>-5.7399526546038526E-2</v>
      </c>
      <c r="O1358" s="90">
        <v>45027</v>
      </c>
      <c r="P1358" s="54">
        <v>4.58</v>
      </c>
      <c r="Q1358" s="54">
        <v>2363000</v>
      </c>
      <c r="R1358" s="107">
        <f t="shared" si="128"/>
        <v>-8.7336244541484809E-2</v>
      </c>
      <c r="W1358" s="90">
        <v>43241</v>
      </c>
      <c r="X1358" s="54">
        <v>22.135984000000001</v>
      </c>
      <c r="Y1358" s="54">
        <v>388480</v>
      </c>
      <c r="Z1358" s="107">
        <f t="shared" si="129"/>
        <v>-3.7344172276235876E-2</v>
      </c>
      <c r="AE1358" s="90">
        <v>43241</v>
      </c>
      <c r="AF1358" s="54">
        <v>35.269340999999997</v>
      </c>
      <c r="AG1358" s="54">
        <v>6599200</v>
      </c>
      <c r="AH1358" s="107">
        <f t="shared" si="130"/>
        <v>-1.358077543892855E-2</v>
      </c>
      <c r="AL1358" s="10">
        <v>43606</v>
      </c>
      <c r="AM1358">
        <v>2864.360107</v>
      </c>
      <c r="AN1358">
        <v>3223050000</v>
      </c>
      <c r="AO1358" s="107">
        <f t="shared" si="131"/>
        <v>-2.8243959201321722E-3</v>
      </c>
    </row>
    <row r="1359" spans="1:41" x14ac:dyDescent="0.15">
      <c r="A1359" s="10">
        <v>43607</v>
      </c>
      <c r="B1359" s="9">
        <v>92.984001000000006</v>
      </c>
      <c r="C1359">
        <v>58732000</v>
      </c>
      <c r="D1359" s="107">
        <f t="shared" si="127"/>
        <v>-2.3767518887469752E-2</v>
      </c>
      <c r="H1359" s="90">
        <v>43885</v>
      </c>
      <c r="I1359" s="54">
        <v>75.540001000000004</v>
      </c>
      <c r="J1359" s="54">
        <v>3990300</v>
      </c>
      <c r="K1359" s="107">
        <f t="shared" si="132"/>
        <v>-5.1495882294203321E-2</v>
      </c>
      <c r="O1359" s="90">
        <v>45028</v>
      </c>
      <c r="P1359" s="54">
        <v>4.18</v>
      </c>
      <c r="Q1359" s="54">
        <v>3106000</v>
      </c>
      <c r="R1359" s="107">
        <f t="shared" si="128"/>
        <v>2.3923444976076791E-2</v>
      </c>
      <c r="W1359" s="90">
        <v>43242</v>
      </c>
      <c r="X1359" s="54">
        <v>21.309334</v>
      </c>
      <c r="Y1359" s="54">
        <v>356000</v>
      </c>
      <c r="Z1359" s="107">
        <f t="shared" si="129"/>
        <v>0</v>
      </c>
      <c r="AE1359" s="90">
        <v>43242</v>
      </c>
      <c r="AF1359" s="54">
        <v>34.790356000000003</v>
      </c>
      <c r="AG1359" s="54">
        <v>9142200</v>
      </c>
      <c r="AH1359" s="107">
        <f t="shared" si="130"/>
        <v>7.1488202075309371E-3</v>
      </c>
      <c r="AL1359" s="10">
        <v>43607</v>
      </c>
      <c r="AM1359">
        <v>2856.2700199999999</v>
      </c>
      <c r="AN1359">
        <v>3194000000</v>
      </c>
      <c r="AO1359" s="107">
        <f t="shared" si="131"/>
        <v>-1.191415018948383E-2</v>
      </c>
    </row>
    <row r="1360" spans="1:41" x14ac:dyDescent="0.15">
      <c r="A1360" s="10">
        <v>43608</v>
      </c>
      <c r="B1360" s="9">
        <v>90.774001999999996</v>
      </c>
      <c r="C1360">
        <v>88486000</v>
      </c>
      <c r="D1360" s="107">
        <f t="shared" si="127"/>
        <v>4.2963733162277862E-3</v>
      </c>
      <c r="H1360" s="90">
        <v>43886</v>
      </c>
      <c r="I1360" s="54">
        <v>71.650002000000001</v>
      </c>
      <c r="J1360" s="54">
        <v>3065100</v>
      </c>
      <c r="K1360" s="107">
        <f t="shared" si="132"/>
        <v>-6.9783668673170096E-3</v>
      </c>
      <c r="O1360" s="90">
        <v>45029</v>
      </c>
      <c r="P1360" s="54">
        <v>4.28</v>
      </c>
      <c r="Q1360" s="54">
        <v>2089600</v>
      </c>
      <c r="R1360" s="107">
        <f t="shared" si="128"/>
        <v>2.3364485981308247E-2</v>
      </c>
      <c r="W1360" s="90">
        <v>43243</v>
      </c>
      <c r="X1360" s="54">
        <v>21.309334</v>
      </c>
      <c r="Y1360" s="54">
        <v>363680</v>
      </c>
      <c r="Z1360" s="107">
        <f t="shared" si="129"/>
        <v>6.5357274891839623E-3</v>
      </c>
      <c r="AE1360" s="90">
        <v>43243</v>
      </c>
      <c r="AF1360" s="54">
        <v>35.039065999999998</v>
      </c>
      <c r="AG1360" s="54">
        <v>7347000</v>
      </c>
      <c r="AH1360" s="107">
        <f t="shared" si="130"/>
        <v>-6.5722356868757048E-3</v>
      </c>
      <c r="AL1360" s="10">
        <v>43608</v>
      </c>
      <c r="AM1360">
        <v>2822.23999</v>
      </c>
      <c r="AN1360">
        <v>3899320000</v>
      </c>
      <c r="AO1360" s="107">
        <f t="shared" si="131"/>
        <v>1.3535592343441039E-3</v>
      </c>
    </row>
    <row r="1361" spans="1:41" x14ac:dyDescent="0.15">
      <c r="A1361" s="10">
        <v>43609</v>
      </c>
      <c r="B1361" s="9">
        <v>91.164000999999999</v>
      </c>
      <c r="C1361">
        <v>67394000</v>
      </c>
      <c r="D1361" s="107">
        <f t="shared" si="127"/>
        <v>7.2122986352913809E-3</v>
      </c>
      <c r="H1361" s="90">
        <v>43887</v>
      </c>
      <c r="I1361" s="54">
        <v>71.150002000000001</v>
      </c>
      <c r="J1361" s="54">
        <v>2038800</v>
      </c>
      <c r="K1361" s="107">
        <f t="shared" si="132"/>
        <v>-1.1243906922167035E-2</v>
      </c>
      <c r="O1361" s="90">
        <v>45030</v>
      </c>
      <c r="P1361" s="54">
        <v>4.38</v>
      </c>
      <c r="Q1361" s="54">
        <v>1768500</v>
      </c>
      <c r="R1361" s="107">
        <f t="shared" si="128"/>
        <v>2.9680365296803624E-2</v>
      </c>
      <c r="W1361" s="90">
        <v>43244</v>
      </c>
      <c r="X1361" s="54">
        <v>21.448606000000002</v>
      </c>
      <c r="Y1361" s="54">
        <v>450650</v>
      </c>
      <c r="Z1361" s="107">
        <f t="shared" si="129"/>
        <v>1.2987091095803427E-2</v>
      </c>
      <c r="AE1361" s="90">
        <v>43244</v>
      </c>
      <c r="AF1361" s="54">
        <v>34.808781000000003</v>
      </c>
      <c r="AG1361" s="54">
        <v>6256200</v>
      </c>
      <c r="AH1361" s="107">
        <f t="shared" si="130"/>
        <v>3.969458166317219E-3</v>
      </c>
      <c r="AL1361" s="10">
        <v>43609</v>
      </c>
      <c r="AM1361">
        <v>2826.0600589999999</v>
      </c>
      <c r="AN1361">
        <v>2889230000</v>
      </c>
      <c r="AO1361" s="107">
        <f t="shared" si="131"/>
        <v>-8.3756769162137701E-3</v>
      </c>
    </row>
    <row r="1362" spans="1:41" x14ac:dyDescent="0.15">
      <c r="A1362" s="10">
        <v>43613</v>
      </c>
      <c r="B1362" s="9">
        <v>91.821503000000007</v>
      </c>
      <c r="C1362">
        <v>64000000</v>
      </c>
      <c r="D1362" s="107">
        <f t="shared" si="127"/>
        <v>-9.3877792438227248E-3</v>
      </c>
      <c r="H1362" s="90">
        <v>43888</v>
      </c>
      <c r="I1362" s="54">
        <v>70.349997999999999</v>
      </c>
      <c r="J1362" s="54">
        <v>3570000</v>
      </c>
      <c r="K1362" s="107">
        <f t="shared" si="132"/>
        <v>-0.10149252598415137</v>
      </c>
      <c r="O1362" s="90">
        <v>45033</v>
      </c>
      <c r="P1362" s="54">
        <v>4.51</v>
      </c>
      <c r="Q1362" s="54">
        <v>1424000</v>
      </c>
      <c r="R1362" s="107">
        <f t="shared" si="128"/>
        <v>-1.3303769401330268E-2</v>
      </c>
      <c r="W1362" s="90">
        <v>43245</v>
      </c>
      <c r="X1362" s="54">
        <v>21.727160999999999</v>
      </c>
      <c r="Y1362" s="54">
        <v>191650</v>
      </c>
      <c r="Z1362" s="107">
        <f t="shared" si="129"/>
        <v>1.2820496888664046E-2</v>
      </c>
      <c r="AE1362" s="90">
        <v>43245</v>
      </c>
      <c r="AF1362" s="54">
        <v>34.946953000000001</v>
      </c>
      <c r="AG1362" s="54">
        <v>8736600</v>
      </c>
      <c r="AH1362" s="107">
        <f t="shared" si="130"/>
        <v>-1.0806521529931334E-2</v>
      </c>
      <c r="AL1362" s="10">
        <v>43613</v>
      </c>
      <c r="AM1362">
        <v>2802.389893</v>
      </c>
      <c r="AN1362">
        <v>4146980000</v>
      </c>
      <c r="AO1362" s="107">
        <f t="shared" si="131"/>
        <v>-6.9119122390440824E-3</v>
      </c>
    </row>
    <row r="1363" spans="1:41" x14ac:dyDescent="0.15">
      <c r="A1363" s="10">
        <v>43614</v>
      </c>
      <c r="B1363" s="9">
        <v>90.959502999999998</v>
      </c>
      <c r="C1363">
        <v>85580000</v>
      </c>
      <c r="D1363" s="107">
        <f t="shared" si="127"/>
        <v>-1.5776361486935508E-3</v>
      </c>
      <c r="H1363" s="90">
        <v>43889</v>
      </c>
      <c r="I1363" s="54">
        <v>63.209999000000003</v>
      </c>
      <c r="J1363" s="54">
        <v>10696100</v>
      </c>
      <c r="K1363" s="107">
        <f t="shared" si="132"/>
        <v>-2.2781190045581212E-2</v>
      </c>
      <c r="O1363" s="90">
        <v>45034</v>
      </c>
      <c r="P1363" s="54">
        <v>4.45</v>
      </c>
      <c r="Q1363" s="54">
        <v>2068600</v>
      </c>
      <c r="R1363" s="107">
        <f t="shared" si="128"/>
        <v>-5.842696629213473E-2</v>
      </c>
      <c r="W1363" s="90">
        <v>43249</v>
      </c>
      <c r="X1363" s="54">
        <v>22.005714000000001</v>
      </c>
      <c r="Y1363" s="54">
        <v>527470</v>
      </c>
      <c r="Z1363" s="107">
        <f t="shared" si="129"/>
        <v>-4.2193132201936434E-3</v>
      </c>
      <c r="AE1363" s="90">
        <v>43249</v>
      </c>
      <c r="AF1363" s="54">
        <v>34.569298000000003</v>
      </c>
      <c r="AG1363" s="54">
        <v>8306000</v>
      </c>
      <c r="AH1363" s="107">
        <f t="shared" si="130"/>
        <v>8.5262361995315228E-3</v>
      </c>
      <c r="AL1363" s="10">
        <v>43614</v>
      </c>
      <c r="AM1363">
        <v>2783.0200199999999</v>
      </c>
      <c r="AN1363">
        <v>3701110000</v>
      </c>
      <c r="AO1363" s="107">
        <f t="shared" si="131"/>
        <v>2.0984710702871556E-3</v>
      </c>
    </row>
    <row r="1364" spans="1:41" x14ac:dyDescent="0.15">
      <c r="A1364" s="10">
        <v>43615</v>
      </c>
      <c r="B1364" s="9">
        <v>90.816001999999997</v>
      </c>
      <c r="C1364">
        <v>62938000</v>
      </c>
      <c r="D1364" s="107">
        <f t="shared" si="127"/>
        <v>-2.2710755313804731E-2</v>
      </c>
      <c r="H1364" s="90">
        <v>43892</v>
      </c>
      <c r="I1364" s="54">
        <v>61.77</v>
      </c>
      <c r="J1364" s="54">
        <v>5417500</v>
      </c>
      <c r="K1364" s="107">
        <f t="shared" si="132"/>
        <v>6.9613242674437803E-3</v>
      </c>
      <c r="O1364" s="90">
        <v>45035</v>
      </c>
      <c r="P1364" s="54">
        <v>4.1900000000000004</v>
      </c>
      <c r="Q1364" s="54">
        <v>1820600</v>
      </c>
      <c r="R1364" s="107">
        <f t="shared" si="128"/>
        <v>-2.6252983293556187E-2</v>
      </c>
      <c r="W1364" s="90">
        <v>43250</v>
      </c>
      <c r="X1364" s="54">
        <v>21.912865</v>
      </c>
      <c r="Y1364" s="54">
        <v>615320</v>
      </c>
      <c r="Z1364" s="107">
        <f t="shared" si="129"/>
        <v>0</v>
      </c>
      <c r="AE1364" s="90">
        <v>43250</v>
      </c>
      <c r="AF1364" s="54">
        <v>34.864044</v>
      </c>
      <c r="AG1364" s="54">
        <v>7908700</v>
      </c>
      <c r="AH1364" s="107">
        <f t="shared" si="130"/>
        <v>-3.4347994742089938E-3</v>
      </c>
      <c r="AL1364" s="10">
        <v>43615</v>
      </c>
      <c r="AM1364">
        <v>2788.860107</v>
      </c>
      <c r="AN1364">
        <v>3276030000</v>
      </c>
      <c r="AO1364" s="107">
        <f t="shared" si="131"/>
        <v>-1.3195372513534309E-2</v>
      </c>
    </row>
    <row r="1365" spans="1:41" x14ac:dyDescent="0.15">
      <c r="A1365" s="10">
        <v>43616</v>
      </c>
      <c r="B1365" s="9">
        <v>88.753501999999997</v>
      </c>
      <c r="C1365">
        <v>92376000</v>
      </c>
      <c r="D1365" s="107">
        <f t="shared" si="127"/>
        <v>-4.6409470129978536E-2</v>
      </c>
      <c r="H1365" s="90">
        <v>43893</v>
      </c>
      <c r="I1365" s="54">
        <v>62.200001</v>
      </c>
      <c r="J1365" s="54">
        <v>3936700</v>
      </c>
      <c r="K1365" s="107">
        <f t="shared" si="132"/>
        <v>-1.3987121961621884E-2</v>
      </c>
      <c r="O1365" s="90">
        <v>45036</v>
      </c>
      <c r="P1365" s="54">
        <v>4.08</v>
      </c>
      <c r="Q1365" s="54">
        <v>1550800</v>
      </c>
      <c r="R1365" s="107">
        <f t="shared" si="128"/>
        <v>2.450980392156854E-3</v>
      </c>
      <c r="W1365" s="90">
        <v>43251</v>
      </c>
      <c r="X1365" s="54">
        <v>21.912865</v>
      </c>
      <c r="Y1365" s="54">
        <v>748840</v>
      </c>
      <c r="Z1365" s="107">
        <f t="shared" si="129"/>
        <v>4.661006217124064E-2</v>
      </c>
      <c r="AE1365" s="90">
        <v>43251</v>
      </c>
      <c r="AF1365" s="54">
        <v>34.744292999999999</v>
      </c>
      <c r="AG1365" s="54">
        <v>10710700</v>
      </c>
      <c r="AH1365" s="107">
        <f t="shared" si="130"/>
        <v>1.6437087955711194E-2</v>
      </c>
      <c r="AL1365" s="10">
        <v>43616</v>
      </c>
      <c r="AM1365">
        <v>2752.0600589999999</v>
      </c>
      <c r="AN1365">
        <v>3982670000</v>
      </c>
      <c r="AO1365" s="107">
        <f t="shared" si="131"/>
        <v>-2.7652405241348488E-3</v>
      </c>
    </row>
    <row r="1366" spans="1:41" x14ac:dyDescent="0.15">
      <c r="A1366" s="10">
        <v>43619</v>
      </c>
      <c r="B1366" s="9">
        <v>84.634499000000005</v>
      </c>
      <c r="C1366">
        <v>181974000</v>
      </c>
      <c r="D1366" s="107">
        <f t="shared" si="127"/>
        <v>2.1781874079505048E-2</v>
      </c>
      <c r="H1366" s="90">
        <v>43894</v>
      </c>
      <c r="I1366" s="54">
        <v>61.330002</v>
      </c>
      <c r="J1366" s="54">
        <v>2923500</v>
      </c>
      <c r="K1366" s="107">
        <f t="shared" si="132"/>
        <v>-1.5653073026151265E-2</v>
      </c>
      <c r="O1366" s="90">
        <v>45037</v>
      </c>
      <c r="P1366" s="54">
        <v>4.09</v>
      </c>
      <c r="Q1366" s="54">
        <v>1516100</v>
      </c>
      <c r="R1366" s="107">
        <f t="shared" si="128"/>
        <v>-4.1564792176039145E-2</v>
      </c>
      <c r="W1366" s="90">
        <v>43252</v>
      </c>
      <c r="X1366" s="54">
        <v>22.934225000000001</v>
      </c>
      <c r="Y1366" s="54">
        <v>8658200</v>
      </c>
      <c r="Z1366" s="107">
        <f t="shared" si="129"/>
        <v>5.668022355235447E-2</v>
      </c>
      <c r="AE1366" s="90">
        <v>43252</v>
      </c>
      <c r="AF1366" s="54">
        <v>35.315387999999999</v>
      </c>
      <c r="AG1366" s="54">
        <v>7831200</v>
      </c>
      <c r="AH1366" s="107">
        <f t="shared" si="130"/>
        <v>1.9040226883533018E-2</v>
      </c>
      <c r="AL1366" s="10">
        <v>43619</v>
      </c>
      <c r="AM1366">
        <v>2744.4499510000001</v>
      </c>
      <c r="AN1366">
        <v>3952360000</v>
      </c>
      <c r="AO1366" s="107">
        <f t="shared" si="131"/>
        <v>2.1432370802960898E-2</v>
      </c>
    </row>
    <row r="1367" spans="1:41" x14ac:dyDescent="0.15">
      <c r="A1367" s="10">
        <v>43620</v>
      </c>
      <c r="B1367" s="9">
        <v>86.477997000000002</v>
      </c>
      <c r="C1367">
        <v>113582000</v>
      </c>
      <c r="D1367" s="107">
        <f t="shared" si="127"/>
        <v>5.1690142638247671E-3</v>
      </c>
      <c r="H1367" s="90">
        <v>43895</v>
      </c>
      <c r="I1367" s="54">
        <v>60.369999</v>
      </c>
      <c r="J1367" s="54">
        <v>3393200</v>
      </c>
      <c r="K1367" s="107">
        <f t="shared" si="132"/>
        <v>-2.8159698992209714E-2</v>
      </c>
      <c r="O1367" s="90">
        <v>45040</v>
      </c>
      <c r="P1367" s="54">
        <v>3.92</v>
      </c>
      <c r="Q1367" s="54">
        <v>1542200</v>
      </c>
      <c r="R1367" s="107">
        <f t="shared" si="128"/>
        <v>-4.081632653061229E-2</v>
      </c>
      <c r="W1367" s="90">
        <v>43255</v>
      </c>
      <c r="X1367" s="54">
        <v>24.234141999999999</v>
      </c>
      <c r="Y1367" s="54">
        <v>1422120</v>
      </c>
      <c r="Z1367" s="107">
        <f t="shared" si="129"/>
        <v>7.2796800480908308E-2</v>
      </c>
      <c r="AE1367" s="90">
        <v>43255</v>
      </c>
      <c r="AF1367" s="54">
        <v>35.987800999999997</v>
      </c>
      <c r="AG1367" s="54">
        <v>8115300</v>
      </c>
      <c r="AH1367" s="107">
        <f t="shared" si="130"/>
        <v>2.4827468619158077E-2</v>
      </c>
      <c r="AL1367" s="10">
        <v>43620</v>
      </c>
      <c r="AM1367">
        <v>2803.2700199999999</v>
      </c>
      <c r="AN1367">
        <v>3814130000</v>
      </c>
      <c r="AO1367" s="107">
        <f t="shared" si="131"/>
        <v>8.1618544902071211E-3</v>
      </c>
    </row>
    <row r="1368" spans="1:41" x14ac:dyDescent="0.15">
      <c r="A1368" s="10">
        <v>43621</v>
      </c>
      <c r="B1368" s="9">
        <v>86.925003000000004</v>
      </c>
      <c r="C1368">
        <v>84796000</v>
      </c>
      <c r="D1368" s="107">
        <f t="shared" si="127"/>
        <v>9.1227951985228817E-3</v>
      </c>
      <c r="H1368" s="90">
        <v>43896</v>
      </c>
      <c r="I1368" s="54">
        <v>58.669998</v>
      </c>
      <c r="J1368" s="54">
        <v>2483400</v>
      </c>
      <c r="K1368" s="107">
        <f t="shared" si="132"/>
        <v>-0.15084367311551639</v>
      </c>
      <c r="O1368" s="90">
        <v>45041</v>
      </c>
      <c r="P1368" s="54">
        <v>3.76</v>
      </c>
      <c r="Q1368" s="54">
        <v>2028400</v>
      </c>
      <c r="R1368" s="107">
        <f t="shared" si="128"/>
        <v>-5.3191489361702038E-2</v>
      </c>
      <c r="W1368" s="90">
        <v>43256</v>
      </c>
      <c r="X1368" s="54">
        <v>25.99831</v>
      </c>
      <c r="Y1368" s="54">
        <v>1114330</v>
      </c>
      <c r="Z1368" s="107">
        <f t="shared" si="129"/>
        <v>-1.0714273350844628E-2</v>
      </c>
      <c r="AE1368" s="90">
        <v>43256</v>
      </c>
      <c r="AF1368" s="54">
        <v>36.881287</v>
      </c>
      <c r="AG1368" s="54">
        <v>11216100</v>
      </c>
      <c r="AH1368" s="107">
        <f t="shared" si="130"/>
        <v>-2.2479963890631449E-3</v>
      </c>
      <c r="AL1368" s="10">
        <v>43621</v>
      </c>
      <c r="AM1368">
        <v>2826.1499020000001</v>
      </c>
      <c r="AN1368">
        <v>3570760000</v>
      </c>
      <c r="AO1368" s="107">
        <f t="shared" si="131"/>
        <v>6.1355867881349724E-3</v>
      </c>
    </row>
    <row r="1369" spans="1:41" x14ac:dyDescent="0.15">
      <c r="A1369" s="10">
        <v>43622</v>
      </c>
      <c r="B1369" s="9">
        <v>87.718001999999998</v>
      </c>
      <c r="C1369">
        <v>73786000</v>
      </c>
      <c r="D1369" s="107">
        <f t="shared" si="127"/>
        <v>2.8312295576454094E-2</v>
      </c>
      <c r="H1369" s="90">
        <v>43899</v>
      </c>
      <c r="I1369" s="54">
        <v>49.82</v>
      </c>
      <c r="J1369" s="54">
        <v>3782700</v>
      </c>
      <c r="K1369" s="107">
        <f t="shared" si="132"/>
        <v>-1.2444781212364475E-2</v>
      </c>
      <c r="O1369" s="90">
        <v>45042</v>
      </c>
      <c r="P1369" s="54">
        <v>3.56</v>
      </c>
      <c r="Q1369" s="54">
        <v>1988800</v>
      </c>
      <c r="R1369" s="107">
        <f t="shared" si="128"/>
        <v>-3.3707865168539408E-2</v>
      </c>
      <c r="W1369" s="90">
        <v>43257</v>
      </c>
      <c r="X1369" s="54">
        <v>25.719757000000001</v>
      </c>
      <c r="Y1369" s="54">
        <v>1225800</v>
      </c>
      <c r="Z1369" s="107">
        <f t="shared" si="129"/>
        <v>7.2201693040878645E-3</v>
      </c>
      <c r="AE1369" s="90">
        <v>43257</v>
      </c>
      <c r="AF1369" s="54">
        <v>36.798378</v>
      </c>
      <c r="AG1369" s="54">
        <v>6986700</v>
      </c>
      <c r="AH1369" s="107">
        <f t="shared" si="130"/>
        <v>1.251566033698559E-2</v>
      </c>
      <c r="AL1369" s="10">
        <v>43622</v>
      </c>
      <c r="AM1369">
        <v>2843.48999</v>
      </c>
      <c r="AN1369">
        <v>3445140000</v>
      </c>
      <c r="AO1369" s="107">
        <f t="shared" si="131"/>
        <v>1.0497697584650245E-2</v>
      </c>
    </row>
    <row r="1370" spans="1:41" x14ac:dyDescent="0.15">
      <c r="A1370" s="10">
        <v>43623</v>
      </c>
      <c r="B1370" s="9">
        <v>90.201499999999996</v>
      </c>
      <c r="C1370">
        <v>96164000</v>
      </c>
      <c r="D1370" s="107">
        <f t="shared" si="127"/>
        <v>3.1374223266797285E-2</v>
      </c>
      <c r="H1370" s="90">
        <v>43900</v>
      </c>
      <c r="I1370" s="54">
        <v>49.200001</v>
      </c>
      <c r="J1370" s="54">
        <v>3135700</v>
      </c>
      <c r="K1370" s="107">
        <f t="shared" si="132"/>
        <v>-8.5162660870677587E-2</v>
      </c>
      <c r="O1370" s="90">
        <v>45043</v>
      </c>
      <c r="P1370" s="54">
        <v>3.44</v>
      </c>
      <c r="Q1370" s="54">
        <v>2436100</v>
      </c>
      <c r="R1370" s="107">
        <f t="shared" si="128"/>
        <v>-8.720930232558044E-3</v>
      </c>
      <c r="W1370" s="90">
        <v>43258</v>
      </c>
      <c r="X1370" s="54">
        <v>25.905457999999999</v>
      </c>
      <c r="Y1370" s="54">
        <v>830090</v>
      </c>
      <c r="Z1370" s="107">
        <f t="shared" si="129"/>
        <v>1.792120409529141E-2</v>
      </c>
      <c r="AE1370" s="90">
        <v>43258</v>
      </c>
      <c r="AF1370" s="54">
        <v>37.258934000000004</v>
      </c>
      <c r="AG1370" s="54">
        <v>11570700</v>
      </c>
      <c r="AH1370" s="107">
        <f t="shared" si="130"/>
        <v>-3.9552661383174259E-3</v>
      </c>
      <c r="AL1370" s="10">
        <v>43623</v>
      </c>
      <c r="AM1370">
        <v>2873.3400879999999</v>
      </c>
      <c r="AN1370">
        <v>3244380000</v>
      </c>
      <c r="AO1370" s="107">
        <f t="shared" si="131"/>
        <v>4.6600442655293506E-3</v>
      </c>
    </row>
    <row r="1371" spans="1:41" x14ac:dyDescent="0.15">
      <c r="A1371" s="10">
        <v>43626</v>
      </c>
      <c r="B1371" s="9">
        <v>93.031502000000003</v>
      </c>
      <c r="C1371">
        <v>107420000</v>
      </c>
      <c r="D1371" s="107">
        <f t="shared" si="127"/>
        <v>1.6499357389714309E-3</v>
      </c>
      <c r="H1371" s="90">
        <v>43901</v>
      </c>
      <c r="I1371" s="54">
        <v>45.009998000000003</v>
      </c>
      <c r="J1371" s="54">
        <v>3919800</v>
      </c>
      <c r="K1371" s="107">
        <f t="shared" si="132"/>
        <v>-0.26682956084557041</v>
      </c>
      <c r="O1371" s="90">
        <v>45044</v>
      </c>
      <c r="P1371" s="54">
        <v>3.41</v>
      </c>
      <c r="Q1371" s="54">
        <v>3277700</v>
      </c>
      <c r="R1371" s="107">
        <f t="shared" si="128"/>
        <v>-3.2258064516129115E-2</v>
      </c>
      <c r="W1371" s="90">
        <v>43259</v>
      </c>
      <c r="X1371" s="54">
        <v>26.369714999999999</v>
      </c>
      <c r="Y1371" s="54">
        <v>818750</v>
      </c>
      <c r="Z1371" s="107">
        <f t="shared" si="129"/>
        <v>1.4084414640052056E-2</v>
      </c>
      <c r="AE1371" s="90">
        <v>43259</v>
      </c>
      <c r="AF1371" s="54">
        <v>37.111564999999999</v>
      </c>
      <c r="AG1371" s="54">
        <v>6067000</v>
      </c>
      <c r="AH1371" s="107">
        <f t="shared" si="130"/>
        <v>4.9638165353576014E-3</v>
      </c>
      <c r="AL1371" s="10">
        <v>43626</v>
      </c>
      <c r="AM1371">
        <v>2886.7299800000001</v>
      </c>
      <c r="AN1371">
        <v>3209890000</v>
      </c>
      <c r="AO1371" s="107">
        <f t="shared" si="131"/>
        <v>-3.4987997041557861E-4</v>
      </c>
    </row>
    <row r="1372" spans="1:41" x14ac:dyDescent="0.15">
      <c r="A1372" s="10">
        <v>43627</v>
      </c>
      <c r="B1372" s="9">
        <v>93.184997999999993</v>
      </c>
      <c r="C1372">
        <v>80854000</v>
      </c>
      <c r="D1372" s="107">
        <f t="shared" si="127"/>
        <v>-4.496421194321476E-3</v>
      </c>
      <c r="H1372" s="90">
        <v>43902</v>
      </c>
      <c r="I1372" s="54">
        <v>33</v>
      </c>
      <c r="J1372" s="54">
        <v>5759100</v>
      </c>
      <c r="K1372" s="107">
        <f t="shared" si="132"/>
        <v>0.18181818181818188</v>
      </c>
      <c r="O1372" s="90">
        <v>45047</v>
      </c>
      <c r="P1372" s="54">
        <v>3.3</v>
      </c>
      <c r="Q1372" s="54">
        <v>2375400</v>
      </c>
      <c r="R1372" s="107">
        <f t="shared" si="128"/>
        <v>-4.2424242424242364E-2</v>
      </c>
      <c r="W1372" s="90">
        <v>43262</v>
      </c>
      <c r="X1372" s="54">
        <v>26.741116999999999</v>
      </c>
      <c r="Y1372" s="54">
        <v>807150</v>
      </c>
      <c r="Z1372" s="107">
        <f t="shared" si="129"/>
        <v>1.041673016127187E-2</v>
      </c>
      <c r="AE1372" s="90">
        <v>43262</v>
      </c>
      <c r="AF1372" s="54">
        <v>37.295780000000001</v>
      </c>
      <c r="AG1372" s="54">
        <v>5208900</v>
      </c>
      <c r="AH1372" s="107">
        <f t="shared" si="130"/>
        <v>-9.8794019055226112E-4</v>
      </c>
      <c r="AL1372" s="10">
        <v>43627</v>
      </c>
      <c r="AM1372">
        <v>2885.719971</v>
      </c>
      <c r="AN1372">
        <v>3551000000</v>
      </c>
      <c r="AO1372" s="107">
        <f t="shared" si="131"/>
        <v>-2.0375792034881268E-3</v>
      </c>
    </row>
    <row r="1373" spans="1:41" x14ac:dyDescent="0.15">
      <c r="A1373" s="10">
        <v>43628</v>
      </c>
      <c r="B1373" s="9">
        <v>92.765998999999994</v>
      </c>
      <c r="C1373">
        <v>53566000</v>
      </c>
      <c r="D1373" s="107">
        <f t="shared" si="127"/>
        <v>8.0740789521385192E-3</v>
      </c>
      <c r="H1373" s="90">
        <v>43903</v>
      </c>
      <c r="I1373" s="54">
        <v>39</v>
      </c>
      <c r="J1373" s="54">
        <v>4337900</v>
      </c>
      <c r="K1373" s="107">
        <f t="shared" si="132"/>
        <v>-0.21897438461538465</v>
      </c>
      <c r="O1373" s="90">
        <v>45048</v>
      </c>
      <c r="P1373" s="54">
        <v>3.16</v>
      </c>
      <c r="Q1373" s="54">
        <v>2886800</v>
      </c>
      <c r="R1373" s="107">
        <f t="shared" si="128"/>
        <v>-1.2658227848101222E-2</v>
      </c>
      <c r="W1373" s="90">
        <v>43263</v>
      </c>
      <c r="X1373" s="54">
        <v>27.019672</v>
      </c>
      <c r="Y1373" s="54">
        <v>948410</v>
      </c>
      <c r="Z1373" s="107">
        <f t="shared" si="129"/>
        <v>0</v>
      </c>
      <c r="AE1373" s="90">
        <v>43263</v>
      </c>
      <c r="AF1373" s="54">
        <v>37.258934000000004</v>
      </c>
      <c r="AG1373" s="54">
        <v>8575100</v>
      </c>
      <c r="AH1373" s="107">
        <f t="shared" si="130"/>
        <v>-2.7688580677053376E-2</v>
      </c>
      <c r="AL1373" s="10">
        <v>43628</v>
      </c>
      <c r="AM1373">
        <v>2879.8400879999999</v>
      </c>
      <c r="AN1373">
        <v>3039870000</v>
      </c>
      <c r="AO1373" s="107">
        <f t="shared" si="131"/>
        <v>4.0973820210257195E-3</v>
      </c>
    </row>
    <row r="1374" spans="1:41" x14ac:dyDescent="0.15">
      <c r="A1374" s="10">
        <v>43629</v>
      </c>
      <c r="B1374" s="9">
        <v>93.514999000000003</v>
      </c>
      <c r="C1374">
        <v>55916000</v>
      </c>
      <c r="D1374" s="107">
        <f t="shared" si="127"/>
        <v>-3.3685505359415391E-4</v>
      </c>
      <c r="H1374" s="90">
        <v>43906</v>
      </c>
      <c r="I1374" s="54">
        <v>30.459999</v>
      </c>
      <c r="J1374" s="54">
        <v>4577400</v>
      </c>
      <c r="K1374" s="107">
        <f t="shared" si="132"/>
        <v>6.2377218068851992E-3</v>
      </c>
      <c r="O1374" s="90">
        <v>45049</v>
      </c>
      <c r="P1374" s="54">
        <v>3.12</v>
      </c>
      <c r="Q1374" s="54">
        <v>2702700</v>
      </c>
      <c r="R1374" s="107">
        <f t="shared" si="128"/>
        <v>-5.4487179487179516E-2</v>
      </c>
      <c r="W1374" s="90">
        <v>43264</v>
      </c>
      <c r="X1374" s="54">
        <v>27.019672</v>
      </c>
      <c r="Y1374" s="54">
        <v>1012780</v>
      </c>
      <c r="Z1374" s="107">
        <f t="shared" si="129"/>
        <v>3.4365332044001828E-3</v>
      </c>
      <c r="AE1374" s="90">
        <v>43264</v>
      </c>
      <c r="AF1374" s="54">
        <v>36.227286999999997</v>
      </c>
      <c r="AG1374" s="54">
        <v>14044000</v>
      </c>
      <c r="AH1374" s="107">
        <f t="shared" si="130"/>
        <v>-8.3904157658838407E-3</v>
      </c>
      <c r="AL1374" s="10">
        <v>43629</v>
      </c>
      <c r="AM1374">
        <v>2891.639893</v>
      </c>
      <c r="AN1374">
        <v>3100640000</v>
      </c>
      <c r="AO1374" s="107">
        <f t="shared" si="131"/>
        <v>-1.6115122119045866E-3</v>
      </c>
    </row>
    <row r="1375" spans="1:41" x14ac:dyDescent="0.15">
      <c r="A1375" s="10">
        <v>43630</v>
      </c>
      <c r="B1375" s="9">
        <v>93.483497999999997</v>
      </c>
      <c r="C1375">
        <v>57024000</v>
      </c>
      <c r="D1375" s="107">
        <f t="shared" si="127"/>
        <v>8.7502074430290122E-3</v>
      </c>
      <c r="H1375" s="90">
        <v>43907</v>
      </c>
      <c r="I1375" s="54">
        <v>30.65</v>
      </c>
      <c r="J1375" s="54">
        <v>6924500</v>
      </c>
      <c r="K1375" s="107">
        <f t="shared" si="132"/>
        <v>-0.18694942903752032</v>
      </c>
      <c r="O1375" s="90">
        <v>45050</v>
      </c>
      <c r="P1375" s="54">
        <v>2.95</v>
      </c>
      <c r="Q1375" s="54">
        <v>2945500</v>
      </c>
      <c r="R1375" s="107">
        <f t="shared" si="128"/>
        <v>5.0847457627118509E-2</v>
      </c>
      <c r="W1375" s="90">
        <v>43265</v>
      </c>
      <c r="X1375" s="54">
        <v>27.112525999999999</v>
      </c>
      <c r="Y1375" s="54">
        <v>739130</v>
      </c>
      <c r="Z1375" s="107">
        <f t="shared" si="129"/>
        <v>2.0547845671037956E-2</v>
      </c>
      <c r="AE1375" s="90">
        <v>43265</v>
      </c>
      <c r="AF1375" s="54">
        <v>35.923324999999998</v>
      </c>
      <c r="AG1375" s="54">
        <v>9353400</v>
      </c>
      <c r="AH1375" s="107">
        <f t="shared" si="130"/>
        <v>-2.820535125854895E-3</v>
      </c>
      <c r="AL1375" s="10">
        <v>43630</v>
      </c>
      <c r="AM1375">
        <v>2886.9799800000001</v>
      </c>
      <c r="AN1375">
        <v>2992810000</v>
      </c>
      <c r="AO1375" s="107">
        <f t="shared" si="131"/>
        <v>9.3174944704665918E-4</v>
      </c>
    </row>
    <row r="1376" spans="1:41" x14ac:dyDescent="0.15">
      <c r="A1376" s="10">
        <v>43633</v>
      </c>
      <c r="B1376" s="9">
        <v>94.301497999999995</v>
      </c>
      <c r="C1376">
        <v>52686000</v>
      </c>
      <c r="D1376" s="107">
        <f t="shared" si="127"/>
        <v>8.1334763102065555E-3</v>
      </c>
      <c r="H1376" s="90">
        <v>43908</v>
      </c>
      <c r="I1376" s="54">
        <v>24.92</v>
      </c>
      <c r="J1376" s="54">
        <v>5690300</v>
      </c>
      <c r="K1376" s="107">
        <f t="shared" si="132"/>
        <v>-5.6179775280898903E-2</v>
      </c>
      <c r="O1376" s="90">
        <v>45051</v>
      </c>
      <c r="P1376" s="54">
        <v>3.1</v>
      </c>
      <c r="Q1376" s="54">
        <v>2770500</v>
      </c>
      <c r="R1376" s="107">
        <f t="shared" si="128"/>
        <v>1.2903225806451646E-2</v>
      </c>
      <c r="W1376" s="90">
        <v>43266</v>
      </c>
      <c r="X1376" s="54">
        <v>27.669630000000002</v>
      </c>
      <c r="Y1376" s="54">
        <v>1365010</v>
      </c>
      <c r="Z1376" s="107">
        <f t="shared" si="129"/>
        <v>2.6845570396134555E-2</v>
      </c>
      <c r="AE1376" s="90">
        <v>43266</v>
      </c>
      <c r="AF1376" s="54">
        <v>35.822001999999998</v>
      </c>
      <c r="AG1376" s="54">
        <v>12891600</v>
      </c>
      <c r="AH1376" s="107">
        <f t="shared" si="130"/>
        <v>-7.7139742217635643E-4</v>
      </c>
      <c r="AL1376" s="10">
        <v>43633</v>
      </c>
      <c r="AM1376">
        <v>2889.669922</v>
      </c>
      <c r="AN1376">
        <v>2828400000</v>
      </c>
      <c r="AO1376" s="107">
        <f t="shared" si="131"/>
        <v>9.7173998269550754E-3</v>
      </c>
    </row>
    <row r="1377" spans="1:41" x14ac:dyDescent="0.15">
      <c r="A1377" s="10">
        <v>43634</v>
      </c>
      <c r="B1377" s="9">
        <v>95.068496999999994</v>
      </c>
      <c r="C1377">
        <v>77914000</v>
      </c>
      <c r="D1377" s="107">
        <f t="shared" si="127"/>
        <v>3.9024704471766203E-3</v>
      </c>
      <c r="H1377" s="90">
        <v>43909</v>
      </c>
      <c r="I1377" s="54">
        <v>23.52</v>
      </c>
      <c r="J1377" s="54">
        <v>5622100</v>
      </c>
      <c r="K1377" s="107">
        <f t="shared" si="132"/>
        <v>0.15816326530612246</v>
      </c>
      <c r="O1377" s="90">
        <v>45054</v>
      </c>
      <c r="P1377" s="54">
        <v>3.14</v>
      </c>
      <c r="Q1377" s="54">
        <v>1947800</v>
      </c>
      <c r="R1377" s="107">
        <f t="shared" si="128"/>
        <v>6.3694267515923553E-3</v>
      </c>
      <c r="W1377" s="90">
        <v>43269</v>
      </c>
      <c r="X1377" s="54">
        <v>28.412437000000001</v>
      </c>
      <c r="Y1377" s="54">
        <v>1058370</v>
      </c>
      <c r="Z1377" s="107">
        <f t="shared" si="129"/>
        <v>-3.2678295071978392E-3</v>
      </c>
      <c r="AE1377" s="90">
        <v>43269</v>
      </c>
      <c r="AF1377" s="54">
        <v>35.794369000000003</v>
      </c>
      <c r="AG1377" s="54">
        <v>10077500</v>
      </c>
      <c r="AH1377" s="107">
        <f t="shared" si="130"/>
        <v>8.2348427485896547E-3</v>
      </c>
      <c r="AL1377" s="10">
        <v>43634</v>
      </c>
      <c r="AM1377">
        <v>2917.75</v>
      </c>
      <c r="AN1377">
        <v>3441540000</v>
      </c>
      <c r="AO1377" s="107">
        <f t="shared" si="131"/>
        <v>2.9851635678177502E-3</v>
      </c>
    </row>
    <row r="1378" spans="1:41" x14ac:dyDescent="0.15">
      <c r="A1378" s="10">
        <v>43635</v>
      </c>
      <c r="B1378" s="9">
        <v>95.439498999999998</v>
      </c>
      <c r="C1378">
        <v>57906000</v>
      </c>
      <c r="D1378" s="107">
        <f t="shared" si="127"/>
        <v>4.9245962617636696E-3</v>
      </c>
      <c r="H1378" s="90">
        <v>43910</v>
      </c>
      <c r="I1378" s="54">
        <v>27.24</v>
      </c>
      <c r="J1378" s="54">
        <v>7193000</v>
      </c>
      <c r="K1378" s="107">
        <f t="shared" si="132"/>
        <v>0.11747433920704853</v>
      </c>
      <c r="O1378" s="90">
        <v>45055</v>
      </c>
      <c r="P1378" s="54">
        <v>3.16</v>
      </c>
      <c r="Q1378" s="54">
        <v>2210800</v>
      </c>
      <c r="R1378" s="107">
        <f t="shared" si="128"/>
        <v>3.7974683544303778E-2</v>
      </c>
      <c r="W1378" s="90">
        <v>43270</v>
      </c>
      <c r="X1378" s="54">
        <v>28.319590000000002</v>
      </c>
      <c r="Y1378" s="54">
        <v>851570</v>
      </c>
      <c r="Z1378" s="107">
        <f t="shared" si="129"/>
        <v>-2.2950897241097112E-2</v>
      </c>
      <c r="AE1378" s="90">
        <v>43270</v>
      </c>
      <c r="AF1378" s="54">
        <v>36.089129999999997</v>
      </c>
      <c r="AG1378" s="54">
        <v>7190200</v>
      </c>
      <c r="AH1378" s="107">
        <f t="shared" si="130"/>
        <v>2.0416396848579321E-3</v>
      </c>
      <c r="AL1378" s="10">
        <v>43635</v>
      </c>
      <c r="AM1378">
        <v>2926.459961</v>
      </c>
      <c r="AN1378">
        <v>3300220000</v>
      </c>
      <c r="AO1378" s="107">
        <f t="shared" si="131"/>
        <v>9.4721852919279481E-3</v>
      </c>
    </row>
    <row r="1379" spans="1:41" x14ac:dyDescent="0.15">
      <c r="A1379" s="10">
        <v>43636</v>
      </c>
      <c r="B1379" s="9">
        <v>95.909499999999994</v>
      </c>
      <c r="C1379">
        <v>64344000</v>
      </c>
      <c r="D1379" s="107">
        <f t="shared" si="127"/>
        <v>-3.5919069539512849E-3</v>
      </c>
      <c r="H1379" s="90">
        <v>43913</v>
      </c>
      <c r="I1379" s="54">
        <v>30.440000999999999</v>
      </c>
      <c r="J1379" s="54">
        <v>4618700</v>
      </c>
      <c r="K1379" s="107">
        <f t="shared" si="132"/>
        <v>0.42838365872589823</v>
      </c>
      <c r="O1379" s="90">
        <v>45056</v>
      </c>
      <c r="P1379" s="54">
        <v>3.28</v>
      </c>
      <c r="Q1379" s="54">
        <v>2496600</v>
      </c>
      <c r="R1379" s="107">
        <f t="shared" si="128"/>
        <v>-2.4390243902438935E-2</v>
      </c>
      <c r="W1379" s="90">
        <v>43271</v>
      </c>
      <c r="X1379" s="54">
        <v>27.669630000000002</v>
      </c>
      <c r="Y1379" s="54">
        <v>1071080</v>
      </c>
      <c r="Z1379" s="107">
        <f t="shared" si="129"/>
        <v>-3.0201307353947437E-2</v>
      </c>
      <c r="AE1379" s="90">
        <v>43271</v>
      </c>
      <c r="AF1379" s="54">
        <v>36.162810999999998</v>
      </c>
      <c r="AG1379" s="54">
        <v>5750500</v>
      </c>
      <c r="AH1379" s="107">
        <f t="shared" si="130"/>
        <v>-3.1839587912565803E-2</v>
      </c>
      <c r="AL1379" s="10">
        <v>43636</v>
      </c>
      <c r="AM1379">
        <v>2954.179932</v>
      </c>
      <c r="AN1379">
        <v>3943060000</v>
      </c>
      <c r="AO1379" s="107">
        <f t="shared" si="131"/>
        <v>-1.2592228928592908E-3</v>
      </c>
    </row>
    <row r="1380" spans="1:41" x14ac:dyDescent="0.15">
      <c r="A1380" s="10">
        <v>43637</v>
      </c>
      <c r="B1380" s="9">
        <v>95.565002000000007</v>
      </c>
      <c r="C1380">
        <v>78672000</v>
      </c>
      <c r="D1380" s="107">
        <f t="shared" si="127"/>
        <v>1.3603097083594307E-3</v>
      </c>
      <c r="H1380" s="90">
        <v>43914</v>
      </c>
      <c r="I1380" s="54">
        <v>43.48</v>
      </c>
      <c r="J1380" s="54">
        <v>7121700</v>
      </c>
      <c r="K1380" s="107">
        <f t="shared" si="132"/>
        <v>0.18054282428702861</v>
      </c>
      <c r="O1380" s="90">
        <v>45057</v>
      </c>
      <c r="P1380" s="54">
        <v>3.2</v>
      </c>
      <c r="Q1380" s="54">
        <v>1582600</v>
      </c>
      <c r="R1380" s="107">
        <f t="shared" si="128"/>
        <v>-8.4374999999999978E-2</v>
      </c>
      <c r="W1380" s="90">
        <v>43272</v>
      </c>
      <c r="X1380" s="54">
        <v>26.833970999999998</v>
      </c>
      <c r="Y1380" s="54">
        <v>1075490</v>
      </c>
      <c r="Z1380" s="107">
        <f t="shared" si="129"/>
        <v>3.4601662199009731E-3</v>
      </c>
      <c r="AE1380" s="90">
        <v>43272</v>
      </c>
      <c r="AF1380" s="54">
        <v>35.011401999999997</v>
      </c>
      <c r="AG1380" s="54">
        <v>11587300</v>
      </c>
      <c r="AH1380" s="107">
        <f t="shared" si="130"/>
        <v>2.105371273049883E-3</v>
      </c>
      <c r="AL1380" s="10">
        <v>43637</v>
      </c>
      <c r="AM1380">
        <v>2950.459961</v>
      </c>
      <c r="AN1380">
        <v>5003540000</v>
      </c>
      <c r="AO1380" s="107">
        <f t="shared" si="131"/>
        <v>-1.7318869151060623E-3</v>
      </c>
    </row>
    <row r="1381" spans="1:41" x14ac:dyDescent="0.15">
      <c r="A1381" s="10">
        <v>43640</v>
      </c>
      <c r="B1381" s="9">
        <v>95.694999999999993</v>
      </c>
      <c r="C1381">
        <v>45660000</v>
      </c>
      <c r="D1381" s="107">
        <f t="shared" si="127"/>
        <v>-1.861645854015348E-2</v>
      </c>
      <c r="H1381" s="90">
        <v>43915</v>
      </c>
      <c r="I1381" s="54">
        <v>51.330002</v>
      </c>
      <c r="J1381" s="54">
        <v>9181300</v>
      </c>
      <c r="K1381" s="107">
        <f t="shared" si="132"/>
        <v>7.3056689146437259E-2</v>
      </c>
      <c r="O1381" s="90">
        <v>45058</v>
      </c>
      <c r="P1381" s="54">
        <v>2.93</v>
      </c>
      <c r="Q1381" s="54">
        <v>3244000</v>
      </c>
      <c r="R1381" s="107">
        <f t="shared" si="128"/>
        <v>4.778156996587013E-2</v>
      </c>
      <c r="W1381" s="90">
        <v>43273</v>
      </c>
      <c r="X1381" s="54">
        <v>26.926821</v>
      </c>
      <c r="Y1381" s="54">
        <v>1297350</v>
      </c>
      <c r="Z1381" s="107">
        <f t="shared" si="129"/>
        <v>-3.7931065089339744E-2</v>
      </c>
      <c r="AE1381" s="90">
        <v>43273</v>
      </c>
      <c r="AF1381" s="54">
        <v>35.085113999999997</v>
      </c>
      <c r="AG1381" s="54">
        <v>11808400</v>
      </c>
      <c r="AH1381" s="107">
        <f t="shared" si="130"/>
        <v>-2.5728404359752099E-2</v>
      </c>
      <c r="AL1381" s="10">
        <v>43640</v>
      </c>
      <c r="AM1381">
        <v>2945.3500979999999</v>
      </c>
      <c r="AN1381">
        <v>3136960000</v>
      </c>
      <c r="AO1381" s="107">
        <f t="shared" si="131"/>
        <v>-9.4963973956755376E-3</v>
      </c>
    </row>
    <row r="1382" spans="1:41" x14ac:dyDescent="0.15">
      <c r="A1382" s="10">
        <v>43641</v>
      </c>
      <c r="B1382" s="9">
        <v>93.913498000000004</v>
      </c>
      <c r="C1382">
        <v>60246000</v>
      </c>
      <c r="D1382" s="107">
        <f t="shared" si="127"/>
        <v>1.0413881080225451E-2</v>
      </c>
      <c r="H1382" s="90">
        <v>43916</v>
      </c>
      <c r="I1382" s="54">
        <v>55.080002</v>
      </c>
      <c r="J1382" s="54">
        <v>6164900</v>
      </c>
      <c r="K1382" s="107">
        <f t="shared" si="132"/>
        <v>-0.15940455121987829</v>
      </c>
      <c r="O1382" s="90">
        <v>45061</v>
      </c>
      <c r="P1382" s="54">
        <v>3.07</v>
      </c>
      <c r="Q1382" s="54">
        <v>2043400</v>
      </c>
      <c r="R1382" s="107">
        <f t="shared" si="128"/>
        <v>-8.4690553745928265E-2</v>
      </c>
      <c r="W1382" s="90">
        <v>43276</v>
      </c>
      <c r="X1382" s="54">
        <v>25.905457999999999</v>
      </c>
      <c r="Y1382" s="54">
        <v>965280</v>
      </c>
      <c r="Z1382" s="107">
        <f t="shared" si="129"/>
        <v>-1.4336901513186895E-2</v>
      </c>
      <c r="AE1382" s="90">
        <v>43276</v>
      </c>
      <c r="AF1382" s="54">
        <v>34.182429999999997</v>
      </c>
      <c r="AG1382" s="54">
        <v>13382600</v>
      </c>
      <c r="AH1382" s="107">
        <f t="shared" si="130"/>
        <v>-1.0782439984518E-3</v>
      </c>
      <c r="AL1382" s="10">
        <v>43641</v>
      </c>
      <c r="AM1382">
        <v>2917.3798830000001</v>
      </c>
      <c r="AN1382">
        <v>3579430000</v>
      </c>
      <c r="AO1382" s="107">
        <f t="shared" si="131"/>
        <v>-1.2339339216592693E-3</v>
      </c>
    </row>
    <row r="1383" spans="1:41" x14ac:dyDescent="0.15">
      <c r="A1383" s="10">
        <v>43642</v>
      </c>
      <c r="B1383" s="9">
        <v>94.891502000000003</v>
      </c>
      <c r="C1383">
        <v>48838000</v>
      </c>
      <c r="D1383" s="107">
        <f t="shared" si="127"/>
        <v>3.3985656587036672E-3</v>
      </c>
      <c r="H1383" s="90">
        <v>43917</v>
      </c>
      <c r="I1383" s="54">
        <v>46.299999</v>
      </c>
      <c r="J1383" s="54">
        <v>5310700</v>
      </c>
      <c r="K1383" s="107">
        <f t="shared" si="132"/>
        <v>0.12332611497464629</v>
      </c>
      <c r="O1383" s="90">
        <v>45062</v>
      </c>
      <c r="P1383" s="54">
        <v>2.81</v>
      </c>
      <c r="Q1383" s="54">
        <v>2684300</v>
      </c>
      <c r="R1383" s="107">
        <f t="shared" si="128"/>
        <v>7.4733096085409345E-2</v>
      </c>
      <c r="W1383" s="90">
        <v>43277</v>
      </c>
      <c r="X1383" s="54">
        <v>25.534054000000001</v>
      </c>
      <c r="Y1383" s="54">
        <v>1034870</v>
      </c>
      <c r="Z1383" s="107">
        <f t="shared" si="129"/>
        <v>-1.8181797532033195E-2</v>
      </c>
      <c r="AE1383" s="90">
        <v>43277</v>
      </c>
      <c r="AF1383" s="54">
        <v>34.145572999999999</v>
      </c>
      <c r="AG1383" s="54">
        <v>12451300</v>
      </c>
      <c r="AH1383" s="107">
        <f t="shared" si="130"/>
        <v>-2.0771418889353521E-2</v>
      </c>
      <c r="AL1383" s="10">
        <v>43642</v>
      </c>
      <c r="AM1383">
        <v>2913.780029</v>
      </c>
      <c r="AN1383">
        <v>3511350000</v>
      </c>
      <c r="AO1383" s="107">
        <f t="shared" si="131"/>
        <v>3.8231756993074573E-3</v>
      </c>
    </row>
    <row r="1384" spans="1:41" x14ac:dyDescent="0.15">
      <c r="A1384" s="10">
        <v>43643</v>
      </c>
      <c r="B1384" s="9">
        <v>95.213997000000006</v>
      </c>
      <c r="C1384">
        <v>42834000</v>
      </c>
      <c r="D1384" s="107">
        <f t="shared" si="127"/>
        <v>-5.5926021044994112E-3</v>
      </c>
      <c r="H1384" s="90">
        <v>43920</v>
      </c>
      <c r="I1384" s="54">
        <v>52.009998000000003</v>
      </c>
      <c r="J1384" s="54">
        <v>4150200</v>
      </c>
      <c r="K1384" s="107">
        <f t="shared" si="132"/>
        <v>2.7494732839635994E-2</v>
      </c>
      <c r="O1384" s="90">
        <v>45063</v>
      </c>
      <c r="P1384" s="54">
        <v>3.02</v>
      </c>
      <c r="Q1384" s="54">
        <v>3129700</v>
      </c>
      <c r="R1384" s="107">
        <f t="shared" si="128"/>
        <v>3.6423841059602502E-2</v>
      </c>
      <c r="W1384" s="90">
        <v>43278</v>
      </c>
      <c r="X1384" s="54">
        <v>25.069799</v>
      </c>
      <c r="Y1384" s="54">
        <v>855400</v>
      </c>
      <c r="Z1384" s="107">
        <f t="shared" si="129"/>
        <v>-1.4814717900211272E-2</v>
      </c>
      <c r="AE1384" s="90">
        <v>43278</v>
      </c>
      <c r="AF1384" s="54">
        <v>33.436321</v>
      </c>
      <c r="AG1384" s="54">
        <v>9898300</v>
      </c>
      <c r="AH1384" s="107">
        <f t="shared" si="130"/>
        <v>-4.4079012161655218E-3</v>
      </c>
      <c r="AL1384" s="10">
        <v>43643</v>
      </c>
      <c r="AM1384">
        <v>2924.919922</v>
      </c>
      <c r="AN1384">
        <v>3162500000</v>
      </c>
      <c r="AO1384" s="107">
        <f t="shared" si="131"/>
        <v>5.7574526650578939E-3</v>
      </c>
    </row>
    <row r="1385" spans="1:41" x14ac:dyDescent="0.15">
      <c r="A1385" s="10">
        <v>43644</v>
      </c>
      <c r="B1385" s="9">
        <v>94.681503000000006</v>
      </c>
      <c r="C1385">
        <v>60748000</v>
      </c>
      <c r="D1385" s="107">
        <f t="shared" si="127"/>
        <v>1.5082079970783813E-2</v>
      </c>
      <c r="H1385" s="90">
        <v>43921</v>
      </c>
      <c r="I1385" s="54">
        <v>53.439999</v>
      </c>
      <c r="J1385" s="54">
        <v>5578800</v>
      </c>
      <c r="K1385" s="107">
        <f t="shared" si="132"/>
        <v>-9.8053856625259339E-2</v>
      </c>
      <c r="O1385" s="90">
        <v>45064</v>
      </c>
      <c r="P1385" s="54">
        <v>3.13</v>
      </c>
      <c r="Q1385" s="54">
        <v>2159100</v>
      </c>
      <c r="R1385" s="107">
        <f t="shared" si="128"/>
        <v>-2.5559105431309903E-2</v>
      </c>
      <c r="W1385" s="90">
        <v>43279</v>
      </c>
      <c r="X1385" s="54">
        <v>24.698397</v>
      </c>
      <c r="Y1385" s="54">
        <v>636140</v>
      </c>
      <c r="Z1385" s="107">
        <f t="shared" si="129"/>
        <v>-4.135341253118574E-2</v>
      </c>
      <c r="AE1385" s="90">
        <v>43279</v>
      </c>
      <c r="AF1385" s="54">
        <v>33.288936999999997</v>
      </c>
      <c r="AG1385" s="54">
        <v>11381100</v>
      </c>
      <c r="AH1385" s="107">
        <f t="shared" si="130"/>
        <v>3.3206827841936182E-3</v>
      </c>
      <c r="AL1385" s="10">
        <v>43644</v>
      </c>
      <c r="AM1385">
        <v>2941.76001</v>
      </c>
      <c r="AN1385">
        <v>5422650000</v>
      </c>
      <c r="AO1385" s="107">
        <f t="shared" si="131"/>
        <v>7.6723009094137318E-3</v>
      </c>
    </row>
    <row r="1386" spans="1:41" x14ac:dyDescent="0.15">
      <c r="A1386" s="10">
        <v>43647</v>
      </c>
      <c r="B1386" s="9">
        <v>96.109497000000005</v>
      </c>
      <c r="C1386">
        <v>63842000</v>
      </c>
      <c r="D1386" s="107">
        <f t="shared" si="127"/>
        <v>6.3053394192666978E-3</v>
      </c>
      <c r="H1386" s="90">
        <v>43922</v>
      </c>
      <c r="I1386" s="54">
        <v>48.200001</v>
      </c>
      <c r="J1386" s="54">
        <v>5212600</v>
      </c>
      <c r="K1386" s="107">
        <f t="shared" si="132"/>
        <v>-1.9916991288029262E-2</v>
      </c>
      <c r="O1386" s="90">
        <v>45065</v>
      </c>
      <c r="P1386" s="54">
        <v>3.05</v>
      </c>
      <c r="Q1386" s="54">
        <v>2596200</v>
      </c>
      <c r="R1386" s="107">
        <f t="shared" si="128"/>
        <v>7.8688524590164066E-2</v>
      </c>
      <c r="W1386" s="90">
        <v>43280</v>
      </c>
      <c r="X1386" s="54">
        <v>23.677033999999999</v>
      </c>
      <c r="Y1386" s="54">
        <v>572240</v>
      </c>
      <c r="Z1386" s="107">
        <f t="shared" si="129"/>
        <v>3.9215215892329791E-3</v>
      </c>
      <c r="AE1386" s="90">
        <v>43280</v>
      </c>
      <c r="AF1386" s="54">
        <v>33.399478999999999</v>
      </c>
      <c r="AG1386" s="54">
        <v>6335800</v>
      </c>
      <c r="AH1386" s="107">
        <f t="shared" si="130"/>
        <v>1.130733206946144E-2</v>
      </c>
      <c r="AL1386" s="10">
        <v>43647</v>
      </c>
      <c r="AM1386">
        <v>2964.330078</v>
      </c>
      <c r="AN1386">
        <v>3524860000</v>
      </c>
      <c r="AO1386" s="107">
        <f t="shared" si="131"/>
        <v>2.9281260087796745E-3</v>
      </c>
    </row>
    <row r="1387" spans="1:41" x14ac:dyDescent="0.15">
      <c r="A1387" s="10">
        <v>43648</v>
      </c>
      <c r="B1387" s="9">
        <v>96.715500000000006</v>
      </c>
      <c r="C1387">
        <v>52918000</v>
      </c>
      <c r="D1387" s="107">
        <f t="shared" si="127"/>
        <v>2.4246061903210325E-3</v>
      </c>
      <c r="H1387" s="90">
        <v>43923</v>
      </c>
      <c r="I1387" s="54">
        <v>47.240001999999997</v>
      </c>
      <c r="J1387" s="54">
        <v>3686400</v>
      </c>
      <c r="K1387" s="107">
        <f t="shared" si="132"/>
        <v>7.1761195099018016E-2</v>
      </c>
      <c r="O1387" s="90">
        <v>45068</v>
      </c>
      <c r="P1387" s="54">
        <v>3.29</v>
      </c>
      <c r="Q1387" s="54">
        <v>2560700</v>
      </c>
      <c r="R1387" s="107">
        <f t="shared" si="128"/>
        <v>1.8237082066869359E-2</v>
      </c>
      <c r="W1387" s="90">
        <v>43283</v>
      </c>
      <c r="X1387" s="54">
        <v>23.769884000000001</v>
      </c>
      <c r="Y1387" s="54">
        <v>653270</v>
      </c>
      <c r="Z1387" s="107">
        <f t="shared" si="129"/>
        <v>0</v>
      </c>
      <c r="AE1387" s="90">
        <v>43283</v>
      </c>
      <c r="AF1387" s="54">
        <v>33.777138000000001</v>
      </c>
      <c r="AG1387" s="54">
        <v>6144200</v>
      </c>
      <c r="AH1387" s="107">
        <f t="shared" si="130"/>
        <v>-8.1800891478733817E-4</v>
      </c>
      <c r="AL1387" s="10">
        <v>43648</v>
      </c>
      <c r="AM1387">
        <v>2973.01001</v>
      </c>
      <c r="AN1387">
        <v>3224490000</v>
      </c>
      <c r="AO1387" s="107">
        <f t="shared" si="131"/>
        <v>7.6723784727519284E-3</v>
      </c>
    </row>
    <row r="1388" spans="1:41" x14ac:dyDescent="0.15">
      <c r="A1388" s="10">
        <v>43649</v>
      </c>
      <c r="B1388" s="9">
        <v>96.949996999999996</v>
      </c>
      <c r="C1388">
        <v>33806000</v>
      </c>
      <c r="D1388" s="107">
        <f t="shared" si="127"/>
        <v>2.0165343584281903E-3</v>
      </c>
      <c r="H1388" s="90">
        <v>43924</v>
      </c>
      <c r="I1388" s="54">
        <v>50.630001</v>
      </c>
      <c r="J1388" s="54">
        <v>4818700</v>
      </c>
      <c r="K1388" s="107">
        <f t="shared" si="132"/>
        <v>0.41220617396393089</v>
      </c>
      <c r="O1388" s="90">
        <v>45069</v>
      </c>
      <c r="P1388" s="54">
        <v>3.35</v>
      </c>
      <c r="Q1388" s="54">
        <v>1887700</v>
      </c>
      <c r="R1388" s="107">
        <f t="shared" si="128"/>
        <v>4.4776119402984982E-2</v>
      </c>
      <c r="W1388" s="90">
        <v>43284</v>
      </c>
      <c r="X1388" s="54">
        <v>23.769884000000001</v>
      </c>
      <c r="Y1388" s="54">
        <v>302440</v>
      </c>
      <c r="Z1388" s="107">
        <f t="shared" si="129"/>
        <v>3.906258019601605E-2</v>
      </c>
      <c r="AE1388" s="90">
        <v>43284</v>
      </c>
      <c r="AF1388" s="54">
        <v>33.749507999999999</v>
      </c>
      <c r="AG1388" s="54">
        <v>3704000</v>
      </c>
      <c r="AH1388" s="107">
        <f t="shared" si="130"/>
        <v>1.0643769977328299E-2</v>
      </c>
      <c r="AL1388" s="10">
        <v>43649</v>
      </c>
      <c r="AM1388">
        <v>2995.820068</v>
      </c>
      <c r="AN1388">
        <v>1963570000</v>
      </c>
      <c r="AO1388" s="107">
        <f t="shared" si="131"/>
        <v>-1.8059015151773439E-3</v>
      </c>
    </row>
    <row r="1389" spans="1:41" x14ac:dyDescent="0.15">
      <c r="A1389" s="10">
        <v>43651</v>
      </c>
      <c r="B1389" s="9">
        <v>97.145499999999998</v>
      </c>
      <c r="C1389">
        <v>52568000</v>
      </c>
      <c r="D1389" s="107">
        <f t="shared" si="127"/>
        <v>4.8432197065226834E-3</v>
      </c>
      <c r="H1389" s="90">
        <v>43927</v>
      </c>
      <c r="I1389" s="54">
        <v>71.5</v>
      </c>
      <c r="J1389" s="54">
        <v>11242700</v>
      </c>
      <c r="K1389" s="107">
        <f t="shared" si="132"/>
        <v>8.3496517482517518E-2</v>
      </c>
      <c r="O1389" s="90">
        <v>45070</v>
      </c>
      <c r="P1389" s="54">
        <v>3.5</v>
      </c>
      <c r="Q1389" s="54">
        <v>2554700</v>
      </c>
      <c r="R1389" s="107">
        <f t="shared" si="128"/>
        <v>-1.1428571428571455E-2</v>
      </c>
      <c r="W1389" s="90">
        <v>43286</v>
      </c>
      <c r="X1389" s="54">
        <v>24.698397</v>
      </c>
      <c r="Y1389" s="54">
        <v>532950</v>
      </c>
      <c r="Z1389" s="107">
        <f t="shared" si="129"/>
        <v>1.5037494133728568E-2</v>
      </c>
      <c r="AE1389" s="90">
        <v>43286</v>
      </c>
      <c r="AF1389" s="54">
        <v>34.108730000000001</v>
      </c>
      <c r="AG1389" s="54">
        <v>4653800</v>
      </c>
      <c r="AH1389" s="107">
        <f t="shared" si="130"/>
        <v>9.7218805859966562E-3</v>
      </c>
      <c r="AL1389" s="10">
        <v>43651</v>
      </c>
      <c r="AM1389">
        <v>2990.4099120000001</v>
      </c>
      <c r="AN1389">
        <v>2434680000</v>
      </c>
      <c r="AO1389" s="107">
        <f t="shared" si="131"/>
        <v>-4.8354444459185464E-3</v>
      </c>
    </row>
    <row r="1390" spans="1:41" x14ac:dyDescent="0.15">
      <c r="A1390" s="10">
        <v>43654</v>
      </c>
      <c r="B1390" s="9">
        <v>97.615996999999993</v>
      </c>
      <c r="C1390">
        <v>57668000</v>
      </c>
      <c r="D1390" s="107">
        <f t="shared" si="127"/>
        <v>1.8429397386578117E-2</v>
      </c>
      <c r="H1390" s="90">
        <v>43928</v>
      </c>
      <c r="I1390" s="54">
        <v>77.470000999999996</v>
      </c>
      <c r="J1390" s="54">
        <v>8401700</v>
      </c>
      <c r="K1390" s="107">
        <f t="shared" si="132"/>
        <v>3.8724150784508193E-3</v>
      </c>
      <c r="O1390" s="90">
        <v>45071</v>
      </c>
      <c r="P1390" s="54">
        <v>3.46</v>
      </c>
      <c r="Q1390" s="54">
        <v>2849200</v>
      </c>
      <c r="R1390" s="107">
        <f t="shared" si="128"/>
        <v>1.1560693641618602E-2</v>
      </c>
      <c r="W1390" s="90">
        <v>43287</v>
      </c>
      <c r="X1390" s="54">
        <v>25.069799</v>
      </c>
      <c r="Y1390" s="54">
        <v>668360</v>
      </c>
      <c r="Z1390" s="107">
        <f t="shared" si="129"/>
        <v>4.4444393032429197E-2</v>
      </c>
      <c r="AE1390" s="90">
        <v>43287</v>
      </c>
      <c r="AF1390" s="54">
        <v>34.440331</v>
      </c>
      <c r="AG1390" s="54">
        <v>4188500</v>
      </c>
      <c r="AH1390" s="107">
        <f t="shared" si="130"/>
        <v>1.3907647983987026E-2</v>
      </c>
      <c r="AL1390" s="10">
        <v>43654</v>
      </c>
      <c r="AM1390">
        <v>2975.9499510000001</v>
      </c>
      <c r="AN1390">
        <v>2922360000</v>
      </c>
      <c r="AO1390" s="107">
        <f t="shared" si="131"/>
        <v>1.2365570861712083E-3</v>
      </c>
    </row>
    <row r="1391" spans="1:41" x14ac:dyDescent="0.15">
      <c r="A1391" s="10">
        <v>43655</v>
      </c>
      <c r="B1391" s="9">
        <v>99.415001000000004</v>
      </c>
      <c r="C1391">
        <v>86914000</v>
      </c>
      <c r="D1391" s="107">
        <f t="shared" si="127"/>
        <v>1.4640627524612704E-2</v>
      </c>
      <c r="H1391" s="90">
        <v>43929</v>
      </c>
      <c r="I1391" s="54">
        <v>77.769997000000004</v>
      </c>
      <c r="J1391" s="54">
        <v>5289700</v>
      </c>
      <c r="K1391" s="107">
        <f t="shared" si="132"/>
        <v>-1.1829742001918886E-2</v>
      </c>
      <c r="O1391" s="90">
        <v>45072</v>
      </c>
      <c r="P1391" s="54">
        <v>3.5</v>
      </c>
      <c r="Q1391" s="54">
        <v>1998000</v>
      </c>
      <c r="R1391" s="107">
        <f t="shared" si="128"/>
        <v>0.10571428571428565</v>
      </c>
      <c r="W1391" s="90">
        <v>43290</v>
      </c>
      <c r="X1391" s="54">
        <v>26.184011000000002</v>
      </c>
      <c r="Y1391" s="54">
        <v>923410</v>
      </c>
      <c r="Z1391" s="107">
        <f t="shared" si="129"/>
        <v>-1.4184305070754966E-2</v>
      </c>
      <c r="AE1391" s="90">
        <v>43290</v>
      </c>
      <c r="AF1391" s="54">
        <v>34.919314999999997</v>
      </c>
      <c r="AG1391" s="54">
        <v>4660700</v>
      </c>
      <c r="AH1391" s="107">
        <f t="shared" si="130"/>
        <v>-2.2949247429395525E-2</v>
      </c>
      <c r="AL1391" s="10">
        <v>43655</v>
      </c>
      <c r="AM1391">
        <v>2979.6298830000001</v>
      </c>
      <c r="AN1391">
        <v>3033330000</v>
      </c>
      <c r="AO1391" s="107">
        <f t="shared" si="131"/>
        <v>4.5106894237709749E-3</v>
      </c>
    </row>
    <row r="1392" spans="1:41" x14ac:dyDescent="0.15">
      <c r="A1392" s="10">
        <v>43656</v>
      </c>
      <c r="B1392" s="9">
        <v>100.870499</v>
      </c>
      <c r="C1392">
        <v>98638000</v>
      </c>
      <c r="D1392" s="107">
        <f t="shared" si="127"/>
        <v>-8.0995138132508027E-3</v>
      </c>
      <c r="H1392" s="90">
        <v>43930</v>
      </c>
      <c r="I1392" s="54">
        <v>76.849997999999999</v>
      </c>
      <c r="J1392" s="54">
        <v>4575600</v>
      </c>
      <c r="K1392" s="107">
        <f t="shared" si="132"/>
        <v>6.0637659352964501E-2</v>
      </c>
      <c r="O1392" s="90">
        <v>45076</v>
      </c>
      <c r="P1392" s="54">
        <v>3.87</v>
      </c>
      <c r="Q1392" s="54">
        <v>3917100</v>
      </c>
      <c r="R1392" s="107">
        <f t="shared" si="128"/>
        <v>-7.2351421188630582E-2</v>
      </c>
      <c r="W1392" s="90">
        <v>43291</v>
      </c>
      <c r="X1392" s="54">
        <v>25.812608999999998</v>
      </c>
      <c r="Y1392" s="54">
        <v>412470</v>
      </c>
      <c r="Z1392" s="107">
        <f t="shared" si="129"/>
        <v>-2.8777021338679765E-2</v>
      </c>
      <c r="AE1392" s="90">
        <v>43291</v>
      </c>
      <c r="AF1392" s="54">
        <v>34.117942999999997</v>
      </c>
      <c r="AG1392" s="54">
        <v>11250700</v>
      </c>
      <c r="AH1392" s="107">
        <f t="shared" si="130"/>
        <v>-1.6197928462450273E-3</v>
      </c>
      <c r="AL1392" s="10">
        <v>43656</v>
      </c>
      <c r="AM1392">
        <v>2993.070068</v>
      </c>
      <c r="AN1392">
        <v>3157800000</v>
      </c>
      <c r="AO1392" s="107">
        <f t="shared" si="131"/>
        <v>2.2852268221607019E-3</v>
      </c>
    </row>
    <row r="1393" spans="1:41" x14ac:dyDescent="0.15">
      <c r="A1393" s="10">
        <v>43657</v>
      </c>
      <c r="B1393" s="9">
        <v>100.05349699999999</v>
      </c>
      <c r="C1393">
        <v>86356000</v>
      </c>
      <c r="D1393" s="107">
        <f t="shared" si="127"/>
        <v>4.9624052620571568E-3</v>
      </c>
      <c r="H1393" s="90">
        <v>43934</v>
      </c>
      <c r="I1393" s="54">
        <v>81.510002</v>
      </c>
      <c r="J1393" s="54">
        <v>3196400</v>
      </c>
      <c r="K1393" s="107">
        <f t="shared" si="132"/>
        <v>5.6066738901564328E-2</v>
      </c>
      <c r="O1393" s="90">
        <v>45077</v>
      </c>
      <c r="P1393" s="54">
        <v>3.59</v>
      </c>
      <c r="Q1393" s="54">
        <v>4353900</v>
      </c>
      <c r="R1393" s="107">
        <f t="shared" si="128"/>
        <v>1.1142061281337101E-2</v>
      </c>
      <c r="W1393" s="90">
        <v>43292</v>
      </c>
      <c r="X1393" s="54">
        <v>25.069799</v>
      </c>
      <c r="Y1393" s="54">
        <v>307040</v>
      </c>
      <c r="Z1393" s="107">
        <f t="shared" si="129"/>
        <v>-2.9629635243585417E-2</v>
      </c>
      <c r="AE1393" s="90">
        <v>43292</v>
      </c>
      <c r="AF1393" s="54">
        <v>34.062679000000003</v>
      </c>
      <c r="AG1393" s="54">
        <v>8442000</v>
      </c>
      <c r="AH1393" s="107">
        <f t="shared" si="130"/>
        <v>1.5413937347676043E-2</v>
      </c>
      <c r="AL1393" s="10">
        <v>43657</v>
      </c>
      <c r="AM1393">
        <v>2999.9099120000001</v>
      </c>
      <c r="AN1393">
        <v>3155710000</v>
      </c>
      <c r="AO1393" s="107">
        <f t="shared" si="131"/>
        <v>4.6201747407672578E-3</v>
      </c>
    </row>
    <row r="1394" spans="1:41" x14ac:dyDescent="0.15">
      <c r="A1394" s="10">
        <v>43658</v>
      </c>
      <c r="B1394" s="9">
        <v>100.550003</v>
      </c>
      <c r="C1394">
        <v>50186000</v>
      </c>
      <c r="D1394" s="107">
        <f t="shared" si="127"/>
        <v>4.9676477881357428E-3</v>
      </c>
      <c r="H1394" s="90">
        <v>43935</v>
      </c>
      <c r="I1394" s="54">
        <v>86.080001999999993</v>
      </c>
      <c r="J1394" s="54">
        <v>4786400</v>
      </c>
      <c r="K1394" s="107">
        <f t="shared" si="132"/>
        <v>-5.8085500509165833E-2</v>
      </c>
      <c r="O1394" s="90">
        <v>45078</v>
      </c>
      <c r="P1394" s="54">
        <v>3.63</v>
      </c>
      <c r="Q1394" s="54">
        <v>2240600</v>
      </c>
      <c r="R1394" s="107">
        <f t="shared" si="128"/>
        <v>8.2644628099173723E-2</v>
      </c>
      <c r="W1394" s="90">
        <v>43293</v>
      </c>
      <c r="X1394" s="54">
        <v>24.326989999999999</v>
      </c>
      <c r="Y1394" s="54">
        <v>477510</v>
      </c>
      <c r="Z1394" s="107">
        <f t="shared" si="129"/>
        <v>0</v>
      </c>
      <c r="AE1394" s="90">
        <v>43293</v>
      </c>
      <c r="AF1394" s="54">
        <v>34.587719</v>
      </c>
      <c r="AG1394" s="54">
        <v>9711500</v>
      </c>
      <c r="AH1394" s="107">
        <f t="shared" si="130"/>
        <v>1.5977636455299926E-3</v>
      </c>
      <c r="AL1394" s="10">
        <v>43658</v>
      </c>
      <c r="AM1394">
        <v>3013.7700199999999</v>
      </c>
      <c r="AN1394">
        <v>2984140000</v>
      </c>
      <c r="AO1394" s="107">
        <f t="shared" si="131"/>
        <v>1.7586909302380604E-4</v>
      </c>
    </row>
    <row r="1395" spans="1:41" x14ac:dyDescent="0.15">
      <c r="A1395" s="10">
        <v>43661</v>
      </c>
      <c r="B1395" s="9">
        <v>101.04949999999999</v>
      </c>
      <c r="C1395">
        <v>59626000</v>
      </c>
      <c r="D1395" s="107">
        <f t="shared" si="127"/>
        <v>-5.4873799474515206E-3</v>
      </c>
      <c r="H1395" s="90">
        <v>43936</v>
      </c>
      <c r="I1395" s="54">
        <v>81.080001999999993</v>
      </c>
      <c r="J1395" s="54">
        <v>3265900</v>
      </c>
      <c r="K1395" s="107">
        <f t="shared" si="132"/>
        <v>2.6887024497113554E-2</v>
      </c>
      <c r="O1395" s="90">
        <v>45079</v>
      </c>
      <c r="P1395" s="54">
        <v>3.93</v>
      </c>
      <c r="Q1395" s="54">
        <v>3158600</v>
      </c>
      <c r="R1395" s="107">
        <f t="shared" si="128"/>
        <v>-0.12595419847328249</v>
      </c>
      <c r="W1395" s="90">
        <v>43294</v>
      </c>
      <c r="X1395" s="54">
        <v>24.326989999999999</v>
      </c>
      <c r="Y1395" s="54">
        <v>346360</v>
      </c>
      <c r="Z1395" s="107">
        <f t="shared" si="129"/>
        <v>3.8168306066637125E-3</v>
      </c>
      <c r="AE1395" s="90">
        <v>43294</v>
      </c>
      <c r="AF1395" s="54">
        <v>34.642982000000003</v>
      </c>
      <c r="AG1395" s="54">
        <v>7785700</v>
      </c>
      <c r="AH1395" s="107">
        <f t="shared" si="130"/>
        <v>3.1905740677864447E-3</v>
      </c>
      <c r="AL1395" s="10">
        <v>43661</v>
      </c>
      <c r="AM1395">
        <v>3014.3000489999999</v>
      </c>
      <c r="AN1395">
        <v>2876100000</v>
      </c>
      <c r="AO1395" s="107">
        <f t="shared" si="131"/>
        <v>-3.4037785997461656E-3</v>
      </c>
    </row>
    <row r="1396" spans="1:41" x14ac:dyDescent="0.15">
      <c r="A1396" s="10">
        <v>43662</v>
      </c>
      <c r="B1396" s="9">
        <v>100.495003</v>
      </c>
      <c r="C1396">
        <v>52364000</v>
      </c>
      <c r="D1396" s="107">
        <f t="shared" si="127"/>
        <v>-8.8910092375438232E-3</v>
      </c>
      <c r="H1396" s="90">
        <v>43937</v>
      </c>
      <c r="I1396" s="54">
        <v>83.260002</v>
      </c>
      <c r="J1396" s="54">
        <v>3398400</v>
      </c>
      <c r="K1396" s="107">
        <f t="shared" si="132"/>
        <v>8.1912080665095255E-2</v>
      </c>
      <c r="O1396" s="90">
        <v>45082</v>
      </c>
      <c r="P1396" s="54">
        <v>3.4350000000000001</v>
      </c>
      <c r="Q1396" s="54">
        <v>3304600</v>
      </c>
      <c r="R1396" s="107">
        <f t="shared" si="128"/>
        <v>7.1324599708879166E-2</v>
      </c>
      <c r="W1396" s="90">
        <v>43297</v>
      </c>
      <c r="X1396" s="54">
        <v>24.419841999999999</v>
      </c>
      <c r="Y1396" s="54">
        <v>371150</v>
      </c>
      <c r="Z1396" s="107">
        <f t="shared" si="129"/>
        <v>3.8022850434495048E-2</v>
      </c>
      <c r="AE1396" s="90">
        <v>43297</v>
      </c>
      <c r="AF1396" s="54">
        <v>34.753512999999998</v>
      </c>
      <c r="AG1396" s="54">
        <v>11576800</v>
      </c>
      <c r="AH1396" s="107">
        <f t="shared" si="130"/>
        <v>2.1202173144339032E-3</v>
      </c>
      <c r="AL1396" s="10">
        <v>43662</v>
      </c>
      <c r="AM1396">
        <v>3004.040039</v>
      </c>
      <c r="AN1396">
        <v>3297030000</v>
      </c>
      <c r="AO1396" s="107">
        <f t="shared" si="131"/>
        <v>-6.5312435071708252E-3</v>
      </c>
    </row>
    <row r="1397" spans="1:41" x14ac:dyDescent="0.15">
      <c r="A1397" s="10">
        <v>43663</v>
      </c>
      <c r="B1397" s="9">
        <v>99.601500999999999</v>
      </c>
      <c r="C1397">
        <v>51176000</v>
      </c>
      <c r="D1397" s="107">
        <f t="shared" si="127"/>
        <v>-7.0933067564915575E-3</v>
      </c>
      <c r="H1397" s="90">
        <v>43938</v>
      </c>
      <c r="I1397" s="54">
        <v>90.080001999999993</v>
      </c>
      <c r="J1397" s="54">
        <v>2687800</v>
      </c>
      <c r="K1397" s="107">
        <f t="shared" si="132"/>
        <v>0.12044846535416398</v>
      </c>
      <c r="O1397" s="90">
        <v>45083</v>
      </c>
      <c r="P1397" s="54">
        <v>3.68</v>
      </c>
      <c r="Q1397" s="54">
        <v>6070800</v>
      </c>
      <c r="R1397" s="107">
        <f t="shared" si="128"/>
        <v>0.27989130434782594</v>
      </c>
      <c r="W1397" s="90">
        <v>43298</v>
      </c>
      <c r="X1397" s="54">
        <v>25.348354</v>
      </c>
      <c r="Y1397" s="54">
        <v>544520</v>
      </c>
      <c r="Z1397" s="107">
        <f t="shared" si="129"/>
        <v>1.0988997549900015E-2</v>
      </c>
      <c r="AE1397" s="90">
        <v>43298</v>
      </c>
      <c r="AF1397" s="54">
        <v>34.827198000000003</v>
      </c>
      <c r="AG1397" s="54">
        <v>9931200</v>
      </c>
      <c r="AH1397" s="107">
        <f t="shared" si="130"/>
        <v>3.7033987058043838E-3</v>
      </c>
      <c r="AL1397" s="10">
        <v>43663</v>
      </c>
      <c r="AM1397">
        <v>2984.419922</v>
      </c>
      <c r="AN1397">
        <v>3185650000</v>
      </c>
      <c r="AO1397" s="107">
        <f t="shared" si="131"/>
        <v>3.5819976006714604E-3</v>
      </c>
    </row>
    <row r="1398" spans="1:41" x14ac:dyDescent="0.15">
      <c r="A1398" s="10">
        <v>43664</v>
      </c>
      <c r="B1398" s="9">
        <v>98.894997000000004</v>
      </c>
      <c r="C1398">
        <v>69738000</v>
      </c>
      <c r="D1398" s="107">
        <f t="shared" si="127"/>
        <v>-6.7647405864221799E-3</v>
      </c>
      <c r="H1398" s="90">
        <v>43941</v>
      </c>
      <c r="I1398" s="54">
        <v>100.93</v>
      </c>
      <c r="J1398" s="54">
        <v>6892200</v>
      </c>
      <c r="K1398" s="107">
        <f t="shared" si="132"/>
        <v>-5.0431031407906501E-2</v>
      </c>
      <c r="O1398" s="90">
        <v>45084</v>
      </c>
      <c r="P1398" s="54">
        <v>4.71</v>
      </c>
      <c r="Q1398" s="54">
        <v>24420700</v>
      </c>
      <c r="R1398" s="107">
        <f t="shared" si="128"/>
        <v>4.0339702760084917E-2</v>
      </c>
      <c r="W1398" s="90">
        <v>43299</v>
      </c>
      <c r="X1398" s="54">
        <v>25.626906999999999</v>
      </c>
      <c r="Y1398" s="54">
        <v>342500</v>
      </c>
      <c r="Z1398" s="107">
        <f t="shared" si="129"/>
        <v>-3.6232620659214509E-3</v>
      </c>
      <c r="AE1398" s="90">
        <v>43299</v>
      </c>
      <c r="AF1398" s="54">
        <v>34.956176999999997</v>
      </c>
      <c r="AG1398" s="54">
        <v>15840300</v>
      </c>
      <c r="AH1398" s="107">
        <f t="shared" si="130"/>
        <v>-0.10118632252033732</v>
      </c>
      <c r="AL1398" s="10">
        <v>43664</v>
      </c>
      <c r="AM1398">
        <v>2995.110107</v>
      </c>
      <c r="AN1398">
        <v>3369820000</v>
      </c>
      <c r="AO1398" s="107">
        <f t="shared" si="131"/>
        <v>-6.1767345236366511E-3</v>
      </c>
    </row>
    <row r="1399" spans="1:41" x14ac:dyDescent="0.15">
      <c r="A1399" s="10">
        <v>43665</v>
      </c>
      <c r="B1399" s="9">
        <v>98.225998000000004</v>
      </c>
      <c r="C1399">
        <v>63712000</v>
      </c>
      <c r="D1399" s="107">
        <f t="shared" si="127"/>
        <v>1.0745668371829664E-2</v>
      </c>
      <c r="H1399" s="90">
        <v>43942</v>
      </c>
      <c r="I1399" s="54">
        <v>95.839995999999999</v>
      </c>
      <c r="J1399" s="54">
        <v>4170800</v>
      </c>
      <c r="K1399" s="107">
        <f t="shared" si="132"/>
        <v>5.5301233526763305E-3</v>
      </c>
      <c r="O1399" s="90">
        <v>45085</v>
      </c>
      <c r="P1399" s="54">
        <v>4.9000000000000004</v>
      </c>
      <c r="Q1399" s="54">
        <v>7170400</v>
      </c>
      <c r="R1399" s="107">
        <f t="shared" si="128"/>
        <v>-8.5714285714285743E-2</v>
      </c>
      <c r="W1399" s="90">
        <v>43300</v>
      </c>
      <c r="X1399" s="54">
        <v>25.534054000000001</v>
      </c>
      <c r="Y1399" s="54">
        <v>301890</v>
      </c>
      <c r="Z1399" s="107">
        <f t="shared" si="129"/>
        <v>-1.4545320535470085E-2</v>
      </c>
      <c r="AE1399" s="90">
        <v>43300</v>
      </c>
      <c r="AF1399" s="54">
        <v>31.419090000000001</v>
      </c>
      <c r="AG1399" s="54">
        <v>50978000</v>
      </c>
      <c r="AH1399" s="107">
        <f t="shared" si="130"/>
        <v>2.638618750574917E-3</v>
      </c>
      <c r="AL1399" s="10">
        <v>43665</v>
      </c>
      <c r="AM1399">
        <v>2976.610107</v>
      </c>
      <c r="AN1399">
        <v>3285890000</v>
      </c>
      <c r="AO1399" s="107">
        <f t="shared" si="131"/>
        <v>2.8286949574616305E-3</v>
      </c>
    </row>
    <row r="1400" spans="1:41" x14ac:dyDescent="0.15">
      <c r="A1400" s="10">
        <v>43668</v>
      </c>
      <c r="B1400" s="9">
        <v>99.281502000000003</v>
      </c>
      <c r="C1400">
        <v>58000000</v>
      </c>
      <c r="D1400" s="107">
        <f t="shared" si="127"/>
        <v>4.4620698828670147E-3</v>
      </c>
      <c r="H1400" s="90">
        <v>43943</v>
      </c>
      <c r="I1400" s="54">
        <v>96.370002999999997</v>
      </c>
      <c r="J1400" s="54">
        <v>2382300</v>
      </c>
      <c r="K1400" s="107">
        <f t="shared" si="132"/>
        <v>8.571125602227081E-2</v>
      </c>
      <c r="O1400" s="90">
        <v>45086</v>
      </c>
      <c r="P1400" s="54">
        <v>4.4800000000000004</v>
      </c>
      <c r="Q1400" s="54">
        <v>4132500</v>
      </c>
      <c r="R1400" s="107">
        <f t="shared" si="128"/>
        <v>-4.4642857142858094E-3</v>
      </c>
      <c r="W1400" s="90">
        <v>43301</v>
      </c>
      <c r="X1400" s="54">
        <v>25.162652999999999</v>
      </c>
      <c r="Y1400" s="54">
        <v>216400</v>
      </c>
      <c r="Z1400" s="107">
        <f t="shared" si="129"/>
        <v>-2.2140352211668546E-2</v>
      </c>
      <c r="AE1400" s="90">
        <v>43301</v>
      </c>
      <c r="AF1400" s="54">
        <v>31.501992999999999</v>
      </c>
      <c r="AG1400" s="54">
        <v>20035000</v>
      </c>
      <c r="AH1400" s="107">
        <f t="shared" si="130"/>
        <v>-1.1988352609944353E-2</v>
      </c>
      <c r="AL1400" s="10">
        <v>43668</v>
      </c>
      <c r="AM1400">
        <v>2985.030029</v>
      </c>
      <c r="AN1400">
        <v>3016200000</v>
      </c>
      <c r="AO1400" s="107">
        <f t="shared" si="131"/>
        <v>6.8474828733455784E-3</v>
      </c>
    </row>
    <row r="1401" spans="1:41" x14ac:dyDescent="0.15">
      <c r="A1401" s="10">
        <v>43669</v>
      </c>
      <c r="B1401" s="9">
        <v>99.724502999999999</v>
      </c>
      <c r="C1401">
        <v>54070000</v>
      </c>
      <c r="D1401" s="107">
        <f t="shared" si="127"/>
        <v>3.1686695896595563E-3</v>
      </c>
      <c r="H1401" s="90">
        <v>43944</v>
      </c>
      <c r="I1401" s="54">
        <v>104.629997</v>
      </c>
      <c r="J1401" s="54">
        <v>3683000</v>
      </c>
      <c r="K1401" s="107">
        <f t="shared" si="132"/>
        <v>0.16993221360791977</v>
      </c>
      <c r="O1401" s="90">
        <v>45089</v>
      </c>
      <c r="P1401" s="54">
        <v>4.46</v>
      </c>
      <c r="Q1401" s="54">
        <v>3785200</v>
      </c>
      <c r="R1401" s="107">
        <f t="shared" si="128"/>
        <v>6.9506726457398971E-2</v>
      </c>
      <c r="W1401" s="90">
        <v>43304</v>
      </c>
      <c r="X1401" s="54">
        <v>24.605543000000001</v>
      </c>
      <c r="Y1401" s="54">
        <v>415990</v>
      </c>
      <c r="Z1401" s="107">
        <f t="shared" si="129"/>
        <v>-1.5094200522215773E-2</v>
      </c>
      <c r="AE1401" s="90">
        <v>43304</v>
      </c>
      <c r="AF1401" s="54">
        <v>31.124336</v>
      </c>
      <c r="AG1401" s="54">
        <v>15380500</v>
      </c>
      <c r="AH1401" s="107">
        <f t="shared" si="130"/>
        <v>-7.9905640396633615E-3</v>
      </c>
      <c r="AL1401" s="10">
        <v>43669</v>
      </c>
      <c r="AM1401">
        <v>3005.469971</v>
      </c>
      <c r="AN1401">
        <v>3333810000</v>
      </c>
      <c r="AO1401" s="107">
        <f t="shared" si="131"/>
        <v>4.6881479888192246E-3</v>
      </c>
    </row>
    <row r="1402" spans="1:41" x14ac:dyDescent="0.15">
      <c r="A1402" s="10">
        <v>43670</v>
      </c>
      <c r="B1402" s="9">
        <v>100.040497</v>
      </c>
      <c r="C1402">
        <v>52626000</v>
      </c>
      <c r="D1402" s="107">
        <f t="shared" si="127"/>
        <v>-1.3489487162383851E-2</v>
      </c>
      <c r="H1402" s="90">
        <v>43945</v>
      </c>
      <c r="I1402" s="54">
        <v>122.410004</v>
      </c>
      <c r="J1402" s="54">
        <v>8395300</v>
      </c>
      <c r="K1402" s="107">
        <f t="shared" si="132"/>
        <v>5.2283259463009379E-2</v>
      </c>
      <c r="O1402" s="90">
        <v>45090</v>
      </c>
      <c r="P1402" s="54">
        <v>4.7699999999999996</v>
      </c>
      <c r="Q1402" s="54">
        <v>3159200</v>
      </c>
      <c r="R1402" s="107">
        <f t="shared" si="128"/>
        <v>-0.12054507337526188</v>
      </c>
      <c r="W1402" s="90">
        <v>43305</v>
      </c>
      <c r="X1402" s="54">
        <v>24.234141999999999</v>
      </c>
      <c r="Y1402" s="54">
        <v>403880</v>
      </c>
      <c r="Z1402" s="107">
        <f t="shared" si="129"/>
        <v>7.6627429186475471E-3</v>
      </c>
      <c r="AE1402" s="90">
        <v>43305</v>
      </c>
      <c r="AF1402" s="54">
        <v>30.875634999999999</v>
      </c>
      <c r="AG1402" s="54">
        <v>10916700</v>
      </c>
      <c r="AH1402" s="107">
        <f t="shared" si="130"/>
        <v>1.103825071128095E-2</v>
      </c>
      <c r="AL1402" s="10">
        <v>43670</v>
      </c>
      <c r="AM1402">
        <v>3019.5600589999999</v>
      </c>
      <c r="AN1402">
        <v>3433220000</v>
      </c>
      <c r="AO1402" s="107">
        <f t="shared" si="131"/>
        <v>-5.2624013728881369E-3</v>
      </c>
    </row>
    <row r="1403" spans="1:41" x14ac:dyDescent="0.15">
      <c r="A1403" s="10">
        <v>43671</v>
      </c>
      <c r="B1403" s="9">
        <v>98.691001999999997</v>
      </c>
      <c r="C1403">
        <v>82730000</v>
      </c>
      <c r="D1403" s="107">
        <f t="shared" si="127"/>
        <v>-1.5589121285849328E-2</v>
      </c>
      <c r="H1403" s="90">
        <v>43948</v>
      </c>
      <c r="I1403" s="54">
        <v>128.80999800000001</v>
      </c>
      <c r="J1403" s="54">
        <v>6847300</v>
      </c>
      <c r="K1403" s="107">
        <f t="shared" si="132"/>
        <v>-3.9826085549663603E-2</v>
      </c>
      <c r="O1403" s="90">
        <v>45091</v>
      </c>
      <c r="P1403" s="54">
        <v>4.1950000000000003</v>
      </c>
      <c r="Q1403" s="54">
        <v>5391900</v>
      </c>
      <c r="R1403" s="107">
        <f t="shared" si="128"/>
        <v>-2.7413587604290912E-2</v>
      </c>
      <c r="W1403" s="90">
        <v>43306</v>
      </c>
      <c r="X1403" s="54">
        <v>24.419841999999999</v>
      </c>
      <c r="Y1403" s="54">
        <v>321790</v>
      </c>
      <c r="Z1403" s="107">
        <f t="shared" si="129"/>
        <v>-2.661597892402412E-2</v>
      </c>
      <c r="AE1403" s="90">
        <v>43306</v>
      </c>
      <c r="AF1403" s="54">
        <v>31.216448</v>
      </c>
      <c r="AG1403" s="54">
        <v>12141500</v>
      </c>
      <c r="AH1403" s="107">
        <f t="shared" si="130"/>
        <v>1.5933971731825425E-2</v>
      </c>
      <c r="AL1403" s="10">
        <v>43671</v>
      </c>
      <c r="AM1403">
        <v>3003.669922</v>
      </c>
      <c r="AN1403">
        <v>3657050000</v>
      </c>
      <c r="AO1403" s="107">
        <f t="shared" si="131"/>
        <v>7.3876909168584248E-3</v>
      </c>
    </row>
    <row r="1404" spans="1:41" x14ac:dyDescent="0.15">
      <c r="A1404" s="10">
        <v>43672</v>
      </c>
      <c r="B1404" s="9">
        <v>97.152495999999999</v>
      </c>
      <c r="C1404">
        <v>98542000</v>
      </c>
      <c r="D1404" s="107">
        <f t="shared" si="127"/>
        <v>-1.5748416798267439E-2</v>
      </c>
      <c r="H1404" s="90">
        <v>43949</v>
      </c>
      <c r="I1404" s="54">
        <v>123.68</v>
      </c>
      <c r="J1404" s="54">
        <v>4776000</v>
      </c>
      <c r="K1404" s="107">
        <f t="shared" si="132"/>
        <v>5.0614505174644053E-2</v>
      </c>
      <c r="O1404" s="90">
        <v>45092</v>
      </c>
      <c r="P1404" s="54">
        <v>4.08</v>
      </c>
      <c r="Q1404" s="54">
        <v>4040500</v>
      </c>
      <c r="R1404" s="107">
        <f t="shared" si="128"/>
        <v>-1.4705882352941346E-2</v>
      </c>
      <c r="W1404" s="90">
        <v>43307</v>
      </c>
      <c r="X1404" s="54">
        <v>23.769884000000001</v>
      </c>
      <c r="Y1404" s="54">
        <v>607330</v>
      </c>
      <c r="Z1404" s="107">
        <f t="shared" si="129"/>
        <v>-2.7343801930207245E-2</v>
      </c>
      <c r="AE1404" s="90">
        <v>43307</v>
      </c>
      <c r="AF1404" s="54">
        <v>31.713850000000001</v>
      </c>
      <c r="AG1404" s="54">
        <v>9728300</v>
      </c>
      <c r="AH1404" s="107">
        <f t="shared" si="130"/>
        <v>-1.800762127587785E-2</v>
      </c>
      <c r="AL1404" s="10">
        <v>43672</v>
      </c>
      <c r="AM1404">
        <v>3025.860107</v>
      </c>
      <c r="AN1404">
        <v>3260170000</v>
      </c>
      <c r="AO1404" s="107">
        <f t="shared" si="131"/>
        <v>-1.6161143698240066E-3</v>
      </c>
    </row>
    <row r="1405" spans="1:41" x14ac:dyDescent="0.15">
      <c r="A1405" s="10">
        <v>43675</v>
      </c>
      <c r="B1405" s="9">
        <v>95.622497999999993</v>
      </c>
      <c r="C1405">
        <v>89864000</v>
      </c>
      <c r="D1405" s="107">
        <f t="shared" si="127"/>
        <v>-7.2786218155480586E-3</v>
      </c>
      <c r="H1405" s="90">
        <v>43950</v>
      </c>
      <c r="I1405" s="54">
        <v>129.94000199999999</v>
      </c>
      <c r="J1405" s="54">
        <v>2869000</v>
      </c>
      <c r="K1405" s="107">
        <f t="shared" si="132"/>
        <v>-4.5405578799359914E-2</v>
      </c>
      <c r="O1405" s="90">
        <v>45093</v>
      </c>
      <c r="P1405" s="54">
        <v>4.0199999999999996</v>
      </c>
      <c r="Q1405" s="54">
        <v>9149800</v>
      </c>
      <c r="R1405" s="107">
        <f t="shared" si="128"/>
        <v>-7.2139303482587014E-2</v>
      </c>
      <c r="W1405" s="90">
        <v>43308</v>
      </c>
      <c r="X1405" s="54">
        <v>23.119924999999999</v>
      </c>
      <c r="Y1405" s="54">
        <v>562700</v>
      </c>
      <c r="Z1405" s="107">
        <f t="shared" si="129"/>
        <v>1.6064411973654824E-2</v>
      </c>
      <c r="AE1405" s="90">
        <v>43308</v>
      </c>
      <c r="AF1405" s="54">
        <v>31.142759000000002</v>
      </c>
      <c r="AG1405" s="54">
        <v>10161300</v>
      </c>
      <c r="AH1405" s="107">
        <f t="shared" si="130"/>
        <v>-4.1408020400505174E-3</v>
      </c>
      <c r="AL1405" s="10">
        <v>43675</v>
      </c>
      <c r="AM1405">
        <v>3020.969971</v>
      </c>
      <c r="AN1405">
        <v>3224490000</v>
      </c>
      <c r="AO1405" s="107">
        <f t="shared" si="131"/>
        <v>-2.5786548938854237E-3</v>
      </c>
    </row>
    <row r="1406" spans="1:41" x14ac:dyDescent="0.15">
      <c r="A1406" s="10">
        <v>43676</v>
      </c>
      <c r="B1406" s="9">
        <v>94.926497999999995</v>
      </c>
      <c r="C1406">
        <v>58218000</v>
      </c>
      <c r="D1406" s="107">
        <f t="shared" si="127"/>
        <v>-1.6723475883414385E-2</v>
      </c>
      <c r="H1406" s="90">
        <v>43951</v>
      </c>
      <c r="I1406" s="54">
        <v>124.040001</v>
      </c>
      <c r="J1406" s="54">
        <v>3211500</v>
      </c>
      <c r="K1406" s="107">
        <f t="shared" si="132"/>
        <v>-1.2415357848957198E-2</v>
      </c>
      <c r="O1406" s="90">
        <v>45097</v>
      </c>
      <c r="P1406" s="54">
        <v>3.73</v>
      </c>
      <c r="Q1406" s="54">
        <v>5582400</v>
      </c>
      <c r="R1406" s="107">
        <f t="shared" si="128"/>
        <v>-2.4128686327077764E-2</v>
      </c>
      <c r="W1406" s="90">
        <v>43311</v>
      </c>
      <c r="X1406" s="54">
        <v>23.491333000000001</v>
      </c>
      <c r="Y1406" s="54">
        <v>655570</v>
      </c>
      <c r="Z1406" s="107">
        <f t="shared" si="129"/>
        <v>-7.9051708134230125E-3</v>
      </c>
      <c r="AE1406" s="90">
        <v>43311</v>
      </c>
      <c r="AF1406" s="54">
        <v>31.013802999999999</v>
      </c>
      <c r="AG1406" s="54">
        <v>10093700</v>
      </c>
      <c r="AH1406" s="107">
        <f t="shared" si="130"/>
        <v>-6.5341228871544921E-3</v>
      </c>
      <c r="AL1406" s="10">
        <v>43676</v>
      </c>
      <c r="AM1406">
        <v>3013.179932</v>
      </c>
      <c r="AN1406">
        <v>3632770000</v>
      </c>
      <c r="AO1406" s="107">
        <f t="shared" si="131"/>
        <v>-1.088552616843852E-2</v>
      </c>
    </row>
    <row r="1407" spans="1:41" x14ac:dyDescent="0.15">
      <c r="A1407" s="10">
        <v>43677</v>
      </c>
      <c r="B1407" s="9">
        <v>93.338997000000006</v>
      </c>
      <c r="C1407">
        <v>89414000</v>
      </c>
      <c r="D1407" s="107">
        <f t="shared" si="127"/>
        <v>-6.1388917646073571E-3</v>
      </c>
      <c r="H1407" s="90">
        <v>43952</v>
      </c>
      <c r="I1407" s="54">
        <v>122.5</v>
      </c>
      <c r="J1407" s="54">
        <v>3723300</v>
      </c>
      <c r="K1407" s="107">
        <f t="shared" si="132"/>
        <v>9.47755183673471E-2</v>
      </c>
      <c r="O1407" s="90">
        <v>45098</v>
      </c>
      <c r="P1407" s="54">
        <v>3.64</v>
      </c>
      <c r="Q1407" s="54">
        <v>3629300</v>
      </c>
      <c r="R1407" s="107">
        <f t="shared" si="128"/>
        <v>-1.098901098901095E-2</v>
      </c>
      <c r="W1407" s="90">
        <v>43312</v>
      </c>
      <c r="X1407" s="54">
        <v>23.305630000000001</v>
      </c>
      <c r="Y1407" s="54">
        <v>569780</v>
      </c>
      <c r="Z1407" s="107">
        <f t="shared" si="129"/>
        <v>-2.7888626053018228E-2</v>
      </c>
      <c r="AE1407" s="90">
        <v>43312</v>
      </c>
      <c r="AF1407" s="54">
        <v>30.811154999999999</v>
      </c>
      <c r="AG1407" s="54">
        <v>9976100</v>
      </c>
      <c r="AH1407" s="107">
        <f t="shared" si="130"/>
        <v>-1.0762076267507692E-2</v>
      </c>
      <c r="AL1407" s="10">
        <v>43677</v>
      </c>
      <c r="AM1407">
        <v>2980.3798830000001</v>
      </c>
      <c r="AN1407">
        <v>4626330000</v>
      </c>
      <c r="AO1407" s="107">
        <f t="shared" si="131"/>
        <v>-8.9987937957103359E-3</v>
      </c>
    </row>
    <row r="1408" spans="1:41" x14ac:dyDescent="0.15">
      <c r="A1408" s="10">
        <v>43678</v>
      </c>
      <c r="B1408" s="9">
        <v>92.765998999999994</v>
      </c>
      <c r="C1408">
        <v>94266000</v>
      </c>
      <c r="D1408" s="107">
        <f t="shared" si="127"/>
        <v>-1.7290774823650601E-2</v>
      </c>
      <c r="H1408" s="90">
        <v>43955</v>
      </c>
      <c r="I1408" s="54">
        <v>134.11000100000001</v>
      </c>
      <c r="J1408" s="54">
        <v>4926300</v>
      </c>
      <c r="K1408" s="107">
        <f t="shared" si="132"/>
        <v>0.23689511418316966</v>
      </c>
      <c r="O1408" s="90">
        <v>45099</v>
      </c>
      <c r="P1408" s="54">
        <v>3.6</v>
      </c>
      <c r="Q1408" s="54">
        <v>2080600</v>
      </c>
      <c r="R1408" s="107">
        <f t="shared" si="128"/>
        <v>2.4999999999999911E-2</v>
      </c>
      <c r="W1408" s="90">
        <v>43313</v>
      </c>
      <c r="X1408" s="54">
        <v>22.655667999999999</v>
      </c>
      <c r="Y1408" s="54">
        <v>526440</v>
      </c>
      <c r="Z1408" s="107">
        <f t="shared" si="129"/>
        <v>0</v>
      </c>
      <c r="AE1408" s="90">
        <v>43313</v>
      </c>
      <c r="AF1408" s="54">
        <v>30.479562999999999</v>
      </c>
      <c r="AG1408" s="54">
        <v>8981800</v>
      </c>
      <c r="AH1408" s="107">
        <f t="shared" si="130"/>
        <v>3.9286980590895748E-3</v>
      </c>
      <c r="AL1408" s="10">
        <v>43678</v>
      </c>
      <c r="AM1408">
        <v>2953.5600589999999</v>
      </c>
      <c r="AN1408">
        <v>4793810000</v>
      </c>
      <c r="AO1408" s="107">
        <f t="shared" si="131"/>
        <v>-7.2827400053895319E-3</v>
      </c>
    </row>
    <row r="1409" spans="1:41" x14ac:dyDescent="0.15">
      <c r="A1409" s="10">
        <v>43679</v>
      </c>
      <c r="B1409" s="9">
        <v>91.162002999999999</v>
      </c>
      <c r="C1409">
        <v>99124000</v>
      </c>
      <c r="D1409" s="107">
        <f t="shared" si="127"/>
        <v>-3.1871864421408103E-2</v>
      </c>
      <c r="H1409" s="90">
        <v>43956</v>
      </c>
      <c r="I1409" s="54">
        <v>165.88000500000001</v>
      </c>
      <c r="J1409" s="54">
        <v>17695300</v>
      </c>
      <c r="K1409" s="107">
        <f t="shared" si="132"/>
        <v>9.0004777851314888E-2</v>
      </c>
      <c r="O1409" s="90">
        <v>45100</v>
      </c>
      <c r="P1409" s="54">
        <v>3.69</v>
      </c>
      <c r="Q1409" s="54">
        <v>4771500</v>
      </c>
      <c r="R1409" s="107">
        <f t="shared" si="128"/>
        <v>2.7100271002711285E-3</v>
      </c>
      <c r="W1409" s="90">
        <v>43314</v>
      </c>
      <c r="X1409" s="54">
        <v>22.655667999999999</v>
      </c>
      <c r="Y1409" s="54">
        <v>350340</v>
      </c>
      <c r="Z1409" s="107">
        <f t="shared" si="129"/>
        <v>1.6393557673956005E-2</v>
      </c>
      <c r="AE1409" s="90">
        <v>43314</v>
      </c>
      <c r="AF1409" s="54">
        <v>30.599308000000001</v>
      </c>
      <c r="AG1409" s="54">
        <v>7235700</v>
      </c>
      <c r="AH1409" s="107">
        <f t="shared" si="130"/>
        <v>1.3244907368493486E-2</v>
      </c>
      <c r="AL1409" s="10">
        <v>43679</v>
      </c>
      <c r="AM1409">
        <v>2932.0500489999999</v>
      </c>
      <c r="AN1409">
        <v>3882810000</v>
      </c>
      <c r="AO1409" s="107">
        <f t="shared" si="131"/>
        <v>-2.9777820139795241E-2</v>
      </c>
    </row>
    <row r="1410" spans="1:41" x14ac:dyDescent="0.15">
      <c r="A1410" s="10">
        <v>43682</v>
      </c>
      <c r="B1410" s="9">
        <v>88.256500000000003</v>
      </c>
      <c r="C1410">
        <v>121164000</v>
      </c>
      <c r="D1410" s="107">
        <f t="shared" si="127"/>
        <v>1.2860265249585057E-2</v>
      </c>
      <c r="H1410" s="90">
        <v>43957</v>
      </c>
      <c r="I1410" s="54">
        <v>180.80999800000001</v>
      </c>
      <c r="J1410" s="54">
        <v>7284100</v>
      </c>
      <c r="K1410" s="107">
        <f t="shared" si="132"/>
        <v>-2.1680211511312608E-2</v>
      </c>
      <c r="O1410" s="90">
        <v>45103</v>
      </c>
      <c r="P1410" s="54">
        <v>3.7</v>
      </c>
      <c r="Q1410" s="54">
        <v>3890900</v>
      </c>
      <c r="R1410" s="107">
        <f t="shared" si="128"/>
        <v>-1.8918918918918948E-2</v>
      </c>
      <c r="W1410" s="90">
        <v>43315</v>
      </c>
      <c r="X1410" s="54">
        <v>23.027075</v>
      </c>
      <c r="Y1410" s="54">
        <v>404410</v>
      </c>
      <c r="Z1410" s="107">
        <f t="shared" si="129"/>
        <v>1.6128969919106062E-2</v>
      </c>
      <c r="AE1410" s="90">
        <v>43315</v>
      </c>
      <c r="AF1410" s="54">
        <v>31.004593</v>
      </c>
      <c r="AG1410" s="54">
        <v>7154100</v>
      </c>
      <c r="AH1410" s="107">
        <f t="shared" si="130"/>
        <v>9.8038055200402319E-3</v>
      </c>
      <c r="AL1410" s="10">
        <v>43682</v>
      </c>
      <c r="AM1410">
        <v>2844.73999</v>
      </c>
      <c r="AN1410">
        <v>4542850000</v>
      </c>
      <c r="AO1410" s="107">
        <f t="shared" si="131"/>
        <v>1.301701741817185E-2</v>
      </c>
    </row>
    <row r="1411" spans="1:41" x14ac:dyDescent="0.15">
      <c r="A1411" s="10">
        <v>43683</v>
      </c>
      <c r="B1411" s="9">
        <v>89.391502000000003</v>
      </c>
      <c r="C1411">
        <v>101406000</v>
      </c>
      <c r="D1411" s="107">
        <f t="shared" ref="D1411:D1474" si="133">B1412/B1411-1</f>
        <v>3.1154639285511099E-3</v>
      </c>
      <c r="H1411" s="90">
        <v>43958</v>
      </c>
      <c r="I1411" s="54">
        <v>176.88999899999999</v>
      </c>
      <c r="J1411" s="54">
        <v>5196800</v>
      </c>
      <c r="K1411" s="107">
        <f t="shared" si="132"/>
        <v>6.309007893657137E-2</v>
      </c>
      <c r="O1411" s="90">
        <v>45104</v>
      </c>
      <c r="P1411" s="54">
        <v>3.63</v>
      </c>
      <c r="Q1411" s="54">
        <v>2129700</v>
      </c>
      <c r="R1411" s="107">
        <f t="shared" ref="R1411:R1474" si="134">P1412/P1411-1</f>
        <v>1.377410468319562E-2</v>
      </c>
      <c r="W1411" s="90">
        <v>43318</v>
      </c>
      <c r="X1411" s="54">
        <v>23.398478000000001</v>
      </c>
      <c r="Y1411" s="54">
        <v>694480</v>
      </c>
      <c r="Z1411" s="107">
        <f t="shared" si="129"/>
        <v>0.13492065595035707</v>
      </c>
      <c r="AE1411" s="90">
        <v>43318</v>
      </c>
      <c r="AF1411" s="54">
        <v>31.308555999999999</v>
      </c>
      <c r="AG1411" s="54">
        <v>8119000</v>
      </c>
      <c r="AH1411" s="107">
        <f t="shared" si="130"/>
        <v>-6.1781833694277699E-3</v>
      </c>
      <c r="AL1411" s="10">
        <v>43683</v>
      </c>
      <c r="AM1411">
        <v>2881.7700199999999</v>
      </c>
      <c r="AN1411">
        <v>4156640000</v>
      </c>
      <c r="AO1411" s="107">
        <f t="shared" si="131"/>
        <v>7.6687590774504599E-4</v>
      </c>
    </row>
    <row r="1412" spans="1:41" x14ac:dyDescent="0.15">
      <c r="A1412" s="10">
        <v>43684</v>
      </c>
      <c r="B1412" s="9">
        <v>89.669998000000007</v>
      </c>
      <c r="C1412">
        <v>90538000</v>
      </c>
      <c r="D1412" s="107">
        <f t="shared" si="133"/>
        <v>2.2019661470272345E-2</v>
      </c>
      <c r="H1412" s="90">
        <v>43959</v>
      </c>
      <c r="I1412" s="54">
        <v>188.050003</v>
      </c>
      <c r="J1412" s="54">
        <v>5521300</v>
      </c>
      <c r="K1412" s="107">
        <f t="shared" si="132"/>
        <v>1.1805376041392535E-2</v>
      </c>
      <c r="O1412" s="90">
        <v>45105</v>
      </c>
      <c r="P1412" s="54">
        <v>3.68</v>
      </c>
      <c r="Q1412" s="54">
        <v>2402900</v>
      </c>
      <c r="R1412" s="107">
        <f t="shared" si="134"/>
        <v>1.0869565217391353E-2</v>
      </c>
      <c r="W1412" s="90">
        <v>43319</v>
      </c>
      <c r="X1412" s="54">
        <v>26.555416000000001</v>
      </c>
      <c r="Y1412" s="54">
        <v>1710340</v>
      </c>
      <c r="Z1412" s="107">
        <f t="shared" ref="Z1412:Z1475" si="135">X1413/X1412-1</f>
        <v>5.9440605261088741E-2</v>
      </c>
      <c r="AE1412" s="90">
        <v>43319</v>
      </c>
      <c r="AF1412" s="54">
        <v>31.115126</v>
      </c>
      <c r="AG1412" s="54">
        <v>5722300</v>
      </c>
      <c r="AH1412" s="107">
        <f t="shared" ref="AH1412:AH1475" si="136">AF1413/AF1412-1</f>
        <v>1.7764671754822992E-3</v>
      </c>
      <c r="AL1412" s="10">
        <v>43684</v>
      </c>
      <c r="AM1412">
        <v>2883.9799800000001</v>
      </c>
      <c r="AN1412">
        <v>4512720000</v>
      </c>
      <c r="AO1412" s="107">
        <f t="shared" ref="AO1412:AO1475" si="137">AM1413/AM1412-1</f>
        <v>1.8762303613494513E-2</v>
      </c>
    </row>
    <row r="1413" spans="1:41" x14ac:dyDescent="0.15">
      <c r="A1413" s="10">
        <v>43685</v>
      </c>
      <c r="B1413" s="9">
        <v>91.644501000000005</v>
      </c>
      <c r="C1413">
        <v>74024000</v>
      </c>
      <c r="D1413" s="107">
        <f t="shared" si="133"/>
        <v>-1.3808826347366021E-2</v>
      </c>
      <c r="H1413" s="90">
        <v>43962</v>
      </c>
      <c r="I1413" s="54">
        <v>190.270004</v>
      </c>
      <c r="J1413" s="54">
        <v>2598400</v>
      </c>
      <c r="K1413" s="107">
        <f t="shared" ref="K1413:K1476" si="138">I1414/I1413-1</f>
        <v>-3.4740105434590829E-2</v>
      </c>
      <c r="O1413" s="90">
        <v>45106</v>
      </c>
      <c r="P1413" s="54">
        <v>3.72</v>
      </c>
      <c r="Q1413" s="54">
        <v>2119400</v>
      </c>
      <c r="R1413" s="107">
        <f t="shared" si="134"/>
        <v>3.4946236559139754E-2</v>
      </c>
      <c r="W1413" s="90">
        <v>43320</v>
      </c>
      <c r="X1413" s="54">
        <v>28.133886</v>
      </c>
      <c r="Y1413" s="54">
        <v>759540</v>
      </c>
      <c r="Z1413" s="107">
        <f t="shared" si="135"/>
        <v>0</v>
      </c>
      <c r="AE1413" s="90">
        <v>43320</v>
      </c>
      <c r="AF1413" s="54">
        <v>31.170400999999998</v>
      </c>
      <c r="AG1413" s="54">
        <v>5504300</v>
      </c>
      <c r="AH1413" s="107">
        <f t="shared" si="136"/>
        <v>9.1604532132905092E-3</v>
      </c>
      <c r="AL1413" s="10">
        <v>43685</v>
      </c>
      <c r="AM1413">
        <v>2938.0900879999999</v>
      </c>
      <c r="AN1413">
        <v>4118530000</v>
      </c>
      <c r="AO1413" s="107">
        <f t="shared" si="137"/>
        <v>-6.6166065089015014E-3</v>
      </c>
    </row>
    <row r="1414" spans="1:41" x14ac:dyDescent="0.15">
      <c r="A1414" s="10">
        <v>43686</v>
      </c>
      <c r="B1414" s="9">
        <v>90.378997999999996</v>
      </c>
      <c r="C1414">
        <v>57596000</v>
      </c>
      <c r="D1414" s="107">
        <f t="shared" si="133"/>
        <v>-1.253605400670621E-2</v>
      </c>
      <c r="H1414" s="90">
        <v>43963</v>
      </c>
      <c r="I1414" s="54">
        <v>183.66000399999999</v>
      </c>
      <c r="J1414" s="54">
        <v>3203800</v>
      </c>
      <c r="K1414" s="107">
        <f t="shared" si="138"/>
        <v>-4.3559837883910824E-4</v>
      </c>
      <c r="O1414" s="90">
        <v>45107</v>
      </c>
      <c r="P1414" s="54">
        <v>3.85</v>
      </c>
      <c r="Q1414" s="54">
        <v>2636500</v>
      </c>
      <c r="R1414" s="107">
        <f t="shared" si="134"/>
        <v>9.8701298701298734E-2</v>
      </c>
      <c r="W1414" s="90">
        <v>43321</v>
      </c>
      <c r="X1414" s="54">
        <v>28.133886</v>
      </c>
      <c r="Y1414" s="54">
        <v>489530</v>
      </c>
      <c r="Z1414" s="107">
        <f t="shared" si="135"/>
        <v>-1.3201375736007437E-2</v>
      </c>
      <c r="AE1414" s="90">
        <v>43321</v>
      </c>
      <c r="AF1414" s="54">
        <v>31.455936000000001</v>
      </c>
      <c r="AG1414" s="54">
        <v>8115900</v>
      </c>
      <c r="AH1414" s="107">
        <f t="shared" si="136"/>
        <v>-1.7569656804998779E-3</v>
      </c>
      <c r="AL1414" s="10">
        <v>43686</v>
      </c>
      <c r="AM1414">
        <v>2918.6499020000001</v>
      </c>
      <c r="AN1414">
        <v>3356850000</v>
      </c>
      <c r="AO1414" s="107">
        <f t="shared" si="137"/>
        <v>-1.231732212053438E-2</v>
      </c>
    </row>
    <row r="1415" spans="1:41" x14ac:dyDescent="0.15">
      <c r="A1415" s="10">
        <v>43689</v>
      </c>
      <c r="B1415" s="9">
        <v>89.246002000000004</v>
      </c>
      <c r="C1415">
        <v>58110000</v>
      </c>
      <c r="D1415" s="107">
        <f t="shared" si="133"/>
        <v>2.2085034128475511E-2</v>
      </c>
      <c r="H1415" s="90">
        <v>43964</v>
      </c>
      <c r="I1415" s="54">
        <v>183.58000200000001</v>
      </c>
      <c r="J1415" s="54">
        <v>3700900</v>
      </c>
      <c r="K1415" s="107">
        <f t="shared" si="138"/>
        <v>-5.7958382634727412E-2</v>
      </c>
      <c r="O1415" s="90">
        <v>45110</v>
      </c>
      <c r="P1415" s="54">
        <v>4.2300000000000004</v>
      </c>
      <c r="Q1415" s="54">
        <v>2086500</v>
      </c>
      <c r="R1415" s="107">
        <f t="shared" si="134"/>
        <v>-5.20094562647756E-2</v>
      </c>
      <c r="W1415" s="90">
        <v>43322</v>
      </c>
      <c r="X1415" s="54">
        <v>27.76248</v>
      </c>
      <c r="Y1415" s="54">
        <v>329320</v>
      </c>
      <c r="Z1415" s="107">
        <f t="shared" si="135"/>
        <v>6.689135840890259E-3</v>
      </c>
      <c r="AE1415" s="90">
        <v>43322</v>
      </c>
      <c r="AF1415" s="54">
        <v>31.400669000000001</v>
      </c>
      <c r="AG1415" s="54">
        <v>13198500</v>
      </c>
      <c r="AH1415" s="107">
        <f t="shared" si="136"/>
        <v>-6.1602509169470521E-3</v>
      </c>
      <c r="AL1415" s="10">
        <v>43689</v>
      </c>
      <c r="AM1415">
        <v>2882.6999510000001</v>
      </c>
      <c r="AN1415">
        <v>3328570000</v>
      </c>
      <c r="AO1415" s="107">
        <f t="shared" si="137"/>
        <v>1.5131688258040343E-2</v>
      </c>
    </row>
    <row r="1416" spans="1:41" x14ac:dyDescent="0.15">
      <c r="A1416" s="10">
        <v>43690</v>
      </c>
      <c r="B1416" s="9">
        <v>91.217003000000005</v>
      </c>
      <c r="C1416">
        <v>79880000</v>
      </c>
      <c r="D1416" s="107">
        <f t="shared" si="133"/>
        <v>-3.364504312863692E-2</v>
      </c>
      <c r="H1416" s="90">
        <v>43965</v>
      </c>
      <c r="I1416" s="54">
        <v>172.94000199999999</v>
      </c>
      <c r="J1416" s="54">
        <v>3931700</v>
      </c>
      <c r="K1416" s="107">
        <f t="shared" si="138"/>
        <v>9.2519948045333145E-4</v>
      </c>
      <c r="O1416" s="90">
        <v>45112</v>
      </c>
      <c r="P1416" s="54">
        <v>4.01</v>
      </c>
      <c r="Q1416" s="54">
        <v>2272800</v>
      </c>
      <c r="R1416" s="107">
        <f t="shared" si="134"/>
        <v>-6.2344139650872821E-2</v>
      </c>
      <c r="W1416" s="90">
        <v>43325</v>
      </c>
      <c r="X1416" s="54">
        <v>27.948187000000001</v>
      </c>
      <c r="Y1416" s="54">
        <v>360820</v>
      </c>
      <c r="Z1416" s="107">
        <f t="shared" si="135"/>
        <v>3.6544696083506301E-2</v>
      </c>
      <c r="AE1416" s="90">
        <v>43325</v>
      </c>
      <c r="AF1416" s="54">
        <v>31.207232999999999</v>
      </c>
      <c r="AG1416" s="54">
        <v>7984400</v>
      </c>
      <c r="AH1416" s="107">
        <f t="shared" si="136"/>
        <v>1.5348525131978263E-2</v>
      </c>
      <c r="AL1416" s="10">
        <v>43690</v>
      </c>
      <c r="AM1416">
        <v>2926.320068</v>
      </c>
      <c r="AN1416">
        <v>3857190000</v>
      </c>
      <c r="AO1416" s="107">
        <f t="shared" si="137"/>
        <v>-2.9292752675063927E-2</v>
      </c>
    </row>
    <row r="1417" spans="1:41" x14ac:dyDescent="0.15">
      <c r="A1417" s="10">
        <v>43691</v>
      </c>
      <c r="B1417" s="9">
        <v>88.148003000000003</v>
      </c>
      <c r="C1417">
        <v>97872000</v>
      </c>
      <c r="D1417" s="107">
        <f t="shared" si="133"/>
        <v>7.4646841403769315E-3</v>
      </c>
      <c r="H1417" s="90">
        <v>43966</v>
      </c>
      <c r="I1417" s="54">
        <v>173.10000600000001</v>
      </c>
      <c r="J1417" s="54">
        <v>3641800</v>
      </c>
      <c r="K1417" s="107">
        <f t="shared" si="138"/>
        <v>-0.11126521855810911</v>
      </c>
      <c r="O1417" s="90">
        <v>45113</v>
      </c>
      <c r="P1417" s="54">
        <v>3.76</v>
      </c>
      <c r="Q1417" s="54">
        <v>2551900</v>
      </c>
      <c r="R1417" s="107">
        <f t="shared" si="134"/>
        <v>5.5851063829787329E-2</v>
      </c>
      <c r="W1417" s="90">
        <v>43326</v>
      </c>
      <c r="X1417" s="54">
        <v>28.969545</v>
      </c>
      <c r="Y1417" s="54">
        <v>580320</v>
      </c>
      <c r="Z1417" s="107">
        <f t="shared" si="135"/>
        <v>-2.2435802840534702E-2</v>
      </c>
      <c r="AE1417" s="90">
        <v>43326</v>
      </c>
      <c r="AF1417" s="54">
        <v>31.686218</v>
      </c>
      <c r="AG1417" s="54">
        <v>9201000</v>
      </c>
      <c r="AH1417" s="107">
        <f t="shared" si="136"/>
        <v>-1.5697676510336378E-2</v>
      </c>
      <c r="AL1417" s="10">
        <v>43691</v>
      </c>
      <c r="AM1417">
        <v>2840.6000979999999</v>
      </c>
      <c r="AN1417">
        <v>4325150000</v>
      </c>
      <c r="AO1417" s="107">
        <f t="shared" si="137"/>
        <v>2.4642680273538886E-3</v>
      </c>
    </row>
    <row r="1418" spans="1:41" x14ac:dyDescent="0.15">
      <c r="A1418" s="10">
        <v>43692</v>
      </c>
      <c r="B1418" s="9">
        <v>88.805999999999997</v>
      </c>
      <c r="C1418">
        <v>75182000</v>
      </c>
      <c r="D1418" s="107">
        <f t="shared" si="133"/>
        <v>9.2617841136859447E-3</v>
      </c>
      <c r="H1418" s="90">
        <v>43969</v>
      </c>
      <c r="I1418" s="54">
        <v>153.83999600000001</v>
      </c>
      <c r="J1418" s="54">
        <v>6111500</v>
      </c>
      <c r="K1418" s="107">
        <f t="shared" si="138"/>
        <v>4.9076983855355527E-2</v>
      </c>
      <c r="O1418" s="90">
        <v>45114</v>
      </c>
      <c r="P1418" s="54">
        <v>3.97</v>
      </c>
      <c r="Q1418" s="54">
        <v>2654900</v>
      </c>
      <c r="R1418" s="107">
        <f t="shared" si="134"/>
        <v>6.8010075566750539E-2</v>
      </c>
      <c r="W1418" s="90">
        <v>43327</v>
      </c>
      <c r="X1418" s="54">
        <v>28.319590000000002</v>
      </c>
      <c r="Y1418" s="54">
        <v>511090</v>
      </c>
      <c r="Z1418" s="107">
        <f t="shared" si="135"/>
        <v>2.6229369846102912E-2</v>
      </c>
      <c r="AE1418" s="90">
        <v>43327</v>
      </c>
      <c r="AF1418" s="54">
        <v>31.188818000000001</v>
      </c>
      <c r="AG1418" s="54">
        <v>12381500</v>
      </c>
      <c r="AH1418" s="107">
        <f t="shared" si="136"/>
        <v>-2.6581642177013753E-3</v>
      </c>
      <c r="AL1418" s="10">
        <v>43692</v>
      </c>
      <c r="AM1418">
        <v>2847.6000979999999</v>
      </c>
      <c r="AN1418">
        <v>4041720000</v>
      </c>
      <c r="AO1418" s="107">
        <f t="shared" si="137"/>
        <v>1.4426124661553574E-2</v>
      </c>
    </row>
    <row r="1419" spans="1:41" x14ac:dyDescent="0.15">
      <c r="A1419" s="10">
        <v>43693</v>
      </c>
      <c r="B1419" s="9">
        <v>89.628501999999997</v>
      </c>
      <c r="C1419">
        <v>60360000</v>
      </c>
      <c r="D1419" s="107">
        <f t="shared" si="133"/>
        <v>1.3137539663443221E-2</v>
      </c>
      <c r="H1419" s="90">
        <v>43970</v>
      </c>
      <c r="I1419" s="54">
        <v>161.38999899999999</v>
      </c>
      <c r="J1419" s="54">
        <v>3726200</v>
      </c>
      <c r="K1419" s="107">
        <f t="shared" si="138"/>
        <v>7.9310924340485478E-3</v>
      </c>
      <c r="O1419" s="90">
        <v>45117</v>
      </c>
      <c r="P1419" s="54">
        <v>4.24</v>
      </c>
      <c r="Q1419" s="54">
        <v>2454000</v>
      </c>
      <c r="R1419" s="107">
        <f t="shared" si="134"/>
        <v>2.1226415094339535E-2</v>
      </c>
      <c r="W1419" s="90">
        <v>43328</v>
      </c>
      <c r="X1419" s="54">
        <v>29.062394999999999</v>
      </c>
      <c r="Y1419" s="54">
        <v>452030</v>
      </c>
      <c r="Z1419" s="107">
        <f t="shared" si="135"/>
        <v>3.5143972133060641E-2</v>
      </c>
      <c r="AE1419" s="90">
        <v>43328</v>
      </c>
      <c r="AF1419" s="54">
        <v>31.105913000000001</v>
      </c>
      <c r="AG1419" s="54">
        <v>8534500</v>
      </c>
      <c r="AH1419" s="107">
        <f t="shared" si="136"/>
        <v>7.1070410310734022E-3</v>
      </c>
      <c r="AL1419" s="10">
        <v>43693</v>
      </c>
      <c r="AM1419">
        <v>2888.679932</v>
      </c>
      <c r="AN1419">
        <v>3524080000</v>
      </c>
      <c r="AO1419" s="107">
        <f t="shared" si="137"/>
        <v>1.2105865247517444E-2</v>
      </c>
    </row>
    <row r="1420" spans="1:41" x14ac:dyDescent="0.15">
      <c r="A1420" s="10">
        <v>43696</v>
      </c>
      <c r="B1420" s="9">
        <v>90.805999999999997</v>
      </c>
      <c r="C1420">
        <v>56326000</v>
      </c>
      <c r="D1420" s="107">
        <f t="shared" si="133"/>
        <v>-8.1162037750809324E-3</v>
      </c>
      <c r="H1420" s="90">
        <v>43971</v>
      </c>
      <c r="I1420" s="54">
        <v>162.66999799999999</v>
      </c>
      <c r="J1420" s="54">
        <v>2976100</v>
      </c>
      <c r="K1420" s="107">
        <f t="shared" si="138"/>
        <v>5.1023668175123049E-3</v>
      </c>
      <c r="O1420" s="90">
        <v>45118</v>
      </c>
      <c r="P1420" s="54">
        <v>4.33</v>
      </c>
      <c r="Q1420" s="54">
        <v>2594800</v>
      </c>
      <c r="R1420" s="107">
        <f t="shared" si="134"/>
        <v>-9.2378752886835835E-3</v>
      </c>
      <c r="W1420" s="90">
        <v>43329</v>
      </c>
      <c r="X1420" s="54">
        <v>30.083763000000001</v>
      </c>
      <c r="Y1420" s="54">
        <v>334820</v>
      </c>
      <c r="Z1420" s="107">
        <f t="shared" si="135"/>
        <v>3.0864190759646748E-2</v>
      </c>
      <c r="AE1420" s="90">
        <v>43329</v>
      </c>
      <c r="AF1420" s="54">
        <v>31.326983999999999</v>
      </c>
      <c r="AG1420" s="54">
        <v>6982400</v>
      </c>
      <c r="AH1420" s="107">
        <f t="shared" si="136"/>
        <v>2.9409150909631698E-4</v>
      </c>
      <c r="AL1420" s="10">
        <v>43696</v>
      </c>
      <c r="AM1420">
        <v>2923.6499020000001</v>
      </c>
      <c r="AN1420">
        <v>3221050000</v>
      </c>
      <c r="AO1420" s="107">
        <f t="shared" si="137"/>
        <v>-7.9147274043210869E-3</v>
      </c>
    </row>
    <row r="1421" spans="1:41" x14ac:dyDescent="0.15">
      <c r="A1421" s="10">
        <v>43697</v>
      </c>
      <c r="B1421" s="9">
        <v>90.069000000000003</v>
      </c>
      <c r="C1421">
        <v>38590000</v>
      </c>
      <c r="D1421" s="107">
        <f t="shared" si="133"/>
        <v>1.2301702028444828E-2</v>
      </c>
      <c r="H1421" s="90">
        <v>43972</v>
      </c>
      <c r="I1421" s="54">
        <v>163.5</v>
      </c>
      <c r="J1421" s="54">
        <v>1859200</v>
      </c>
      <c r="K1421" s="107">
        <f t="shared" si="138"/>
        <v>1.3394507645259957E-2</v>
      </c>
      <c r="O1421" s="90">
        <v>45119</v>
      </c>
      <c r="P1421" s="54">
        <v>4.29</v>
      </c>
      <c r="Q1421" s="54">
        <v>1597700</v>
      </c>
      <c r="R1421" s="107">
        <f t="shared" si="134"/>
        <v>-2.0979020979020935E-2</v>
      </c>
      <c r="W1421" s="90">
        <v>43332</v>
      </c>
      <c r="X1421" s="54">
        <v>31.012274000000001</v>
      </c>
      <c r="Y1421" s="54">
        <v>363500</v>
      </c>
      <c r="Z1421" s="107">
        <f t="shared" si="135"/>
        <v>1.4970008326380624E-2</v>
      </c>
      <c r="AE1421" s="90">
        <v>43332</v>
      </c>
      <c r="AF1421" s="54">
        <v>31.336196999999999</v>
      </c>
      <c r="AG1421" s="54">
        <v>7843900</v>
      </c>
      <c r="AH1421" s="107">
        <f t="shared" si="136"/>
        <v>1.4990874610598226E-2</v>
      </c>
      <c r="AL1421" s="10">
        <v>43697</v>
      </c>
      <c r="AM1421">
        <v>2900.51001</v>
      </c>
      <c r="AN1421">
        <v>3067710000</v>
      </c>
      <c r="AO1421" s="107">
        <f t="shared" si="137"/>
        <v>8.2467986380092562E-3</v>
      </c>
    </row>
    <row r="1422" spans="1:41" x14ac:dyDescent="0.15">
      <c r="A1422" s="10">
        <v>43698</v>
      </c>
      <c r="B1422" s="9">
        <v>91.177002000000002</v>
      </c>
      <c r="C1422">
        <v>40636000</v>
      </c>
      <c r="D1422" s="107">
        <f t="shared" si="133"/>
        <v>-1.0353488042960657E-2</v>
      </c>
      <c r="H1422" s="90">
        <v>43973</v>
      </c>
      <c r="I1422" s="54">
        <v>165.69000199999999</v>
      </c>
      <c r="J1422" s="54">
        <v>1590600</v>
      </c>
      <c r="K1422" s="107">
        <f t="shared" si="138"/>
        <v>-4.5929144234061803E-2</v>
      </c>
      <c r="O1422" s="90">
        <v>45120</v>
      </c>
      <c r="P1422" s="54">
        <v>4.2</v>
      </c>
      <c r="Q1422" s="54">
        <v>1709900</v>
      </c>
      <c r="R1422" s="107">
        <f t="shared" si="134"/>
        <v>-4.7619047619047672E-2</v>
      </c>
      <c r="W1422" s="90">
        <v>43333</v>
      </c>
      <c r="X1422" s="54">
        <v>31.476527999999998</v>
      </c>
      <c r="Y1422" s="54">
        <v>571480</v>
      </c>
      <c r="Z1422" s="107">
        <f t="shared" si="135"/>
        <v>-5.8997294746102602E-3</v>
      </c>
      <c r="AE1422" s="90">
        <v>43333</v>
      </c>
      <c r="AF1422" s="54">
        <v>31.805954</v>
      </c>
      <c r="AG1422" s="54">
        <v>9788800</v>
      </c>
      <c r="AH1422" s="107">
        <f t="shared" si="136"/>
        <v>4.92351211977482E-3</v>
      </c>
      <c r="AL1422" s="10">
        <v>43698</v>
      </c>
      <c r="AM1422">
        <v>2924.429932</v>
      </c>
      <c r="AN1422">
        <v>3016540000</v>
      </c>
      <c r="AO1422" s="107">
        <f t="shared" si="137"/>
        <v>-5.0607504177324625E-4</v>
      </c>
    </row>
    <row r="1423" spans="1:41" x14ac:dyDescent="0.15">
      <c r="A1423" s="10">
        <v>43699</v>
      </c>
      <c r="B1423" s="9">
        <v>90.233001999999999</v>
      </c>
      <c r="C1423">
        <v>53070000</v>
      </c>
      <c r="D1423" s="107">
        <f t="shared" si="133"/>
        <v>-3.0498807963853403E-2</v>
      </c>
      <c r="H1423" s="90">
        <v>43977</v>
      </c>
      <c r="I1423" s="54">
        <v>158.08000200000001</v>
      </c>
      <c r="J1423" s="54">
        <v>2488500</v>
      </c>
      <c r="K1423" s="107">
        <f t="shared" si="138"/>
        <v>-2.6505585444008384E-2</v>
      </c>
      <c r="O1423" s="90">
        <v>45121</v>
      </c>
      <c r="P1423" s="54">
        <v>4</v>
      </c>
      <c r="Q1423" s="54">
        <v>1539400</v>
      </c>
      <c r="R1423" s="107">
        <f t="shared" si="134"/>
        <v>7.5000000000000622E-3</v>
      </c>
      <c r="W1423" s="90">
        <v>43334</v>
      </c>
      <c r="X1423" s="54">
        <v>31.290825000000002</v>
      </c>
      <c r="Y1423" s="54">
        <v>417140</v>
      </c>
      <c r="Z1423" s="107">
        <f t="shared" si="135"/>
        <v>4.4841259378747278E-3</v>
      </c>
      <c r="AE1423" s="90">
        <v>43334</v>
      </c>
      <c r="AF1423" s="54">
        <v>31.962551000000001</v>
      </c>
      <c r="AG1423" s="54">
        <v>7463100</v>
      </c>
      <c r="AH1423" s="107">
        <f t="shared" si="136"/>
        <v>-8.6455239445687448E-3</v>
      </c>
      <c r="AL1423" s="10">
        <v>43699</v>
      </c>
      <c r="AM1423">
        <v>2922.9499510000001</v>
      </c>
      <c r="AN1423">
        <v>2893660000</v>
      </c>
      <c r="AO1423" s="107">
        <f t="shared" si="137"/>
        <v>-2.59463368416738E-2</v>
      </c>
    </row>
    <row r="1424" spans="1:41" x14ac:dyDescent="0.15">
      <c r="A1424" s="10">
        <v>43700</v>
      </c>
      <c r="B1424" s="9">
        <v>87.481003000000001</v>
      </c>
      <c r="C1424">
        <v>105416000</v>
      </c>
      <c r="D1424" s="107">
        <f t="shared" si="133"/>
        <v>1.1002320126576315E-2</v>
      </c>
      <c r="H1424" s="90">
        <v>43978</v>
      </c>
      <c r="I1424" s="54">
        <v>153.88999899999999</v>
      </c>
      <c r="J1424" s="54">
        <v>3084600</v>
      </c>
      <c r="K1424" s="107">
        <f t="shared" si="138"/>
        <v>5.4649451261612025E-2</v>
      </c>
      <c r="O1424" s="90">
        <v>45124</v>
      </c>
      <c r="P1424" s="54">
        <v>4.03</v>
      </c>
      <c r="Q1424" s="54">
        <v>1529700</v>
      </c>
      <c r="R1424" s="107">
        <f t="shared" si="134"/>
        <v>3.7220843672456372E-2</v>
      </c>
      <c r="W1424" s="90">
        <v>43335</v>
      </c>
      <c r="X1424" s="54">
        <v>31.431137</v>
      </c>
      <c r="Y1424" s="54">
        <v>539710</v>
      </c>
      <c r="Z1424" s="107">
        <f t="shared" si="135"/>
        <v>-5.9521232082695441E-3</v>
      </c>
      <c r="AE1424" s="90">
        <v>43335</v>
      </c>
      <c r="AF1424" s="54">
        <v>31.686218</v>
      </c>
      <c r="AG1424" s="54">
        <v>7989400</v>
      </c>
      <c r="AH1424" s="107">
        <f t="shared" si="136"/>
        <v>3.7788037688815113E-3</v>
      </c>
      <c r="AL1424" s="10">
        <v>43700</v>
      </c>
      <c r="AM1424">
        <v>2847.110107</v>
      </c>
      <c r="AN1424">
        <v>3942520000</v>
      </c>
      <c r="AO1424" s="107">
        <f t="shared" si="137"/>
        <v>1.098298795087671E-2</v>
      </c>
    </row>
    <row r="1425" spans="1:41" x14ac:dyDescent="0.15">
      <c r="A1425" s="10">
        <v>43703</v>
      </c>
      <c r="B1425" s="9">
        <v>88.443496999999994</v>
      </c>
      <c r="C1425">
        <v>61600000</v>
      </c>
      <c r="D1425" s="107">
        <f t="shared" si="133"/>
        <v>-3.9799195185599157E-3</v>
      </c>
      <c r="H1425" s="90">
        <v>43979</v>
      </c>
      <c r="I1425" s="54">
        <v>162.300003</v>
      </c>
      <c r="J1425" s="54">
        <v>2559900</v>
      </c>
      <c r="K1425" s="107">
        <f t="shared" si="138"/>
        <v>5.6993221374123992E-2</v>
      </c>
      <c r="O1425" s="90">
        <v>45125</v>
      </c>
      <c r="P1425" s="54">
        <v>4.18</v>
      </c>
      <c r="Q1425" s="54">
        <v>1870900</v>
      </c>
      <c r="R1425" s="107">
        <f t="shared" si="134"/>
        <v>2.6315789473684292E-2</v>
      </c>
      <c r="W1425" s="90">
        <v>43336</v>
      </c>
      <c r="X1425" s="54">
        <v>31.244054999999999</v>
      </c>
      <c r="Y1425" s="54">
        <v>324980</v>
      </c>
      <c r="Z1425" s="107">
        <f t="shared" si="135"/>
        <v>0</v>
      </c>
      <c r="AE1425" s="90">
        <v>43336</v>
      </c>
      <c r="AF1425" s="54">
        <v>31.805954</v>
      </c>
      <c r="AG1425" s="54">
        <v>5412500</v>
      </c>
      <c r="AH1425" s="107">
        <f t="shared" si="136"/>
        <v>1.4480622087298389E-3</v>
      </c>
      <c r="AL1425" s="10">
        <v>43703</v>
      </c>
      <c r="AM1425">
        <v>2878.3798830000001</v>
      </c>
      <c r="AN1425">
        <v>2859790000</v>
      </c>
      <c r="AO1425" s="107">
        <f t="shared" si="137"/>
        <v>-3.2031807387391531E-3</v>
      </c>
    </row>
    <row r="1426" spans="1:41" x14ac:dyDescent="0.15">
      <c r="A1426" s="10">
        <v>43704</v>
      </c>
      <c r="B1426" s="9">
        <v>88.091498999999999</v>
      </c>
      <c r="C1426">
        <v>60394000</v>
      </c>
      <c r="D1426" s="107">
        <f t="shared" si="133"/>
        <v>1.3736058685980268E-3</v>
      </c>
      <c r="H1426" s="90">
        <v>43980</v>
      </c>
      <c r="I1426" s="54">
        <v>171.550003</v>
      </c>
      <c r="J1426" s="54">
        <v>3667900</v>
      </c>
      <c r="K1426" s="107">
        <f t="shared" si="138"/>
        <v>-2.5823421291342186E-2</v>
      </c>
      <c r="O1426" s="90">
        <v>45126</v>
      </c>
      <c r="P1426" s="54">
        <v>4.29</v>
      </c>
      <c r="Q1426" s="54">
        <v>1827600</v>
      </c>
      <c r="R1426" s="107">
        <f t="shared" si="134"/>
        <v>-1.3986013986013845E-2</v>
      </c>
      <c r="W1426" s="90">
        <v>43339</v>
      </c>
      <c r="X1426" s="54">
        <v>31.244054999999999</v>
      </c>
      <c r="Y1426" s="54">
        <v>447480</v>
      </c>
      <c r="Z1426" s="107">
        <f t="shared" si="135"/>
        <v>2.993849549938421E-3</v>
      </c>
      <c r="AE1426" s="90">
        <v>43339</v>
      </c>
      <c r="AF1426" s="54">
        <v>31.852011000000001</v>
      </c>
      <c r="AG1426" s="54">
        <v>7464800</v>
      </c>
      <c r="AH1426" s="107">
        <f t="shared" si="136"/>
        <v>4.6273373445713251E-3</v>
      </c>
      <c r="AL1426" s="10">
        <v>43704</v>
      </c>
      <c r="AM1426">
        <v>2869.1599120000001</v>
      </c>
      <c r="AN1426">
        <v>3537490000</v>
      </c>
      <c r="AO1426" s="107">
        <f t="shared" si="137"/>
        <v>6.5454800624580312E-3</v>
      </c>
    </row>
    <row r="1427" spans="1:41" x14ac:dyDescent="0.15">
      <c r="A1427" s="10">
        <v>43705</v>
      </c>
      <c r="B1427" s="9">
        <v>88.212502000000001</v>
      </c>
      <c r="C1427">
        <v>48394000</v>
      </c>
      <c r="D1427" s="107">
        <f t="shared" si="133"/>
        <v>1.2554887061246633E-2</v>
      </c>
      <c r="H1427" s="90">
        <v>43983</v>
      </c>
      <c r="I1427" s="54">
        <v>167.11999499999999</v>
      </c>
      <c r="J1427" s="54">
        <v>1911000</v>
      </c>
      <c r="K1427" s="107">
        <f t="shared" si="138"/>
        <v>0.12870997273545881</v>
      </c>
      <c r="O1427" s="90">
        <v>45127</v>
      </c>
      <c r="P1427" s="54">
        <v>4.2300000000000004</v>
      </c>
      <c r="Q1427" s="54">
        <v>1773500</v>
      </c>
      <c r="R1427" s="107">
        <f t="shared" si="134"/>
        <v>4.7281323877068626E-3</v>
      </c>
      <c r="W1427" s="90">
        <v>43340</v>
      </c>
      <c r="X1427" s="54">
        <v>31.337595</v>
      </c>
      <c r="Y1427" s="54">
        <v>388050</v>
      </c>
      <c r="Z1427" s="107">
        <f t="shared" si="135"/>
        <v>-1.1940354708138923E-2</v>
      </c>
      <c r="AE1427" s="90">
        <v>43340</v>
      </c>
      <c r="AF1427" s="54">
        <v>31.999400999999999</v>
      </c>
      <c r="AG1427" s="54">
        <v>5877600</v>
      </c>
      <c r="AH1427" s="107">
        <f t="shared" si="136"/>
        <v>5.4689461218353497E-3</v>
      </c>
      <c r="AL1427" s="10">
        <v>43705</v>
      </c>
      <c r="AM1427">
        <v>2887.9399410000001</v>
      </c>
      <c r="AN1427">
        <v>3102480000</v>
      </c>
      <c r="AO1427" s="107">
        <f t="shared" si="137"/>
        <v>1.2687291892681252E-2</v>
      </c>
    </row>
    <row r="1428" spans="1:41" x14ac:dyDescent="0.15">
      <c r="A1428" s="10">
        <v>43706</v>
      </c>
      <c r="B1428" s="9">
        <v>89.32</v>
      </c>
      <c r="C1428">
        <v>60302000</v>
      </c>
      <c r="D1428" s="107">
        <f t="shared" si="133"/>
        <v>-5.6594379758172497E-3</v>
      </c>
      <c r="H1428" s="90">
        <v>43984</v>
      </c>
      <c r="I1428" s="54">
        <v>188.63000500000001</v>
      </c>
      <c r="J1428" s="54">
        <v>4495400</v>
      </c>
      <c r="K1428" s="107">
        <f t="shared" si="138"/>
        <v>-3.7215733520231886E-2</v>
      </c>
      <c r="O1428" s="90">
        <v>45128</v>
      </c>
      <c r="P1428" s="54">
        <v>4.25</v>
      </c>
      <c r="Q1428" s="54">
        <v>1230400</v>
      </c>
      <c r="R1428" s="107">
        <f t="shared" si="134"/>
        <v>-2.3529411764705577E-3</v>
      </c>
      <c r="W1428" s="90">
        <v>43341</v>
      </c>
      <c r="X1428" s="54">
        <v>30.963412999999999</v>
      </c>
      <c r="Y1428" s="54">
        <v>373390</v>
      </c>
      <c r="Z1428" s="107">
        <f t="shared" si="135"/>
        <v>-3.0210493914220038E-3</v>
      </c>
      <c r="AE1428" s="90">
        <v>43341</v>
      </c>
      <c r="AF1428" s="54">
        <v>32.174404000000003</v>
      </c>
      <c r="AG1428" s="54">
        <v>5934400</v>
      </c>
      <c r="AH1428" s="107">
        <f t="shared" si="136"/>
        <v>-3.7220580682708615E-3</v>
      </c>
      <c r="AL1428" s="10">
        <v>43706</v>
      </c>
      <c r="AM1428">
        <v>2924.580078</v>
      </c>
      <c r="AN1428">
        <v>3177150000</v>
      </c>
      <c r="AO1428" s="107">
        <f t="shared" si="137"/>
        <v>6.4278732326106258E-4</v>
      </c>
    </row>
    <row r="1429" spans="1:41" x14ac:dyDescent="0.15">
      <c r="A1429" s="10">
        <v>43707</v>
      </c>
      <c r="B1429" s="9">
        <v>88.814498999999998</v>
      </c>
      <c r="C1429">
        <v>61174000</v>
      </c>
      <c r="D1429" s="107">
        <f t="shared" si="133"/>
        <v>7.6282364662103586E-3</v>
      </c>
      <c r="H1429" s="90">
        <v>43985</v>
      </c>
      <c r="I1429" s="54">
        <v>181.61000100000001</v>
      </c>
      <c r="J1429" s="54">
        <v>2343700</v>
      </c>
      <c r="K1429" s="107">
        <f t="shared" si="138"/>
        <v>-2.2300550507678318E-2</v>
      </c>
      <c r="O1429" s="90">
        <v>45131</v>
      </c>
      <c r="P1429" s="54">
        <v>4.24</v>
      </c>
      <c r="Q1429" s="54">
        <v>1476600</v>
      </c>
      <c r="R1429" s="107">
        <f t="shared" si="134"/>
        <v>-4.4811320754717054E-2</v>
      </c>
      <c r="W1429" s="90">
        <v>43342</v>
      </c>
      <c r="X1429" s="54">
        <v>30.869871</v>
      </c>
      <c r="Y1429" s="54">
        <v>432180</v>
      </c>
      <c r="Z1429" s="107">
        <f t="shared" si="135"/>
        <v>1.5151472450273706E-2</v>
      </c>
      <c r="AE1429" s="90">
        <v>43342</v>
      </c>
      <c r="AF1429" s="54">
        <v>32.054648999999998</v>
      </c>
      <c r="AG1429" s="54">
        <v>4985500</v>
      </c>
      <c r="AH1429" s="107">
        <f t="shared" si="136"/>
        <v>-5.4593952970751758E-3</v>
      </c>
      <c r="AL1429" s="10">
        <v>43707</v>
      </c>
      <c r="AM1429">
        <v>2926.459961</v>
      </c>
      <c r="AN1429">
        <v>3009910000</v>
      </c>
      <c r="AO1429" s="107">
        <f t="shared" si="137"/>
        <v>-6.8991003700938913E-3</v>
      </c>
    </row>
    <row r="1430" spans="1:41" x14ac:dyDescent="0.15">
      <c r="A1430" s="10">
        <v>43711</v>
      </c>
      <c r="B1430" s="9">
        <v>89.491996999999998</v>
      </c>
      <c r="C1430">
        <v>70860000</v>
      </c>
      <c r="D1430" s="107">
        <f t="shared" si="133"/>
        <v>6.0228961032124939E-3</v>
      </c>
      <c r="H1430" s="90">
        <v>43986</v>
      </c>
      <c r="I1430" s="54">
        <v>177.55999800000001</v>
      </c>
      <c r="J1430" s="54">
        <v>2374200</v>
      </c>
      <c r="K1430" s="107">
        <f t="shared" si="138"/>
        <v>-3.8296931046372329E-2</v>
      </c>
      <c r="O1430" s="90">
        <v>45132</v>
      </c>
      <c r="P1430" s="54">
        <v>4.05</v>
      </c>
      <c r="Q1430" s="54">
        <v>1972000</v>
      </c>
      <c r="R1430" s="107">
        <f t="shared" si="134"/>
        <v>0.12716049382716066</v>
      </c>
      <c r="W1430" s="90">
        <v>43343</v>
      </c>
      <c r="X1430" s="54">
        <v>31.337595</v>
      </c>
      <c r="Y1430" s="54">
        <v>329470</v>
      </c>
      <c r="Z1430" s="107">
        <f t="shared" si="135"/>
        <v>1.4925523161557264E-2</v>
      </c>
      <c r="AE1430" s="90">
        <v>43343</v>
      </c>
      <c r="AF1430" s="54">
        <v>31.879650000000002</v>
      </c>
      <c r="AG1430" s="54">
        <v>7944100</v>
      </c>
      <c r="AH1430" s="107">
        <f t="shared" si="136"/>
        <v>5.4893639045596743E-3</v>
      </c>
      <c r="AL1430" s="10">
        <v>43711</v>
      </c>
      <c r="AM1430">
        <v>2906.2700199999999</v>
      </c>
      <c r="AN1430">
        <v>3427830000</v>
      </c>
      <c r="AO1430" s="107">
        <f t="shared" si="137"/>
        <v>1.0842078947640221E-2</v>
      </c>
    </row>
    <row r="1431" spans="1:41" x14ac:dyDescent="0.15">
      <c r="A1431" s="10">
        <v>43712</v>
      </c>
      <c r="B1431" s="9">
        <v>90.030997999999997</v>
      </c>
      <c r="C1431">
        <v>46482000</v>
      </c>
      <c r="D1431" s="107">
        <f t="shared" si="133"/>
        <v>2.227016299430562E-2</v>
      </c>
      <c r="H1431" s="90">
        <v>43987</v>
      </c>
      <c r="I1431" s="54">
        <v>170.759995</v>
      </c>
      <c r="J1431" s="54">
        <v>2805000</v>
      </c>
      <c r="K1431" s="107">
        <f t="shared" si="138"/>
        <v>3.0627841140426382E-2</v>
      </c>
      <c r="O1431" s="90">
        <v>45133</v>
      </c>
      <c r="P1431" s="54">
        <v>4.5650000000000004</v>
      </c>
      <c r="Q1431" s="54">
        <v>2974900</v>
      </c>
      <c r="R1431" s="107">
        <f t="shared" si="134"/>
        <v>-1.8619934282584905E-2</v>
      </c>
      <c r="W1431" s="90">
        <v>43347</v>
      </c>
      <c r="X1431" s="54">
        <v>31.805325</v>
      </c>
      <c r="Y1431" s="54">
        <v>445360</v>
      </c>
      <c r="Z1431" s="107">
        <f t="shared" si="135"/>
        <v>0</v>
      </c>
      <c r="AE1431" s="90">
        <v>43347</v>
      </c>
      <c r="AF1431" s="54">
        <v>32.054648999999998</v>
      </c>
      <c r="AG1431" s="54">
        <v>6743300</v>
      </c>
      <c r="AH1431" s="107">
        <f t="shared" si="136"/>
        <v>-1.9252683128740511E-2</v>
      </c>
      <c r="AL1431" s="10">
        <v>43712</v>
      </c>
      <c r="AM1431">
        <v>2937.780029</v>
      </c>
      <c r="AN1431">
        <v>3167900000</v>
      </c>
      <c r="AO1431" s="107">
        <f t="shared" si="137"/>
        <v>1.3009813744635501E-2</v>
      </c>
    </row>
    <row r="1432" spans="1:41" x14ac:dyDescent="0.15">
      <c r="A1432" s="10">
        <v>43713</v>
      </c>
      <c r="B1432" s="9">
        <v>92.036002999999994</v>
      </c>
      <c r="C1432">
        <v>66216000</v>
      </c>
      <c r="D1432" s="107">
        <f t="shared" si="133"/>
        <v>-3.9169888766246164E-3</v>
      </c>
      <c r="H1432" s="90">
        <v>43990</v>
      </c>
      <c r="I1432" s="54">
        <v>175.990005</v>
      </c>
      <c r="J1432" s="54">
        <v>1741800</v>
      </c>
      <c r="K1432" s="107">
        <f t="shared" si="138"/>
        <v>-2.0228489680422457E-2</v>
      </c>
      <c r="O1432" s="90">
        <v>45134</v>
      </c>
      <c r="P1432" s="54">
        <v>4.4800000000000004</v>
      </c>
      <c r="Q1432" s="54">
        <v>2464400</v>
      </c>
      <c r="R1432" s="107">
        <f t="shared" si="134"/>
        <v>9.5982142857142794E-2</v>
      </c>
      <c r="W1432" s="90">
        <v>43348</v>
      </c>
      <c r="X1432" s="54">
        <v>31.805325</v>
      </c>
      <c r="Y1432" s="54">
        <v>381380</v>
      </c>
      <c r="Z1432" s="107">
        <f t="shared" si="135"/>
        <v>-2.3529519034941382E-2</v>
      </c>
      <c r="AE1432" s="90">
        <v>43348</v>
      </c>
      <c r="AF1432" s="54">
        <v>31.437511000000001</v>
      </c>
      <c r="AG1432" s="54">
        <v>8820700</v>
      </c>
      <c r="AH1432" s="107">
        <f t="shared" si="136"/>
        <v>-1.3770746672661205E-2</v>
      </c>
      <c r="AL1432" s="10">
        <v>43713</v>
      </c>
      <c r="AM1432">
        <v>2976</v>
      </c>
      <c r="AN1432">
        <v>3902600000</v>
      </c>
      <c r="AO1432" s="107">
        <f t="shared" si="137"/>
        <v>9.1060517473118274E-4</v>
      </c>
    </row>
    <row r="1433" spans="1:41" x14ac:dyDescent="0.15">
      <c r="A1433" s="10">
        <v>43714</v>
      </c>
      <c r="B1433" s="9">
        <v>91.675499000000002</v>
      </c>
      <c r="C1433">
        <v>49938000</v>
      </c>
      <c r="D1433" s="107">
        <f t="shared" si="133"/>
        <v>-1.1780901241671415E-3</v>
      </c>
      <c r="H1433" s="90">
        <v>43991</v>
      </c>
      <c r="I1433" s="54">
        <v>172.429993</v>
      </c>
      <c r="J1433" s="54">
        <v>1347700</v>
      </c>
      <c r="K1433" s="107">
        <f t="shared" si="138"/>
        <v>5.7704647705924428E-2</v>
      </c>
      <c r="O1433" s="90">
        <v>45135</v>
      </c>
      <c r="P1433" s="54">
        <v>4.91</v>
      </c>
      <c r="Q1433" s="54">
        <v>2089000</v>
      </c>
      <c r="R1433" s="107">
        <f t="shared" si="134"/>
        <v>4.0733197556008127E-2</v>
      </c>
      <c r="W1433" s="90">
        <v>43349</v>
      </c>
      <c r="X1433" s="54">
        <v>31.056961000000001</v>
      </c>
      <c r="Y1433" s="54">
        <v>461070</v>
      </c>
      <c r="Z1433" s="107">
        <f t="shared" si="135"/>
        <v>0</v>
      </c>
      <c r="AE1433" s="90">
        <v>43349</v>
      </c>
      <c r="AF1433" s="54">
        <v>31.004593</v>
      </c>
      <c r="AG1433" s="54">
        <v>9240100</v>
      </c>
      <c r="AH1433" s="107">
        <f t="shared" si="136"/>
        <v>9.8038055200402319E-3</v>
      </c>
      <c r="AL1433" s="10">
        <v>43714</v>
      </c>
      <c r="AM1433">
        <v>2978.709961</v>
      </c>
      <c r="AN1433">
        <v>3209340000</v>
      </c>
      <c r="AO1433" s="107">
        <f t="shared" si="137"/>
        <v>-9.4010159990887132E-5</v>
      </c>
    </row>
    <row r="1434" spans="1:41" x14ac:dyDescent="0.15">
      <c r="A1434" s="10">
        <v>43717</v>
      </c>
      <c r="B1434" s="9">
        <v>91.567497000000003</v>
      </c>
      <c r="C1434">
        <v>59990000</v>
      </c>
      <c r="D1434" s="107">
        <f t="shared" si="133"/>
        <v>-5.8972999993655018E-3</v>
      </c>
      <c r="H1434" s="90">
        <v>43992</v>
      </c>
      <c r="I1434" s="54">
        <v>182.38000500000001</v>
      </c>
      <c r="J1434" s="54">
        <v>2280600</v>
      </c>
      <c r="K1434" s="107">
        <f t="shared" si="138"/>
        <v>-2.0177694369511667E-2</v>
      </c>
      <c r="O1434" s="90">
        <v>45138</v>
      </c>
      <c r="P1434" s="54">
        <v>5.1100000000000003</v>
      </c>
      <c r="Q1434" s="54">
        <v>2011500</v>
      </c>
      <c r="R1434" s="107">
        <f t="shared" si="134"/>
        <v>-2.7397260273972712E-2</v>
      </c>
      <c r="W1434" s="90">
        <v>43350</v>
      </c>
      <c r="X1434" s="54">
        <v>31.056961000000001</v>
      </c>
      <c r="Y1434" s="54">
        <v>402180</v>
      </c>
      <c r="Z1434" s="107">
        <f t="shared" si="135"/>
        <v>-4.8192706298597621E-2</v>
      </c>
      <c r="AE1434" s="90">
        <v>43350</v>
      </c>
      <c r="AF1434" s="54">
        <v>31.308555999999999</v>
      </c>
      <c r="AG1434" s="54">
        <v>6445200</v>
      </c>
      <c r="AH1434" s="107">
        <f t="shared" si="136"/>
        <v>-8.2375565324698252E-3</v>
      </c>
      <c r="AL1434" s="10">
        <v>43717</v>
      </c>
      <c r="AM1434">
        <v>2978.429932</v>
      </c>
      <c r="AN1434">
        <v>4031120000</v>
      </c>
      <c r="AO1434" s="107">
        <f t="shared" si="137"/>
        <v>3.2230437576741267E-4</v>
      </c>
    </row>
    <row r="1435" spans="1:41" x14ac:dyDescent="0.15">
      <c r="A1435" s="10">
        <v>43718</v>
      </c>
      <c r="B1435" s="9">
        <v>91.027495999999999</v>
      </c>
      <c r="C1435">
        <v>52278000</v>
      </c>
      <c r="D1435" s="107">
        <f t="shared" si="133"/>
        <v>1.3402763490275582E-3</v>
      </c>
      <c r="H1435" s="90">
        <v>43993</v>
      </c>
      <c r="I1435" s="54">
        <v>178.699997</v>
      </c>
      <c r="J1435" s="54">
        <v>2430300</v>
      </c>
      <c r="K1435" s="107">
        <f t="shared" si="138"/>
        <v>3.3911573037127773E-2</v>
      </c>
      <c r="O1435" s="90">
        <v>45139</v>
      </c>
      <c r="P1435" s="54">
        <v>4.97</v>
      </c>
      <c r="Q1435" s="54">
        <v>1478500</v>
      </c>
      <c r="R1435" s="107">
        <f t="shared" si="134"/>
        <v>-8.2494969818913466E-2</v>
      </c>
      <c r="W1435" s="90">
        <v>43353</v>
      </c>
      <c r="X1435" s="54">
        <v>29.560241999999999</v>
      </c>
      <c r="Y1435" s="54">
        <v>514200</v>
      </c>
      <c r="Z1435" s="107">
        <f t="shared" si="135"/>
        <v>0</v>
      </c>
      <c r="AE1435" s="90">
        <v>43353</v>
      </c>
      <c r="AF1435" s="54">
        <v>31.050650000000001</v>
      </c>
      <c r="AG1435" s="54">
        <v>7787600</v>
      </c>
      <c r="AH1435" s="107">
        <f t="shared" si="136"/>
        <v>1.1865774146434971E-2</v>
      </c>
      <c r="AL1435" s="10">
        <v>43718</v>
      </c>
      <c r="AM1435">
        <v>2979.389893</v>
      </c>
      <c r="AN1435">
        <v>4393040000</v>
      </c>
      <c r="AO1435" s="107">
        <f t="shared" si="137"/>
        <v>7.2296811674792405E-3</v>
      </c>
    </row>
    <row r="1436" spans="1:41" x14ac:dyDescent="0.15">
      <c r="A1436" s="10">
        <v>43719</v>
      </c>
      <c r="B1436" s="9">
        <v>91.149497999999994</v>
      </c>
      <c r="C1436">
        <v>48656000</v>
      </c>
      <c r="D1436" s="107">
        <f t="shared" si="133"/>
        <v>1.1278175114030953E-2</v>
      </c>
      <c r="H1436" s="90">
        <v>43994</v>
      </c>
      <c r="I1436" s="54">
        <v>184.759995</v>
      </c>
      <c r="J1436" s="54">
        <v>1716600</v>
      </c>
      <c r="K1436" s="107">
        <f t="shared" si="138"/>
        <v>4.5626798160500082E-2</v>
      </c>
      <c r="O1436" s="90">
        <v>45140</v>
      </c>
      <c r="P1436" s="54">
        <v>4.5599999999999996</v>
      </c>
      <c r="Q1436" s="54">
        <v>2069100</v>
      </c>
      <c r="R1436" s="107">
        <f t="shared" si="134"/>
        <v>1.7543859649122862E-2</v>
      </c>
      <c r="W1436" s="90">
        <v>43354</v>
      </c>
      <c r="X1436" s="54">
        <v>29.560241999999999</v>
      </c>
      <c r="Y1436" s="54">
        <v>410040</v>
      </c>
      <c r="Z1436" s="107">
        <f t="shared" si="135"/>
        <v>6.3290415552079704E-3</v>
      </c>
      <c r="AE1436" s="90">
        <v>43354</v>
      </c>
      <c r="AF1436" s="54">
        <v>31.419090000000001</v>
      </c>
      <c r="AG1436" s="54">
        <v>4970600</v>
      </c>
      <c r="AH1436" s="107">
        <f t="shared" si="136"/>
        <v>4.3972947656980566E-3</v>
      </c>
      <c r="AL1436" s="10">
        <v>43719</v>
      </c>
      <c r="AM1436">
        <v>3000.929932</v>
      </c>
      <c r="AN1436">
        <v>3934370000</v>
      </c>
      <c r="AO1436" s="107">
        <f t="shared" si="137"/>
        <v>2.8791528612071016E-3</v>
      </c>
    </row>
    <row r="1437" spans="1:41" x14ac:dyDescent="0.15">
      <c r="A1437" s="10">
        <v>43720</v>
      </c>
      <c r="B1437" s="9">
        <v>92.177498</v>
      </c>
      <c r="C1437">
        <v>56470000</v>
      </c>
      <c r="D1437" s="107">
        <f t="shared" si="133"/>
        <v>-2.2835833534990968E-3</v>
      </c>
      <c r="H1437" s="90">
        <v>43997</v>
      </c>
      <c r="I1437" s="54">
        <v>193.19000199999999</v>
      </c>
      <c r="J1437" s="54">
        <v>2899700</v>
      </c>
      <c r="K1437" s="107">
        <f t="shared" si="138"/>
        <v>-6.3667632241134475E-3</v>
      </c>
      <c r="O1437" s="90">
        <v>45141</v>
      </c>
      <c r="P1437" s="54">
        <v>4.6399999999999997</v>
      </c>
      <c r="Q1437" s="54">
        <v>1439400</v>
      </c>
      <c r="R1437" s="107">
        <f t="shared" si="134"/>
        <v>0</v>
      </c>
      <c r="W1437" s="90">
        <v>43355</v>
      </c>
      <c r="X1437" s="54">
        <v>29.747330000000002</v>
      </c>
      <c r="Y1437" s="54">
        <v>441380</v>
      </c>
      <c r="Z1437" s="107">
        <f t="shared" si="135"/>
        <v>6.2893039476146217E-3</v>
      </c>
      <c r="AE1437" s="90">
        <v>43355</v>
      </c>
      <c r="AF1437" s="54">
        <v>31.557248999999999</v>
      </c>
      <c r="AG1437" s="54">
        <v>6035900</v>
      </c>
      <c r="AH1437" s="107">
        <f t="shared" si="136"/>
        <v>5.2542602810530248E-3</v>
      </c>
      <c r="AL1437" s="10">
        <v>43720</v>
      </c>
      <c r="AM1437">
        <v>3009.570068</v>
      </c>
      <c r="AN1437">
        <v>3796990000</v>
      </c>
      <c r="AO1437" s="107">
        <f t="shared" si="137"/>
        <v>-7.2441410259271866E-4</v>
      </c>
    </row>
    <row r="1438" spans="1:41" x14ac:dyDescent="0.15">
      <c r="A1438" s="10">
        <v>43721</v>
      </c>
      <c r="B1438" s="9">
        <v>91.967003000000005</v>
      </c>
      <c r="C1438">
        <v>39426000</v>
      </c>
      <c r="D1438" s="107">
        <f t="shared" si="133"/>
        <v>-1.7125761943117879E-2</v>
      </c>
      <c r="H1438" s="90">
        <v>43998</v>
      </c>
      <c r="I1438" s="54">
        <v>191.96000699999999</v>
      </c>
      <c r="J1438" s="54">
        <v>1682200</v>
      </c>
      <c r="K1438" s="107">
        <f t="shared" si="138"/>
        <v>5.683469265553831E-2</v>
      </c>
      <c r="O1438" s="90">
        <v>45142</v>
      </c>
      <c r="P1438" s="54">
        <v>4.6399999999999997</v>
      </c>
      <c r="Q1438" s="54">
        <v>1954700</v>
      </c>
      <c r="R1438" s="107">
        <f t="shared" si="134"/>
        <v>1.5086206896551824E-2</v>
      </c>
      <c r="W1438" s="90">
        <v>43356</v>
      </c>
      <c r="X1438" s="54">
        <v>29.934419999999999</v>
      </c>
      <c r="Y1438" s="54">
        <v>202610</v>
      </c>
      <c r="Z1438" s="107">
        <f t="shared" si="135"/>
        <v>2.4999949890460504E-2</v>
      </c>
      <c r="AE1438" s="90">
        <v>43356</v>
      </c>
      <c r="AF1438" s="54">
        <v>31.723058999999999</v>
      </c>
      <c r="AG1438" s="54">
        <v>6716800</v>
      </c>
      <c r="AH1438" s="107">
        <f t="shared" si="136"/>
        <v>-9.8722194476894565E-3</v>
      </c>
      <c r="AL1438" s="10">
        <v>43721</v>
      </c>
      <c r="AM1438">
        <v>3007.389893</v>
      </c>
      <c r="AN1438">
        <v>3557010000</v>
      </c>
      <c r="AO1438" s="107">
        <f t="shared" si="137"/>
        <v>-3.1355867830603623E-3</v>
      </c>
    </row>
    <row r="1439" spans="1:41" x14ac:dyDescent="0.15">
      <c r="A1439" s="10">
        <v>43724</v>
      </c>
      <c r="B1439" s="9">
        <v>90.391998000000001</v>
      </c>
      <c r="C1439">
        <v>73510000</v>
      </c>
      <c r="D1439" s="107">
        <f t="shared" si="133"/>
        <v>8.1368264478456354E-3</v>
      </c>
      <c r="H1439" s="90">
        <v>43999</v>
      </c>
      <c r="I1439" s="54">
        <v>202.86999499999999</v>
      </c>
      <c r="J1439" s="54">
        <v>2775200</v>
      </c>
      <c r="K1439" s="107">
        <f t="shared" si="138"/>
        <v>-1.0942973602380168E-2</v>
      </c>
      <c r="O1439" s="90">
        <v>45145</v>
      </c>
      <c r="P1439" s="54">
        <v>4.71</v>
      </c>
      <c r="Q1439" s="54">
        <v>1989500</v>
      </c>
      <c r="R1439" s="107">
        <f t="shared" si="134"/>
        <v>-7.2186836518046693E-2</v>
      </c>
      <c r="W1439" s="90">
        <v>43357</v>
      </c>
      <c r="X1439" s="54">
        <v>30.682779</v>
      </c>
      <c r="Y1439" s="54">
        <v>366850</v>
      </c>
      <c r="Z1439" s="107">
        <f t="shared" si="135"/>
        <v>2.7439105173622025E-2</v>
      </c>
      <c r="AE1439" s="90">
        <v>43357</v>
      </c>
      <c r="AF1439" s="54">
        <v>31.409882</v>
      </c>
      <c r="AG1439" s="54">
        <v>5376400</v>
      </c>
      <c r="AH1439" s="107">
        <f t="shared" si="136"/>
        <v>2.9325484253650558E-3</v>
      </c>
      <c r="AL1439" s="10">
        <v>43724</v>
      </c>
      <c r="AM1439">
        <v>2997.959961</v>
      </c>
      <c r="AN1439">
        <v>4285860000</v>
      </c>
      <c r="AO1439" s="107">
        <f t="shared" si="137"/>
        <v>2.5817522917879199E-3</v>
      </c>
    </row>
    <row r="1440" spans="1:41" x14ac:dyDescent="0.15">
      <c r="A1440" s="10">
        <v>43725</v>
      </c>
      <c r="B1440" s="9">
        <v>91.127502000000007</v>
      </c>
      <c r="C1440">
        <v>39648000</v>
      </c>
      <c r="D1440" s="107">
        <f t="shared" si="133"/>
        <v>-2.7928012335947106E-3</v>
      </c>
      <c r="H1440" s="90">
        <v>44000</v>
      </c>
      <c r="I1440" s="54">
        <v>200.64999399999999</v>
      </c>
      <c r="J1440" s="54">
        <v>1641400</v>
      </c>
      <c r="K1440" s="107">
        <f t="shared" si="138"/>
        <v>4.6548772884588363E-2</v>
      </c>
      <c r="O1440" s="90">
        <v>45146</v>
      </c>
      <c r="P1440" s="54">
        <v>4.37</v>
      </c>
      <c r="Q1440" s="54">
        <v>1610200</v>
      </c>
      <c r="R1440" s="107">
        <f t="shared" si="134"/>
        <v>-4.8054919908466776E-2</v>
      </c>
      <c r="W1440" s="90">
        <v>43360</v>
      </c>
      <c r="X1440" s="54">
        <v>31.524687</v>
      </c>
      <c r="Y1440" s="54">
        <v>646130</v>
      </c>
      <c r="Z1440" s="107">
        <f t="shared" si="135"/>
        <v>-1.483681661930536E-2</v>
      </c>
      <c r="AE1440" s="90">
        <v>43360</v>
      </c>
      <c r="AF1440" s="54">
        <v>31.501992999999999</v>
      </c>
      <c r="AG1440" s="54">
        <v>6722700</v>
      </c>
      <c r="AH1440" s="107">
        <f t="shared" si="136"/>
        <v>-2.3392805655184645E-3</v>
      </c>
      <c r="AL1440" s="10">
        <v>43725</v>
      </c>
      <c r="AM1440">
        <v>3005.6999510000001</v>
      </c>
      <c r="AN1440">
        <v>3673250000</v>
      </c>
      <c r="AO1440" s="107">
        <f t="shared" si="137"/>
        <v>3.4269189100433195E-4</v>
      </c>
    </row>
    <row r="1441" spans="1:41" x14ac:dyDescent="0.15">
      <c r="A1441" s="10">
        <v>43726</v>
      </c>
      <c r="B1441" s="9">
        <v>90.873001000000002</v>
      </c>
      <c r="C1441">
        <v>50112000</v>
      </c>
      <c r="D1441" s="107">
        <f t="shared" si="133"/>
        <v>2.2228384424103353E-3</v>
      </c>
      <c r="H1441" s="90">
        <v>44001</v>
      </c>
      <c r="I1441" s="54">
        <v>209.990005</v>
      </c>
      <c r="J1441" s="54">
        <v>2747200</v>
      </c>
      <c r="K1441" s="107">
        <f t="shared" si="138"/>
        <v>-9.1909469691188184E-3</v>
      </c>
      <c r="O1441" s="90">
        <v>45147</v>
      </c>
      <c r="P1441" s="54">
        <v>4.16</v>
      </c>
      <c r="Q1441" s="54">
        <v>2068800</v>
      </c>
      <c r="R1441" s="107">
        <f t="shared" si="134"/>
        <v>0</v>
      </c>
      <c r="W1441" s="90">
        <v>43361</v>
      </c>
      <c r="X1441" s="54">
        <v>31.056961000000001</v>
      </c>
      <c r="Y1441" s="54">
        <v>338470</v>
      </c>
      <c r="Z1441" s="107">
        <f t="shared" si="135"/>
        <v>-1.2048249022175828E-2</v>
      </c>
      <c r="AE1441" s="90">
        <v>43361</v>
      </c>
      <c r="AF1441" s="54">
        <v>31.428301000000001</v>
      </c>
      <c r="AG1441" s="54">
        <v>8724500</v>
      </c>
      <c r="AH1441" s="107">
        <f t="shared" si="136"/>
        <v>2.930829763912346E-3</v>
      </c>
      <c r="AL1441" s="10">
        <v>43726</v>
      </c>
      <c r="AM1441">
        <v>3006.7299800000001</v>
      </c>
      <c r="AN1441">
        <v>3458800000</v>
      </c>
      <c r="AO1441" s="107">
        <f t="shared" si="137"/>
        <v>1.9974856538373942E-5</v>
      </c>
    </row>
    <row r="1442" spans="1:41" x14ac:dyDescent="0.15">
      <c r="A1442" s="10">
        <v>43727</v>
      </c>
      <c r="B1442" s="9">
        <v>91.074996999999996</v>
      </c>
      <c r="C1442">
        <v>40630000</v>
      </c>
      <c r="D1442" s="107">
        <f t="shared" si="133"/>
        <v>-1.5009575020902832E-2</v>
      </c>
      <c r="H1442" s="90">
        <v>44004</v>
      </c>
      <c r="I1442" s="54">
        <v>208.05999800000001</v>
      </c>
      <c r="J1442" s="54">
        <v>2659900</v>
      </c>
      <c r="K1442" s="107">
        <f t="shared" si="138"/>
        <v>-2.5473373310327396E-3</v>
      </c>
      <c r="O1442" s="90">
        <v>45148</v>
      </c>
      <c r="P1442" s="54">
        <v>4.16</v>
      </c>
      <c r="Q1442" s="54">
        <v>1637000</v>
      </c>
      <c r="R1442" s="107">
        <f t="shared" si="134"/>
        <v>1.4423076923076872E-2</v>
      </c>
      <c r="W1442" s="90">
        <v>43362</v>
      </c>
      <c r="X1442" s="54">
        <v>30.682779</v>
      </c>
      <c r="Y1442" s="54">
        <v>492580</v>
      </c>
      <c r="Z1442" s="107">
        <f t="shared" si="135"/>
        <v>3.0488111914503957E-3</v>
      </c>
      <c r="AE1442" s="90">
        <v>43362</v>
      </c>
      <c r="AF1442" s="54">
        <v>31.520412</v>
      </c>
      <c r="AG1442" s="54">
        <v>13455600</v>
      </c>
      <c r="AH1442" s="107">
        <f t="shared" si="136"/>
        <v>5.8444667537971284E-4</v>
      </c>
      <c r="AL1442" s="10">
        <v>43727</v>
      </c>
      <c r="AM1442">
        <v>3006.790039</v>
      </c>
      <c r="AN1442">
        <v>3265660000</v>
      </c>
      <c r="AO1442" s="107">
        <f t="shared" si="137"/>
        <v>-4.8955766146197011E-3</v>
      </c>
    </row>
    <row r="1443" spans="1:41" x14ac:dyDescent="0.15">
      <c r="A1443" s="10">
        <v>43728</v>
      </c>
      <c r="B1443" s="9">
        <v>89.707999999999998</v>
      </c>
      <c r="C1443">
        <v>106838000</v>
      </c>
      <c r="D1443" s="107">
        <f t="shared" si="133"/>
        <v>-4.9382552280732295E-3</v>
      </c>
      <c r="H1443" s="90">
        <v>44005</v>
      </c>
      <c r="I1443" s="54">
        <v>207.529999</v>
      </c>
      <c r="J1443" s="54">
        <v>2270600</v>
      </c>
      <c r="K1443" s="107">
        <f t="shared" si="138"/>
        <v>-3.2862680252795706E-2</v>
      </c>
      <c r="O1443" s="90">
        <v>45149</v>
      </c>
      <c r="P1443" s="54">
        <v>4.22</v>
      </c>
      <c r="Q1443" s="54">
        <v>1471800</v>
      </c>
      <c r="R1443" s="107">
        <f t="shared" si="134"/>
        <v>-4.0284360189573487E-2</v>
      </c>
      <c r="W1443" s="90">
        <v>43363</v>
      </c>
      <c r="X1443" s="54">
        <v>30.776325</v>
      </c>
      <c r="Y1443" s="54">
        <v>459190</v>
      </c>
      <c r="Z1443" s="107">
        <f t="shared" si="135"/>
        <v>6.0789584201492719E-3</v>
      </c>
      <c r="AE1443" s="90">
        <v>43363</v>
      </c>
      <c r="AF1443" s="54">
        <v>31.538834000000001</v>
      </c>
      <c r="AG1443" s="54">
        <v>15877000</v>
      </c>
      <c r="AH1443" s="107">
        <f t="shared" si="136"/>
        <v>-5.8410529698086355E-3</v>
      </c>
      <c r="AL1443" s="10">
        <v>43728</v>
      </c>
      <c r="AM1443">
        <v>2992.070068</v>
      </c>
      <c r="AN1443">
        <v>6103440000</v>
      </c>
      <c r="AO1443" s="107">
        <f t="shared" si="137"/>
        <v>-9.6935898360794859E-5</v>
      </c>
    </row>
    <row r="1444" spans="1:41" x14ac:dyDescent="0.15">
      <c r="A1444" s="10">
        <v>43731</v>
      </c>
      <c r="B1444" s="9">
        <v>89.264999000000003</v>
      </c>
      <c r="C1444">
        <v>58446000</v>
      </c>
      <c r="D1444" s="107">
        <f t="shared" si="133"/>
        <v>-2.4472088998735098E-2</v>
      </c>
      <c r="H1444" s="90">
        <v>44006</v>
      </c>
      <c r="I1444" s="54">
        <v>200.71000699999999</v>
      </c>
      <c r="J1444" s="54">
        <v>1920500</v>
      </c>
      <c r="K1444" s="107">
        <f t="shared" si="138"/>
        <v>2.1971938848071471E-2</v>
      </c>
      <c r="O1444" s="90">
        <v>45152</v>
      </c>
      <c r="P1444" s="54">
        <v>4.05</v>
      </c>
      <c r="Q1444" s="54">
        <v>1604200</v>
      </c>
      <c r="R1444" s="107">
        <f t="shared" si="134"/>
        <v>-4.6913580246913611E-2</v>
      </c>
      <c r="W1444" s="90">
        <v>43364</v>
      </c>
      <c r="X1444" s="54">
        <v>30.963412999999999</v>
      </c>
      <c r="Y1444" s="54">
        <v>1360580</v>
      </c>
      <c r="Z1444" s="107">
        <f t="shared" si="135"/>
        <v>-9.0634065437166234E-3</v>
      </c>
      <c r="AE1444" s="90">
        <v>43364</v>
      </c>
      <c r="AF1444" s="54">
        <v>31.354614000000002</v>
      </c>
      <c r="AG1444" s="54">
        <v>24875000</v>
      </c>
      <c r="AH1444" s="107">
        <f t="shared" si="136"/>
        <v>-9.4007216928265747E-3</v>
      </c>
      <c r="AL1444" s="10">
        <v>43731</v>
      </c>
      <c r="AM1444">
        <v>2991.780029</v>
      </c>
      <c r="AN1444">
        <v>3187250000</v>
      </c>
      <c r="AO1444" s="107">
        <f t="shared" si="137"/>
        <v>-8.4163711088132143E-3</v>
      </c>
    </row>
    <row r="1445" spans="1:41" x14ac:dyDescent="0.15">
      <c r="A1445" s="10">
        <v>43732</v>
      </c>
      <c r="B1445" s="9">
        <v>87.080498000000006</v>
      </c>
      <c r="C1445">
        <v>92320000</v>
      </c>
      <c r="D1445" s="107">
        <f t="shared" si="133"/>
        <v>1.5342103349018421E-2</v>
      </c>
      <c r="H1445" s="90">
        <v>44007</v>
      </c>
      <c r="I1445" s="54">
        <v>205.11999499999999</v>
      </c>
      <c r="J1445" s="54">
        <v>1943800</v>
      </c>
      <c r="K1445" s="107">
        <f t="shared" si="138"/>
        <v>-1.550308637634279E-2</v>
      </c>
      <c r="O1445" s="90">
        <v>45153</v>
      </c>
      <c r="P1445" s="54">
        <v>3.86</v>
      </c>
      <c r="Q1445" s="54">
        <v>1515200</v>
      </c>
      <c r="R1445" s="107">
        <f t="shared" si="134"/>
        <v>-3.6269430051813378E-2</v>
      </c>
      <c r="W1445" s="90">
        <v>43367</v>
      </c>
      <c r="X1445" s="54">
        <v>30.682779</v>
      </c>
      <c r="Y1445" s="54">
        <v>299420</v>
      </c>
      <c r="Z1445" s="107">
        <f t="shared" si="135"/>
        <v>-1.5243892999392328E-2</v>
      </c>
      <c r="AE1445" s="90">
        <v>43367</v>
      </c>
      <c r="AF1445" s="54">
        <v>31.059857999999998</v>
      </c>
      <c r="AG1445" s="54">
        <v>8746500</v>
      </c>
      <c r="AH1445" s="107">
        <f t="shared" si="136"/>
        <v>-2.8469769565591663E-2</v>
      </c>
      <c r="AL1445" s="10">
        <v>43732</v>
      </c>
      <c r="AM1445">
        <v>2966.6000979999999</v>
      </c>
      <c r="AN1445">
        <v>3872800000</v>
      </c>
      <c r="AO1445" s="107">
        <f t="shared" si="137"/>
        <v>6.1585715622125559E-3</v>
      </c>
    </row>
    <row r="1446" spans="1:41" x14ac:dyDescent="0.15">
      <c r="A1446" s="10">
        <v>43733</v>
      </c>
      <c r="B1446" s="9">
        <v>88.416495999999995</v>
      </c>
      <c r="C1446">
        <v>69864000</v>
      </c>
      <c r="D1446" s="107">
        <f t="shared" si="133"/>
        <v>-1.6111235622818576E-2</v>
      </c>
      <c r="H1446" s="90">
        <v>44008</v>
      </c>
      <c r="I1446" s="54">
        <v>201.94000199999999</v>
      </c>
      <c r="J1446" s="54">
        <v>2284800</v>
      </c>
      <c r="K1446" s="107">
        <f t="shared" si="138"/>
        <v>-8.4678913690413582E-3</v>
      </c>
      <c r="O1446" s="90">
        <v>45154</v>
      </c>
      <c r="P1446" s="54">
        <v>3.72</v>
      </c>
      <c r="Q1446" s="54">
        <v>1734800</v>
      </c>
      <c r="R1446" s="107">
        <f t="shared" si="134"/>
        <v>1.6129032258064502E-2</v>
      </c>
      <c r="W1446" s="90">
        <v>43368</v>
      </c>
      <c r="X1446" s="54">
        <v>30.215053999999999</v>
      </c>
      <c r="Y1446" s="54">
        <v>500660</v>
      </c>
      <c r="Z1446" s="107">
        <f t="shared" si="135"/>
        <v>6.1919796668243876E-3</v>
      </c>
      <c r="AE1446" s="90">
        <v>43368</v>
      </c>
      <c r="AF1446" s="54">
        <v>30.175591000000001</v>
      </c>
      <c r="AG1446" s="54">
        <v>20479000</v>
      </c>
      <c r="AH1446" s="107">
        <f t="shared" si="136"/>
        <v>2.5030595092569996E-2</v>
      </c>
      <c r="AL1446" s="10">
        <v>43733</v>
      </c>
      <c r="AM1446">
        <v>2984.8701169999999</v>
      </c>
      <c r="AN1446">
        <v>3331200000</v>
      </c>
      <c r="AO1446" s="107">
        <f t="shared" si="137"/>
        <v>-2.4289164070183666E-3</v>
      </c>
    </row>
    <row r="1447" spans="1:41" x14ac:dyDescent="0.15">
      <c r="A1447" s="10">
        <v>43734</v>
      </c>
      <c r="B1447" s="9">
        <v>86.991996999999998</v>
      </c>
      <c r="C1447">
        <v>70736000</v>
      </c>
      <c r="D1447" s="107">
        <f t="shared" si="133"/>
        <v>-8.2708527774112417E-3</v>
      </c>
      <c r="H1447" s="90">
        <v>44011</v>
      </c>
      <c r="I1447" s="54">
        <v>200.229996</v>
      </c>
      <c r="J1447" s="54">
        <v>1702900</v>
      </c>
      <c r="K1447" s="107">
        <f t="shared" si="138"/>
        <v>-1.3084927594964268E-2</v>
      </c>
      <c r="O1447" s="90">
        <v>45155</v>
      </c>
      <c r="P1447" s="54">
        <v>3.78</v>
      </c>
      <c r="Q1447" s="54">
        <v>1455800</v>
      </c>
      <c r="R1447" s="107">
        <f t="shared" si="134"/>
        <v>-5.2910052910053462E-3</v>
      </c>
      <c r="W1447" s="90">
        <v>43369</v>
      </c>
      <c r="X1447" s="54">
        <v>30.402145000000001</v>
      </c>
      <c r="Y1447" s="54">
        <v>635690</v>
      </c>
      <c r="Z1447" s="107">
        <f t="shared" si="135"/>
        <v>-6.1538749979648255E-3</v>
      </c>
      <c r="AE1447" s="90">
        <v>43369</v>
      </c>
      <c r="AF1447" s="54">
        <v>30.930904000000002</v>
      </c>
      <c r="AG1447" s="54">
        <v>14007000</v>
      </c>
      <c r="AH1447" s="107">
        <f t="shared" si="136"/>
        <v>-7.1472531161714814E-3</v>
      </c>
      <c r="AL1447" s="10">
        <v>43734</v>
      </c>
      <c r="AM1447">
        <v>2977.6201169999999</v>
      </c>
      <c r="AN1447">
        <v>3084910000</v>
      </c>
      <c r="AO1447" s="107">
        <f t="shared" si="137"/>
        <v>-5.3163524485954072E-3</v>
      </c>
    </row>
    <row r="1448" spans="1:41" x14ac:dyDescent="0.15">
      <c r="A1448" s="10">
        <v>43735</v>
      </c>
      <c r="B1448" s="9">
        <v>86.272498999999996</v>
      </c>
      <c r="C1448">
        <v>78144000</v>
      </c>
      <c r="D1448" s="107">
        <f t="shared" si="133"/>
        <v>6.0622215197452256E-3</v>
      </c>
      <c r="H1448" s="90">
        <v>44012</v>
      </c>
      <c r="I1448" s="54">
        <v>197.61000100000001</v>
      </c>
      <c r="J1448" s="54">
        <v>1339700</v>
      </c>
      <c r="K1448" s="107">
        <f t="shared" si="138"/>
        <v>0.10920500425482005</v>
      </c>
      <c r="O1448" s="90">
        <v>45156</v>
      </c>
      <c r="P1448" s="54">
        <v>3.76</v>
      </c>
      <c r="Q1448" s="54">
        <v>1341000</v>
      </c>
      <c r="R1448" s="107">
        <f t="shared" si="134"/>
        <v>2.6595744680850686E-3</v>
      </c>
      <c r="W1448" s="90">
        <v>43370</v>
      </c>
      <c r="X1448" s="54">
        <v>30.215053999999999</v>
      </c>
      <c r="Y1448" s="54">
        <v>375610</v>
      </c>
      <c r="Z1448" s="107">
        <f t="shared" si="135"/>
        <v>-6.1919465707391819E-3</v>
      </c>
      <c r="AE1448" s="90">
        <v>43370</v>
      </c>
      <c r="AF1448" s="54">
        <v>30.709833</v>
      </c>
      <c r="AG1448" s="54">
        <v>7374800</v>
      </c>
      <c r="AH1448" s="107">
        <f t="shared" si="136"/>
        <v>-9.597903056001611E-3</v>
      </c>
      <c r="AL1448" s="10">
        <v>43735</v>
      </c>
      <c r="AM1448">
        <v>2961.790039</v>
      </c>
      <c r="AN1448">
        <v>3246480000</v>
      </c>
      <c r="AO1448" s="107">
        <f t="shared" si="137"/>
        <v>5.0476066173306133E-3</v>
      </c>
    </row>
    <row r="1449" spans="1:41" x14ac:dyDescent="0.15">
      <c r="A1449" s="10">
        <v>43738</v>
      </c>
      <c r="B1449" s="9">
        <v>86.795501999999999</v>
      </c>
      <c r="C1449">
        <v>52894000</v>
      </c>
      <c r="D1449" s="107">
        <f t="shared" si="133"/>
        <v>-1.4978886809136061E-4</v>
      </c>
      <c r="H1449" s="90">
        <v>44013</v>
      </c>
      <c r="I1449" s="54">
        <v>219.19000199999999</v>
      </c>
      <c r="J1449" s="54">
        <v>3069400</v>
      </c>
      <c r="K1449" s="107">
        <f t="shared" si="138"/>
        <v>-2.3221843850341206E-2</v>
      </c>
      <c r="O1449" s="90">
        <v>45159</v>
      </c>
      <c r="P1449" s="54">
        <v>3.77</v>
      </c>
      <c r="Q1449" s="54">
        <v>953400</v>
      </c>
      <c r="R1449" s="107">
        <f t="shared" si="134"/>
        <v>2.6525198938991412E-3</v>
      </c>
      <c r="W1449" s="90">
        <v>43371</v>
      </c>
      <c r="X1449" s="54">
        <v>30.027964000000001</v>
      </c>
      <c r="Y1449" s="54">
        <v>490330</v>
      </c>
      <c r="Z1449" s="107">
        <f t="shared" si="135"/>
        <v>-2.492216921533541E-2</v>
      </c>
      <c r="AE1449" s="90">
        <v>43371</v>
      </c>
      <c r="AF1449" s="54">
        <v>30.415082999999999</v>
      </c>
      <c r="AG1449" s="54">
        <v>8467200</v>
      </c>
      <c r="AH1449" s="107">
        <f t="shared" si="136"/>
        <v>-1.5445297321726836E-2</v>
      </c>
      <c r="AL1449" s="10">
        <v>43738</v>
      </c>
      <c r="AM1449">
        <v>2976.73999</v>
      </c>
      <c r="AN1449">
        <v>3249130000</v>
      </c>
      <c r="AO1449" s="107">
        <f t="shared" si="137"/>
        <v>-1.2258373295142899E-2</v>
      </c>
    </row>
    <row r="1450" spans="1:41" x14ac:dyDescent="0.15">
      <c r="A1450" s="10">
        <v>43739</v>
      </c>
      <c r="B1450" s="9">
        <v>86.782500999999996</v>
      </c>
      <c r="C1450">
        <v>61690000</v>
      </c>
      <c r="D1450" s="107">
        <f t="shared" si="133"/>
        <v>-1.29173737456586E-2</v>
      </c>
      <c r="H1450" s="90">
        <v>44014</v>
      </c>
      <c r="I1450" s="54">
        <v>214.10000600000001</v>
      </c>
      <c r="J1450" s="54">
        <v>1956900</v>
      </c>
      <c r="K1450" s="107">
        <f t="shared" si="138"/>
        <v>3.4283025662315891E-2</v>
      </c>
      <c r="O1450" s="90">
        <v>45160</v>
      </c>
      <c r="P1450" s="54">
        <v>3.78</v>
      </c>
      <c r="Q1450" s="54">
        <v>1208200</v>
      </c>
      <c r="R1450" s="107">
        <f t="shared" si="134"/>
        <v>3.9682539682539764E-2</v>
      </c>
      <c r="W1450" s="90">
        <v>43374</v>
      </c>
      <c r="X1450" s="54">
        <v>29.279602000000001</v>
      </c>
      <c r="Y1450" s="54">
        <v>430410</v>
      </c>
      <c r="Z1450" s="107">
        <f t="shared" si="135"/>
        <v>-4.4728374381591718E-2</v>
      </c>
      <c r="AE1450" s="90">
        <v>43374</v>
      </c>
      <c r="AF1450" s="54">
        <v>29.945312999999999</v>
      </c>
      <c r="AG1450" s="54">
        <v>11990700</v>
      </c>
      <c r="AH1450" s="107">
        <f t="shared" si="136"/>
        <v>1.5382039920572854E-3</v>
      </c>
      <c r="AL1450" s="10">
        <v>43739</v>
      </c>
      <c r="AM1450">
        <v>2940.25</v>
      </c>
      <c r="AN1450">
        <v>3560750000</v>
      </c>
      <c r="AO1450" s="107">
        <f t="shared" si="137"/>
        <v>-1.7903203128985634E-2</v>
      </c>
    </row>
    <row r="1451" spans="1:41" x14ac:dyDescent="0.15">
      <c r="A1451" s="10">
        <v>43740</v>
      </c>
      <c r="B1451" s="9">
        <v>85.661499000000006</v>
      </c>
      <c r="C1451">
        <v>66022000</v>
      </c>
      <c r="D1451" s="107">
        <f t="shared" si="133"/>
        <v>6.5315457531276433E-3</v>
      </c>
      <c r="H1451" s="90">
        <v>44018</v>
      </c>
      <c r="I1451" s="54">
        <v>221.44000199999999</v>
      </c>
      <c r="J1451" s="54">
        <v>1633600</v>
      </c>
      <c r="K1451" s="107">
        <f t="shared" si="138"/>
        <v>1.8289391995218729E-2</v>
      </c>
      <c r="O1451" s="90">
        <v>45161</v>
      </c>
      <c r="P1451" s="54">
        <v>3.93</v>
      </c>
      <c r="Q1451" s="54">
        <v>1057800</v>
      </c>
      <c r="R1451" s="107">
        <f t="shared" si="134"/>
        <v>-5.8524173027989845E-2</v>
      </c>
      <c r="W1451" s="90">
        <v>43375</v>
      </c>
      <c r="X1451" s="54">
        <v>27.969973</v>
      </c>
      <c r="Y1451" s="54">
        <v>565720</v>
      </c>
      <c r="Z1451" s="107">
        <f t="shared" si="135"/>
        <v>1.0033581369563782E-2</v>
      </c>
      <c r="AE1451" s="90">
        <v>43375</v>
      </c>
      <c r="AF1451" s="54">
        <v>29.991375000000001</v>
      </c>
      <c r="AG1451" s="54">
        <v>10174300</v>
      </c>
      <c r="AH1451" s="107">
        <f t="shared" si="136"/>
        <v>5.835244299402742E-3</v>
      </c>
      <c r="AL1451" s="10">
        <v>43740</v>
      </c>
      <c r="AM1451">
        <v>2887.610107</v>
      </c>
      <c r="AN1451">
        <v>3914180000</v>
      </c>
      <c r="AO1451" s="107">
        <f t="shared" si="137"/>
        <v>7.9719128092108349E-3</v>
      </c>
    </row>
    <row r="1452" spans="1:41" x14ac:dyDescent="0.15">
      <c r="A1452" s="10">
        <v>43741</v>
      </c>
      <c r="B1452" s="9">
        <v>86.221001000000001</v>
      </c>
      <c r="C1452">
        <v>69364000</v>
      </c>
      <c r="D1452" s="107">
        <f t="shared" si="133"/>
        <v>8.8319201954059068E-3</v>
      </c>
      <c r="H1452" s="90">
        <v>44019</v>
      </c>
      <c r="I1452" s="54">
        <v>225.490005</v>
      </c>
      <c r="J1452" s="54">
        <v>1252500</v>
      </c>
      <c r="K1452" s="107">
        <f t="shared" si="138"/>
        <v>-1.7783533243524441E-2</v>
      </c>
      <c r="O1452" s="90">
        <v>45162</v>
      </c>
      <c r="P1452" s="54">
        <v>3.7</v>
      </c>
      <c r="Q1452" s="54">
        <v>1660000</v>
      </c>
      <c r="R1452" s="107">
        <f t="shared" si="134"/>
        <v>-2.7027027027027861E-3</v>
      </c>
      <c r="W1452" s="90">
        <v>43376</v>
      </c>
      <c r="X1452" s="54">
        <v>28.250612</v>
      </c>
      <c r="Y1452" s="54">
        <v>531200</v>
      </c>
      <c r="Z1452" s="107">
        <f t="shared" si="135"/>
        <v>-6.6225821939716045E-3</v>
      </c>
      <c r="AE1452" s="90">
        <v>43376</v>
      </c>
      <c r="AF1452" s="54">
        <v>30.166381999999999</v>
      </c>
      <c r="AG1452" s="54">
        <v>11075500</v>
      </c>
      <c r="AH1452" s="107">
        <f t="shared" si="136"/>
        <v>-3.6642445222631048E-3</v>
      </c>
      <c r="AL1452" s="10">
        <v>43741</v>
      </c>
      <c r="AM1452">
        <v>2910.6298830000001</v>
      </c>
      <c r="AN1452">
        <v>3515130000</v>
      </c>
      <c r="AO1452" s="107">
        <f t="shared" si="137"/>
        <v>1.4216897600648926E-2</v>
      </c>
    </row>
    <row r="1453" spans="1:41" x14ac:dyDescent="0.15">
      <c r="A1453" s="10">
        <v>43742</v>
      </c>
      <c r="B1453" s="9">
        <v>86.982498000000007</v>
      </c>
      <c r="C1453">
        <v>49438000</v>
      </c>
      <c r="D1453" s="107">
        <f t="shared" si="133"/>
        <v>-4.0179922172389748E-3</v>
      </c>
      <c r="H1453" s="90">
        <v>44020</v>
      </c>
      <c r="I1453" s="54">
        <v>221.479996</v>
      </c>
      <c r="J1453" s="54">
        <v>2033400</v>
      </c>
      <c r="K1453" s="107">
        <f t="shared" si="138"/>
        <v>3.3637335807067625E-2</v>
      </c>
      <c r="O1453" s="90">
        <v>45163</v>
      </c>
      <c r="P1453" s="54">
        <v>3.69</v>
      </c>
      <c r="Q1453" s="54">
        <v>1574100</v>
      </c>
      <c r="R1453" s="107">
        <f t="shared" si="134"/>
        <v>3.5230352303523116E-2</v>
      </c>
      <c r="W1453" s="90">
        <v>43377</v>
      </c>
      <c r="X1453" s="54">
        <v>28.06352</v>
      </c>
      <c r="Y1453" s="54">
        <v>405900</v>
      </c>
      <c r="Z1453" s="107">
        <f t="shared" si="135"/>
        <v>-1.3333359464529071E-2</v>
      </c>
      <c r="AE1453" s="90">
        <v>43377</v>
      </c>
      <c r="AF1453" s="54">
        <v>30.055845000000001</v>
      </c>
      <c r="AG1453" s="54">
        <v>12293000</v>
      </c>
      <c r="AH1453" s="107">
        <f t="shared" si="136"/>
        <v>-1.1951951442390141E-2</v>
      </c>
      <c r="AL1453" s="10">
        <v>43742</v>
      </c>
      <c r="AM1453">
        <v>2952.01001</v>
      </c>
      <c r="AN1453">
        <v>3005600000</v>
      </c>
      <c r="AO1453" s="107">
        <f t="shared" si="137"/>
        <v>-4.4782947738040146E-3</v>
      </c>
    </row>
    <row r="1454" spans="1:41" x14ac:dyDescent="0.15">
      <c r="A1454" s="10">
        <v>43745</v>
      </c>
      <c r="B1454" s="9">
        <v>86.633003000000002</v>
      </c>
      <c r="C1454">
        <v>43094000</v>
      </c>
      <c r="D1454" s="107">
        <f t="shared" si="133"/>
        <v>-1.5669617270452907E-2</v>
      </c>
      <c r="H1454" s="90">
        <v>44021</v>
      </c>
      <c r="I1454" s="54">
        <v>228.929993</v>
      </c>
      <c r="J1454" s="54">
        <v>1481300</v>
      </c>
      <c r="K1454" s="107">
        <f t="shared" si="138"/>
        <v>-2.2583314367200402E-2</v>
      </c>
      <c r="O1454" s="90">
        <v>45166</v>
      </c>
      <c r="P1454" s="54">
        <v>3.82</v>
      </c>
      <c r="Q1454" s="54">
        <v>1344100</v>
      </c>
      <c r="R1454" s="107">
        <f t="shared" si="134"/>
        <v>8.3769633507853269E-2</v>
      </c>
      <c r="W1454" s="90">
        <v>43378</v>
      </c>
      <c r="X1454" s="54">
        <v>27.689339</v>
      </c>
      <c r="Y1454" s="54">
        <v>492310</v>
      </c>
      <c r="Z1454" s="107">
        <f t="shared" si="135"/>
        <v>6.7567521203739656E-3</v>
      </c>
      <c r="AE1454" s="90">
        <v>43378</v>
      </c>
      <c r="AF1454" s="54">
        <v>29.696618999999998</v>
      </c>
      <c r="AG1454" s="54">
        <v>9361100</v>
      </c>
      <c r="AH1454" s="107">
        <f t="shared" si="136"/>
        <v>1.0545948008424899E-2</v>
      </c>
      <c r="AL1454" s="10">
        <v>43745</v>
      </c>
      <c r="AM1454">
        <v>2938.790039</v>
      </c>
      <c r="AN1454">
        <v>2959050000</v>
      </c>
      <c r="AO1454" s="107">
        <f t="shared" si="137"/>
        <v>-1.5560819042234386E-2</v>
      </c>
    </row>
    <row r="1455" spans="1:41" x14ac:dyDescent="0.15">
      <c r="A1455" s="10">
        <v>43746</v>
      </c>
      <c r="B1455" s="9">
        <v>85.275497000000001</v>
      </c>
      <c r="C1455">
        <v>50840000</v>
      </c>
      <c r="D1455" s="107">
        <f t="shared" si="133"/>
        <v>9.6628695110390073E-3</v>
      </c>
      <c r="H1455" s="90">
        <v>44022</v>
      </c>
      <c r="I1455" s="54">
        <v>223.759995</v>
      </c>
      <c r="J1455" s="54">
        <v>1452200</v>
      </c>
      <c r="K1455" s="107">
        <f t="shared" si="138"/>
        <v>-5.7919164683570945E-2</v>
      </c>
      <c r="O1455" s="90">
        <v>45167</v>
      </c>
      <c r="P1455" s="54">
        <v>4.1399999999999997</v>
      </c>
      <c r="Q1455" s="54">
        <v>1743600</v>
      </c>
      <c r="R1455" s="107">
        <f t="shared" si="134"/>
        <v>6.7632850241545972E-2</v>
      </c>
      <c r="W1455" s="90">
        <v>43381</v>
      </c>
      <c r="X1455" s="54">
        <v>27.876429000000002</v>
      </c>
      <c r="Y1455" s="54">
        <v>445810</v>
      </c>
      <c r="Z1455" s="107">
        <f t="shared" si="135"/>
        <v>-1.0067071359821655E-2</v>
      </c>
      <c r="AE1455" s="90">
        <v>43381</v>
      </c>
      <c r="AF1455" s="54">
        <v>30.009798</v>
      </c>
      <c r="AG1455" s="54">
        <v>8036100</v>
      </c>
      <c r="AH1455" s="107">
        <f t="shared" si="136"/>
        <v>2.1485249584152433E-2</v>
      </c>
      <c r="AL1455" s="10">
        <v>43746</v>
      </c>
      <c r="AM1455">
        <v>2893.0600589999999</v>
      </c>
      <c r="AN1455">
        <v>3370700000</v>
      </c>
      <c r="AO1455" s="107">
        <f t="shared" si="137"/>
        <v>9.1044922894218949E-3</v>
      </c>
    </row>
    <row r="1456" spans="1:41" x14ac:dyDescent="0.15">
      <c r="A1456" s="10">
        <v>43747</v>
      </c>
      <c r="B1456" s="9">
        <v>86.099502999999999</v>
      </c>
      <c r="C1456">
        <v>40870000</v>
      </c>
      <c r="D1456" s="107">
        <f t="shared" si="133"/>
        <v>-1.0046864033581571E-3</v>
      </c>
      <c r="H1456" s="90">
        <v>44025</v>
      </c>
      <c r="I1456" s="54">
        <v>210.800003</v>
      </c>
      <c r="J1456" s="54">
        <v>2570500</v>
      </c>
      <c r="K1456" s="107">
        <f t="shared" si="138"/>
        <v>4.4639487030747382E-2</v>
      </c>
      <c r="O1456" s="90">
        <v>45168</v>
      </c>
      <c r="P1456" s="54">
        <v>4.42</v>
      </c>
      <c r="Q1456" s="54">
        <v>1501600</v>
      </c>
      <c r="R1456" s="107">
        <f t="shared" si="134"/>
        <v>-6.7873303167421684E-3</v>
      </c>
      <c r="W1456" s="90">
        <v>43382</v>
      </c>
      <c r="X1456" s="54">
        <v>27.595794999999999</v>
      </c>
      <c r="Y1456" s="54">
        <v>459040</v>
      </c>
      <c r="Z1456" s="107">
        <f t="shared" si="135"/>
        <v>-2.3728905074124507E-2</v>
      </c>
      <c r="AE1456" s="90">
        <v>43382</v>
      </c>
      <c r="AF1456" s="54">
        <v>30.654565999999999</v>
      </c>
      <c r="AG1456" s="54">
        <v>27415000</v>
      </c>
      <c r="AH1456" s="107">
        <f t="shared" si="136"/>
        <v>-4.8377360814698789E-2</v>
      </c>
      <c r="AL1456" s="10">
        <v>43747</v>
      </c>
      <c r="AM1456">
        <v>2919.3999020000001</v>
      </c>
      <c r="AN1456">
        <v>2735350000</v>
      </c>
      <c r="AO1456" s="107">
        <f t="shared" si="137"/>
        <v>6.4156955637246771E-3</v>
      </c>
    </row>
    <row r="1457" spans="1:41" x14ac:dyDescent="0.15">
      <c r="A1457" s="10">
        <v>43748</v>
      </c>
      <c r="B1457" s="9">
        <v>86.013000000000005</v>
      </c>
      <c r="C1457">
        <v>51504000</v>
      </c>
      <c r="D1457" s="107">
        <f t="shared" si="133"/>
        <v>6.7780568053665835E-3</v>
      </c>
      <c r="H1457" s="90">
        <v>44026</v>
      </c>
      <c r="I1457" s="54">
        <v>220.21000699999999</v>
      </c>
      <c r="J1457" s="54">
        <v>1925400</v>
      </c>
      <c r="K1457" s="107">
        <f t="shared" si="138"/>
        <v>-1.0399204973459697E-2</v>
      </c>
      <c r="O1457" s="90">
        <v>45169</v>
      </c>
      <c r="P1457" s="54">
        <v>4.3899999999999997</v>
      </c>
      <c r="Q1457" s="54">
        <v>1200900</v>
      </c>
      <c r="R1457" s="107">
        <f t="shared" si="134"/>
        <v>-9.1116173120728838E-3</v>
      </c>
      <c r="W1457" s="90">
        <v>43383</v>
      </c>
      <c r="X1457" s="54">
        <v>26.940977</v>
      </c>
      <c r="Y1457" s="54">
        <v>591750</v>
      </c>
      <c r="Z1457" s="107">
        <f t="shared" si="135"/>
        <v>-1.7361137274271798E-2</v>
      </c>
      <c r="AE1457" s="90">
        <v>43383</v>
      </c>
      <c r="AF1457" s="54">
        <v>29.171579000000001</v>
      </c>
      <c r="AG1457" s="54">
        <v>14292200</v>
      </c>
      <c r="AH1457" s="107">
        <f t="shared" si="136"/>
        <v>-8.5253184272267024E-3</v>
      </c>
      <c r="AL1457" s="10">
        <v>43748</v>
      </c>
      <c r="AM1457">
        <v>2938.1298830000001</v>
      </c>
      <c r="AN1457">
        <v>3234400000</v>
      </c>
      <c r="AO1457" s="107">
        <f t="shared" si="137"/>
        <v>1.0938977608158984E-2</v>
      </c>
    </row>
    <row r="1458" spans="1:41" x14ac:dyDescent="0.15">
      <c r="A1458" s="10">
        <v>43749</v>
      </c>
      <c r="B1458" s="9">
        <v>86.596001000000001</v>
      </c>
      <c r="C1458">
        <v>65100000</v>
      </c>
      <c r="D1458" s="107">
        <f t="shared" si="133"/>
        <v>2.6040694419595667E-3</v>
      </c>
      <c r="H1458" s="90">
        <v>44027</v>
      </c>
      <c r="I1458" s="54">
        <v>217.91999799999999</v>
      </c>
      <c r="J1458" s="54">
        <v>1518400</v>
      </c>
      <c r="K1458" s="107">
        <f t="shared" si="138"/>
        <v>8.8564978786389581E-3</v>
      </c>
      <c r="O1458" s="90">
        <v>45170</v>
      </c>
      <c r="P1458" s="54">
        <v>4.3499999999999996</v>
      </c>
      <c r="Q1458" s="54">
        <v>1142300</v>
      </c>
      <c r="R1458" s="107">
        <f t="shared" si="134"/>
        <v>-2.0689655172413723E-2</v>
      </c>
      <c r="W1458" s="90">
        <v>43384</v>
      </c>
      <c r="X1458" s="54">
        <v>26.473251000000001</v>
      </c>
      <c r="Y1458" s="54">
        <v>381380</v>
      </c>
      <c r="Z1458" s="107">
        <f t="shared" si="135"/>
        <v>-3.5335289949844917E-3</v>
      </c>
      <c r="AE1458" s="90">
        <v>43384</v>
      </c>
      <c r="AF1458" s="54">
        <v>28.922882000000001</v>
      </c>
      <c r="AG1458" s="54">
        <v>14477800</v>
      </c>
      <c r="AH1458" s="107">
        <f t="shared" si="136"/>
        <v>1.0190962297602191E-2</v>
      </c>
      <c r="AL1458" s="10">
        <v>43749</v>
      </c>
      <c r="AM1458">
        <v>2970.2700199999999</v>
      </c>
      <c r="AN1458">
        <v>3581320000</v>
      </c>
      <c r="AO1458" s="107">
        <f t="shared" si="137"/>
        <v>-1.3871190067763495E-3</v>
      </c>
    </row>
    <row r="1459" spans="1:41" x14ac:dyDescent="0.15">
      <c r="A1459" s="10">
        <v>43752</v>
      </c>
      <c r="B1459" s="9">
        <v>86.821503000000007</v>
      </c>
      <c r="C1459">
        <v>38204000</v>
      </c>
      <c r="D1459" s="107">
        <f t="shared" si="133"/>
        <v>1.7823925485372039E-2</v>
      </c>
      <c r="H1459" s="90">
        <v>44028</v>
      </c>
      <c r="I1459" s="54">
        <v>219.85000600000001</v>
      </c>
      <c r="J1459" s="54">
        <v>1047200</v>
      </c>
      <c r="K1459" s="107">
        <f t="shared" si="138"/>
        <v>-1.8285212145957352E-2</v>
      </c>
      <c r="O1459" s="90">
        <v>45174</v>
      </c>
      <c r="P1459" s="54">
        <v>4.26</v>
      </c>
      <c r="Q1459" s="54">
        <v>1266000</v>
      </c>
      <c r="R1459" s="107">
        <f t="shared" si="134"/>
        <v>-1.6431924882629012E-2</v>
      </c>
      <c r="W1459" s="90">
        <v>43385</v>
      </c>
      <c r="X1459" s="54">
        <v>26.379707</v>
      </c>
      <c r="Y1459" s="54">
        <v>317980</v>
      </c>
      <c r="Z1459" s="107">
        <f t="shared" si="135"/>
        <v>3.5460590976239548E-3</v>
      </c>
      <c r="AE1459" s="90">
        <v>43385</v>
      </c>
      <c r="AF1459" s="54">
        <v>29.217634</v>
      </c>
      <c r="AG1459" s="54">
        <v>7910500</v>
      </c>
      <c r="AH1459" s="107">
        <f t="shared" si="136"/>
        <v>4.4137044087828592E-3</v>
      </c>
      <c r="AL1459" s="10">
        <v>43752</v>
      </c>
      <c r="AM1459">
        <v>2966.1499020000001</v>
      </c>
      <c r="AN1459">
        <v>2559270000</v>
      </c>
      <c r="AO1459" s="107">
        <f t="shared" si="137"/>
        <v>9.9556768793407358E-3</v>
      </c>
    </row>
    <row r="1460" spans="1:41" x14ac:dyDescent="0.15">
      <c r="A1460" s="10">
        <v>43753</v>
      </c>
      <c r="B1460" s="9">
        <v>88.369003000000006</v>
      </c>
      <c r="C1460">
        <v>62234000</v>
      </c>
      <c r="D1460" s="107">
        <f t="shared" si="133"/>
        <v>5.6863264599691377E-3</v>
      </c>
      <c r="H1460" s="90">
        <v>44029</v>
      </c>
      <c r="I1460" s="54">
        <v>215.83000200000001</v>
      </c>
      <c r="J1460" s="54">
        <v>1036000</v>
      </c>
      <c r="K1460" s="107">
        <f t="shared" si="138"/>
        <v>6.5097543760389787E-2</v>
      </c>
      <c r="O1460" s="90">
        <v>45175</v>
      </c>
      <c r="P1460" s="54">
        <v>4.1900000000000004</v>
      </c>
      <c r="Q1460" s="54">
        <v>1267200</v>
      </c>
      <c r="R1460" s="107">
        <f t="shared" si="134"/>
        <v>-3.5799522673031103E-2</v>
      </c>
      <c r="W1460" s="90">
        <v>43388</v>
      </c>
      <c r="X1460" s="54">
        <v>26.473251000000001</v>
      </c>
      <c r="Y1460" s="54">
        <v>400260</v>
      </c>
      <c r="Z1460" s="107">
        <f t="shared" si="135"/>
        <v>7.0672090858807657E-3</v>
      </c>
      <c r="AE1460" s="90">
        <v>43388</v>
      </c>
      <c r="AF1460" s="54">
        <v>29.346592000000001</v>
      </c>
      <c r="AG1460" s="54">
        <v>5036400</v>
      </c>
      <c r="AH1460" s="107">
        <f t="shared" si="136"/>
        <v>1.2241285120943468E-2</v>
      </c>
      <c r="AL1460" s="10">
        <v>43753</v>
      </c>
      <c r="AM1460">
        <v>2995.679932</v>
      </c>
      <c r="AN1460">
        <v>3345090000</v>
      </c>
      <c r="AO1460" s="107">
        <f t="shared" si="137"/>
        <v>-1.9995430539873071E-3</v>
      </c>
    </row>
    <row r="1461" spans="1:41" x14ac:dyDescent="0.15">
      <c r="A1461" s="10">
        <v>43754</v>
      </c>
      <c r="B1461" s="9">
        <v>88.871498000000003</v>
      </c>
      <c r="C1461">
        <v>55268000</v>
      </c>
      <c r="D1461" s="107">
        <f t="shared" si="133"/>
        <v>5.6542649928101874E-3</v>
      </c>
      <c r="H1461" s="90">
        <v>44032</v>
      </c>
      <c r="I1461" s="54">
        <v>229.88000500000001</v>
      </c>
      <c r="J1461" s="54">
        <v>1606900</v>
      </c>
      <c r="K1461" s="107">
        <f t="shared" si="138"/>
        <v>-1.8400952270729354E-2</v>
      </c>
      <c r="O1461" s="90">
        <v>45176</v>
      </c>
      <c r="P1461" s="54">
        <v>4.04</v>
      </c>
      <c r="Q1461" s="54">
        <v>1506600</v>
      </c>
      <c r="R1461" s="107">
        <f t="shared" si="134"/>
        <v>-1.4851485148514865E-2</v>
      </c>
      <c r="W1461" s="90">
        <v>43389</v>
      </c>
      <c r="X1461" s="54">
        <v>26.660343000000001</v>
      </c>
      <c r="Y1461" s="54">
        <v>557620</v>
      </c>
      <c r="Z1461" s="107">
        <f t="shared" si="135"/>
        <v>-2.4561424434786927E-2</v>
      </c>
      <c r="AE1461" s="90">
        <v>43389</v>
      </c>
      <c r="AF1461" s="54">
        <v>29.705832000000001</v>
      </c>
      <c r="AG1461" s="54">
        <v>7111500</v>
      </c>
      <c r="AH1461" s="107">
        <f t="shared" si="136"/>
        <v>-7.132033871328769E-3</v>
      </c>
      <c r="AL1461" s="10">
        <v>43754</v>
      </c>
      <c r="AM1461">
        <v>2989.6899410000001</v>
      </c>
      <c r="AN1461">
        <v>3230320000</v>
      </c>
      <c r="AO1461" s="107">
        <f t="shared" si="137"/>
        <v>2.7628316524479501E-3</v>
      </c>
    </row>
    <row r="1462" spans="1:41" x14ac:dyDescent="0.15">
      <c r="A1462" s="10">
        <v>43755</v>
      </c>
      <c r="B1462" s="9">
        <v>89.374001000000007</v>
      </c>
      <c r="C1462">
        <v>52948000</v>
      </c>
      <c r="D1462" s="107">
        <f t="shared" si="133"/>
        <v>-1.6766587410582678E-2</v>
      </c>
      <c r="H1462" s="90">
        <v>44033</v>
      </c>
      <c r="I1462" s="54">
        <v>225.64999399999999</v>
      </c>
      <c r="J1462" s="54">
        <v>1347100</v>
      </c>
      <c r="K1462" s="107">
        <f t="shared" si="138"/>
        <v>1.5511013042615041E-3</v>
      </c>
      <c r="O1462" s="90">
        <v>45177</v>
      </c>
      <c r="P1462" s="54">
        <v>3.98</v>
      </c>
      <c r="Q1462" s="54">
        <v>836800</v>
      </c>
      <c r="R1462" s="107">
        <f t="shared" si="134"/>
        <v>-1.7587939698492372E-2</v>
      </c>
      <c r="W1462" s="90">
        <v>43390</v>
      </c>
      <c r="X1462" s="54">
        <v>26.005527000000001</v>
      </c>
      <c r="Y1462" s="54">
        <v>462840</v>
      </c>
      <c r="Z1462" s="107">
        <f t="shared" si="135"/>
        <v>0</v>
      </c>
      <c r="AE1462" s="90">
        <v>43390</v>
      </c>
      <c r="AF1462" s="54">
        <v>29.493969</v>
      </c>
      <c r="AG1462" s="54">
        <v>10845300</v>
      </c>
      <c r="AH1462" s="107">
        <f t="shared" si="136"/>
        <v>-1.4678390690652687E-2</v>
      </c>
      <c r="AL1462" s="10">
        <v>43755</v>
      </c>
      <c r="AM1462">
        <v>2997.9499510000001</v>
      </c>
      <c r="AN1462">
        <v>3103470000</v>
      </c>
      <c r="AO1462" s="107">
        <f t="shared" si="137"/>
        <v>-3.9193449497315624E-3</v>
      </c>
    </row>
    <row r="1463" spans="1:41" x14ac:dyDescent="0.15">
      <c r="A1463" s="10">
        <v>43756</v>
      </c>
      <c r="B1463" s="9">
        <v>87.875504000000006</v>
      </c>
      <c r="C1463">
        <v>67250000</v>
      </c>
      <c r="D1463" s="107">
        <f t="shared" si="133"/>
        <v>1.6016898179041839E-2</v>
      </c>
      <c r="H1463" s="90">
        <v>44034</v>
      </c>
      <c r="I1463" s="54">
        <v>226</v>
      </c>
      <c r="J1463" s="54">
        <v>812200</v>
      </c>
      <c r="K1463" s="107">
        <f t="shared" si="138"/>
        <v>-3.539823008849563E-2</v>
      </c>
      <c r="O1463" s="90">
        <v>45180</v>
      </c>
      <c r="P1463" s="54">
        <v>3.91</v>
      </c>
      <c r="Q1463" s="54">
        <v>1170900</v>
      </c>
      <c r="R1463" s="107">
        <f t="shared" si="134"/>
        <v>-4.8593350383631662E-2</v>
      </c>
      <c r="W1463" s="90">
        <v>43391</v>
      </c>
      <c r="X1463" s="54">
        <v>26.005527000000001</v>
      </c>
      <c r="Y1463" s="54">
        <v>394300</v>
      </c>
      <c r="Z1463" s="107">
        <f t="shared" si="135"/>
        <v>-4.6762636265744617E-2</v>
      </c>
      <c r="AE1463" s="90">
        <v>43391</v>
      </c>
      <c r="AF1463" s="54">
        <v>29.061045</v>
      </c>
      <c r="AG1463" s="54">
        <v>8705300</v>
      </c>
      <c r="AH1463" s="107">
        <f t="shared" si="136"/>
        <v>-8.8747875377502727E-2</v>
      </c>
      <c r="AL1463" s="10">
        <v>43756</v>
      </c>
      <c r="AM1463">
        <v>2986.1999510000001</v>
      </c>
      <c r="AN1463">
        <v>3268970000</v>
      </c>
      <c r="AO1463" s="107">
        <f t="shared" si="137"/>
        <v>6.8716162134849768E-3</v>
      </c>
    </row>
    <row r="1464" spans="1:41" x14ac:dyDescent="0.15">
      <c r="A1464" s="10">
        <v>43759</v>
      </c>
      <c r="B1464" s="9">
        <v>89.282996999999995</v>
      </c>
      <c r="C1464">
        <v>42608000</v>
      </c>
      <c r="D1464" s="107">
        <f t="shared" si="133"/>
        <v>-1.1161117272978527E-2</v>
      </c>
      <c r="H1464" s="90">
        <v>44035</v>
      </c>
      <c r="I1464" s="54">
        <v>218</v>
      </c>
      <c r="J1464" s="54">
        <v>1120100</v>
      </c>
      <c r="K1464" s="107">
        <f t="shared" si="138"/>
        <v>2.1972444954128534E-2</v>
      </c>
      <c r="O1464" s="90">
        <v>45181</v>
      </c>
      <c r="P1464" s="54">
        <v>3.72</v>
      </c>
      <c r="Q1464" s="54">
        <v>2867700</v>
      </c>
      <c r="R1464" s="107">
        <f t="shared" si="134"/>
        <v>-0.10215053763440873</v>
      </c>
      <c r="W1464" s="90">
        <v>43392</v>
      </c>
      <c r="X1464" s="54">
        <v>24.789439999999999</v>
      </c>
      <c r="Y1464" s="54">
        <v>424890</v>
      </c>
      <c r="Z1464" s="107">
        <f t="shared" si="135"/>
        <v>1.5094411168626642E-2</v>
      </c>
      <c r="AE1464" s="90">
        <v>43392</v>
      </c>
      <c r="AF1464" s="54">
        <v>26.481939000000001</v>
      </c>
      <c r="AG1464" s="54">
        <v>39779400</v>
      </c>
      <c r="AH1464" s="107">
        <f t="shared" si="136"/>
        <v>-9.043522077443078E-3</v>
      </c>
      <c r="AL1464" s="10">
        <v>43759</v>
      </c>
      <c r="AM1464">
        <v>3006.719971</v>
      </c>
      <c r="AN1464">
        <v>3271960000</v>
      </c>
      <c r="AO1464" s="107">
        <f t="shared" si="137"/>
        <v>-3.5686665547477459E-3</v>
      </c>
    </row>
    <row r="1465" spans="1:41" x14ac:dyDescent="0.15">
      <c r="A1465" s="10">
        <v>43760</v>
      </c>
      <c r="B1465" s="9">
        <v>88.286499000000006</v>
      </c>
      <c r="C1465">
        <v>42234000</v>
      </c>
      <c r="D1465" s="107">
        <f t="shared" si="133"/>
        <v>-2.0161746361695432E-3</v>
      </c>
      <c r="H1465" s="90">
        <v>44036</v>
      </c>
      <c r="I1465" s="54">
        <v>222.78999300000001</v>
      </c>
      <c r="J1465" s="54">
        <v>1290900</v>
      </c>
      <c r="K1465" s="107">
        <f t="shared" si="138"/>
        <v>3.869119471627247E-2</v>
      </c>
      <c r="O1465" s="90">
        <v>45182</v>
      </c>
      <c r="P1465" s="54">
        <v>3.34</v>
      </c>
      <c r="Q1465" s="54">
        <v>3031500</v>
      </c>
      <c r="R1465" s="107">
        <f t="shared" si="134"/>
        <v>1.4970059880241582E-3</v>
      </c>
      <c r="W1465" s="90">
        <v>43395</v>
      </c>
      <c r="X1465" s="54">
        <v>25.163622</v>
      </c>
      <c r="Y1465" s="54">
        <v>680720</v>
      </c>
      <c r="Z1465" s="107">
        <f t="shared" si="135"/>
        <v>3.7175093474222098E-3</v>
      </c>
      <c r="AE1465" s="90">
        <v>43395</v>
      </c>
      <c r="AF1465" s="54">
        <v>26.242449000000001</v>
      </c>
      <c r="AG1465" s="54">
        <v>17677200</v>
      </c>
      <c r="AH1465" s="107">
        <f t="shared" si="136"/>
        <v>-1.0530000458417677E-2</v>
      </c>
      <c r="AL1465" s="10">
        <v>43760</v>
      </c>
      <c r="AM1465">
        <v>2995.98999</v>
      </c>
      <c r="AN1465">
        <v>3527540000</v>
      </c>
      <c r="AO1465" s="107">
        <f t="shared" si="137"/>
        <v>2.847149032029872E-3</v>
      </c>
    </row>
    <row r="1466" spans="1:41" x14ac:dyDescent="0.15">
      <c r="A1466" s="10">
        <v>43761</v>
      </c>
      <c r="B1466" s="9">
        <v>88.108497999999997</v>
      </c>
      <c r="C1466">
        <v>42764000</v>
      </c>
      <c r="D1466" s="107">
        <f t="shared" si="133"/>
        <v>1.0560876886131831E-2</v>
      </c>
      <c r="H1466" s="90">
        <v>44039</v>
      </c>
      <c r="I1466" s="54">
        <v>231.41000399999999</v>
      </c>
      <c r="J1466" s="54">
        <v>1507900</v>
      </c>
      <c r="K1466" s="107">
        <f t="shared" si="138"/>
        <v>-1.9057101783723995E-2</v>
      </c>
      <c r="O1466" s="90">
        <v>45183</v>
      </c>
      <c r="P1466" s="54">
        <v>3.3450000000000002</v>
      </c>
      <c r="Q1466" s="54">
        <v>2804100</v>
      </c>
      <c r="R1466" s="107">
        <f t="shared" si="134"/>
        <v>-3.4379671150971625E-2</v>
      </c>
      <c r="W1466" s="90">
        <v>43396</v>
      </c>
      <c r="X1466" s="54">
        <v>25.257168</v>
      </c>
      <c r="Y1466" s="54">
        <v>345060</v>
      </c>
      <c r="Z1466" s="107">
        <f t="shared" si="135"/>
        <v>-5.5555555555555469E-2</v>
      </c>
      <c r="AE1466" s="90">
        <v>43396</v>
      </c>
      <c r="AF1466" s="54">
        <v>25.966116</v>
      </c>
      <c r="AG1466" s="54">
        <v>12577500</v>
      </c>
      <c r="AH1466" s="107">
        <f t="shared" si="136"/>
        <v>-3.1926184108551303E-2</v>
      </c>
      <c r="AL1466" s="10">
        <v>43761</v>
      </c>
      <c r="AM1466">
        <v>3004.5200199999999</v>
      </c>
      <c r="AN1466">
        <v>3413600000</v>
      </c>
      <c r="AO1466" s="107">
        <f t="shared" si="137"/>
        <v>1.9204461816166862E-3</v>
      </c>
    </row>
    <row r="1467" spans="1:41" x14ac:dyDescent="0.15">
      <c r="A1467" s="10">
        <v>43762</v>
      </c>
      <c r="B1467" s="9">
        <v>89.039000999999999</v>
      </c>
      <c r="C1467">
        <v>88922000</v>
      </c>
      <c r="D1467" s="107">
        <f t="shared" si="133"/>
        <v>-1.0922213738673969E-2</v>
      </c>
      <c r="H1467" s="90">
        <v>44040</v>
      </c>
      <c r="I1467" s="54">
        <v>227</v>
      </c>
      <c r="J1467" s="54">
        <v>1203700</v>
      </c>
      <c r="K1467" s="107">
        <f t="shared" si="138"/>
        <v>6.5418528634361373E-2</v>
      </c>
      <c r="O1467" s="90">
        <v>45184</v>
      </c>
      <c r="P1467" s="54">
        <v>3.23</v>
      </c>
      <c r="Q1467" s="54">
        <v>3385100</v>
      </c>
      <c r="R1467" s="107">
        <f t="shared" si="134"/>
        <v>-5.5727554179566652E-2</v>
      </c>
      <c r="W1467" s="90">
        <v>43397</v>
      </c>
      <c r="X1467" s="54">
        <v>23.853992000000002</v>
      </c>
      <c r="Y1467" s="54">
        <v>458040</v>
      </c>
      <c r="Z1467" s="107">
        <f t="shared" si="135"/>
        <v>1.1764655576307792E-2</v>
      </c>
      <c r="AE1467" s="90">
        <v>43397</v>
      </c>
      <c r="AF1467" s="54">
        <v>25.137117</v>
      </c>
      <c r="AG1467" s="54">
        <v>16309300</v>
      </c>
      <c r="AH1467" s="107">
        <f t="shared" si="136"/>
        <v>2.8215566645928281E-2</v>
      </c>
      <c r="AL1467" s="10">
        <v>43762</v>
      </c>
      <c r="AM1467">
        <v>3010.290039</v>
      </c>
      <c r="AN1467">
        <v>3696510000</v>
      </c>
      <c r="AO1467" s="107">
        <f t="shared" si="137"/>
        <v>4.072700584051514E-3</v>
      </c>
    </row>
    <row r="1468" spans="1:41" x14ac:dyDescent="0.15">
      <c r="A1468" s="10">
        <v>43763</v>
      </c>
      <c r="B1468" s="9">
        <v>88.066497999999996</v>
      </c>
      <c r="C1468">
        <v>192528000</v>
      </c>
      <c r="D1468" s="107">
        <f t="shared" si="133"/>
        <v>8.9420837422193866E-3</v>
      </c>
      <c r="H1468" s="90">
        <v>44041</v>
      </c>
      <c r="I1468" s="54">
        <v>241.85000600000001</v>
      </c>
      <c r="J1468" s="54">
        <v>1718700</v>
      </c>
      <c r="K1468" s="107">
        <f t="shared" si="138"/>
        <v>5.8176521194710951E-2</v>
      </c>
      <c r="O1468" s="90">
        <v>45187</v>
      </c>
      <c r="P1468" s="54">
        <v>3.05</v>
      </c>
      <c r="Q1468" s="54">
        <v>5370000</v>
      </c>
      <c r="R1468" s="107">
        <f t="shared" si="134"/>
        <v>0.12131147540983611</v>
      </c>
      <c r="W1468" s="90">
        <v>43398</v>
      </c>
      <c r="X1468" s="54">
        <v>24.134626000000001</v>
      </c>
      <c r="Y1468" s="54">
        <v>458830</v>
      </c>
      <c r="Z1468" s="107">
        <f t="shared" si="135"/>
        <v>-1.5503907124974736E-2</v>
      </c>
      <c r="AE1468" s="90">
        <v>43398</v>
      </c>
      <c r="AF1468" s="54">
        <v>25.846374999999998</v>
      </c>
      <c r="AG1468" s="54">
        <v>12239600</v>
      </c>
      <c r="AH1468" s="107">
        <f t="shared" si="136"/>
        <v>-2.5659497705190715E-2</v>
      </c>
      <c r="AL1468" s="10">
        <v>43763</v>
      </c>
      <c r="AM1468">
        <v>3022.5500489999999</v>
      </c>
      <c r="AN1468">
        <v>3379060000</v>
      </c>
      <c r="AO1468" s="107">
        <f t="shared" si="137"/>
        <v>5.5813378526456958E-3</v>
      </c>
    </row>
    <row r="1469" spans="1:41" x14ac:dyDescent="0.15">
      <c r="A1469" s="10">
        <v>43766</v>
      </c>
      <c r="B1469" s="9">
        <v>88.853995999999995</v>
      </c>
      <c r="C1469">
        <v>74178000</v>
      </c>
      <c r="D1469" s="107">
        <f t="shared" si="133"/>
        <v>-8.0862767274979541E-3</v>
      </c>
      <c r="H1469" s="90">
        <v>44042</v>
      </c>
      <c r="I1469" s="54">
        <v>255.91999799999999</v>
      </c>
      <c r="J1469" s="54">
        <v>2120800</v>
      </c>
      <c r="K1469" s="107">
        <f t="shared" si="138"/>
        <v>3.973897342715671E-2</v>
      </c>
      <c r="O1469" s="90">
        <v>45188</v>
      </c>
      <c r="P1469" s="54">
        <v>3.42</v>
      </c>
      <c r="Q1469" s="54">
        <v>7751400</v>
      </c>
      <c r="R1469" s="107">
        <f t="shared" si="134"/>
        <v>-6.43274853801169E-2</v>
      </c>
      <c r="W1469" s="90">
        <v>43399</v>
      </c>
      <c r="X1469" s="54">
        <v>23.760445000000001</v>
      </c>
      <c r="Y1469" s="54">
        <v>399490</v>
      </c>
      <c r="Z1469" s="107">
        <f t="shared" si="135"/>
        <v>-3.9368791283159732E-3</v>
      </c>
      <c r="AE1469" s="90">
        <v>43399</v>
      </c>
      <c r="AF1469" s="54">
        <v>25.18317</v>
      </c>
      <c r="AG1469" s="54">
        <v>16691700</v>
      </c>
      <c r="AH1469" s="107">
        <f t="shared" si="136"/>
        <v>-1.9019805687687463E-2</v>
      </c>
      <c r="AL1469" s="10">
        <v>43766</v>
      </c>
      <c r="AM1469">
        <v>3039.419922</v>
      </c>
      <c r="AN1469">
        <v>3524970000</v>
      </c>
      <c r="AO1469" s="107">
        <f t="shared" si="137"/>
        <v>-8.3240521708993764E-4</v>
      </c>
    </row>
    <row r="1470" spans="1:41" x14ac:dyDescent="0.15">
      <c r="A1470" s="10">
        <v>43767</v>
      </c>
      <c r="B1470" s="9">
        <v>88.135497999999998</v>
      </c>
      <c r="C1470">
        <v>45538000</v>
      </c>
      <c r="D1470" s="107">
        <f t="shared" si="133"/>
        <v>9.8030648218496719E-3</v>
      </c>
      <c r="H1470" s="90">
        <v>44043</v>
      </c>
      <c r="I1470" s="54">
        <v>266.08999599999999</v>
      </c>
      <c r="J1470" s="54">
        <v>3042000</v>
      </c>
      <c r="K1470" s="107">
        <f t="shared" si="138"/>
        <v>7.9634722531996216E-2</v>
      </c>
      <c r="O1470" s="90">
        <v>45189</v>
      </c>
      <c r="P1470" s="54">
        <v>3.2</v>
      </c>
      <c r="Q1470" s="54">
        <v>3206000</v>
      </c>
      <c r="R1470" s="107">
        <f t="shared" si="134"/>
        <v>-2.1875000000000089E-2</v>
      </c>
      <c r="W1470" s="90">
        <v>43402</v>
      </c>
      <c r="X1470" s="54">
        <v>23.666903000000001</v>
      </c>
      <c r="Y1470" s="54">
        <v>270290</v>
      </c>
      <c r="Z1470" s="107">
        <f t="shared" si="135"/>
        <v>1.9762746312857127E-2</v>
      </c>
      <c r="AE1470" s="90">
        <v>43402</v>
      </c>
      <c r="AF1470" s="54">
        <v>24.704191000000002</v>
      </c>
      <c r="AG1470" s="54">
        <v>18291800</v>
      </c>
      <c r="AH1470" s="107">
        <f t="shared" si="136"/>
        <v>2.2371507733242479E-2</v>
      </c>
      <c r="AL1470" s="10">
        <v>43767</v>
      </c>
      <c r="AM1470">
        <v>3036.889893</v>
      </c>
      <c r="AN1470">
        <v>3594430000</v>
      </c>
      <c r="AO1470" s="107">
        <f t="shared" si="137"/>
        <v>3.2533701741288557E-3</v>
      </c>
    </row>
    <row r="1471" spans="1:41" x14ac:dyDescent="0.15">
      <c r="A1471" s="10">
        <v>43768</v>
      </c>
      <c r="B1471" s="9">
        <v>88.999495999999994</v>
      </c>
      <c r="C1471">
        <v>48988000</v>
      </c>
      <c r="D1471" s="107">
        <f t="shared" si="133"/>
        <v>-1.8707521669560911E-3</v>
      </c>
      <c r="H1471" s="90">
        <v>44046</v>
      </c>
      <c r="I1471" s="54">
        <v>287.27999899999998</v>
      </c>
      <c r="J1471" s="54">
        <v>2859100</v>
      </c>
      <c r="K1471" s="107">
        <f t="shared" si="138"/>
        <v>1.2426924994524358E-2</v>
      </c>
      <c r="O1471" s="90">
        <v>45190</v>
      </c>
      <c r="P1471" s="54">
        <v>3.13</v>
      </c>
      <c r="Q1471" s="54">
        <v>2432900</v>
      </c>
      <c r="R1471" s="107">
        <f t="shared" si="134"/>
        <v>-3.1948881789136685E-3</v>
      </c>
      <c r="W1471" s="90">
        <v>43403</v>
      </c>
      <c r="X1471" s="54">
        <v>24.134626000000001</v>
      </c>
      <c r="Y1471" s="54">
        <v>383870</v>
      </c>
      <c r="Z1471" s="107">
        <f t="shared" si="135"/>
        <v>-7.7519328453650171E-3</v>
      </c>
      <c r="AE1471" s="90">
        <v>43403</v>
      </c>
      <c r="AF1471" s="54">
        <v>25.256861000000001</v>
      </c>
      <c r="AG1471" s="54">
        <v>19994400</v>
      </c>
      <c r="AH1471" s="107">
        <f t="shared" si="136"/>
        <v>5.871640185215421E-2</v>
      </c>
      <c r="AL1471" s="10">
        <v>43768</v>
      </c>
      <c r="AM1471">
        <v>3046.7700199999999</v>
      </c>
      <c r="AN1471">
        <v>3779660000</v>
      </c>
      <c r="AO1471" s="107">
        <f t="shared" si="137"/>
        <v>-3.0228605833531041E-3</v>
      </c>
    </row>
    <row r="1472" spans="1:41" x14ac:dyDescent="0.15">
      <c r="A1472" s="10">
        <v>43769</v>
      </c>
      <c r="B1472" s="9">
        <v>88.832999999999998</v>
      </c>
      <c r="C1472">
        <v>55624000</v>
      </c>
      <c r="D1472" s="107">
        <f t="shared" si="133"/>
        <v>8.3189693019487532E-3</v>
      </c>
      <c r="H1472" s="90">
        <v>44047</v>
      </c>
      <c r="I1472" s="54">
        <v>290.85000600000001</v>
      </c>
      <c r="J1472" s="54">
        <v>4279000</v>
      </c>
      <c r="K1472" s="107">
        <f t="shared" si="138"/>
        <v>3.6272950945031024E-2</v>
      </c>
      <c r="O1472" s="90">
        <v>45191</v>
      </c>
      <c r="P1472" s="54">
        <v>3.12</v>
      </c>
      <c r="Q1472" s="54">
        <v>2200000</v>
      </c>
      <c r="R1472" s="107">
        <f t="shared" si="134"/>
        <v>5.4487179487179516E-2</v>
      </c>
      <c r="W1472" s="90">
        <v>43404</v>
      </c>
      <c r="X1472" s="54">
        <v>23.947535999999999</v>
      </c>
      <c r="Y1472" s="54">
        <v>459150</v>
      </c>
      <c r="Z1472" s="107">
        <f t="shared" si="135"/>
        <v>2.7343773488846645E-2</v>
      </c>
      <c r="AE1472" s="90">
        <v>43404</v>
      </c>
      <c r="AF1472" s="54">
        <v>26.739853</v>
      </c>
      <c r="AG1472" s="54">
        <v>28518100</v>
      </c>
      <c r="AH1472" s="107">
        <f t="shared" si="136"/>
        <v>1.6879038190673823E-2</v>
      </c>
      <c r="AL1472" s="10">
        <v>43769</v>
      </c>
      <c r="AM1472">
        <v>3037.5600589999999</v>
      </c>
      <c r="AN1472">
        <v>4149310000</v>
      </c>
      <c r="AO1472" s="107">
        <f t="shared" si="137"/>
        <v>9.6623119971042115E-3</v>
      </c>
    </row>
    <row r="1473" spans="1:41" x14ac:dyDescent="0.15">
      <c r="A1473" s="10">
        <v>43770</v>
      </c>
      <c r="B1473" s="9">
        <v>89.571999000000005</v>
      </c>
      <c r="C1473">
        <v>55808000</v>
      </c>
      <c r="D1473" s="107">
        <f t="shared" si="133"/>
        <v>7.3795718235560859E-3</v>
      </c>
      <c r="H1473" s="90">
        <v>44048</v>
      </c>
      <c r="I1473" s="54">
        <v>301.39999399999999</v>
      </c>
      <c r="J1473" s="54">
        <v>5131400</v>
      </c>
      <c r="K1473" s="107">
        <f t="shared" si="138"/>
        <v>3.7491765842569968E-2</v>
      </c>
      <c r="O1473" s="90">
        <v>45194</v>
      </c>
      <c r="P1473" s="54">
        <v>3.29</v>
      </c>
      <c r="Q1473" s="54">
        <v>2830900</v>
      </c>
      <c r="R1473" s="107">
        <f t="shared" si="134"/>
        <v>6.3829787234042534E-2</v>
      </c>
      <c r="W1473" s="90">
        <v>43405</v>
      </c>
      <c r="X1473" s="54">
        <v>24.602352</v>
      </c>
      <c r="Y1473" s="54">
        <v>327440</v>
      </c>
      <c r="Z1473" s="107">
        <f t="shared" si="135"/>
        <v>1.9011515646959243E-2</v>
      </c>
      <c r="AE1473" s="90">
        <v>43405</v>
      </c>
      <c r="AF1473" s="54">
        <v>27.191196000000001</v>
      </c>
      <c r="AG1473" s="54">
        <v>18717300</v>
      </c>
      <c r="AH1473" s="107">
        <f t="shared" si="136"/>
        <v>1.185619051107567E-2</v>
      </c>
      <c r="AL1473" s="10">
        <v>43770</v>
      </c>
      <c r="AM1473">
        <v>3066.9099120000001</v>
      </c>
      <c r="AN1473">
        <v>3956290000</v>
      </c>
      <c r="AO1473" s="107">
        <f t="shared" si="137"/>
        <v>3.7040892383408686E-3</v>
      </c>
    </row>
    <row r="1474" spans="1:41" x14ac:dyDescent="0.15">
      <c r="A1474" s="10">
        <v>43773</v>
      </c>
      <c r="B1474" s="9">
        <v>90.233001999999999</v>
      </c>
      <c r="C1474">
        <v>55438000</v>
      </c>
      <c r="D1474" s="107">
        <f t="shared" si="133"/>
        <v>-1.6346458250385831E-3</v>
      </c>
      <c r="H1474" s="90">
        <v>44049</v>
      </c>
      <c r="I1474" s="54">
        <v>312.70001200000002</v>
      </c>
      <c r="J1474" s="54">
        <v>2991000</v>
      </c>
      <c r="K1474" s="107">
        <f t="shared" si="138"/>
        <v>-9.6578793863301149E-3</v>
      </c>
      <c r="O1474" s="90">
        <v>45195</v>
      </c>
      <c r="P1474" s="54">
        <v>3.5</v>
      </c>
      <c r="Q1474" s="54">
        <v>3397600</v>
      </c>
      <c r="R1474" s="107">
        <f t="shared" si="134"/>
        <v>-1.9999999999999907E-2</v>
      </c>
      <c r="W1474" s="90">
        <v>43406</v>
      </c>
      <c r="X1474" s="54">
        <v>25.070080000000001</v>
      </c>
      <c r="Y1474" s="54">
        <v>413850</v>
      </c>
      <c r="Z1474" s="107">
        <f t="shared" si="135"/>
        <v>0</v>
      </c>
      <c r="AE1474" s="90">
        <v>43406</v>
      </c>
      <c r="AF1474" s="54">
        <v>27.513580000000001</v>
      </c>
      <c r="AG1474" s="54">
        <v>16427500</v>
      </c>
      <c r="AH1474" s="107">
        <f t="shared" si="136"/>
        <v>-7.7001248110932785E-3</v>
      </c>
      <c r="AL1474" s="10">
        <v>43773</v>
      </c>
      <c r="AM1474">
        <v>3078.2700199999999</v>
      </c>
      <c r="AN1474">
        <v>4178040000</v>
      </c>
      <c r="AO1474" s="107">
        <f t="shared" si="137"/>
        <v>-1.1856994273685695E-3</v>
      </c>
    </row>
    <row r="1475" spans="1:41" x14ac:dyDescent="0.15">
      <c r="A1475" s="10">
        <v>43774</v>
      </c>
      <c r="B1475" s="9">
        <v>90.085503000000003</v>
      </c>
      <c r="C1475">
        <v>37710000</v>
      </c>
      <c r="D1475" s="107">
        <f t="shared" ref="D1475:D1538" si="139">B1476/B1475-1</f>
        <v>-3.2969233684581045E-3</v>
      </c>
      <c r="H1475" s="90">
        <v>44050</v>
      </c>
      <c r="I1475" s="54">
        <v>309.67999300000002</v>
      </c>
      <c r="J1475" s="54">
        <v>3172100</v>
      </c>
      <c r="K1475" s="107">
        <f t="shared" si="138"/>
        <v>-3.7716330612291182E-2</v>
      </c>
      <c r="O1475" s="90">
        <v>45196</v>
      </c>
      <c r="P1475" s="54">
        <v>3.43</v>
      </c>
      <c r="Q1475" s="54">
        <v>1957400</v>
      </c>
      <c r="R1475" s="107">
        <f t="shared" ref="R1475:R1538" si="140">P1476/P1475-1</f>
        <v>-3.2069970845481133E-2</v>
      </c>
      <c r="W1475" s="90">
        <v>43409</v>
      </c>
      <c r="X1475" s="54">
        <v>25.070080000000001</v>
      </c>
      <c r="Y1475" s="54">
        <v>411620</v>
      </c>
      <c r="Z1475" s="107">
        <f t="shared" si="135"/>
        <v>2.6119262483406569E-2</v>
      </c>
      <c r="AE1475" s="90">
        <v>43409</v>
      </c>
      <c r="AF1475" s="54">
        <v>27.301722000000002</v>
      </c>
      <c r="AG1475" s="54">
        <v>10724200</v>
      </c>
      <c r="AH1475" s="107">
        <f t="shared" si="136"/>
        <v>1.0459083862915275E-2</v>
      </c>
      <c r="AL1475" s="10">
        <v>43774</v>
      </c>
      <c r="AM1475">
        <v>3074.6201169999999</v>
      </c>
      <c r="AN1475">
        <v>4490590000</v>
      </c>
      <c r="AO1475" s="107">
        <f t="shared" si="137"/>
        <v>7.0249719243609121E-4</v>
      </c>
    </row>
    <row r="1476" spans="1:41" x14ac:dyDescent="0.15">
      <c r="A1476" s="10">
        <v>43775</v>
      </c>
      <c r="B1476" s="9">
        <v>89.788498000000004</v>
      </c>
      <c r="C1476">
        <v>40596000</v>
      </c>
      <c r="D1476" s="107">
        <f t="shared" si="139"/>
        <v>-4.2153951611931806E-3</v>
      </c>
      <c r="H1476" s="90">
        <v>44053</v>
      </c>
      <c r="I1476" s="54">
        <v>298</v>
      </c>
      <c r="J1476" s="54">
        <v>2403400</v>
      </c>
      <c r="K1476" s="107">
        <f t="shared" si="138"/>
        <v>3.7349010067114108E-2</v>
      </c>
      <c r="O1476" s="90">
        <v>45197</v>
      </c>
      <c r="P1476" s="54">
        <v>3.32</v>
      </c>
      <c r="Q1476" s="54">
        <v>1373300</v>
      </c>
      <c r="R1476" s="107">
        <f t="shared" si="140"/>
        <v>3.9156626506024139E-2</v>
      </c>
      <c r="W1476" s="90">
        <v>43410</v>
      </c>
      <c r="X1476" s="54">
        <v>25.724892000000001</v>
      </c>
      <c r="Y1476" s="54">
        <v>386180</v>
      </c>
      <c r="Z1476" s="107">
        <f t="shared" ref="Z1476:Z1539" si="141">X1477/X1476-1</f>
        <v>0.23999988027160613</v>
      </c>
      <c r="AE1476" s="90">
        <v>43410</v>
      </c>
      <c r="AF1476" s="54">
        <v>27.587273</v>
      </c>
      <c r="AG1476" s="54">
        <v>12821600</v>
      </c>
      <c r="AH1476" s="107">
        <f t="shared" ref="AH1476:AH1539" si="142">AF1477/AF1476-1</f>
        <v>-3.004972619076951E-3</v>
      </c>
      <c r="AL1476" s="10">
        <v>43775</v>
      </c>
      <c r="AM1476">
        <v>3076.780029</v>
      </c>
      <c r="AN1476">
        <v>4465510000</v>
      </c>
      <c r="AO1476" s="107">
        <f t="shared" ref="AO1476:AO1539" si="143">AM1477/AM1476-1</f>
        <v>2.7300953987048349E-3</v>
      </c>
    </row>
    <row r="1477" spans="1:41" x14ac:dyDescent="0.15">
      <c r="A1477" s="10">
        <v>43776</v>
      </c>
      <c r="B1477" s="9">
        <v>89.410004000000001</v>
      </c>
      <c r="C1477">
        <v>53022000</v>
      </c>
      <c r="D1477" s="107">
        <f t="shared" si="139"/>
        <v>-1.2974498916251687E-3</v>
      </c>
      <c r="H1477" s="90">
        <v>44054</v>
      </c>
      <c r="I1477" s="54">
        <v>309.13000499999998</v>
      </c>
      <c r="J1477" s="54">
        <v>11085800</v>
      </c>
      <c r="K1477" s="107">
        <f t="shared" ref="K1477:K1540" si="144">I1478/I1477-1</f>
        <v>-2.390584828541642E-2</v>
      </c>
      <c r="O1477" s="90">
        <v>45198</v>
      </c>
      <c r="P1477" s="54">
        <v>3.45</v>
      </c>
      <c r="Q1477" s="54">
        <v>1305000</v>
      </c>
      <c r="R1477" s="107">
        <f t="shared" si="140"/>
        <v>-2.0289855072463836E-2</v>
      </c>
      <c r="W1477" s="90">
        <v>43411</v>
      </c>
      <c r="X1477" s="54">
        <v>31.898862999999999</v>
      </c>
      <c r="Y1477" s="54">
        <v>1525140</v>
      </c>
      <c r="Z1477" s="107">
        <f t="shared" si="141"/>
        <v>-1.1730073263112817E-2</v>
      </c>
      <c r="AE1477" s="90">
        <v>43411</v>
      </c>
      <c r="AF1477" s="54">
        <v>27.504373999999999</v>
      </c>
      <c r="AG1477" s="54">
        <v>18347500</v>
      </c>
      <c r="AH1477" s="107">
        <f t="shared" si="142"/>
        <v>-6.6978437684117598E-4</v>
      </c>
      <c r="AL1477" s="10">
        <v>43776</v>
      </c>
      <c r="AM1477">
        <v>3085.179932</v>
      </c>
      <c r="AN1477">
        <v>4151990000</v>
      </c>
      <c r="AO1477" s="107">
        <f t="shared" si="143"/>
        <v>2.5606759327254647E-3</v>
      </c>
    </row>
    <row r="1478" spans="1:41" x14ac:dyDescent="0.15">
      <c r="A1478" s="10">
        <v>43777</v>
      </c>
      <c r="B1478" s="9">
        <v>89.293998999999999</v>
      </c>
      <c r="C1478">
        <v>42466000</v>
      </c>
      <c r="D1478" s="107">
        <f t="shared" si="139"/>
        <v>-7.9680830511353884E-3</v>
      </c>
      <c r="H1478" s="90">
        <v>44055</v>
      </c>
      <c r="I1478" s="54">
        <v>301.73998999999998</v>
      </c>
      <c r="J1478" s="54">
        <v>4381300</v>
      </c>
      <c r="K1478" s="107">
        <f t="shared" si="144"/>
        <v>4.1592163504744706E-2</v>
      </c>
      <c r="O1478" s="90">
        <v>45201</v>
      </c>
      <c r="P1478" s="54">
        <v>3.38</v>
      </c>
      <c r="Q1478" s="54">
        <v>1292900</v>
      </c>
      <c r="R1478" s="107">
        <f t="shared" si="140"/>
        <v>-1.4792899408283988E-2</v>
      </c>
      <c r="W1478" s="90">
        <v>43412</v>
      </c>
      <c r="X1478" s="54">
        <v>31.524687</v>
      </c>
      <c r="Y1478" s="54">
        <v>1193200</v>
      </c>
      <c r="Z1478" s="107">
        <f t="shared" si="141"/>
        <v>-3.5608347197864321E-2</v>
      </c>
      <c r="AE1478" s="90">
        <v>43412</v>
      </c>
      <c r="AF1478" s="54">
        <v>27.485952000000001</v>
      </c>
      <c r="AG1478" s="54">
        <v>10837900</v>
      </c>
      <c r="AH1478" s="107">
        <f t="shared" si="142"/>
        <v>-7.0377405883559341E-3</v>
      </c>
      <c r="AL1478" s="10">
        <v>43777</v>
      </c>
      <c r="AM1478">
        <v>3093.080078</v>
      </c>
      <c r="AN1478">
        <v>3508160000</v>
      </c>
      <c r="AO1478" s="107">
        <f t="shared" si="143"/>
        <v>-1.9624671353238865E-3</v>
      </c>
    </row>
    <row r="1479" spans="1:41" x14ac:dyDescent="0.15">
      <c r="A1479" s="10">
        <v>43780</v>
      </c>
      <c r="B1479" s="9">
        <v>88.582497000000004</v>
      </c>
      <c r="C1479">
        <v>38920000</v>
      </c>
      <c r="D1479" s="107">
        <f t="shared" si="139"/>
        <v>3.5842859566264096E-3</v>
      </c>
      <c r="H1479" s="90">
        <v>44056</v>
      </c>
      <c r="I1479" s="54">
        <v>314.290009</v>
      </c>
      <c r="J1479" s="54">
        <v>2580300</v>
      </c>
      <c r="K1479" s="107">
        <f t="shared" si="144"/>
        <v>-1.3681691676046936E-2</v>
      </c>
      <c r="O1479" s="90">
        <v>45202</v>
      </c>
      <c r="P1479" s="54">
        <v>3.33</v>
      </c>
      <c r="Q1479" s="54">
        <v>1358600</v>
      </c>
      <c r="R1479" s="107">
        <f t="shared" si="140"/>
        <v>1.8018018018018056E-2</v>
      </c>
      <c r="W1479" s="90">
        <v>43413</v>
      </c>
      <c r="X1479" s="54">
        <v>30.402145000000001</v>
      </c>
      <c r="Y1479" s="54">
        <v>1263860</v>
      </c>
      <c r="Z1479" s="107">
        <f t="shared" si="141"/>
        <v>-1.2307717103513638E-2</v>
      </c>
      <c r="AE1479" s="90">
        <v>43413</v>
      </c>
      <c r="AF1479" s="54">
        <v>27.292513</v>
      </c>
      <c r="AG1479" s="54">
        <v>8713100</v>
      </c>
      <c r="AH1479" s="107">
        <f t="shared" si="142"/>
        <v>-2.2612062143196554E-2</v>
      </c>
      <c r="AL1479" s="10">
        <v>43780</v>
      </c>
      <c r="AM1479">
        <v>3087.01001</v>
      </c>
      <c r="AN1479">
        <v>3041120000</v>
      </c>
      <c r="AO1479" s="107">
        <f t="shared" si="143"/>
        <v>1.5646460440210674E-3</v>
      </c>
    </row>
    <row r="1480" spans="1:41" x14ac:dyDescent="0.15">
      <c r="A1480" s="10">
        <v>43781</v>
      </c>
      <c r="B1480" s="9">
        <v>88.900002000000001</v>
      </c>
      <c r="C1480">
        <v>40752000</v>
      </c>
      <c r="D1480" s="107">
        <f t="shared" si="139"/>
        <v>-1.3998874825672081E-2</v>
      </c>
      <c r="H1480" s="90">
        <v>44057</v>
      </c>
      <c r="I1480" s="54">
        <v>309.98998999999998</v>
      </c>
      <c r="J1480" s="54">
        <v>1575600</v>
      </c>
      <c r="K1480" s="107">
        <f t="shared" si="144"/>
        <v>1.3258544251703253E-2</v>
      </c>
      <c r="O1480" s="90">
        <v>45203</v>
      </c>
      <c r="P1480" s="54">
        <v>3.39</v>
      </c>
      <c r="Q1480" s="54">
        <v>1246900</v>
      </c>
      <c r="R1480" s="107">
        <f t="shared" si="140"/>
        <v>-8.1120943952802338E-2</v>
      </c>
      <c r="W1480" s="90">
        <v>43416</v>
      </c>
      <c r="X1480" s="54">
        <v>30.027964000000001</v>
      </c>
      <c r="Y1480" s="54">
        <v>493660</v>
      </c>
      <c r="Z1480" s="107">
        <f t="shared" si="141"/>
        <v>1.2461084607667816E-2</v>
      </c>
      <c r="AE1480" s="90">
        <v>43416</v>
      </c>
      <c r="AF1480" s="54">
        <v>26.675373</v>
      </c>
      <c r="AG1480" s="54">
        <v>10966400</v>
      </c>
      <c r="AH1480" s="107">
        <f t="shared" si="142"/>
        <v>-2.9696154576732692E-2</v>
      </c>
      <c r="AL1480" s="10">
        <v>43781</v>
      </c>
      <c r="AM1480">
        <v>3091.8400879999999</v>
      </c>
      <c r="AN1480">
        <v>3495560000</v>
      </c>
      <c r="AO1480" s="107">
        <f t="shared" si="143"/>
        <v>7.1153453522332377E-4</v>
      </c>
    </row>
    <row r="1481" spans="1:41" x14ac:dyDescent="0.15">
      <c r="A1481" s="10">
        <v>43782</v>
      </c>
      <c r="B1481" s="9">
        <v>87.655501999999998</v>
      </c>
      <c r="C1481">
        <v>59790000</v>
      </c>
      <c r="D1481" s="107">
        <f t="shared" si="139"/>
        <v>8.4992953437201813E-4</v>
      </c>
      <c r="H1481" s="90">
        <v>44060</v>
      </c>
      <c r="I1481" s="54">
        <v>314.10000600000001</v>
      </c>
      <c r="J1481" s="54">
        <v>2621500</v>
      </c>
      <c r="K1481" s="107">
        <f t="shared" si="144"/>
        <v>3.8204392775465168E-2</v>
      </c>
      <c r="O1481" s="90">
        <v>45204</v>
      </c>
      <c r="P1481" s="54">
        <v>3.1150000000000002</v>
      </c>
      <c r="Q1481" s="54">
        <v>1507500</v>
      </c>
      <c r="R1481" s="107">
        <f t="shared" si="140"/>
        <v>4.8154093097911854E-3</v>
      </c>
      <c r="W1481" s="90">
        <v>43417</v>
      </c>
      <c r="X1481" s="54">
        <v>30.402145000000001</v>
      </c>
      <c r="Y1481" s="54">
        <v>638360</v>
      </c>
      <c r="Z1481" s="107">
        <f t="shared" si="141"/>
        <v>-3.6923151310540803E-2</v>
      </c>
      <c r="AE1481" s="90">
        <v>43417</v>
      </c>
      <c r="AF1481" s="54">
        <v>25.883216999999998</v>
      </c>
      <c r="AG1481" s="54">
        <v>17743900</v>
      </c>
      <c r="AH1481" s="107">
        <f t="shared" si="142"/>
        <v>-7.4735686835217807E-3</v>
      </c>
      <c r="AL1481" s="10">
        <v>43782</v>
      </c>
      <c r="AM1481">
        <v>3094.040039</v>
      </c>
      <c r="AN1481">
        <v>3513720000</v>
      </c>
      <c r="AO1481" s="107">
        <f t="shared" si="143"/>
        <v>8.3704282018182141E-4</v>
      </c>
    </row>
    <row r="1482" spans="1:41" x14ac:dyDescent="0.15">
      <c r="A1482" s="10">
        <v>43783</v>
      </c>
      <c r="B1482" s="9">
        <v>87.730002999999996</v>
      </c>
      <c r="C1482">
        <v>45296000</v>
      </c>
      <c r="D1482" s="107">
        <f t="shared" si="139"/>
        <v>-8.6116490842932381E-3</v>
      </c>
      <c r="H1482" s="90">
        <v>44061</v>
      </c>
      <c r="I1482" s="54">
        <v>326.10000600000001</v>
      </c>
      <c r="J1482" s="54">
        <v>3290100</v>
      </c>
      <c r="K1482" s="107">
        <f t="shared" si="144"/>
        <v>2.1189830950202548E-2</v>
      </c>
      <c r="O1482" s="90">
        <v>45205</v>
      </c>
      <c r="P1482" s="54">
        <v>3.13</v>
      </c>
      <c r="Q1482" s="54">
        <v>1307500</v>
      </c>
      <c r="R1482" s="107">
        <f t="shared" si="140"/>
        <v>4.1533546325878579E-2</v>
      </c>
      <c r="W1482" s="90">
        <v>43418</v>
      </c>
      <c r="X1482" s="54">
        <v>29.279602000000001</v>
      </c>
      <c r="Y1482" s="54">
        <v>538520</v>
      </c>
      <c r="Z1482" s="107">
        <f t="shared" si="141"/>
        <v>-9.5845565113897857E-3</v>
      </c>
      <c r="AE1482" s="90">
        <v>43418</v>
      </c>
      <c r="AF1482" s="54">
        <v>25.689776999999999</v>
      </c>
      <c r="AG1482" s="54">
        <v>12131000</v>
      </c>
      <c r="AH1482" s="107">
        <f t="shared" si="142"/>
        <v>1.0039713462674182E-2</v>
      </c>
      <c r="AL1482" s="10">
        <v>43783</v>
      </c>
      <c r="AM1482">
        <v>3096.6298830000001</v>
      </c>
      <c r="AN1482">
        <v>3282090000</v>
      </c>
      <c r="AO1482" s="107">
        <f t="shared" si="143"/>
        <v>7.6954879660702247E-3</v>
      </c>
    </row>
    <row r="1483" spans="1:41" x14ac:dyDescent="0.15">
      <c r="A1483" s="10">
        <v>43784</v>
      </c>
      <c r="B1483" s="9">
        <v>86.974502999999999</v>
      </c>
      <c r="C1483">
        <v>78552000</v>
      </c>
      <c r="D1483" s="107">
        <f t="shared" si="139"/>
        <v>7.496449850366016E-3</v>
      </c>
      <c r="H1483" s="90">
        <v>44062</v>
      </c>
      <c r="I1483" s="54">
        <v>333.01001000000002</v>
      </c>
      <c r="J1483" s="54">
        <v>2543500</v>
      </c>
      <c r="K1483" s="107">
        <f t="shared" si="144"/>
        <v>-1.2161853633168573E-2</v>
      </c>
      <c r="O1483" s="90">
        <v>45208</v>
      </c>
      <c r="P1483" s="54">
        <v>3.26</v>
      </c>
      <c r="Q1483" s="54">
        <v>1616900</v>
      </c>
      <c r="R1483" s="107">
        <f t="shared" si="140"/>
        <v>1.2269938650306678E-2</v>
      </c>
      <c r="W1483" s="90">
        <v>43419</v>
      </c>
      <c r="X1483" s="54">
        <v>28.99897</v>
      </c>
      <c r="Y1483" s="54">
        <v>537720</v>
      </c>
      <c r="Z1483" s="107">
        <f t="shared" si="141"/>
        <v>0</v>
      </c>
      <c r="AE1483" s="90">
        <v>43419</v>
      </c>
      <c r="AF1483" s="54">
        <v>25.947695</v>
      </c>
      <c r="AG1483" s="54">
        <v>12345600</v>
      </c>
      <c r="AH1483" s="107">
        <f t="shared" si="142"/>
        <v>-1.7749168086027556E-3</v>
      </c>
      <c r="AL1483" s="10">
        <v>43784</v>
      </c>
      <c r="AM1483">
        <v>3120.459961</v>
      </c>
      <c r="AN1483">
        <v>3359800000</v>
      </c>
      <c r="AO1483" s="107">
        <f t="shared" si="143"/>
        <v>5.0315274658951914E-4</v>
      </c>
    </row>
    <row r="1484" spans="1:41" x14ac:dyDescent="0.15">
      <c r="A1484" s="10">
        <v>43787</v>
      </c>
      <c r="B1484" s="9">
        <v>87.626503</v>
      </c>
      <c r="C1484">
        <v>56790000</v>
      </c>
      <c r="D1484" s="107">
        <f t="shared" si="139"/>
        <v>1.483569417348729E-4</v>
      </c>
      <c r="H1484" s="90">
        <v>44063</v>
      </c>
      <c r="I1484" s="54">
        <v>328.959991</v>
      </c>
      <c r="J1484" s="54">
        <v>2585400</v>
      </c>
      <c r="K1484" s="107">
        <f t="shared" si="144"/>
        <v>3.5566674732794512E-2</v>
      </c>
      <c r="O1484" s="90">
        <v>45209</v>
      </c>
      <c r="P1484" s="54">
        <v>3.3</v>
      </c>
      <c r="Q1484" s="54">
        <v>1375400</v>
      </c>
      <c r="R1484" s="107">
        <f t="shared" si="140"/>
        <v>-2.1212121212121127E-2</v>
      </c>
      <c r="W1484" s="90">
        <v>43420</v>
      </c>
      <c r="X1484" s="54">
        <v>28.99897</v>
      </c>
      <c r="Y1484" s="54">
        <v>461150</v>
      </c>
      <c r="Z1484" s="107">
        <f t="shared" si="141"/>
        <v>-5.4838671856276222E-2</v>
      </c>
      <c r="AE1484" s="90">
        <v>43420</v>
      </c>
      <c r="AF1484" s="54">
        <v>25.90164</v>
      </c>
      <c r="AG1484" s="54">
        <v>12513700</v>
      </c>
      <c r="AH1484" s="107">
        <f t="shared" si="142"/>
        <v>-5.6899485901279467E-3</v>
      </c>
      <c r="AL1484" s="10">
        <v>43787</v>
      </c>
      <c r="AM1484">
        <v>3122.030029</v>
      </c>
      <c r="AN1484">
        <v>3440140000</v>
      </c>
      <c r="AO1484" s="107">
        <f t="shared" si="143"/>
        <v>-5.9259423606272676E-4</v>
      </c>
    </row>
    <row r="1485" spans="1:41" x14ac:dyDescent="0.15">
      <c r="A1485" s="10">
        <v>43788</v>
      </c>
      <c r="B1485" s="9">
        <v>87.639503000000005</v>
      </c>
      <c r="C1485">
        <v>45416000</v>
      </c>
      <c r="D1485" s="107">
        <f t="shared" si="139"/>
        <v>-4.1420362687359935E-3</v>
      </c>
      <c r="H1485" s="90">
        <v>44064</v>
      </c>
      <c r="I1485" s="54">
        <v>340.66000400000001</v>
      </c>
      <c r="J1485" s="54">
        <v>2205000</v>
      </c>
      <c r="K1485" s="107">
        <f t="shared" si="144"/>
        <v>-7.8083836340235857E-3</v>
      </c>
      <c r="O1485" s="90">
        <v>45210</v>
      </c>
      <c r="P1485" s="54">
        <v>3.23</v>
      </c>
      <c r="Q1485" s="54">
        <v>1256100</v>
      </c>
      <c r="R1485" s="107">
        <f t="shared" si="140"/>
        <v>-2.786377708978327E-2</v>
      </c>
      <c r="W1485" s="90">
        <v>43423</v>
      </c>
      <c r="X1485" s="54">
        <v>27.408705000000001</v>
      </c>
      <c r="Y1485" s="54">
        <v>449540</v>
      </c>
      <c r="Z1485" s="107">
        <f t="shared" si="141"/>
        <v>-6.8260065552167015E-3</v>
      </c>
      <c r="AE1485" s="90">
        <v>43423</v>
      </c>
      <c r="AF1485" s="54">
        <v>25.754261</v>
      </c>
      <c r="AG1485" s="54">
        <v>11562100</v>
      </c>
      <c r="AH1485" s="107">
        <f t="shared" si="142"/>
        <v>7.1528746252902398E-3</v>
      </c>
      <c r="AL1485" s="10">
        <v>43788</v>
      </c>
      <c r="AM1485">
        <v>3120.179932</v>
      </c>
      <c r="AN1485">
        <v>3613670000</v>
      </c>
      <c r="AO1485" s="107">
        <f t="shared" si="143"/>
        <v>-3.7561843404613215E-3</v>
      </c>
    </row>
    <row r="1486" spans="1:41" x14ac:dyDescent="0.15">
      <c r="A1486" s="10">
        <v>43789</v>
      </c>
      <c r="B1486" s="9">
        <v>87.276497000000006</v>
      </c>
      <c r="C1486">
        <v>55800000</v>
      </c>
      <c r="D1486" s="107">
        <f t="shared" si="139"/>
        <v>-6.1986905821851401E-3</v>
      </c>
      <c r="H1486" s="90">
        <v>44067</v>
      </c>
      <c r="I1486" s="54">
        <v>338</v>
      </c>
      <c r="J1486" s="54">
        <v>1660800</v>
      </c>
      <c r="K1486" s="107">
        <f t="shared" si="144"/>
        <v>1.7750887573964036E-4</v>
      </c>
      <c r="O1486" s="90">
        <v>45211</v>
      </c>
      <c r="P1486" s="54">
        <v>3.14</v>
      </c>
      <c r="Q1486" s="54">
        <v>1217600</v>
      </c>
      <c r="R1486" s="107">
        <f t="shared" si="140"/>
        <v>-3.5031847133758065E-2</v>
      </c>
      <c r="W1486" s="90">
        <v>43424</v>
      </c>
      <c r="X1486" s="54">
        <v>27.221613000000001</v>
      </c>
      <c r="Y1486" s="54">
        <v>530340</v>
      </c>
      <c r="Z1486" s="107">
        <f t="shared" si="141"/>
        <v>9.5320655686347511E-2</v>
      </c>
      <c r="AE1486" s="90">
        <v>43424</v>
      </c>
      <c r="AF1486" s="54">
        <v>25.938478</v>
      </c>
      <c r="AG1486" s="54">
        <v>15882600</v>
      </c>
      <c r="AH1486" s="107">
        <f t="shared" si="142"/>
        <v>6.3922794544846173E-3</v>
      </c>
      <c r="AL1486" s="10">
        <v>43789</v>
      </c>
      <c r="AM1486">
        <v>3108.459961</v>
      </c>
      <c r="AN1486">
        <v>4041010000</v>
      </c>
      <c r="AO1486" s="107">
        <f t="shared" si="143"/>
        <v>-1.5827522508661263E-3</v>
      </c>
    </row>
    <row r="1487" spans="1:41" x14ac:dyDescent="0.15">
      <c r="A1487" s="10">
        <v>43790</v>
      </c>
      <c r="B1487" s="9">
        <v>86.735496999999995</v>
      </c>
      <c r="C1487">
        <v>53258000</v>
      </c>
      <c r="D1487" s="107">
        <f t="shared" si="139"/>
        <v>6.3469515831562351E-3</v>
      </c>
      <c r="H1487" s="90">
        <v>44068</v>
      </c>
      <c r="I1487" s="54">
        <v>338.05999800000001</v>
      </c>
      <c r="J1487" s="54">
        <v>1479500</v>
      </c>
      <c r="K1487" s="107">
        <f t="shared" si="144"/>
        <v>1.2837946002709266E-2</v>
      </c>
      <c r="O1487" s="90">
        <v>45212</v>
      </c>
      <c r="P1487" s="54">
        <v>3.03</v>
      </c>
      <c r="Q1487" s="54">
        <v>1450300</v>
      </c>
      <c r="R1487" s="107">
        <f t="shared" si="140"/>
        <v>9.5709570957095647E-2</v>
      </c>
      <c r="W1487" s="90">
        <v>43425</v>
      </c>
      <c r="X1487" s="54">
        <v>29.816395</v>
      </c>
      <c r="Y1487" s="54">
        <v>579920</v>
      </c>
      <c r="Z1487" s="107">
        <f t="shared" si="141"/>
        <v>-2.8481008518970841E-2</v>
      </c>
      <c r="AE1487" s="90">
        <v>43425</v>
      </c>
      <c r="AF1487" s="54">
        <v>26.104284</v>
      </c>
      <c r="AG1487" s="54">
        <v>12092800</v>
      </c>
      <c r="AH1487" s="107">
        <f t="shared" si="142"/>
        <v>3.5286928383095884E-3</v>
      </c>
      <c r="AL1487" s="10">
        <v>43790</v>
      </c>
      <c r="AM1487">
        <v>3103.540039</v>
      </c>
      <c r="AN1487">
        <v>3744010000</v>
      </c>
      <c r="AO1487" s="107">
        <f t="shared" si="143"/>
        <v>2.1749356912357243E-3</v>
      </c>
    </row>
    <row r="1488" spans="1:41" x14ac:dyDescent="0.15">
      <c r="A1488" s="10">
        <v>43791</v>
      </c>
      <c r="B1488" s="9">
        <v>87.286002999999994</v>
      </c>
      <c r="C1488">
        <v>49582000</v>
      </c>
      <c r="D1488" s="107">
        <f t="shared" si="139"/>
        <v>1.6107943446556972E-2</v>
      </c>
      <c r="H1488" s="90">
        <v>44069</v>
      </c>
      <c r="I1488" s="54">
        <v>342.39999399999999</v>
      </c>
      <c r="J1488" s="54">
        <v>1589500</v>
      </c>
      <c r="K1488" s="107">
        <f t="shared" si="144"/>
        <v>-3.2447386666718203E-2</v>
      </c>
      <c r="O1488" s="90">
        <v>45215</v>
      </c>
      <c r="P1488" s="54">
        <v>3.32</v>
      </c>
      <c r="Q1488" s="54">
        <v>1442100</v>
      </c>
      <c r="R1488" s="107">
        <f t="shared" si="140"/>
        <v>4.8192771084337505E-2</v>
      </c>
      <c r="W1488" s="90">
        <v>43427</v>
      </c>
      <c r="X1488" s="54">
        <v>28.967193999999999</v>
      </c>
      <c r="Y1488" s="54">
        <v>156730</v>
      </c>
      <c r="Z1488" s="107">
        <f t="shared" si="141"/>
        <v>2.9315956526545284E-2</v>
      </c>
      <c r="AE1488" s="90">
        <v>43427</v>
      </c>
      <c r="AF1488" s="54">
        <v>26.196397999999999</v>
      </c>
      <c r="AG1488" s="54">
        <v>7229000</v>
      </c>
      <c r="AH1488" s="107">
        <f t="shared" si="142"/>
        <v>1.2657999775389062E-2</v>
      </c>
      <c r="AL1488" s="10">
        <v>43791</v>
      </c>
      <c r="AM1488">
        <v>3110.290039</v>
      </c>
      <c r="AN1488">
        <v>3235270000</v>
      </c>
      <c r="AO1488" s="107">
        <f t="shared" si="143"/>
        <v>7.5072915088996162E-3</v>
      </c>
    </row>
    <row r="1489" spans="1:41" x14ac:dyDescent="0.15">
      <c r="A1489" s="10">
        <v>43794</v>
      </c>
      <c r="B1489" s="9">
        <v>88.692001000000005</v>
      </c>
      <c r="C1489">
        <v>69724000</v>
      </c>
      <c r="D1489" s="107">
        <f t="shared" si="139"/>
        <v>1.3022583626227879E-2</v>
      </c>
      <c r="H1489" s="90">
        <v>44070</v>
      </c>
      <c r="I1489" s="54">
        <v>331.290009</v>
      </c>
      <c r="J1489" s="54">
        <v>1905000</v>
      </c>
      <c r="K1489" s="107">
        <f t="shared" si="144"/>
        <v>-6.1426564179905552E-2</v>
      </c>
      <c r="O1489" s="90">
        <v>45216</v>
      </c>
      <c r="P1489" s="54">
        <v>3.48</v>
      </c>
      <c r="Q1489" s="54">
        <v>1607300</v>
      </c>
      <c r="R1489" s="107">
        <f t="shared" si="140"/>
        <v>-3.1609195402298784E-2</v>
      </c>
      <c r="W1489" s="90">
        <v>43430</v>
      </c>
      <c r="X1489" s="54">
        <v>29.816395</v>
      </c>
      <c r="Y1489" s="54">
        <v>430580</v>
      </c>
      <c r="Z1489" s="107">
        <f t="shared" si="141"/>
        <v>1.2658203649368094E-2</v>
      </c>
      <c r="AE1489" s="90">
        <v>43430</v>
      </c>
      <c r="AF1489" s="54">
        <v>26.527992000000001</v>
      </c>
      <c r="AG1489" s="54">
        <v>11018000</v>
      </c>
      <c r="AH1489" s="107">
        <f t="shared" si="142"/>
        <v>-2.0833465269440854E-3</v>
      </c>
      <c r="AL1489" s="10">
        <v>43794</v>
      </c>
      <c r="AM1489">
        <v>3133.639893</v>
      </c>
      <c r="AN1489">
        <v>3514310000</v>
      </c>
      <c r="AO1489" s="107">
        <f t="shared" si="143"/>
        <v>2.1955704021285882E-3</v>
      </c>
    </row>
    <row r="1490" spans="1:41" x14ac:dyDescent="0.15">
      <c r="A1490" s="10">
        <v>43795</v>
      </c>
      <c r="B1490" s="9">
        <v>89.846999999999994</v>
      </c>
      <c r="C1490">
        <v>63624000</v>
      </c>
      <c r="D1490" s="107">
        <f t="shared" si="139"/>
        <v>1.2003728560775695E-2</v>
      </c>
      <c r="H1490" s="90">
        <v>44071</v>
      </c>
      <c r="I1490" s="54">
        <v>310.94000199999999</v>
      </c>
      <c r="J1490" s="54">
        <v>2543700</v>
      </c>
      <c r="K1490" s="107">
        <f t="shared" si="144"/>
        <v>-4.6246876913572543E-2</v>
      </c>
      <c r="O1490" s="90">
        <v>45217</v>
      </c>
      <c r="P1490" s="54">
        <v>3.37</v>
      </c>
      <c r="Q1490" s="54">
        <v>839900</v>
      </c>
      <c r="R1490" s="107">
        <f t="shared" si="140"/>
        <v>-8.9020771513353969E-3</v>
      </c>
      <c r="W1490" s="90">
        <v>43431</v>
      </c>
      <c r="X1490" s="54">
        <v>30.193816999999999</v>
      </c>
      <c r="Y1490" s="54">
        <v>440680</v>
      </c>
      <c r="Z1490" s="107">
        <f t="shared" si="141"/>
        <v>1.5625020182112204E-2</v>
      </c>
      <c r="AE1490" s="90">
        <v>43431</v>
      </c>
      <c r="AF1490" s="54">
        <v>26.472725000000001</v>
      </c>
      <c r="AG1490" s="54">
        <v>9823500</v>
      </c>
      <c r="AH1490" s="107">
        <f t="shared" si="142"/>
        <v>3.5490830656836447E-2</v>
      </c>
      <c r="AL1490" s="10">
        <v>43795</v>
      </c>
      <c r="AM1490">
        <v>3140.5200199999999</v>
      </c>
      <c r="AN1490">
        <v>4600450000</v>
      </c>
      <c r="AO1490" s="107">
        <f t="shared" si="143"/>
        <v>4.1744242725763048E-3</v>
      </c>
    </row>
    <row r="1491" spans="1:41" x14ac:dyDescent="0.15">
      <c r="A1491" s="10">
        <v>43796</v>
      </c>
      <c r="B1491" s="9">
        <v>90.925499000000002</v>
      </c>
      <c r="C1491">
        <v>60512000</v>
      </c>
      <c r="D1491" s="107">
        <f t="shared" si="139"/>
        <v>-9.7387202681175067E-3</v>
      </c>
      <c r="H1491" s="90">
        <v>44074</v>
      </c>
      <c r="I1491" s="54">
        <v>296.55999800000001</v>
      </c>
      <c r="J1491" s="54">
        <v>4239600</v>
      </c>
      <c r="K1491" s="107">
        <f t="shared" si="144"/>
        <v>3.463039205982188E-2</v>
      </c>
      <c r="O1491" s="90">
        <v>45218</v>
      </c>
      <c r="P1491" s="54">
        <v>3.34</v>
      </c>
      <c r="Q1491" s="54">
        <v>1114300</v>
      </c>
      <c r="R1491" s="107">
        <f t="shared" si="140"/>
        <v>1.4970059880239583E-2</v>
      </c>
      <c r="W1491" s="90">
        <v>43432</v>
      </c>
      <c r="X1491" s="54">
        <v>30.665596000000001</v>
      </c>
      <c r="Y1491" s="54">
        <v>481760</v>
      </c>
      <c r="Z1491" s="107">
        <f t="shared" si="141"/>
        <v>1.2307734048280006E-2</v>
      </c>
      <c r="AE1491" s="90">
        <v>43432</v>
      </c>
      <c r="AF1491" s="54">
        <v>27.412264</v>
      </c>
      <c r="AG1491" s="54">
        <v>22025700</v>
      </c>
      <c r="AH1491" s="107">
        <f t="shared" si="142"/>
        <v>-8.0645655535784844E-3</v>
      </c>
      <c r="AL1491" s="10">
        <v>43796</v>
      </c>
      <c r="AM1491">
        <v>3153.6298830000001</v>
      </c>
      <c r="AN1491">
        <v>3035470000</v>
      </c>
      <c r="AO1491" s="107">
        <f t="shared" si="143"/>
        <v>-4.0112199177813057E-3</v>
      </c>
    </row>
    <row r="1492" spans="1:41" x14ac:dyDescent="0.15">
      <c r="A1492" s="10">
        <v>43798</v>
      </c>
      <c r="B1492" s="9">
        <v>90.040001000000004</v>
      </c>
      <c r="C1492">
        <v>38468000</v>
      </c>
      <c r="D1492" s="107">
        <f t="shared" si="139"/>
        <v>-1.0661916807397698E-2</v>
      </c>
      <c r="H1492" s="90">
        <v>44075</v>
      </c>
      <c r="I1492" s="54">
        <v>306.82998700000002</v>
      </c>
      <c r="J1492" s="54">
        <v>1707800</v>
      </c>
      <c r="K1492" s="107">
        <f t="shared" si="144"/>
        <v>-2.1575453118928722E-2</v>
      </c>
      <c r="O1492" s="90">
        <v>45219</v>
      </c>
      <c r="P1492" s="54">
        <v>3.39</v>
      </c>
      <c r="Q1492" s="54">
        <v>1267900</v>
      </c>
      <c r="R1492" s="107">
        <f t="shared" si="140"/>
        <v>-5.899705014749268E-2</v>
      </c>
      <c r="W1492" s="90">
        <v>43433</v>
      </c>
      <c r="X1492" s="54">
        <v>31.043019999999999</v>
      </c>
      <c r="Y1492" s="54">
        <v>392570</v>
      </c>
      <c r="Z1492" s="107">
        <f t="shared" si="141"/>
        <v>-1.8237175377910919E-2</v>
      </c>
      <c r="AE1492" s="90">
        <v>43433</v>
      </c>
      <c r="AF1492" s="54">
        <v>27.191196000000001</v>
      </c>
      <c r="AG1492" s="54">
        <v>8839400</v>
      </c>
      <c r="AH1492" s="107">
        <f t="shared" si="142"/>
        <v>1.1178802138751109E-2</v>
      </c>
      <c r="AL1492" s="10">
        <v>43798</v>
      </c>
      <c r="AM1492">
        <v>3140.9799800000001</v>
      </c>
      <c r="AN1492">
        <v>1743420000</v>
      </c>
      <c r="AO1492" s="107">
        <f t="shared" si="143"/>
        <v>-8.6310206281544621E-3</v>
      </c>
    </row>
    <row r="1493" spans="1:41" x14ac:dyDescent="0.15">
      <c r="A1493" s="10">
        <v>43801</v>
      </c>
      <c r="B1493" s="9">
        <v>89.080001999999993</v>
      </c>
      <c r="C1493">
        <v>78512000</v>
      </c>
      <c r="D1493" s="107">
        <f t="shared" si="139"/>
        <v>-6.5334641550636174E-3</v>
      </c>
      <c r="H1493" s="90">
        <v>44076</v>
      </c>
      <c r="I1493" s="54">
        <v>300.209991</v>
      </c>
      <c r="J1493" s="54">
        <v>1955800</v>
      </c>
      <c r="K1493" s="107">
        <f t="shared" si="144"/>
        <v>-8.1642782501532341E-2</v>
      </c>
      <c r="O1493" s="90">
        <v>45222</v>
      </c>
      <c r="P1493" s="54">
        <v>3.19</v>
      </c>
      <c r="Q1493" s="54">
        <v>1222300</v>
      </c>
      <c r="R1493" s="107">
        <f t="shared" si="140"/>
        <v>0.15360501567398122</v>
      </c>
      <c r="W1493" s="90">
        <v>43434</v>
      </c>
      <c r="X1493" s="54">
        <v>30.476883000000001</v>
      </c>
      <c r="Y1493" s="54">
        <v>441310</v>
      </c>
      <c r="Z1493" s="107">
        <f t="shared" si="141"/>
        <v>6.1920046088703717E-3</v>
      </c>
      <c r="AE1493" s="90">
        <v>43434</v>
      </c>
      <c r="AF1493" s="54">
        <v>27.495161</v>
      </c>
      <c r="AG1493" s="54">
        <v>19709500</v>
      </c>
      <c r="AH1493" s="107">
        <f t="shared" si="142"/>
        <v>1.1725263219953597E-2</v>
      </c>
      <c r="AL1493" s="10">
        <v>43801</v>
      </c>
      <c r="AM1493">
        <v>3113.8701169999999</v>
      </c>
      <c r="AN1493">
        <v>3285750000</v>
      </c>
      <c r="AO1493" s="107">
        <f t="shared" si="143"/>
        <v>-6.6380951110170949E-3</v>
      </c>
    </row>
    <row r="1494" spans="1:41" x14ac:dyDescent="0.15">
      <c r="A1494" s="10">
        <v>43802</v>
      </c>
      <c r="B1494" s="9">
        <v>88.498001000000002</v>
      </c>
      <c r="C1494">
        <v>67618000</v>
      </c>
      <c r="D1494" s="107">
        <f t="shared" si="139"/>
        <v>-5.2374177355712925E-3</v>
      </c>
      <c r="H1494" s="90">
        <v>44077</v>
      </c>
      <c r="I1494" s="54">
        <v>275.70001200000002</v>
      </c>
      <c r="J1494" s="54">
        <v>2800100</v>
      </c>
      <c r="K1494" s="107">
        <f t="shared" si="144"/>
        <v>-5.3536486607044576E-2</v>
      </c>
      <c r="O1494" s="90">
        <v>45223</v>
      </c>
      <c r="P1494" s="54">
        <v>3.68</v>
      </c>
      <c r="Q1494" s="54">
        <v>2909300</v>
      </c>
      <c r="R1494" s="107">
        <f t="shared" si="140"/>
        <v>-0.11956521739130432</v>
      </c>
      <c r="W1494" s="90">
        <v>43437</v>
      </c>
      <c r="X1494" s="54">
        <v>30.665596000000001</v>
      </c>
      <c r="Y1494" s="54">
        <v>307130</v>
      </c>
      <c r="Z1494" s="107">
        <f t="shared" si="141"/>
        <v>-3.3846268632770071E-2</v>
      </c>
      <c r="AE1494" s="90">
        <v>43437</v>
      </c>
      <c r="AF1494" s="54">
        <v>27.817549</v>
      </c>
      <c r="AG1494" s="54">
        <v>18952800</v>
      </c>
      <c r="AH1494" s="107">
        <f t="shared" si="142"/>
        <v>-3.1125855121168278E-2</v>
      </c>
      <c r="AL1494" s="10">
        <v>43802</v>
      </c>
      <c r="AM1494">
        <v>3093.1999510000001</v>
      </c>
      <c r="AN1494">
        <v>3671580000</v>
      </c>
      <c r="AO1494" s="107">
        <f t="shared" si="143"/>
        <v>6.3235676030823917E-3</v>
      </c>
    </row>
    <row r="1495" spans="1:41" x14ac:dyDescent="0.15">
      <c r="A1495" s="10">
        <v>43803</v>
      </c>
      <c r="B1495" s="9">
        <v>88.034499999999994</v>
      </c>
      <c r="C1495">
        <v>53402000</v>
      </c>
      <c r="D1495" s="107">
        <f t="shared" si="139"/>
        <v>-1.1478431751188456E-2</v>
      </c>
      <c r="H1495" s="90">
        <v>44078</v>
      </c>
      <c r="I1495" s="54">
        <v>260.94000199999999</v>
      </c>
      <c r="J1495" s="54">
        <v>4850200</v>
      </c>
      <c r="K1495" s="107">
        <f t="shared" si="144"/>
        <v>-3.3954165448346951E-2</v>
      </c>
      <c r="O1495" s="90">
        <v>45224</v>
      </c>
      <c r="P1495" s="54">
        <v>3.24</v>
      </c>
      <c r="Q1495" s="54">
        <v>1580000</v>
      </c>
      <c r="R1495" s="107">
        <f t="shared" si="140"/>
        <v>1.8518518518518379E-2</v>
      </c>
      <c r="W1495" s="90">
        <v>43438</v>
      </c>
      <c r="X1495" s="54">
        <v>29.627680000000002</v>
      </c>
      <c r="Y1495" s="54">
        <v>574000</v>
      </c>
      <c r="Z1495" s="107">
        <f t="shared" si="141"/>
        <v>-6.3693141008679399E-3</v>
      </c>
      <c r="AE1495" s="90">
        <v>43438</v>
      </c>
      <c r="AF1495" s="54">
        <v>26.951703999999999</v>
      </c>
      <c r="AG1495" s="54">
        <v>17330100</v>
      </c>
      <c r="AH1495" s="107">
        <f t="shared" si="142"/>
        <v>7.1769859152506221E-3</v>
      </c>
      <c r="AL1495" s="10">
        <v>43803</v>
      </c>
      <c r="AM1495">
        <v>3112.76001</v>
      </c>
      <c r="AN1495">
        <v>3702980000</v>
      </c>
      <c r="AO1495" s="107">
        <f t="shared" si="143"/>
        <v>1.5002512191744088E-3</v>
      </c>
    </row>
    <row r="1496" spans="1:41" x14ac:dyDescent="0.15">
      <c r="A1496" s="10">
        <v>43804</v>
      </c>
      <c r="B1496" s="9">
        <v>87.024001999999996</v>
      </c>
      <c r="C1496">
        <v>56476000</v>
      </c>
      <c r="D1496" s="107">
        <f t="shared" si="139"/>
        <v>6.3890419564938128E-3</v>
      </c>
      <c r="H1496" s="90">
        <v>44082</v>
      </c>
      <c r="I1496" s="54">
        <v>252.08000200000001</v>
      </c>
      <c r="J1496" s="54">
        <v>2321200</v>
      </c>
      <c r="K1496" s="107">
        <f t="shared" si="144"/>
        <v>2.4714360324386231E-2</v>
      </c>
      <c r="O1496" s="90">
        <v>45225</v>
      </c>
      <c r="P1496" s="54">
        <v>3.3</v>
      </c>
      <c r="Q1496" s="54">
        <v>1135400</v>
      </c>
      <c r="R1496" s="107">
        <f t="shared" si="140"/>
        <v>-9.0909090909090384E-3</v>
      </c>
      <c r="W1496" s="90">
        <v>43440</v>
      </c>
      <c r="X1496" s="54">
        <v>29.438972</v>
      </c>
      <c r="Y1496" s="54">
        <v>553820</v>
      </c>
      <c r="Z1496" s="107">
        <f t="shared" si="141"/>
        <v>-5.7692299853405182E-2</v>
      </c>
      <c r="AE1496" s="90">
        <v>43440</v>
      </c>
      <c r="AF1496" s="54">
        <v>27.145136000000001</v>
      </c>
      <c r="AG1496" s="54">
        <v>15521800</v>
      </c>
      <c r="AH1496" s="107">
        <f t="shared" si="142"/>
        <v>-1.3912437204219641E-2</v>
      </c>
      <c r="AL1496" s="10">
        <v>43804</v>
      </c>
      <c r="AM1496">
        <v>3117.429932</v>
      </c>
      <c r="AN1496">
        <v>3360480000</v>
      </c>
      <c r="AO1496" s="107">
        <f t="shared" si="143"/>
        <v>9.1357241770397835E-3</v>
      </c>
    </row>
    <row r="1497" spans="1:41" x14ac:dyDescent="0.15">
      <c r="A1497" s="10">
        <v>43805</v>
      </c>
      <c r="B1497" s="9">
        <v>87.580001999999993</v>
      </c>
      <c r="C1497">
        <v>62348000</v>
      </c>
      <c r="D1497" s="107">
        <f t="shared" si="139"/>
        <v>-1.193194766083594E-3</v>
      </c>
      <c r="H1497" s="90">
        <v>44083</v>
      </c>
      <c r="I1497" s="54">
        <v>258.30999800000001</v>
      </c>
      <c r="J1497" s="54">
        <v>1737700</v>
      </c>
      <c r="K1497" s="107">
        <f t="shared" si="144"/>
        <v>2.4389249540391233E-2</v>
      </c>
      <c r="O1497" s="90">
        <v>45226</v>
      </c>
      <c r="P1497" s="54">
        <v>3.27</v>
      </c>
      <c r="Q1497" s="54">
        <v>1287500</v>
      </c>
      <c r="R1497" s="107">
        <f t="shared" si="140"/>
        <v>-2.752293577981646E-2</v>
      </c>
      <c r="W1497" s="90">
        <v>43441</v>
      </c>
      <c r="X1497" s="54">
        <v>27.740570000000002</v>
      </c>
      <c r="Y1497" s="54">
        <v>488120</v>
      </c>
      <c r="Z1497" s="107">
        <f t="shared" si="141"/>
        <v>-1.7006896397586679E-2</v>
      </c>
      <c r="AE1497" s="90">
        <v>43441</v>
      </c>
      <c r="AF1497" s="54">
        <v>26.767481</v>
      </c>
      <c r="AG1497" s="54">
        <v>11785300</v>
      </c>
      <c r="AH1497" s="107">
        <f t="shared" si="142"/>
        <v>-2.7528552275800644E-3</v>
      </c>
      <c r="AL1497" s="10">
        <v>43805</v>
      </c>
      <c r="AM1497">
        <v>3145.9099120000001</v>
      </c>
      <c r="AN1497">
        <v>3483310000</v>
      </c>
      <c r="AO1497" s="107">
        <f t="shared" si="143"/>
        <v>-3.1628213389220949E-3</v>
      </c>
    </row>
    <row r="1498" spans="1:41" x14ac:dyDescent="0.15">
      <c r="A1498" s="10">
        <v>43808</v>
      </c>
      <c r="B1498" s="9">
        <v>87.475502000000006</v>
      </c>
      <c r="C1498">
        <v>48856000</v>
      </c>
      <c r="D1498" s="107">
        <f t="shared" si="139"/>
        <v>-5.8873511809055534E-3</v>
      </c>
      <c r="H1498" s="90">
        <v>44084</v>
      </c>
      <c r="I1498" s="54">
        <v>264.60998499999999</v>
      </c>
      <c r="J1498" s="54">
        <v>4921900</v>
      </c>
      <c r="K1498" s="107">
        <f t="shared" si="144"/>
        <v>-4.6596828158241954E-2</v>
      </c>
      <c r="O1498" s="90">
        <v>45229</v>
      </c>
      <c r="P1498" s="54">
        <v>3.18</v>
      </c>
      <c r="Q1498" s="54">
        <v>1304900</v>
      </c>
      <c r="R1498" s="107">
        <f t="shared" si="140"/>
        <v>3.1446540880503138E-2</v>
      </c>
      <c r="W1498" s="90">
        <v>43444</v>
      </c>
      <c r="X1498" s="54">
        <v>27.268789000000002</v>
      </c>
      <c r="Y1498" s="54">
        <v>625020</v>
      </c>
      <c r="Z1498" s="107">
        <f t="shared" si="141"/>
        <v>1.7301135008232382E-2</v>
      </c>
      <c r="AE1498" s="90">
        <v>43444</v>
      </c>
      <c r="AF1498" s="54">
        <v>26.693794</v>
      </c>
      <c r="AG1498" s="54">
        <v>10646400</v>
      </c>
      <c r="AH1498" s="107">
        <f t="shared" si="142"/>
        <v>2.4153179574248895E-3</v>
      </c>
      <c r="AL1498" s="10">
        <v>43808</v>
      </c>
      <c r="AM1498">
        <v>3135.959961</v>
      </c>
      <c r="AN1498">
        <v>3400470000</v>
      </c>
      <c r="AO1498" s="107">
        <f t="shared" si="143"/>
        <v>-1.0969339668811529E-3</v>
      </c>
    </row>
    <row r="1499" spans="1:41" x14ac:dyDescent="0.15">
      <c r="A1499" s="10">
        <v>43809</v>
      </c>
      <c r="B1499" s="9">
        <v>86.960503000000003</v>
      </c>
      <c r="C1499">
        <v>50286000</v>
      </c>
      <c r="D1499" s="107">
        <f t="shared" si="139"/>
        <v>5.4679306535290184E-3</v>
      </c>
      <c r="H1499" s="90">
        <v>44085</v>
      </c>
      <c r="I1499" s="54">
        <v>252.279999</v>
      </c>
      <c r="J1499" s="54">
        <v>2499700</v>
      </c>
      <c r="K1499" s="107">
        <f t="shared" si="144"/>
        <v>5.7158764298235187E-2</v>
      </c>
      <c r="O1499" s="90">
        <v>45230</v>
      </c>
      <c r="P1499" s="54">
        <v>3.28</v>
      </c>
      <c r="Q1499" s="54">
        <v>1420900</v>
      </c>
      <c r="R1499" s="107">
        <f t="shared" si="140"/>
        <v>-3.6585365853658458E-2</v>
      </c>
      <c r="W1499" s="90">
        <v>43445</v>
      </c>
      <c r="X1499" s="54">
        <v>27.740570000000002</v>
      </c>
      <c r="Y1499" s="54">
        <v>345260</v>
      </c>
      <c r="Z1499" s="107">
        <f t="shared" si="141"/>
        <v>0</v>
      </c>
      <c r="AE1499" s="90">
        <v>43445</v>
      </c>
      <c r="AF1499" s="54">
        <v>26.758268000000001</v>
      </c>
      <c r="AG1499" s="54">
        <v>12570800</v>
      </c>
      <c r="AH1499" s="107">
        <f t="shared" si="142"/>
        <v>-3.4411793767818999E-4</v>
      </c>
      <c r="AL1499" s="10">
        <v>43809</v>
      </c>
      <c r="AM1499">
        <v>3132.5200199999999</v>
      </c>
      <c r="AN1499">
        <v>3346310000</v>
      </c>
      <c r="AO1499" s="107">
        <f t="shared" si="143"/>
        <v>2.9081579500966903E-3</v>
      </c>
    </row>
    <row r="1500" spans="1:41" x14ac:dyDescent="0.15">
      <c r="A1500" s="10">
        <v>43810</v>
      </c>
      <c r="B1500" s="9">
        <v>87.435997</v>
      </c>
      <c r="C1500">
        <v>41952000</v>
      </c>
      <c r="D1500" s="107">
        <f t="shared" si="139"/>
        <v>6.6391991847476461E-3</v>
      </c>
      <c r="H1500" s="90">
        <v>44088</v>
      </c>
      <c r="I1500" s="54">
        <v>266.70001200000002</v>
      </c>
      <c r="J1500" s="54">
        <v>3522400</v>
      </c>
      <c r="K1500" s="107">
        <f t="shared" si="144"/>
        <v>1.3648233356659878E-2</v>
      </c>
      <c r="O1500" s="90">
        <v>45231</v>
      </c>
      <c r="P1500" s="54">
        <v>3.16</v>
      </c>
      <c r="Q1500" s="54">
        <v>1005600</v>
      </c>
      <c r="R1500" s="107">
        <f t="shared" si="140"/>
        <v>6.9620253164556889E-2</v>
      </c>
      <c r="W1500" s="90">
        <v>43446</v>
      </c>
      <c r="X1500" s="54">
        <v>27.740570000000002</v>
      </c>
      <c r="Y1500" s="54">
        <v>602020</v>
      </c>
      <c r="Z1500" s="107">
        <f t="shared" si="141"/>
        <v>-3.4013576505457555E-2</v>
      </c>
      <c r="AE1500" s="90">
        <v>43446</v>
      </c>
      <c r="AF1500" s="54">
        <v>26.74906</v>
      </c>
      <c r="AG1500" s="54">
        <v>12840500</v>
      </c>
      <c r="AH1500" s="107">
        <f t="shared" si="142"/>
        <v>-6.8865971364973078E-4</v>
      </c>
      <c r="AL1500" s="10">
        <v>43810</v>
      </c>
      <c r="AM1500">
        <v>3141.6298830000001</v>
      </c>
      <c r="AN1500">
        <v>3257650000</v>
      </c>
      <c r="AO1500" s="107">
        <f t="shared" si="143"/>
        <v>8.5752256005007244E-3</v>
      </c>
    </row>
    <row r="1501" spans="1:41" x14ac:dyDescent="0.15">
      <c r="A1501" s="10">
        <v>43811</v>
      </c>
      <c r="B1501" s="9">
        <v>88.016502000000003</v>
      </c>
      <c r="C1501">
        <v>61918000</v>
      </c>
      <c r="D1501" s="107">
        <f t="shared" si="139"/>
        <v>3.4646912007474384E-4</v>
      </c>
      <c r="H1501" s="90">
        <v>44089</v>
      </c>
      <c r="I1501" s="54">
        <v>270.33999599999999</v>
      </c>
      <c r="J1501" s="54">
        <v>3359100</v>
      </c>
      <c r="K1501" s="107">
        <f t="shared" si="144"/>
        <v>-5.1047015625463876E-3</v>
      </c>
      <c r="O1501" s="90">
        <v>45232</v>
      </c>
      <c r="P1501" s="54">
        <v>3.38</v>
      </c>
      <c r="Q1501" s="54">
        <v>1464700</v>
      </c>
      <c r="R1501" s="107">
        <f t="shared" si="140"/>
        <v>6.8047337278106523E-2</v>
      </c>
      <c r="W1501" s="90">
        <v>43447</v>
      </c>
      <c r="X1501" s="54">
        <v>26.797014000000001</v>
      </c>
      <c r="Y1501" s="54">
        <v>517660</v>
      </c>
      <c r="Z1501" s="107">
        <f t="shared" si="141"/>
        <v>-3.1690135326271851E-2</v>
      </c>
      <c r="AE1501" s="90">
        <v>43447</v>
      </c>
      <c r="AF1501" s="54">
        <v>26.730639</v>
      </c>
      <c r="AG1501" s="54">
        <v>12261800</v>
      </c>
      <c r="AH1501" s="107">
        <f t="shared" si="142"/>
        <v>-3.7906314173783429E-3</v>
      </c>
      <c r="AL1501" s="10">
        <v>43811</v>
      </c>
      <c r="AM1501">
        <v>3168.570068</v>
      </c>
      <c r="AN1501">
        <v>4003200000</v>
      </c>
      <c r="AO1501" s="107">
        <f t="shared" si="143"/>
        <v>7.2581951815697821E-5</v>
      </c>
    </row>
    <row r="1502" spans="1:41" x14ac:dyDescent="0.15">
      <c r="A1502" s="10">
        <v>43812</v>
      </c>
      <c r="B1502" s="9">
        <v>88.046997000000005</v>
      </c>
      <c r="C1502">
        <v>54914000</v>
      </c>
      <c r="D1502" s="107">
        <f t="shared" si="139"/>
        <v>4.6964236611044541E-3</v>
      </c>
      <c r="H1502" s="90">
        <v>44090</v>
      </c>
      <c r="I1502" s="54">
        <v>268.959991</v>
      </c>
      <c r="J1502" s="54">
        <v>2024100</v>
      </c>
      <c r="K1502" s="107">
        <f t="shared" si="144"/>
        <v>1.4128681317511216E-3</v>
      </c>
      <c r="O1502" s="90">
        <v>45233</v>
      </c>
      <c r="P1502" s="54">
        <v>3.61</v>
      </c>
      <c r="Q1502" s="54">
        <v>1271000</v>
      </c>
      <c r="R1502" s="107">
        <f t="shared" si="140"/>
        <v>-9.4182825484764532E-2</v>
      </c>
      <c r="W1502" s="90">
        <v>43448</v>
      </c>
      <c r="X1502" s="54">
        <v>25.947813</v>
      </c>
      <c r="Y1502" s="54">
        <v>379900</v>
      </c>
      <c r="Z1502" s="107">
        <f t="shared" si="141"/>
        <v>-6.1818312009570886E-2</v>
      </c>
      <c r="AE1502" s="90">
        <v>43448</v>
      </c>
      <c r="AF1502" s="54">
        <v>26.629313</v>
      </c>
      <c r="AG1502" s="54">
        <v>11101100</v>
      </c>
      <c r="AH1502" s="107">
        <f t="shared" si="142"/>
        <v>-1.4873722052085925E-2</v>
      </c>
      <c r="AL1502" s="10">
        <v>43812</v>
      </c>
      <c r="AM1502">
        <v>3168.8000489999999</v>
      </c>
      <c r="AN1502">
        <v>3757650000</v>
      </c>
      <c r="AO1502" s="107">
        <f t="shared" si="143"/>
        <v>7.1477851709664808E-3</v>
      </c>
    </row>
    <row r="1503" spans="1:41" x14ac:dyDescent="0.15">
      <c r="A1503" s="10">
        <v>43815</v>
      </c>
      <c r="B1503" s="9">
        <v>88.460503000000003</v>
      </c>
      <c r="C1503">
        <v>62904000</v>
      </c>
      <c r="D1503" s="107">
        <f t="shared" si="139"/>
        <v>1.2123987131296143E-2</v>
      </c>
      <c r="H1503" s="90">
        <v>44091</v>
      </c>
      <c r="I1503" s="54">
        <v>269.33999599999999</v>
      </c>
      <c r="J1503" s="54">
        <v>2525700</v>
      </c>
      <c r="K1503" s="107">
        <f t="shared" si="144"/>
        <v>7.7040173417096236E-2</v>
      </c>
      <c r="O1503" s="90">
        <v>45236</v>
      </c>
      <c r="P1503" s="54">
        <v>3.27</v>
      </c>
      <c r="Q1503" s="54">
        <v>1683800</v>
      </c>
      <c r="R1503" s="107">
        <f t="shared" si="140"/>
        <v>-1.6819571865443472E-2</v>
      </c>
      <c r="W1503" s="90">
        <v>43451</v>
      </c>
      <c r="X1503" s="54">
        <v>24.343762999999999</v>
      </c>
      <c r="Y1503" s="54">
        <v>900280</v>
      </c>
      <c r="Z1503" s="107">
        <f t="shared" si="141"/>
        <v>1.162811189050772E-2</v>
      </c>
      <c r="AE1503" s="90">
        <v>43451</v>
      </c>
      <c r="AF1503" s="54">
        <v>26.233236000000002</v>
      </c>
      <c r="AG1503" s="54">
        <v>16640200</v>
      </c>
      <c r="AH1503" s="107">
        <f t="shared" si="142"/>
        <v>7.0235330479229141E-4</v>
      </c>
      <c r="AL1503" s="10">
        <v>43815</v>
      </c>
      <c r="AM1503">
        <v>3191.4499510000001</v>
      </c>
      <c r="AN1503">
        <v>4070200000</v>
      </c>
      <c r="AO1503" s="107">
        <f t="shared" si="143"/>
        <v>3.3529242708785212E-4</v>
      </c>
    </row>
    <row r="1504" spans="1:41" x14ac:dyDescent="0.15">
      <c r="A1504" s="10">
        <v>43816</v>
      </c>
      <c r="B1504" s="9">
        <v>89.532996999999995</v>
      </c>
      <c r="C1504">
        <v>72888000</v>
      </c>
      <c r="D1504" s="107">
        <f t="shared" si="139"/>
        <v>-3.7025120470388639E-3</v>
      </c>
      <c r="H1504" s="90">
        <v>44092</v>
      </c>
      <c r="I1504" s="54">
        <v>290.08999599999999</v>
      </c>
      <c r="J1504" s="54">
        <v>4711100</v>
      </c>
      <c r="K1504" s="107">
        <f t="shared" si="144"/>
        <v>4.2366193834550536E-2</v>
      </c>
      <c r="O1504" s="90">
        <v>45237</v>
      </c>
      <c r="P1504" s="54">
        <v>3.2149999999999999</v>
      </c>
      <c r="Q1504" s="54">
        <v>1163500</v>
      </c>
      <c r="R1504" s="107">
        <f t="shared" si="140"/>
        <v>-4.6656298600310508E-3</v>
      </c>
      <c r="W1504" s="90">
        <v>43452</v>
      </c>
      <c r="X1504" s="54">
        <v>24.626835</v>
      </c>
      <c r="Y1504" s="54">
        <v>504320</v>
      </c>
      <c r="Z1504" s="107">
        <f t="shared" si="141"/>
        <v>-2.2988621964617151E-2</v>
      </c>
      <c r="AE1504" s="90">
        <v>43452</v>
      </c>
      <c r="AF1504" s="54">
        <v>26.251660999999999</v>
      </c>
      <c r="AG1504" s="54">
        <v>13869600</v>
      </c>
      <c r="AH1504" s="107">
        <f t="shared" si="142"/>
        <v>-7.0175750022064554E-3</v>
      </c>
      <c r="AL1504" s="10">
        <v>43816</v>
      </c>
      <c r="AM1504">
        <v>3192.5200199999999</v>
      </c>
      <c r="AN1504">
        <v>3842940000</v>
      </c>
      <c r="AO1504" s="107">
        <f t="shared" si="143"/>
        <v>-4.3230018648399149E-4</v>
      </c>
    </row>
    <row r="1505" spans="1:41" x14ac:dyDescent="0.15">
      <c r="A1505" s="10">
        <v>43817</v>
      </c>
      <c r="B1505" s="9">
        <v>89.201499999999996</v>
      </c>
      <c r="C1505">
        <v>67028000</v>
      </c>
      <c r="D1505" s="107">
        <f t="shared" si="139"/>
        <v>4.6243392768059444E-3</v>
      </c>
      <c r="H1505" s="90">
        <v>44095</v>
      </c>
      <c r="I1505" s="54">
        <v>302.38000499999998</v>
      </c>
      <c r="J1505" s="54">
        <v>2718500</v>
      </c>
      <c r="K1505" s="107">
        <f t="shared" si="144"/>
        <v>5.9197300429967292E-3</v>
      </c>
      <c r="O1505" s="90">
        <v>45238</v>
      </c>
      <c r="P1505" s="54">
        <v>3.2</v>
      </c>
      <c r="Q1505" s="54">
        <v>2048100</v>
      </c>
      <c r="R1505" s="107">
        <f t="shared" si="140"/>
        <v>-6.25E-2</v>
      </c>
      <c r="W1505" s="90">
        <v>43453</v>
      </c>
      <c r="X1505" s="54">
        <v>24.060697999999999</v>
      </c>
      <c r="Y1505" s="54">
        <v>482700</v>
      </c>
      <c r="Z1505" s="107">
        <f t="shared" si="141"/>
        <v>-8.627451290066479E-2</v>
      </c>
      <c r="AE1505" s="90">
        <v>43453</v>
      </c>
      <c r="AF1505" s="54">
        <v>26.067437999999999</v>
      </c>
      <c r="AG1505" s="54">
        <v>18442300</v>
      </c>
      <c r="AH1505" s="107">
        <f t="shared" si="142"/>
        <v>-1.0954087624568176E-2</v>
      </c>
      <c r="AL1505" s="10">
        <v>43817</v>
      </c>
      <c r="AM1505">
        <v>3191.139893</v>
      </c>
      <c r="AN1505">
        <v>4029950000</v>
      </c>
      <c r="AO1505" s="107">
        <f t="shared" si="143"/>
        <v>4.4592918133157244E-3</v>
      </c>
    </row>
    <row r="1506" spans="1:41" x14ac:dyDescent="0.15">
      <c r="A1506" s="10">
        <v>43818</v>
      </c>
      <c r="B1506" s="9">
        <v>89.613997999999995</v>
      </c>
      <c r="C1506">
        <v>53056000</v>
      </c>
      <c r="D1506" s="107">
        <f t="shared" si="139"/>
        <v>-3.2249537622459634E-3</v>
      </c>
      <c r="H1506" s="90">
        <v>44096</v>
      </c>
      <c r="I1506" s="54">
        <v>304.17001299999998</v>
      </c>
      <c r="J1506" s="54">
        <v>2029900</v>
      </c>
      <c r="K1506" s="107">
        <f t="shared" si="144"/>
        <v>-5.7369271309463232E-2</v>
      </c>
      <c r="O1506" s="90">
        <v>45239</v>
      </c>
      <c r="P1506" s="54">
        <v>3</v>
      </c>
      <c r="Q1506" s="54">
        <v>1715000</v>
      </c>
      <c r="R1506" s="107">
        <f t="shared" si="140"/>
        <v>0</v>
      </c>
      <c r="W1506" s="90">
        <v>43454</v>
      </c>
      <c r="X1506" s="54">
        <v>21.984873</v>
      </c>
      <c r="Y1506" s="54">
        <v>1271560</v>
      </c>
      <c r="Z1506" s="107">
        <f t="shared" si="141"/>
        <v>-9.0128698946771224E-2</v>
      </c>
      <c r="AE1506" s="90">
        <v>43454</v>
      </c>
      <c r="AF1506" s="54">
        <v>25.781893</v>
      </c>
      <c r="AG1506" s="54">
        <v>21710600</v>
      </c>
      <c r="AH1506" s="107">
        <f t="shared" si="142"/>
        <v>-5.0375160582661671E-2</v>
      </c>
      <c r="AL1506" s="10">
        <v>43818</v>
      </c>
      <c r="AM1506">
        <v>3205.3701169999999</v>
      </c>
      <c r="AN1506">
        <v>3784360000</v>
      </c>
      <c r="AO1506" s="107">
        <f t="shared" si="143"/>
        <v>4.9447812331995245E-3</v>
      </c>
    </row>
    <row r="1507" spans="1:41" x14ac:dyDescent="0.15">
      <c r="A1507" s="10">
        <v>43819</v>
      </c>
      <c r="B1507" s="9">
        <v>89.324996999999996</v>
      </c>
      <c r="C1507">
        <v>103016000</v>
      </c>
      <c r="D1507" s="107">
        <f t="shared" si="139"/>
        <v>3.6384552019632643E-3</v>
      </c>
      <c r="H1507" s="90">
        <v>44097</v>
      </c>
      <c r="I1507" s="54">
        <v>286.72000100000002</v>
      </c>
      <c r="J1507" s="54">
        <v>2254300</v>
      </c>
      <c r="K1507" s="107">
        <f t="shared" si="144"/>
        <v>-9.974944161638799E-3</v>
      </c>
      <c r="O1507" s="90">
        <v>45240</v>
      </c>
      <c r="P1507" s="54">
        <v>3</v>
      </c>
      <c r="Q1507" s="54">
        <v>1700500</v>
      </c>
      <c r="R1507" s="107">
        <f t="shared" si="140"/>
        <v>-1.3333333333333308E-2</v>
      </c>
      <c r="W1507" s="90">
        <v>43455</v>
      </c>
      <c r="X1507" s="54">
        <v>20.003405000000001</v>
      </c>
      <c r="Y1507" s="54">
        <v>2945960</v>
      </c>
      <c r="Z1507" s="107">
        <f t="shared" si="141"/>
        <v>0.10377363253906013</v>
      </c>
      <c r="AE1507" s="90">
        <v>43455</v>
      </c>
      <c r="AF1507" s="54">
        <v>24.483125999999999</v>
      </c>
      <c r="AG1507" s="54">
        <v>32178400</v>
      </c>
      <c r="AH1507" s="107">
        <f t="shared" si="142"/>
        <v>-1.6553972723907906E-2</v>
      </c>
      <c r="AL1507" s="10">
        <v>43819</v>
      </c>
      <c r="AM1507">
        <v>3221.219971</v>
      </c>
      <c r="AN1507">
        <v>6457480000</v>
      </c>
      <c r="AO1507" s="107">
        <f t="shared" si="143"/>
        <v>8.6614358072978348E-4</v>
      </c>
    </row>
    <row r="1508" spans="1:41" x14ac:dyDescent="0.15">
      <c r="A1508" s="10">
        <v>43822</v>
      </c>
      <c r="B1508" s="9">
        <v>89.650002000000001</v>
      </c>
      <c r="C1508">
        <v>42728000</v>
      </c>
      <c r="D1508" s="107">
        <f t="shared" si="139"/>
        <v>-2.1137645931117444E-3</v>
      </c>
      <c r="H1508" s="90">
        <v>44098</v>
      </c>
      <c r="I1508" s="54">
        <v>283.85998499999999</v>
      </c>
      <c r="J1508" s="54">
        <v>2095500</v>
      </c>
      <c r="K1508" s="107">
        <f t="shared" si="144"/>
        <v>3.4805909681140834E-2</v>
      </c>
      <c r="O1508" s="90">
        <v>45243</v>
      </c>
      <c r="P1508" s="54">
        <v>2.96</v>
      </c>
      <c r="Q1508" s="54">
        <v>1315400</v>
      </c>
      <c r="R1508" s="107">
        <f t="shared" si="140"/>
        <v>0.14864864864864868</v>
      </c>
      <c r="W1508" s="90">
        <v>43458</v>
      </c>
      <c r="X1508" s="54">
        <v>22.079231</v>
      </c>
      <c r="Y1508" s="54">
        <v>469510</v>
      </c>
      <c r="Z1508" s="107">
        <f t="shared" si="141"/>
        <v>6.4102459003214429E-2</v>
      </c>
      <c r="AE1508" s="90">
        <v>43458</v>
      </c>
      <c r="AF1508" s="54">
        <v>24.077832999999998</v>
      </c>
      <c r="AG1508" s="54">
        <v>6216100</v>
      </c>
      <c r="AH1508" s="107">
        <f t="shared" si="142"/>
        <v>6.5417348812079501E-2</v>
      </c>
      <c r="AL1508" s="10">
        <v>43822</v>
      </c>
      <c r="AM1508">
        <v>3224.01001</v>
      </c>
      <c r="AN1508">
        <v>3064530000</v>
      </c>
      <c r="AO1508" s="107">
        <f t="shared" si="143"/>
        <v>-1.9544821450478977E-4</v>
      </c>
    </row>
    <row r="1509" spans="1:41" x14ac:dyDescent="0.15">
      <c r="A1509" s="10">
        <v>43823</v>
      </c>
      <c r="B1509" s="9">
        <v>89.460503000000003</v>
      </c>
      <c r="C1509">
        <v>17626000</v>
      </c>
      <c r="D1509" s="107">
        <f t="shared" si="139"/>
        <v>4.4466506073635559E-2</v>
      </c>
      <c r="H1509" s="90">
        <v>44099</v>
      </c>
      <c r="I1509" s="54">
        <v>293.73998999999998</v>
      </c>
      <c r="J1509" s="54">
        <v>1813700</v>
      </c>
      <c r="K1509" s="107">
        <f t="shared" si="144"/>
        <v>2.3830599299741184E-2</v>
      </c>
      <c r="O1509" s="90">
        <v>45244</v>
      </c>
      <c r="P1509" s="54">
        <v>3.4</v>
      </c>
      <c r="Q1509" s="54">
        <v>2504000</v>
      </c>
      <c r="R1509" s="107">
        <f t="shared" si="140"/>
        <v>5.2941176470588269E-2</v>
      </c>
      <c r="W1509" s="90">
        <v>43460</v>
      </c>
      <c r="X1509" s="54">
        <v>23.494564</v>
      </c>
      <c r="Y1509" s="54">
        <v>682980</v>
      </c>
      <c r="Z1509" s="107">
        <f t="shared" si="141"/>
        <v>-2.4096425028359736E-2</v>
      </c>
      <c r="AE1509" s="90">
        <v>43460</v>
      </c>
      <c r="AF1509" s="54">
        <v>25.652940999999998</v>
      </c>
      <c r="AG1509" s="54">
        <v>11503400</v>
      </c>
      <c r="AH1509" s="107">
        <f t="shared" si="142"/>
        <v>6.4631185952519488E-3</v>
      </c>
      <c r="AL1509" s="10">
        <v>43823</v>
      </c>
      <c r="AM1509">
        <v>3223.3798830000001</v>
      </c>
      <c r="AN1509">
        <v>1296530000</v>
      </c>
      <c r="AO1509" s="107">
        <f t="shared" si="143"/>
        <v>5.1281665829021605E-3</v>
      </c>
    </row>
    <row r="1510" spans="1:41" x14ac:dyDescent="0.15">
      <c r="A1510" s="10">
        <v>43825</v>
      </c>
      <c r="B1510" s="9">
        <v>93.438498999999993</v>
      </c>
      <c r="C1510">
        <v>120108000</v>
      </c>
      <c r="D1510" s="107">
        <f t="shared" si="139"/>
        <v>5.5115397348171058E-4</v>
      </c>
      <c r="H1510" s="90">
        <v>44102</v>
      </c>
      <c r="I1510" s="54">
        <v>300.73998999999998</v>
      </c>
      <c r="J1510" s="54">
        <v>1365900</v>
      </c>
      <c r="K1510" s="107">
        <f t="shared" si="144"/>
        <v>-2.0216752683937966E-2</v>
      </c>
      <c r="O1510" s="90">
        <v>45245</v>
      </c>
      <c r="P1510" s="54">
        <v>3.58</v>
      </c>
      <c r="Q1510" s="54">
        <v>3035100</v>
      </c>
      <c r="R1510" s="107">
        <f t="shared" si="140"/>
        <v>-6.1452513966480549E-2</v>
      </c>
      <c r="W1510" s="90">
        <v>43461</v>
      </c>
      <c r="X1510" s="54">
        <v>22.928429000000001</v>
      </c>
      <c r="Y1510" s="54">
        <v>393840</v>
      </c>
      <c r="Z1510" s="107">
        <f t="shared" si="141"/>
        <v>3.7037121034328102E-2</v>
      </c>
      <c r="AE1510" s="90">
        <v>43461</v>
      </c>
      <c r="AF1510" s="54">
        <v>25.818739000000001</v>
      </c>
      <c r="AG1510" s="54">
        <v>9769900</v>
      </c>
      <c r="AH1510" s="107">
        <f t="shared" si="142"/>
        <v>7.4918453608443514E-3</v>
      </c>
      <c r="AL1510" s="10">
        <v>43825</v>
      </c>
      <c r="AM1510">
        <v>3239.9099120000001</v>
      </c>
      <c r="AN1510">
        <v>2164540000</v>
      </c>
      <c r="AO1510" s="107">
        <f t="shared" si="143"/>
        <v>3.3984895565053463E-5</v>
      </c>
    </row>
    <row r="1511" spans="1:41" x14ac:dyDescent="0.15">
      <c r="A1511" s="10">
        <v>43826</v>
      </c>
      <c r="B1511" s="9">
        <v>93.489998</v>
      </c>
      <c r="C1511">
        <v>123732000</v>
      </c>
      <c r="D1511" s="107">
        <f t="shared" si="139"/>
        <v>-1.2252647604078404E-2</v>
      </c>
      <c r="H1511" s="90">
        <v>44103</v>
      </c>
      <c r="I1511" s="54">
        <v>294.66000400000001</v>
      </c>
      <c r="J1511" s="54">
        <v>1241800</v>
      </c>
      <c r="K1511" s="107">
        <f t="shared" si="144"/>
        <v>-1.2387137549892846E-2</v>
      </c>
      <c r="O1511" s="90">
        <v>45246</v>
      </c>
      <c r="P1511" s="54">
        <v>3.36</v>
      </c>
      <c r="Q1511" s="54">
        <v>1328000</v>
      </c>
      <c r="R1511" s="107">
        <f t="shared" si="140"/>
        <v>3.5714285714285809E-2</v>
      </c>
      <c r="W1511" s="90">
        <v>43462</v>
      </c>
      <c r="X1511" s="54">
        <v>23.777632000000001</v>
      </c>
      <c r="Y1511" s="54">
        <v>567100</v>
      </c>
      <c r="Z1511" s="107">
        <f t="shared" si="141"/>
        <v>2.380939363516088E-2</v>
      </c>
      <c r="AE1511" s="90">
        <v>43462</v>
      </c>
      <c r="AF1511" s="54">
        <v>26.012169</v>
      </c>
      <c r="AG1511" s="54">
        <v>8781000</v>
      </c>
      <c r="AH1511" s="107">
        <f t="shared" si="142"/>
        <v>-6.0196441134916512E-3</v>
      </c>
      <c r="AL1511" s="10">
        <v>43826</v>
      </c>
      <c r="AM1511">
        <v>3240.0200199999999</v>
      </c>
      <c r="AN1511">
        <v>2429150000</v>
      </c>
      <c r="AO1511" s="107">
        <f t="shared" si="143"/>
        <v>-5.7808226135590557E-3</v>
      </c>
    </row>
    <row r="1512" spans="1:41" x14ac:dyDescent="0.15">
      <c r="A1512" s="10">
        <v>43829</v>
      </c>
      <c r="B1512" s="9">
        <v>92.344498000000002</v>
      </c>
      <c r="C1512">
        <v>73494000</v>
      </c>
      <c r="D1512" s="107">
        <f t="shared" si="139"/>
        <v>5.1437823615652079E-4</v>
      </c>
      <c r="H1512" s="90">
        <v>44104</v>
      </c>
      <c r="I1512" s="54">
        <v>291.01001000000002</v>
      </c>
      <c r="J1512" s="54">
        <v>2179200</v>
      </c>
      <c r="K1512" s="107">
        <f t="shared" si="144"/>
        <v>9.0615422472924312E-2</v>
      </c>
      <c r="O1512" s="90">
        <v>45247</v>
      </c>
      <c r="P1512" s="54">
        <v>3.48</v>
      </c>
      <c r="Q1512" s="54">
        <v>1303500</v>
      </c>
      <c r="R1512" s="107">
        <f t="shared" si="140"/>
        <v>1.7241379310344751E-2</v>
      </c>
      <c r="W1512" s="90">
        <v>43465</v>
      </c>
      <c r="X1512" s="54">
        <v>24.343762999999999</v>
      </c>
      <c r="Y1512" s="54">
        <v>472080</v>
      </c>
      <c r="Z1512" s="107">
        <f t="shared" si="141"/>
        <v>1.937987155067189E-2</v>
      </c>
      <c r="AE1512" s="90">
        <v>43465</v>
      </c>
      <c r="AF1512" s="54">
        <v>25.855585000000001</v>
      </c>
      <c r="AG1512" s="54">
        <v>7629300</v>
      </c>
      <c r="AH1512" s="107">
        <f t="shared" si="142"/>
        <v>2.7787342657302094E-2</v>
      </c>
      <c r="AL1512" s="10">
        <v>43829</v>
      </c>
      <c r="AM1512">
        <v>3221.290039</v>
      </c>
      <c r="AN1512">
        <v>3021720000</v>
      </c>
      <c r="AO1512" s="107">
        <f t="shared" si="143"/>
        <v>2.9460215892096464E-3</v>
      </c>
    </row>
    <row r="1513" spans="1:41" x14ac:dyDescent="0.15">
      <c r="A1513" s="10">
        <v>43830</v>
      </c>
      <c r="B1513" s="9">
        <v>92.391998000000001</v>
      </c>
      <c r="C1513">
        <v>50130000</v>
      </c>
      <c r="D1513" s="107">
        <f t="shared" si="139"/>
        <v>2.7150608865499359E-2</v>
      </c>
      <c r="H1513" s="90">
        <v>44105</v>
      </c>
      <c r="I1513" s="54">
        <v>317.38000499999998</v>
      </c>
      <c r="J1513" s="54">
        <v>3991700</v>
      </c>
      <c r="K1513" s="107">
        <f t="shared" si="144"/>
        <v>-3.7872644182484039E-2</v>
      </c>
      <c r="O1513" s="90">
        <v>45250</v>
      </c>
      <c r="P1513" s="54">
        <v>3.54</v>
      </c>
      <c r="Q1513" s="54">
        <v>1375100</v>
      </c>
      <c r="R1513" s="107">
        <f t="shared" si="140"/>
        <v>-3.6723163841807849E-2</v>
      </c>
      <c r="W1513" s="90">
        <v>43467</v>
      </c>
      <c r="X1513" s="54">
        <v>24.815542000000001</v>
      </c>
      <c r="Y1513" s="54">
        <v>507110</v>
      </c>
      <c r="Z1513" s="107">
        <f t="shared" si="141"/>
        <v>-3.041819517784472E-2</v>
      </c>
      <c r="AE1513" s="90">
        <v>43467</v>
      </c>
      <c r="AF1513" s="54">
        <v>26.574043</v>
      </c>
      <c r="AG1513" s="54">
        <v>11190300</v>
      </c>
      <c r="AH1513" s="107">
        <f t="shared" si="142"/>
        <v>-1.8370783850993222E-2</v>
      </c>
      <c r="AL1513" s="10">
        <v>43830</v>
      </c>
      <c r="AM1513">
        <v>3230.780029</v>
      </c>
      <c r="AN1513">
        <v>2894760000</v>
      </c>
      <c r="AO1513" s="107">
        <f t="shared" si="143"/>
        <v>8.3788028763995825E-3</v>
      </c>
    </row>
    <row r="1514" spans="1:41" x14ac:dyDescent="0.15">
      <c r="A1514" s="10">
        <v>43832</v>
      </c>
      <c r="B1514" s="9">
        <v>94.900497000000001</v>
      </c>
      <c r="C1514">
        <v>80580000</v>
      </c>
      <c r="D1514" s="107">
        <f t="shared" si="139"/>
        <v>-1.2139030209715296E-2</v>
      </c>
      <c r="H1514" s="90">
        <v>44106</v>
      </c>
      <c r="I1514" s="54">
        <v>305.35998499999999</v>
      </c>
      <c r="J1514" s="54">
        <v>2302700</v>
      </c>
      <c r="K1514" s="107">
        <f t="shared" si="144"/>
        <v>1.4278282074188686E-2</v>
      </c>
      <c r="O1514" s="90">
        <v>45251</v>
      </c>
      <c r="P1514" s="54">
        <v>3.41</v>
      </c>
      <c r="Q1514" s="54">
        <v>1105400</v>
      </c>
      <c r="R1514" s="107">
        <f t="shared" si="140"/>
        <v>2.0527859237536639E-2</v>
      </c>
      <c r="W1514" s="90">
        <v>43468</v>
      </c>
      <c r="X1514" s="54">
        <v>24.060697999999999</v>
      </c>
      <c r="Y1514" s="54">
        <v>387440</v>
      </c>
      <c r="Z1514" s="107">
        <f t="shared" si="141"/>
        <v>5.8823563638926935E-2</v>
      </c>
      <c r="AE1514" s="90">
        <v>43468</v>
      </c>
      <c r="AF1514" s="54">
        <v>26.085857000000001</v>
      </c>
      <c r="AG1514" s="54">
        <v>10803900</v>
      </c>
      <c r="AH1514" s="107">
        <f t="shared" si="142"/>
        <v>2.2952092392440893E-2</v>
      </c>
      <c r="AL1514" s="10">
        <v>43832</v>
      </c>
      <c r="AM1514">
        <v>3257.8500979999999</v>
      </c>
      <c r="AN1514">
        <v>3459930000</v>
      </c>
      <c r="AO1514" s="107">
        <f t="shared" si="143"/>
        <v>-7.0598705613004187E-3</v>
      </c>
    </row>
    <row r="1515" spans="1:41" x14ac:dyDescent="0.15">
      <c r="A1515" s="10">
        <v>43833</v>
      </c>
      <c r="B1515" s="9">
        <v>93.748497</v>
      </c>
      <c r="C1515">
        <v>75288000</v>
      </c>
      <c r="D1515" s="107">
        <f t="shared" si="139"/>
        <v>1.4885571978823231E-2</v>
      </c>
      <c r="H1515" s="90">
        <v>44109</v>
      </c>
      <c r="I1515" s="54">
        <v>309.72000100000002</v>
      </c>
      <c r="J1515" s="54">
        <v>1375200</v>
      </c>
      <c r="K1515" s="107">
        <f t="shared" si="144"/>
        <v>-4.5072939929378331E-2</v>
      </c>
      <c r="O1515" s="90">
        <v>45252</v>
      </c>
      <c r="P1515" s="54">
        <v>3.48</v>
      </c>
      <c r="Q1515" s="54">
        <v>874100</v>
      </c>
      <c r="R1515" s="107">
        <f t="shared" si="140"/>
        <v>5.7471264367816577E-3</v>
      </c>
      <c r="W1515" s="90">
        <v>43469</v>
      </c>
      <c r="X1515" s="54">
        <v>25.476033999999999</v>
      </c>
      <c r="Y1515" s="54">
        <v>429870</v>
      </c>
      <c r="Z1515" s="107">
        <f t="shared" si="141"/>
        <v>2.9629533388124685E-2</v>
      </c>
      <c r="AE1515" s="90">
        <v>43469</v>
      </c>
      <c r="AF1515" s="54">
        <v>26.684581999999999</v>
      </c>
      <c r="AG1515" s="54">
        <v>14593700</v>
      </c>
      <c r="AH1515" s="107">
        <f t="shared" si="142"/>
        <v>1.7259179851496276E-2</v>
      </c>
      <c r="AL1515" s="10">
        <v>43833</v>
      </c>
      <c r="AM1515">
        <v>3234.8500979999999</v>
      </c>
      <c r="AN1515">
        <v>3484700000</v>
      </c>
      <c r="AO1515" s="107">
        <f t="shared" si="143"/>
        <v>3.5333726923132414E-3</v>
      </c>
    </row>
    <row r="1516" spans="1:41" x14ac:dyDescent="0.15">
      <c r="A1516" s="10">
        <v>43836</v>
      </c>
      <c r="B1516" s="9">
        <v>95.143996999999999</v>
      </c>
      <c r="C1516">
        <v>81236000</v>
      </c>
      <c r="D1516" s="107">
        <f t="shared" si="139"/>
        <v>2.091619085542451E-3</v>
      </c>
      <c r="H1516" s="90">
        <v>44110</v>
      </c>
      <c r="I1516" s="54">
        <v>295.76001000000002</v>
      </c>
      <c r="J1516" s="54">
        <v>1848500</v>
      </c>
      <c r="K1516" s="107">
        <f t="shared" si="144"/>
        <v>4.3007846124971216E-2</v>
      </c>
      <c r="O1516" s="90">
        <v>45254</v>
      </c>
      <c r="P1516" s="54">
        <v>3.5</v>
      </c>
      <c r="Q1516" s="54">
        <v>341400</v>
      </c>
      <c r="R1516" s="107">
        <f t="shared" si="140"/>
        <v>2.0000000000000018E-2</v>
      </c>
      <c r="W1516" s="90">
        <v>43472</v>
      </c>
      <c r="X1516" s="54">
        <v>26.230877</v>
      </c>
      <c r="Y1516" s="54">
        <v>589860</v>
      </c>
      <c r="Z1516" s="107">
        <f t="shared" si="141"/>
        <v>1.0791480589840807E-2</v>
      </c>
      <c r="AE1516" s="90">
        <v>43472</v>
      </c>
      <c r="AF1516" s="54">
        <v>27.145136000000001</v>
      </c>
      <c r="AG1516" s="54">
        <v>13419400</v>
      </c>
      <c r="AH1516" s="107">
        <f t="shared" si="142"/>
        <v>1.7984621627977759E-2</v>
      </c>
      <c r="AL1516" s="10">
        <v>43836</v>
      </c>
      <c r="AM1516">
        <v>3246.280029</v>
      </c>
      <c r="AN1516">
        <v>3702460000</v>
      </c>
      <c r="AO1516" s="107">
        <f t="shared" si="143"/>
        <v>-2.8032384509980579E-3</v>
      </c>
    </row>
    <row r="1517" spans="1:41" x14ac:dyDescent="0.15">
      <c r="A1517" s="10">
        <v>43837</v>
      </c>
      <c r="B1517" s="9">
        <v>95.343001999999998</v>
      </c>
      <c r="C1517">
        <v>80898000</v>
      </c>
      <c r="D1517" s="107">
        <f t="shared" si="139"/>
        <v>-7.8086381211281974E-3</v>
      </c>
      <c r="H1517" s="90">
        <v>44111</v>
      </c>
      <c r="I1517" s="54">
        <v>308.48001099999999</v>
      </c>
      <c r="J1517" s="54">
        <v>1654400</v>
      </c>
      <c r="K1517" s="107">
        <f t="shared" si="144"/>
        <v>-1.4295914946657606E-2</v>
      </c>
      <c r="O1517" s="90">
        <v>45257</v>
      </c>
      <c r="P1517" s="54">
        <v>3.57</v>
      </c>
      <c r="Q1517" s="54">
        <v>1230900</v>
      </c>
      <c r="R1517" s="107">
        <f t="shared" si="140"/>
        <v>1.9607843137255054E-2</v>
      </c>
      <c r="W1517" s="90">
        <v>43473</v>
      </c>
      <c r="X1517" s="54">
        <v>26.513947000000002</v>
      </c>
      <c r="Y1517" s="54">
        <v>505030</v>
      </c>
      <c r="Z1517" s="107">
        <f t="shared" si="141"/>
        <v>3.5587119488471375E-2</v>
      </c>
      <c r="AE1517" s="90">
        <v>43473</v>
      </c>
      <c r="AF1517" s="54">
        <v>27.633330999999998</v>
      </c>
      <c r="AG1517" s="54">
        <v>8179700</v>
      </c>
      <c r="AH1517" s="107">
        <f t="shared" si="142"/>
        <v>9.6664785001852049E-3</v>
      </c>
      <c r="AL1517" s="10">
        <v>43837</v>
      </c>
      <c r="AM1517">
        <v>3237.179932</v>
      </c>
      <c r="AN1517">
        <v>3435910000</v>
      </c>
      <c r="AO1517" s="107">
        <f t="shared" si="143"/>
        <v>4.9024513105131451E-3</v>
      </c>
    </row>
    <row r="1518" spans="1:41" x14ac:dyDescent="0.15">
      <c r="A1518" s="10">
        <v>43838</v>
      </c>
      <c r="B1518" s="9">
        <v>94.598502999999994</v>
      </c>
      <c r="C1518">
        <v>70160000</v>
      </c>
      <c r="D1518" s="107">
        <f t="shared" si="139"/>
        <v>4.7991774246154417E-3</v>
      </c>
      <c r="H1518" s="90">
        <v>44112</v>
      </c>
      <c r="I1518" s="54">
        <v>304.07000699999998</v>
      </c>
      <c r="J1518" s="54">
        <v>1028500</v>
      </c>
      <c r="K1518" s="107">
        <f t="shared" si="144"/>
        <v>-2.5915101189181056E-2</v>
      </c>
      <c r="O1518" s="90">
        <v>45258</v>
      </c>
      <c r="P1518" s="54">
        <v>3.64</v>
      </c>
      <c r="Q1518" s="54">
        <v>922800</v>
      </c>
      <c r="R1518" s="107">
        <f t="shared" si="140"/>
        <v>3.8461538461538325E-2</v>
      </c>
      <c r="W1518" s="90">
        <v>43474</v>
      </c>
      <c r="X1518" s="54">
        <v>27.457502000000002</v>
      </c>
      <c r="Y1518" s="54">
        <v>575360</v>
      </c>
      <c r="Z1518" s="107">
        <f t="shared" si="141"/>
        <v>1.7182152986823018E-2</v>
      </c>
      <c r="AE1518" s="90">
        <v>43474</v>
      </c>
      <c r="AF1518" s="54">
        <v>27.900448000000001</v>
      </c>
      <c r="AG1518" s="54">
        <v>10607500</v>
      </c>
      <c r="AH1518" s="107">
        <f t="shared" si="142"/>
        <v>9.2438659049489669E-3</v>
      </c>
      <c r="AL1518" s="10">
        <v>43838</v>
      </c>
      <c r="AM1518">
        <v>3253.0500489999999</v>
      </c>
      <c r="AN1518">
        <v>3726840000</v>
      </c>
      <c r="AO1518" s="107">
        <f t="shared" si="143"/>
        <v>6.6552624994673515E-3</v>
      </c>
    </row>
    <row r="1519" spans="1:41" x14ac:dyDescent="0.15">
      <c r="A1519" s="10">
        <v>43839</v>
      </c>
      <c r="B1519" s="9">
        <v>95.052498</v>
      </c>
      <c r="C1519">
        <v>63346000</v>
      </c>
      <c r="D1519" s="107">
        <f t="shared" si="139"/>
        <v>-9.4105996036001338E-3</v>
      </c>
      <c r="H1519" s="90">
        <v>44113</v>
      </c>
      <c r="I1519" s="54">
        <v>296.19000199999999</v>
      </c>
      <c r="J1519" s="54">
        <v>2995500</v>
      </c>
      <c r="K1519" s="107">
        <f t="shared" si="144"/>
        <v>-7.4277051390816418E-3</v>
      </c>
      <c r="O1519" s="90">
        <v>45259</v>
      </c>
      <c r="P1519" s="54">
        <v>3.78</v>
      </c>
      <c r="Q1519" s="54">
        <v>1580500</v>
      </c>
      <c r="R1519" s="107">
        <f t="shared" si="140"/>
        <v>-1.058201058201047E-2</v>
      </c>
      <c r="W1519" s="90">
        <v>43475</v>
      </c>
      <c r="X1519" s="54">
        <v>27.929281</v>
      </c>
      <c r="Y1519" s="54">
        <v>596500</v>
      </c>
      <c r="Z1519" s="107">
        <f t="shared" si="141"/>
        <v>-6.7567439347971936E-3</v>
      </c>
      <c r="AE1519" s="90">
        <v>43475</v>
      </c>
      <c r="AF1519" s="54">
        <v>28.158356000000001</v>
      </c>
      <c r="AG1519" s="54">
        <v>8741400</v>
      </c>
      <c r="AH1519" s="107">
        <f t="shared" si="142"/>
        <v>-5.2337927682993834E-3</v>
      </c>
      <c r="AL1519" s="10">
        <v>43839</v>
      </c>
      <c r="AM1519">
        <v>3274.6999510000001</v>
      </c>
      <c r="AN1519">
        <v>3641230000</v>
      </c>
      <c r="AO1519" s="107">
        <f t="shared" si="143"/>
        <v>-2.8551785323552847E-3</v>
      </c>
    </row>
    <row r="1520" spans="1:41" x14ac:dyDescent="0.15">
      <c r="A1520" s="10">
        <v>43840</v>
      </c>
      <c r="B1520" s="9">
        <v>94.157996999999995</v>
      </c>
      <c r="C1520">
        <v>57074000</v>
      </c>
      <c r="D1520" s="107">
        <f t="shared" si="139"/>
        <v>4.3225749587685325E-3</v>
      </c>
      <c r="H1520" s="90">
        <v>44116</v>
      </c>
      <c r="I1520" s="54">
        <v>293.98998999999998</v>
      </c>
      <c r="J1520" s="54">
        <v>2699000</v>
      </c>
      <c r="K1520" s="107">
        <f t="shared" si="144"/>
        <v>4.3368823543957991E-2</v>
      </c>
      <c r="O1520" s="90">
        <v>45260</v>
      </c>
      <c r="P1520" s="54">
        <v>3.74</v>
      </c>
      <c r="Q1520" s="54">
        <v>1072500</v>
      </c>
      <c r="R1520" s="107">
        <f t="shared" si="140"/>
        <v>6.149732620320858E-2</v>
      </c>
      <c r="W1520" s="90">
        <v>43476</v>
      </c>
      <c r="X1520" s="54">
        <v>27.740570000000002</v>
      </c>
      <c r="Y1520" s="54">
        <v>338620</v>
      </c>
      <c r="Z1520" s="107">
        <f t="shared" si="141"/>
        <v>3.4013360215741084E-3</v>
      </c>
      <c r="AE1520" s="90">
        <v>43476</v>
      </c>
      <c r="AF1520" s="54">
        <v>28.010981000000001</v>
      </c>
      <c r="AG1520" s="54">
        <v>13390900</v>
      </c>
      <c r="AH1520" s="107">
        <f t="shared" si="142"/>
        <v>-6.5768849723614187E-3</v>
      </c>
      <c r="AL1520" s="10">
        <v>43840</v>
      </c>
      <c r="AM1520">
        <v>3265.3500979999999</v>
      </c>
      <c r="AN1520">
        <v>3214580000</v>
      </c>
      <c r="AO1520" s="107">
        <f t="shared" si="143"/>
        <v>6.9762152039845038E-3</v>
      </c>
    </row>
    <row r="1521" spans="1:41" x14ac:dyDescent="0.15">
      <c r="A1521" s="10">
        <v>43843</v>
      </c>
      <c r="B1521" s="9">
        <v>94.565002000000007</v>
      </c>
      <c r="C1521">
        <v>55616000</v>
      </c>
      <c r="D1521" s="107">
        <f t="shared" si="139"/>
        <v>-1.1558208395110237E-2</v>
      </c>
      <c r="H1521" s="90">
        <v>44117</v>
      </c>
      <c r="I1521" s="54">
        <v>306.73998999999998</v>
      </c>
      <c r="J1521" s="54">
        <v>3119100</v>
      </c>
      <c r="K1521" s="107">
        <f t="shared" si="144"/>
        <v>-4.192470958873018E-2</v>
      </c>
      <c r="O1521" s="90">
        <v>45261</v>
      </c>
      <c r="P1521" s="54">
        <v>3.97</v>
      </c>
      <c r="Q1521" s="54">
        <v>1342200</v>
      </c>
      <c r="R1521" s="107">
        <f t="shared" si="140"/>
        <v>4.534005037783384E-2</v>
      </c>
      <c r="W1521" s="90">
        <v>43479</v>
      </c>
      <c r="X1521" s="54">
        <v>27.834924999999998</v>
      </c>
      <c r="Y1521" s="54">
        <v>503070</v>
      </c>
      <c r="Z1521" s="107">
        <f t="shared" si="141"/>
        <v>1.0169490307590179E-2</v>
      </c>
      <c r="AE1521" s="90">
        <v>43479</v>
      </c>
      <c r="AF1521" s="54">
        <v>27.826756</v>
      </c>
      <c r="AG1521" s="54">
        <v>7523000</v>
      </c>
      <c r="AH1521" s="107">
        <f t="shared" si="142"/>
        <v>1.5226819827650839E-2</v>
      </c>
      <c r="AL1521" s="10">
        <v>43843</v>
      </c>
      <c r="AM1521">
        <v>3288.1298830000001</v>
      </c>
      <c r="AN1521">
        <v>3459390000</v>
      </c>
      <c r="AO1521" s="107">
        <f t="shared" si="143"/>
        <v>-1.5145329342819425E-3</v>
      </c>
    </row>
    <row r="1522" spans="1:41" x14ac:dyDescent="0.15">
      <c r="A1522" s="10">
        <v>43844</v>
      </c>
      <c r="B1522" s="9">
        <v>93.471999999999994</v>
      </c>
      <c r="C1522">
        <v>68818000</v>
      </c>
      <c r="D1522" s="107">
        <f t="shared" si="139"/>
        <v>-3.9691244436835804E-3</v>
      </c>
      <c r="H1522" s="90">
        <v>44118</v>
      </c>
      <c r="I1522" s="54">
        <v>293.88000499999998</v>
      </c>
      <c r="J1522" s="54">
        <v>2393600</v>
      </c>
      <c r="K1522" s="107">
        <f t="shared" si="144"/>
        <v>1.4019310364446147E-2</v>
      </c>
      <c r="O1522" s="90">
        <v>45264</v>
      </c>
      <c r="P1522" s="54">
        <v>4.1500000000000004</v>
      </c>
      <c r="Q1522" s="54">
        <v>1639900</v>
      </c>
      <c r="R1522" s="107">
        <f t="shared" si="140"/>
        <v>-6.7469879518072373E-2</v>
      </c>
      <c r="W1522" s="90">
        <v>43480</v>
      </c>
      <c r="X1522" s="54">
        <v>28.117992000000001</v>
      </c>
      <c r="Y1522" s="54">
        <v>459540</v>
      </c>
      <c r="Z1522" s="107">
        <f t="shared" si="141"/>
        <v>6.7114323099599638E-3</v>
      </c>
      <c r="AE1522" s="90">
        <v>43480</v>
      </c>
      <c r="AF1522" s="54">
        <v>28.250468999999999</v>
      </c>
      <c r="AG1522" s="54">
        <v>7154900</v>
      </c>
      <c r="AH1522" s="107">
        <f t="shared" si="142"/>
        <v>-1.2389918199234073E-2</v>
      </c>
      <c r="AL1522" s="10">
        <v>43844</v>
      </c>
      <c r="AM1522">
        <v>3283.1499020000001</v>
      </c>
      <c r="AN1522">
        <v>3687620000</v>
      </c>
      <c r="AO1522" s="107">
        <f t="shared" si="143"/>
        <v>1.8701969703727173E-3</v>
      </c>
    </row>
    <row r="1523" spans="1:41" x14ac:dyDescent="0.15">
      <c r="A1523" s="10">
        <v>43845</v>
      </c>
      <c r="B1523" s="9">
        <v>93.100998000000004</v>
      </c>
      <c r="C1523">
        <v>57932000</v>
      </c>
      <c r="D1523" s="107">
        <f t="shared" si="139"/>
        <v>8.5499083479212423E-3</v>
      </c>
      <c r="H1523" s="90">
        <v>44119</v>
      </c>
      <c r="I1523" s="54">
        <v>298</v>
      </c>
      <c r="J1523" s="54">
        <v>1405600</v>
      </c>
      <c r="K1523" s="107">
        <f t="shared" si="144"/>
        <v>-3.0872919463086346E-3</v>
      </c>
      <c r="O1523" s="90">
        <v>45265</v>
      </c>
      <c r="P1523" s="54">
        <v>3.87</v>
      </c>
      <c r="Q1523" s="54">
        <v>2580600</v>
      </c>
      <c r="R1523" s="107">
        <f t="shared" si="140"/>
        <v>-3.3591731266149893E-2</v>
      </c>
      <c r="W1523" s="90">
        <v>43481</v>
      </c>
      <c r="X1523" s="54">
        <v>28.306704</v>
      </c>
      <c r="Y1523" s="54">
        <v>406660</v>
      </c>
      <c r="Z1523" s="107">
        <f t="shared" si="141"/>
        <v>6.6667246034719518E-3</v>
      </c>
      <c r="AE1523" s="90">
        <v>43481</v>
      </c>
      <c r="AF1523" s="54">
        <v>27.900448000000001</v>
      </c>
      <c r="AG1523" s="54">
        <v>12725700</v>
      </c>
      <c r="AH1523" s="107">
        <f t="shared" si="142"/>
        <v>2.9713142957417116E-3</v>
      </c>
      <c r="AL1523" s="10">
        <v>43845</v>
      </c>
      <c r="AM1523">
        <v>3289.290039</v>
      </c>
      <c r="AN1523">
        <v>3721490000</v>
      </c>
      <c r="AO1523" s="107">
        <f t="shared" si="143"/>
        <v>8.3665531691350381E-3</v>
      </c>
    </row>
    <row r="1524" spans="1:41" x14ac:dyDescent="0.15">
      <c r="A1524" s="10">
        <v>43846</v>
      </c>
      <c r="B1524" s="9">
        <v>93.897002999999998</v>
      </c>
      <c r="C1524">
        <v>53190000</v>
      </c>
      <c r="D1524" s="107">
        <f t="shared" si="139"/>
        <v>-7.0396602541190623E-3</v>
      </c>
      <c r="H1524" s="90">
        <v>44120</v>
      </c>
      <c r="I1524" s="54">
        <v>297.07998700000002</v>
      </c>
      <c r="J1524" s="54">
        <v>1543200</v>
      </c>
      <c r="K1524" s="107">
        <f t="shared" si="144"/>
        <v>9.660782030396442E-3</v>
      </c>
      <c r="O1524" s="90">
        <v>45266</v>
      </c>
      <c r="P1524" s="54">
        <v>3.74</v>
      </c>
      <c r="Q1524" s="54">
        <v>4217200</v>
      </c>
      <c r="R1524" s="107">
        <f t="shared" si="140"/>
        <v>1.6042780748662944E-2</v>
      </c>
      <c r="W1524" s="90">
        <v>43482</v>
      </c>
      <c r="X1524" s="54">
        <v>28.495417</v>
      </c>
      <c r="Y1524" s="54">
        <v>343130</v>
      </c>
      <c r="Z1524" s="107">
        <f t="shared" si="141"/>
        <v>-9.9339483257957495E-3</v>
      </c>
      <c r="AE1524" s="90">
        <v>43482</v>
      </c>
      <c r="AF1524" s="54">
        <v>27.983349</v>
      </c>
      <c r="AG1524" s="54">
        <v>12818500</v>
      </c>
      <c r="AH1524" s="107">
        <f t="shared" si="142"/>
        <v>2.040810054579234E-2</v>
      </c>
      <c r="AL1524" s="10">
        <v>43846</v>
      </c>
      <c r="AM1524">
        <v>3316.8100589999999</v>
      </c>
      <c r="AN1524">
        <v>3540580000</v>
      </c>
      <c r="AO1524" s="107">
        <f t="shared" si="143"/>
        <v>3.8621620690157954E-3</v>
      </c>
    </row>
    <row r="1525" spans="1:41" x14ac:dyDescent="0.15">
      <c r="A1525" s="10">
        <v>43847</v>
      </c>
      <c r="B1525" s="9">
        <v>93.236000000000004</v>
      </c>
      <c r="C1525">
        <v>79946000</v>
      </c>
      <c r="D1525" s="107">
        <f t="shared" si="139"/>
        <v>1.4629520785962358E-2</v>
      </c>
      <c r="H1525" s="90">
        <v>44123</v>
      </c>
      <c r="I1525" s="54">
        <v>299.95001200000002</v>
      </c>
      <c r="J1525" s="54">
        <v>2036900</v>
      </c>
      <c r="K1525" s="107">
        <f t="shared" si="144"/>
        <v>-1.8036348669991153E-2</v>
      </c>
      <c r="O1525" s="90">
        <v>45267</v>
      </c>
      <c r="P1525" s="54">
        <v>3.8</v>
      </c>
      <c r="Q1525" s="54">
        <v>1988700</v>
      </c>
      <c r="R1525" s="107">
        <f t="shared" si="140"/>
        <v>5.0000000000000044E-2</v>
      </c>
      <c r="W1525" s="90">
        <v>43483</v>
      </c>
      <c r="X1525" s="54">
        <v>28.212344999999999</v>
      </c>
      <c r="Y1525" s="54">
        <v>366510</v>
      </c>
      <c r="Z1525" s="107">
        <f t="shared" si="141"/>
        <v>-3.0100262845927817E-2</v>
      </c>
      <c r="AE1525" s="90">
        <v>43483</v>
      </c>
      <c r="AF1525" s="54">
        <v>28.554435999999999</v>
      </c>
      <c r="AG1525" s="54">
        <v>13839700</v>
      </c>
      <c r="AH1525" s="107">
        <f t="shared" si="142"/>
        <v>6.1290231752432422E-2</v>
      </c>
      <c r="AL1525" s="10">
        <v>43847</v>
      </c>
      <c r="AM1525">
        <v>3329.6201169999999</v>
      </c>
      <c r="AN1525">
        <v>3726220000</v>
      </c>
      <c r="AO1525" s="107">
        <f t="shared" si="143"/>
        <v>-2.6519776099730441E-3</v>
      </c>
    </row>
    <row r="1526" spans="1:41" x14ac:dyDescent="0.15">
      <c r="A1526" s="10">
        <v>43851</v>
      </c>
      <c r="B1526" s="9">
        <v>94.599997999999999</v>
      </c>
      <c r="C1526">
        <v>74156000</v>
      </c>
      <c r="D1526" s="107">
        <f t="shared" si="139"/>
        <v>-2.3995455052757686E-3</v>
      </c>
      <c r="H1526" s="90">
        <v>44124</v>
      </c>
      <c r="I1526" s="54">
        <v>294.540009</v>
      </c>
      <c r="J1526" s="54">
        <v>1732500</v>
      </c>
      <c r="K1526" s="107">
        <f t="shared" si="144"/>
        <v>-8.2399739452713838E-2</v>
      </c>
      <c r="O1526" s="90">
        <v>45268</v>
      </c>
      <c r="P1526" s="54">
        <v>3.99</v>
      </c>
      <c r="Q1526" s="54">
        <v>1660300</v>
      </c>
      <c r="R1526" s="107">
        <f t="shared" si="140"/>
        <v>1.0025062656641603E-2</v>
      </c>
      <c r="W1526" s="90">
        <v>43487</v>
      </c>
      <c r="X1526" s="54">
        <v>27.363146</v>
      </c>
      <c r="Y1526" s="54">
        <v>359360</v>
      </c>
      <c r="Z1526" s="107">
        <f t="shared" si="141"/>
        <v>6.896538870201363E-3</v>
      </c>
      <c r="AE1526" s="90">
        <v>43487</v>
      </c>
      <c r="AF1526" s="54">
        <v>30.304544</v>
      </c>
      <c r="AG1526" s="54">
        <v>56378700</v>
      </c>
      <c r="AH1526" s="107">
        <f t="shared" si="142"/>
        <v>-8.8145196971119999E-3</v>
      </c>
      <c r="AL1526" s="10">
        <v>43851</v>
      </c>
      <c r="AM1526">
        <v>3320.790039</v>
      </c>
      <c r="AN1526">
        <v>4104840000</v>
      </c>
      <c r="AO1526" s="107">
        <f t="shared" si="143"/>
        <v>2.8907608994432898E-4</v>
      </c>
    </row>
    <row r="1527" spans="1:41" x14ac:dyDescent="0.15">
      <c r="A1527" s="10">
        <v>43852</v>
      </c>
      <c r="B1527" s="9">
        <v>94.373001000000002</v>
      </c>
      <c r="C1527">
        <v>64326000</v>
      </c>
      <c r="D1527" s="107">
        <f t="shared" si="139"/>
        <v>-1.5259131157649986E-3</v>
      </c>
      <c r="H1527" s="90">
        <v>44125</v>
      </c>
      <c r="I1527" s="54">
        <v>270.26998900000001</v>
      </c>
      <c r="J1527" s="54">
        <v>2306400</v>
      </c>
      <c r="K1527" s="107">
        <f t="shared" si="144"/>
        <v>-1.6279994742590453E-2</v>
      </c>
      <c r="O1527" s="90">
        <v>45271</v>
      </c>
      <c r="P1527" s="54">
        <v>4.03</v>
      </c>
      <c r="Q1527" s="54">
        <v>1626700</v>
      </c>
      <c r="R1527" s="107">
        <f t="shared" si="140"/>
        <v>4.9627791563273682E-3</v>
      </c>
      <c r="W1527" s="90">
        <v>43488</v>
      </c>
      <c r="X1527" s="54">
        <v>27.551856999999998</v>
      </c>
      <c r="Y1527" s="54">
        <v>351450</v>
      </c>
      <c r="Z1527" s="107">
        <f t="shared" si="141"/>
        <v>1.7123383008266879E-2</v>
      </c>
      <c r="AE1527" s="90">
        <v>43488</v>
      </c>
      <c r="AF1527" s="54">
        <v>30.037424000000001</v>
      </c>
      <c r="AG1527" s="54">
        <v>19280600</v>
      </c>
      <c r="AH1527" s="107">
        <f t="shared" si="142"/>
        <v>1.2268029375621659E-3</v>
      </c>
      <c r="AL1527" s="10">
        <v>43852</v>
      </c>
      <c r="AM1527">
        <v>3321.75</v>
      </c>
      <c r="AN1527">
        <v>3623780000</v>
      </c>
      <c r="AO1527" s="107">
        <f t="shared" si="143"/>
        <v>1.1409765936629679E-3</v>
      </c>
    </row>
    <row r="1528" spans="1:41" x14ac:dyDescent="0.15">
      <c r="A1528" s="10">
        <v>43853</v>
      </c>
      <c r="B1528" s="9">
        <v>94.228995999999995</v>
      </c>
      <c r="C1528">
        <v>49692000</v>
      </c>
      <c r="D1528" s="107">
        <f t="shared" si="139"/>
        <v>-1.2172420896854219E-2</v>
      </c>
      <c r="H1528" s="90">
        <v>44126</v>
      </c>
      <c r="I1528" s="54">
        <v>265.86999500000002</v>
      </c>
      <c r="J1528" s="54">
        <v>2728900</v>
      </c>
      <c r="K1528" s="107">
        <f t="shared" si="144"/>
        <v>-7.5183361702757523E-5</v>
      </c>
      <c r="O1528" s="90">
        <v>45272</v>
      </c>
      <c r="P1528" s="54">
        <v>4.05</v>
      </c>
      <c r="Q1528" s="54">
        <v>1375000</v>
      </c>
      <c r="R1528" s="107">
        <f t="shared" si="140"/>
        <v>6.9135802469135976E-2</v>
      </c>
      <c r="W1528" s="90">
        <v>43489</v>
      </c>
      <c r="X1528" s="54">
        <v>28.023637999999998</v>
      </c>
      <c r="Y1528" s="54">
        <v>205610</v>
      </c>
      <c r="Z1528" s="107">
        <f t="shared" si="141"/>
        <v>2.0201909545077612E-2</v>
      </c>
      <c r="AE1528" s="90">
        <v>43489</v>
      </c>
      <c r="AF1528" s="54">
        <v>30.074273999999999</v>
      </c>
      <c r="AG1528" s="54">
        <v>11974800</v>
      </c>
      <c r="AH1528" s="107">
        <f t="shared" si="142"/>
        <v>3.2771663914480609E-2</v>
      </c>
      <c r="AL1528" s="10">
        <v>43853</v>
      </c>
      <c r="AM1528">
        <v>3325.540039</v>
      </c>
      <c r="AN1528">
        <v>3766710000</v>
      </c>
      <c r="AO1528" s="107">
        <f t="shared" si="143"/>
        <v>-9.0421608663121544E-3</v>
      </c>
    </row>
    <row r="1529" spans="1:41" x14ac:dyDescent="0.15">
      <c r="A1529" s="10">
        <v>43854</v>
      </c>
      <c r="B1529" s="9">
        <v>93.082001000000005</v>
      </c>
      <c r="C1529">
        <v>75324000</v>
      </c>
      <c r="D1529" s="107">
        <f t="shared" si="139"/>
        <v>-1.7887464623799865E-2</v>
      </c>
      <c r="H1529" s="90">
        <v>44127</v>
      </c>
      <c r="I1529" s="54">
        <v>265.85000600000001</v>
      </c>
      <c r="J1529" s="54">
        <v>1874100</v>
      </c>
      <c r="K1529" s="107">
        <f t="shared" si="144"/>
        <v>2.0725893833532627E-2</v>
      </c>
      <c r="O1529" s="90">
        <v>45273</v>
      </c>
      <c r="P1529" s="54">
        <v>4.33</v>
      </c>
      <c r="Q1529" s="54">
        <v>1668700</v>
      </c>
      <c r="R1529" s="107">
        <f t="shared" si="140"/>
        <v>-1.1547344110854452E-2</v>
      </c>
      <c r="W1529" s="90">
        <v>43490</v>
      </c>
      <c r="X1529" s="54">
        <v>28.589769</v>
      </c>
      <c r="Y1529" s="54">
        <v>233340</v>
      </c>
      <c r="Z1529" s="107">
        <f t="shared" si="141"/>
        <v>-2.9702898264060806E-2</v>
      </c>
      <c r="AE1529" s="90">
        <v>43490</v>
      </c>
      <c r="AF1529" s="54">
        <v>31.059857999999998</v>
      </c>
      <c r="AG1529" s="54">
        <v>17028800</v>
      </c>
      <c r="AH1529" s="107">
        <f t="shared" si="142"/>
        <v>8.8969820789264187E-3</v>
      </c>
      <c r="AL1529" s="10">
        <v>43854</v>
      </c>
      <c r="AM1529">
        <v>3295.469971</v>
      </c>
      <c r="AN1529">
        <v>3708780000</v>
      </c>
      <c r="AO1529" s="107">
        <f t="shared" si="143"/>
        <v>-1.5730711690954746E-2</v>
      </c>
    </row>
    <row r="1530" spans="1:41" x14ac:dyDescent="0.15">
      <c r="A1530" s="10">
        <v>43857</v>
      </c>
      <c r="B1530" s="9">
        <v>91.417000000000002</v>
      </c>
      <c r="C1530">
        <v>70570000</v>
      </c>
      <c r="D1530" s="107">
        <f t="shared" si="139"/>
        <v>1.362435870789902E-2</v>
      </c>
      <c r="H1530" s="90">
        <v>44130</v>
      </c>
      <c r="I1530" s="54">
        <v>271.35998499999999</v>
      </c>
      <c r="J1530" s="54">
        <v>2187300</v>
      </c>
      <c r="K1530" s="107">
        <f t="shared" si="144"/>
        <v>1.098176284170993E-2</v>
      </c>
      <c r="O1530" s="90">
        <v>45274</v>
      </c>
      <c r="P1530" s="54">
        <v>4.28</v>
      </c>
      <c r="Q1530" s="54">
        <v>2551400</v>
      </c>
      <c r="R1530" s="107">
        <f t="shared" si="140"/>
        <v>-5.6074766355140193E-2</v>
      </c>
      <c r="W1530" s="90">
        <v>43493</v>
      </c>
      <c r="X1530" s="54">
        <v>27.740570000000002</v>
      </c>
      <c r="Y1530" s="54">
        <v>354050</v>
      </c>
      <c r="Z1530" s="107">
        <f t="shared" si="141"/>
        <v>-3.4013720698601313E-3</v>
      </c>
      <c r="AE1530" s="90">
        <v>43493</v>
      </c>
      <c r="AF1530" s="54">
        <v>31.336196999999999</v>
      </c>
      <c r="AG1530" s="54">
        <v>22325500</v>
      </c>
      <c r="AH1530" s="107">
        <f t="shared" si="142"/>
        <v>-9.7004113166636596E-3</v>
      </c>
      <c r="AL1530" s="10">
        <v>43857</v>
      </c>
      <c r="AM1530">
        <v>3243.6298830000001</v>
      </c>
      <c r="AN1530">
        <v>3831050000</v>
      </c>
      <c r="AO1530" s="107">
        <f t="shared" si="143"/>
        <v>1.0053584464402299E-2</v>
      </c>
    </row>
    <row r="1531" spans="1:41" x14ac:dyDescent="0.15">
      <c r="A1531" s="10">
        <v>43858</v>
      </c>
      <c r="B1531" s="9">
        <v>92.662497999999999</v>
      </c>
      <c r="C1531">
        <v>56160000</v>
      </c>
      <c r="D1531" s="107">
        <f t="shared" si="139"/>
        <v>2.5631081087409413E-3</v>
      </c>
      <c r="H1531" s="90">
        <v>44131</v>
      </c>
      <c r="I1531" s="54">
        <v>274.33999599999999</v>
      </c>
      <c r="J1531" s="54">
        <v>2025400</v>
      </c>
      <c r="K1531" s="107">
        <f t="shared" si="144"/>
        <v>3.0618918577224097E-2</v>
      </c>
      <c r="O1531" s="90">
        <v>45275</v>
      </c>
      <c r="P1531" s="54">
        <v>4.04</v>
      </c>
      <c r="Q1531" s="54">
        <v>2080200</v>
      </c>
      <c r="R1531" s="107">
        <f t="shared" si="140"/>
        <v>-2.7227722772277252E-2</v>
      </c>
      <c r="W1531" s="90">
        <v>43494</v>
      </c>
      <c r="X1531" s="54">
        <v>27.646214000000001</v>
      </c>
      <c r="Y1531" s="54">
        <v>338700</v>
      </c>
      <c r="Z1531" s="107">
        <f t="shared" si="141"/>
        <v>3.4129808877265688E-3</v>
      </c>
      <c r="AE1531" s="90">
        <v>43494</v>
      </c>
      <c r="AF1531" s="54">
        <v>31.032222999999998</v>
      </c>
      <c r="AG1531" s="54">
        <v>19304100</v>
      </c>
      <c r="AH1531" s="107">
        <f t="shared" si="142"/>
        <v>1.1576225138624441E-2</v>
      </c>
      <c r="AL1531" s="10">
        <v>43858</v>
      </c>
      <c r="AM1531">
        <v>3276.23999</v>
      </c>
      <c r="AN1531">
        <v>3531570000</v>
      </c>
      <c r="AO1531" s="107">
        <f t="shared" si="143"/>
        <v>-8.668742243146399E-4</v>
      </c>
    </row>
    <row r="1532" spans="1:41" x14ac:dyDescent="0.15">
      <c r="A1532" s="10">
        <v>43859</v>
      </c>
      <c r="B1532" s="9">
        <v>92.900002000000001</v>
      </c>
      <c r="C1532">
        <v>41760000</v>
      </c>
      <c r="D1532" s="107">
        <f t="shared" si="139"/>
        <v>6.8244885506030251E-3</v>
      </c>
      <c r="H1532" s="90">
        <v>44132</v>
      </c>
      <c r="I1532" s="54">
        <v>282.73998999999998</v>
      </c>
      <c r="J1532" s="54">
        <v>2591400</v>
      </c>
      <c r="K1532" s="107">
        <f t="shared" si="144"/>
        <v>-9.5423342838768521E-2</v>
      </c>
      <c r="O1532" s="90">
        <v>45278</v>
      </c>
      <c r="P1532" s="54">
        <v>3.93</v>
      </c>
      <c r="Q1532" s="54">
        <v>1940500</v>
      </c>
      <c r="R1532" s="107">
        <f t="shared" si="140"/>
        <v>6.8702290076335881E-2</v>
      </c>
      <c r="W1532" s="90">
        <v>43495</v>
      </c>
      <c r="X1532" s="54">
        <v>27.740570000000002</v>
      </c>
      <c r="Y1532" s="54">
        <v>267640</v>
      </c>
      <c r="Z1532" s="107">
        <f t="shared" si="141"/>
        <v>3.4013360215741084E-3</v>
      </c>
      <c r="AE1532" s="90">
        <v>43495</v>
      </c>
      <c r="AF1532" s="54">
        <v>31.391459000000001</v>
      </c>
      <c r="AG1532" s="54">
        <v>27338600</v>
      </c>
      <c r="AH1532" s="107">
        <f t="shared" si="142"/>
        <v>-1.2617476619994017E-2</v>
      </c>
      <c r="AL1532" s="10">
        <v>43859</v>
      </c>
      <c r="AM1532">
        <v>3273.3999020000001</v>
      </c>
      <c r="AN1532">
        <v>3600250000</v>
      </c>
      <c r="AO1532" s="107">
        <f t="shared" si="143"/>
        <v>3.1343588645345033E-3</v>
      </c>
    </row>
    <row r="1533" spans="1:41" x14ac:dyDescent="0.15">
      <c r="A1533" s="10">
        <v>43860</v>
      </c>
      <c r="B1533" s="9">
        <v>93.533996999999999</v>
      </c>
      <c r="C1533">
        <v>126548000</v>
      </c>
      <c r="D1533" s="107">
        <f t="shared" si="139"/>
        <v>7.3791350967285174E-2</v>
      </c>
      <c r="H1533" s="90">
        <v>44133</v>
      </c>
      <c r="I1533" s="54">
        <v>255.759995</v>
      </c>
      <c r="J1533" s="54">
        <v>4138600</v>
      </c>
      <c r="K1533" s="107">
        <f t="shared" si="144"/>
        <v>-3.0223632120418231E-2</v>
      </c>
      <c r="O1533" s="90">
        <v>45279</v>
      </c>
      <c r="P1533" s="54">
        <v>4.2</v>
      </c>
      <c r="Q1533" s="54">
        <v>1492200</v>
      </c>
      <c r="R1533" s="107">
        <f t="shared" si="140"/>
        <v>-9.0476190476190599E-2</v>
      </c>
      <c r="W1533" s="90">
        <v>43496</v>
      </c>
      <c r="X1533" s="54">
        <v>27.834924999999998</v>
      </c>
      <c r="Y1533" s="54">
        <v>417110</v>
      </c>
      <c r="Z1533" s="107">
        <f t="shared" si="141"/>
        <v>-3.3898061518037315E-3</v>
      </c>
      <c r="AE1533" s="90">
        <v>43496</v>
      </c>
      <c r="AF1533" s="54">
        <v>30.995377999999999</v>
      </c>
      <c r="AG1533" s="54">
        <v>24996900</v>
      </c>
      <c r="AH1533" s="107">
        <f t="shared" si="142"/>
        <v>1.9613859847103621E-2</v>
      </c>
      <c r="AL1533" s="10">
        <v>43860</v>
      </c>
      <c r="AM1533">
        <v>3283.6599120000001</v>
      </c>
      <c r="AN1533">
        <v>3790350000</v>
      </c>
      <c r="AO1533" s="107">
        <f t="shared" si="143"/>
        <v>-1.7705820200054956E-2</v>
      </c>
    </row>
    <row r="1534" spans="1:41" x14ac:dyDescent="0.15">
      <c r="A1534" s="10">
        <v>43861</v>
      </c>
      <c r="B1534" s="9">
        <v>100.435997</v>
      </c>
      <c r="C1534">
        <v>311346000</v>
      </c>
      <c r="D1534" s="107">
        <f t="shared" si="139"/>
        <v>-2.2501693292297231E-3</v>
      </c>
      <c r="H1534" s="90">
        <v>44134</v>
      </c>
      <c r="I1534" s="54">
        <v>248.029999</v>
      </c>
      <c r="J1534" s="54">
        <v>3079400</v>
      </c>
      <c r="K1534" s="107">
        <f t="shared" si="144"/>
        <v>3.0681772489947745E-2</v>
      </c>
      <c r="O1534" s="90">
        <v>45280</v>
      </c>
      <c r="P1534" s="54">
        <v>3.82</v>
      </c>
      <c r="Q1534" s="54">
        <v>1873300</v>
      </c>
      <c r="R1534" s="107">
        <f t="shared" si="140"/>
        <v>2.0942408376963373E-2</v>
      </c>
      <c r="W1534" s="90">
        <v>43497</v>
      </c>
      <c r="X1534" s="54">
        <v>27.740570000000002</v>
      </c>
      <c r="Y1534" s="54">
        <v>354280</v>
      </c>
      <c r="Z1534" s="107">
        <f t="shared" si="141"/>
        <v>1.3605416182868701E-2</v>
      </c>
      <c r="AE1534" s="90">
        <v>43497</v>
      </c>
      <c r="AF1534" s="54">
        <v>31.603317000000001</v>
      </c>
      <c r="AG1534" s="54">
        <v>19113800</v>
      </c>
      <c r="AH1534" s="107">
        <f t="shared" si="142"/>
        <v>2.156805249271776E-2</v>
      </c>
      <c r="AL1534" s="10">
        <v>43861</v>
      </c>
      <c r="AM1534">
        <v>3225.5200199999999</v>
      </c>
      <c r="AN1534">
        <v>4529700000</v>
      </c>
      <c r="AO1534" s="107">
        <f t="shared" si="143"/>
        <v>7.2546137847255832E-3</v>
      </c>
    </row>
    <row r="1535" spans="1:41" x14ac:dyDescent="0.15">
      <c r="A1535" s="10">
        <v>43864</v>
      </c>
      <c r="B1535" s="9">
        <v>100.209999</v>
      </c>
      <c r="C1535">
        <v>117834000</v>
      </c>
      <c r="D1535" s="107">
        <f t="shared" si="139"/>
        <v>2.2687346798596408E-2</v>
      </c>
      <c r="H1535" s="90">
        <v>44137</v>
      </c>
      <c r="I1535" s="54">
        <v>255.63999899999999</v>
      </c>
      <c r="J1535" s="54">
        <v>2808600</v>
      </c>
      <c r="K1535" s="107">
        <f t="shared" si="144"/>
        <v>7.2249984635620379E-2</v>
      </c>
      <c r="O1535" s="90">
        <v>45281</v>
      </c>
      <c r="P1535" s="54">
        <v>3.9</v>
      </c>
      <c r="Q1535" s="54">
        <v>980400</v>
      </c>
      <c r="R1535" s="107">
        <f t="shared" si="140"/>
        <v>-2.5641025641025661E-2</v>
      </c>
      <c r="W1535" s="90">
        <v>43500</v>
      </c>
      <c r="X1535" s="54">
        <v>28.117992000000001</v>
      </c>
      <c r="Y1535" s="54">
        <v>381270</v>
      </c>
      <c r="Z1535" s="107">
        <f t="shared" si="141"/>
        <v>2.3489941956025939E-2</v>
      </c>
      <c r="AE1535" s="90">
        <v>43500</v>
      </c>
      <c r="AF1535" s="54">
        <v>32.284939000000001</v>
      </c>
      <c r="AG1535" s="54">
        <v>19798500</v>
      </c>
      <c r="AH1535" s="107">
        <f t="shared" si="142"/>
        <v>7.9884927148228257E-3</v>
      </c>
      <c r="AL1535" s="10">
        <v>43864</v>
      </c>
      <c r="AM1535">
        <v>3248.919922</v>
      </c>
      <c r="AN1535">
        <v>3760460000</v>
      </c>
      <c r="AO1535" s="107">
        <f t="shared" si="143"/>
        <v>1.4980414158696442E-2</v>
      </c>
    </row>
    <row r="1536" spans="1:41" x14ac:dyDescent="0.15">
      <c r="A1536" s="10">
        <v>43865</v>
      </c>
      <c r="B1536" s="9">
        <v>102.483498</v>
      </c>
      <c r="C1536">
        <v>105786000</v>
      </c>
      <c r="D1536" s="107">
        <f t="shared" si="139"/>
        <v>-4.7812380486856876E-3</v>
      </c>
      <c r="H1536" s="90">
        <v>44138</v>
      </c>
      <c r="I1536" s="54">
        <v>274.10998499999999</v>
      </c>
      <c r="J1536" s="54">
        <v>8715100</v>
      </c>
      <c r="K1536" s="107">
        <f t="shared" si="144"/>
        <v>-1.4446722909419063E-2</v>
      </c>
      <c r="O1536" s="90">
        <v>45282</v>
      </c>
      <c r="P1536" s="54">
        <v>3.8</v>
      </c>
      <c r="Q1536" s="54">
        <v>1465100</v>
      </c>
      <c r="R1536" s="107">
        <f t="shared" si="140"/>
        <v>-5.2631578947368585E-3</v>
      </c>
      <c r="W1536" s="90">
        <v>43501</v>
      </c>
      <c r="X1536" s="54">
        <v>28.778482</v>
      </c>
      <c r="Y1536" s="54">
        <v>283140</v>
      </c>
      <c r="Z1536" s="107">
        <f t="shared" si="141"/>
        <v>1.3114833506506551E-2</v>
      </c>
      <c r="AE1536" s="90">
        <v>43501</v>
      </c>
      <c r="AF1536" s="54">
        <v>32.542847000000002</v>
      </c>
      <c r="AG1536" s="54">
        <v>13738200</v>
      </c>
      <c r="AH1536" s="107">
        <f t="shared" si="142"/>
        <v>4.2457256428731771E-3</v>
      </c>
      <c r="AL1536" s="10">
        <v>43865</v>
      </c>
      <c r="AM1536">
        <v>3297.5900879999999</v>
      </c>
      <c r="AN1536">
        <v>3996900000</v>
      </c>
      <c r="AO1536" s="107">
        <f t="shared" si="143"/>
        <v>1.125059574111642E-2</v>
      </c>
    </row>
    <row r="1537" spans="1:41" x14ac:dyDescent="0.15">
      <c r="A1537" s="10">
        <v>43866</v>
      </c>
      <c r="B1537" s="9">
        <v>101.9935</v>
      </c>
      <c r="C1537">
        <v>87524000</v>
      </c>
      <c r="D1537" s="107">
        <f t="shared" si="139"/>
        <v>5.0787256050630614E-3</v>
      </c>
      <c r="H1537" s="90">
        <v>44139</v>
      </c>
      <c r="I1537" s="54">
        <v>270.14999399999999</v>
      </c>
      <c r="J1537" s="54">
        <v>3276400</v>
      </c>
      <c r="K1537" s="107">
        <f t="shared" si="144"/>
        <v>0.10020361873485739</v>
      </c>
      <c r="O1537" s="90">
        <v>45286</v>
      </c>
      <c r="P1537" s="54">
        <v>3.78</v>
      </c>
      <c r="Q1537" s="54">
        <v>1074300</v>
      </c>
      <c r="R1537" s="107">
        <f t="shared" si="140"/>
        <v>-2.1164021164021052E-2</v>
      </c>
      <c r="W1537" s="90">
        <v>43502</v>
      </c>
      <c r="X1537" s="54">
        <v>29.155906999999999</v>
      </c>
      <c r="Y1537" s="54">
        <v>309660</v>
      </c>
      <c r="Z1537" s="107">
        <f t="shared" si="141"/>
        <v>1.2944821095773218E-2</v>
      </c>
      <c r="AE1537" s="90">
        <v>43502</v>
      </c>
      <c r="AF1537" s="54">
        <v>32.681015000000002</v>
      </c>
      <c r="AG1537" s="54">
        <v>11340000</v>
      </c>
      <c r="AH1537" s="107">
        <f t="shared" si="142"/>
        <v>-6.4824486020401695E-3</v>
      </c>
      <c r="AL1537" s="10">
        <v>43866</v>
      </c>
      <c r="AM1537">
        <v>3334.6899410000001</v>
      </c>
      <c r="AN1537">
        <v>4121480000</v>
      </c>
      <c r="AO1537" s="107">
        <f t="shared" si="143"/>
        <v>3.325672909989974E-3</v>
      </c>
    </row>
    <row r="1538" spans="1:41" x14ac:dyDescent="0.15">
      <c r="A1538" s="10">
        <v>43867</v>
      </c>
      <c r="B1538" s="9">
        <v>102.51149700000001</v>
      </c>
      <c r="C1538">
        <v>63660000</v>
      </c>
      <c r="D1538" s="107">
        <f t="shared" si="139"/>
        <v>1.4169142413362756E-2</v>
      </c>
      <c r="H1538" s="90">
        <v>44140</v>
      </c>
      <c r="I1538" s="54">
        <v>297.22000100000002</v>
      </c>
      <c r="J1538" s="54">
        <v>3555500</v>
      </c>
      <c r="K1538" s="107">
        <f t="shared" si="144"/>
        <v>1.3155251957623015E-2</v>
      </c>
      <c r="O1538" s="90">
        <v>45287</v>
      </c>
      <c r="P1538" s="54">
        <v>3.7</v>
      </c>
      <c r="Q1538" s="54">
        <v>1046800</v>
      </c>
      <c r="R1538" s="107">
        <f t="shared" si="140"/>
        <v>5.4054054054053502E-3</v>
      </c>
      <c r="W1538" s="90">
        <v>43503</v>
      </c>
      <c r="X1538" s="54">
        <v>29.533325000000001</v>
      </c>
      <c r="Y1538" s="54">
        <v>388280</v>
      </c>
      <c r="Z1538" s="107">
        <f t="shared" si="141"/>
        <v>-1.277939412511131E-2</v>
      </c>
      <c r="AE1538" s="90">
        <v>43503</v>
      </c>
      <c r="AF1538" s="54">
        <v>32.469161999999997</v>
      </c>
      <c r="AG1538" s="54">
        <v>9211000</v>
      </c>
      <c r="AH1538" s="107">
        <f t="shared" si="142"/>
        <v>2.8362296507711271E-4</v>
      </c>
      <c r="AL1538" s="10">
        <v>43867</v>
      </c>
      <c r="AM1538">
        <v>3345.780029</v>
      </c>
      <c r="AN1538">
        <v>3887250000</v>
      </c>
      <c r="AO1538" s="107">
        <f t="shared" si="143"/>
        <v>-5.4008535657978918E-3</v>
      </c>
    </row>
    <row r="1539" spans="1:41" x14ac:dyDescent="0.15">
      <c r="A1539" s="10">
        <v>43868</v>
      </c>
      <c r="B1539" s="9">
        <v>103.96399700000001</v>
      </c>
      <c r="C1539">
        <v>101906000</v>
      </c>
      <c r="D1539" s="107">
        <f t="shared" ref="D1539:D1602" si="145">B1540/B1539-1</f>
        <v>2.6273576226585327E-2</v>
      </c>
      <c r="H1539" s="90">
        <v>44141</v>
      </c>
      <c r="I1539" s="54">
        <v>301.13000499999998</v>
      </c>
      <c r="J1539" s="54">
        <v>1853800</v>
      </c>
      <c r="K1539" s="107">
        <f t="shared" si="144"/>
        <v>-0.2185102842873462</v>
      </c>
      <c r="O1539" s="90">
        <v>45288</v>
      </c>
      <c r="P1539" s="54">
        <v>3.72</v>
      </c>
      <c r="Q1539" s="54">
        <v>1043000</v>
      </c>
      <c r="R1539" s="107">
        <f t="shared" ref="R1539:R1563" si="146">P1540/P1539-1</f>
        <v>-4.0322580645161366E-2</v>
      </c>
      <c r="W1539" s="90">
        <v>43504</v>
      </c>
      <c r="X1539" s="54">
        <v>29.155906999999999</v>
      </c>
      <c r="Y1539" s="54">
        <v>314820</v>
      </c>
      <c r="Z1539" s="107">
        <f t="shared" si="141"/>
        <v>2.9126139001609541E-2</v>
      </c>
      <c r="AE1539" s="90">
        <v>43504</v>
      </c>
      <c r="AF1539" s="54">
        <v>32.478371000000003</v>
      </c>
      <c r="AG1539" s="54">
        <v>10228000</v>
      </c>
      <c r="AH1539" s="107">
        <f t="shared" si="142"/>
        <v>9.3590285054627742E-3</v>
      </c>
      <c r="AL1539" s="10">
        <v>43868</v>
      </c>
      <c r="AM1539">
        <v>3327.709961</v>
      </c>
      <c r="AN1539">
        <v>3733920000</v>
      </c>
      <c r="AO1539" s="107">
        <f t="shared" si="143"/>
        <v>7.3263978188391476E-3</v>
      </c>
    </row>
    <row r="1540" spans="1:41" x14ac:dyDescent="0.15">
      <c r="A1540" s="10">
        <v>43871</v>
      </c>
      <c r="B1540" s="9">
        <v>106.695503</v>
      </c>
      <c r="C1540">
        <v>101124000</v>
      </c>
      <c r="D1540" s="107">
        <f t="shared" si="145"/>
        <v>7.9150289961142928E-3</v>
      </c>
      <c r="H1540" s="90">
        <v>44144</v>
      </c>
      <c r="I1540" s="54">
        <v>235.33000200000001</v>
      </c>
      <c r="J1540" s="54">
        <v>6498900</v>
      </c>
      <c r="K1540" s="107">
        <f t="shared" si="144"/>
        <v>3.1360238547059494E-2</v>
      </c>
      <c r="O1540" s="90">
        <v>45289</v>
      </c>
      <c r="P1540" s="54">
        <v>3.57</v>
      </c>
      <c r="Q1540" s="54">
        <v>1462900</v>
      </c>
      <c r="R1540" s="107">
        <f t="shared" si="146"/>
        <v>2.8011204481792618E-3</v>
      </c>
      <c r="W1540" s="90">
        <v>43507</v>
      </c>
      <c r="X1540" s="54">
        <v>30.005106000000001</v>
      </c>
      <c r="Y1540" s="54">
        <v>263140</v>
      </c>
      <c r="Z1540" s="107">
        <f t="shared" ref="Z1540:Z1603" si="147">X1541/X1540-1</f>
        <v>-9.4340609894862926E-3</v>
      </c>
      <c r="AE1540" s="90">
        <v>43507</v>
      </c>
      <c r="AF1540" s="54">
        <v>32.782336999999998</v>
      </c>
      <c r="AG1540" s="54">
        <v>9638400</v>
      </c>
      <c r="AH1540" s="107">
        <f t="shared" ref="AH1540:AH1603" si="148">AF1541/AF1540-1</f>
        <v>1.6858773674372163E-2</v>
      </c>
      <c r="AL1540" s="10">
        <v>43871</v>
      </c>
      <c r="AM1540">
        <v>3352.0900879999999</v>
      </c>
      <c r="AN1540">
        <v>3462730000</v>
      </c>
      <c r="AO1540" s="107">
        <f t="shared" ref="AO1540:AO1603" si="149">AM1541/AM1540-1</f>
        <v>1.6884725205512652E-3</v>
      </c>
    </row>
    <row r="1541" spans="1:41" x14ac:dyDescent="0.15">
      <c r="A1541" s="10">
        <v>43872</v>
      </c>
      <c r="B1541" s="9">
        <v>107.540001</v>
      </c>
      <c r="C1541">
        <v>114920000</v>
      </c>
      <c r="D1541" s="107">
        <f t="shared" si="145"/>
        <v>4.2774688090247981E-3</v>
      </c>
      <c r="H1541" s="90">
        <v>44145</v>
      </c>
      <c r="I1541" s="54">
        <v>242.71000699999999</v>
      </c>
      <c r="J1541" s="54">
        <v>3765400</v>
      </c>
      <c r="K1541" s="107">
        <f t="shared" ref="K1541:K1604" si="150">I1542/I1541-1</f>
        <v>3.7204885417023714E-2</v>
      </c>
      <c r="O1541" s="90">
        <v>45293</v>
      </c>
      <c r="P1541" s="54">
        <v>3.58</v>
      </c>
      <c r="Q1541" s="54">
        <v>1339900</v>
      </c>
      <c r="R1541" s="107">
        <f t="shared" si="146"/>
        <v>-5.027932960893855E-2</v>
      </c>
      <c r="W1541" s="90">
        <v>43508</v>
      </c>
      <c r="X1541" s="54">
        <v>29.722035999999999</v>
      </c>
      <c r="Y1541" s="54">
        <v>518340</v>
      </c>
      <c r="Z1541" s="107">
        <f t="shared" si="147"/>
        <v>6.9841413286761522E-2</v>
      </c>
      <c r="AE1541" s="90">
        <v>43508</v>
      </c>
      <c r="AF1541" s="54">
        <v>33.335006999999997</v>
      </c>
      <c r="AG1541" s="54">
        <v>12684800</v>
      </c>
      <c r="AH1541" s="107">
        <f t="shared" si="148"/>
        <v>1.9340628907023039E-3</v>
      </c>
      <c r="AL1541" s="10">
        <v>43872</v>
      </c>
      <c r="AM1541">
        <v>3357.75</v>
      </c>
      <c r="AN1541">
        <v>3762940000</v>
      </c>
      <c r="AO1541" s="107">
        <f t="shared" si="149"/>
        <v>6.4626464150101537E-3</v>
      </c>
    </row>
    <row r="1542" spans="1:41" x14ac:dyDescent="0.15">
      <c r="A1542" s="10">
        <v>43873</v>
      </c>
      <c r="B1542" s="9">
        <v>108</v>
      </c>
      <c r="C1542">
        <v>66686000</v>
      </c>
      <c r="D1542" s="107">
        <f t="shared" si="145"/>
        <v>-4.6898148148147856E-3</v>
      </c>
      <c r="H1542" s="90">
        <v>44146</v>
      </c>
      <c r="I1542" s="54">
        <v>251.740005</v>
      </c>
      <c r="J1542" s="54">
        <v>1934400</v>
      </c>
      <c r="K1542" s="107">
        <f t="shared" si="150"/>
        <v>-4.7668704860793776E-3</v>
      </c>
      <c r="O1542" s="90">
        <v>45294</v>
      </c>
      <c r="P1542" s="54">
        <v>3.4</v>
      </c>
      <c r="Q1542" s="54">
        <v>1246300</v>
      </c>
      <c r="R1542" s="107">
        <f t="shared" si="146"/>
        <v>-2.6470588235294024E-2</v>
      </c>
      <c r="W1542" s="90">
        <v>43509</v>
      </c>
      <c r="X1542" s="54">
        <v>31.797865000000002</v>
      </c>
      <c r="Y1542" s="54">
        <v>1107050</v>
      </c>
      <c r="Z1542" s="107">
        <f t="shared" si="147"/>
        <v>-1.1869601937111285E-2</v>
      </c>
      <c r="AE1542" s="90">
        <v>43509</v>
      </c>
      <c r="AF1542" s="54">
        <v>33.399478999999999</v>
      </c>
      <c r="AG1542" s="54">
        <v>7378000</v>
      </c>
      <c r="AH1542" s="107">
        <f t="shared" si="148"/>
        <v>1.6546066482057142E-3</v>
      </c>
      <c r="AL1542" s="10">
        <v>43873</v>
      </c>
      <c r="AM1542">
        <v>3379.4499510000001</v>
      </c>
      <c r="AN1542">
        <v>3930910000</v>
      </c>
      <c r="AO1542" s="107">
        <f t="shared" si="149"/>
        <v>-1.6304458062382787E-3</v>
      </c>
    </row>
    <row r="1543" spans="1:41" x14ac:dyDescent="0.15">
      <c r="A1543" s="10">
        <v>43874</v>
      </c>
      <c r="B1543" s="9">
        <v>107.4935</v>
      </c>
      <c r="C1543">
        <v>60636000</v>
      </c>
      <c r="D1543" s="107">
        <f t="shared" si="145"/>
        <v>-6.9771660612036879E-3</v>
      </c>
      <c r="H1543" s="90">
        <v>44147</v>
      </c>
      <c r="I1543" s="54">
        <v>250.53999300000001</v>
      </c>
      <c r="J1543" s="54">
        <v>1427800</v>
      </c>
      <c r="K1543" s="107">
        <f t="shared" si="150"/>
        <v>-5.8673255411162972E-2</v>
      </c>
      <c r="O1543" s="90">
        <v>45295</v>
      </c>
      <c r="P1543" s="54">
        <v>3.31</v>
      </c>
      <c r="Q1543" s="54">
        <v>1365800</v>
      </c>
      <c r="R1543" s="107">
        <f t="shared" si="146"/>
        <v>-1.5105740181268978E-2</v>
      </c>
      <c r="W1543" s="90">
        <v>43510</v>
      </c>
      <c r="X1543" s="54">
        <v>31.420437</v>
      </c>
      <c r="Y1543" s="54">
        <v>789800</v>
      </c>
      <c r="Z1543" s="107">
        <f t="shared" si="147"/>
        <v>3.0030772646478798E-3</v>
      </c>
      <c r="AE1543" s="90">
        <v>43510</v>
      </c>
      <c r="AF1543" s="54">
        <v>33.454742000000003</v>
      </c>
      <c r="AG1543" s="54">
        <v>6874500</v>
      </c>
      <c r="AH1543" s="107">
        <f t="shared" si="148"/>
        <v>7.158985114875227E-3</v>
      </c>
      <c r="AL1543" s="10">
        <v>43874</v>
      </c>
      <c r="AM1543">
        <v>3373.9399410000001</v>
      </c>
      <c r="AN1543">
        <v>3500890000</v>
      </c>
      <c r="AO1543" s="107">
        <f t="shared" si="149"/>
        <v>1.8435334086464028E-3</v>
      </c>
    </row>
    <row r="1544" spans="1:41" x14ac:dyDescent="0.15">
      <c r="A1544" s="10">
        <v>43875</v>
      </c>
      <c r="B1544" s="9">
        <v>106.7435</v>
      </c>
      <c r="C1544">
        <v>52124000</v>
      </c>
      <c r="D1544" s="107">
        <f t="shared" si="145"/>
        <v>9.7429913765241238E-3</v>
      </c>
      <c r="H1544" s="90">
        <v>44148</v>
      </c>
      <c r="I1544" s="54">
        <v>235.83999600000001</v>
      </c>
      <c r="J1544" s="54">
        <v>2734900</v>
      </c>
      <c r="K1544" s="107">
        <f t="shared" si="150"/>
        <v>-1.8232361231893535E-3</v>
      </c>
      <c r="O1544" s="90">
        <v>45296</v>
      </c>
      <c r="P1544" s="54">
        <v>3.26</v>
      </c>
      <c r="Q1544" s="54">
        <v>1303400</v>
      </c>
      <c r="R1544" s="107">
        <f t="shared" si="146"/>
        <v>4.6012269938650485E-2</v>
      </c>
      <c r="W1544" s="90">
        <v>43511</v>
      </c>
      <c r="X1544" s="54">
        <v>31.514794999999999</v>
      </c>
      <c r="Y1544" s="54">
        <v>552070</v>
      </c>
      <c r="Z1544" s="107">
        <f t="shared" si="147"/>
        <v>-8.9820352631200251E-3</v>
      </c>
      <c r="AE1544" s="90">
        <v>43511</v>
      </c>
      <c r="AF1544" s="54">
        <v>33.694243999999998</v>
      </c>
      <c r="AG1544" s="54">
        <v>10273100</v>
      </c>
      <c r="AH1544" s="107">
        <f t="shared" si="148"/>
        <v>1.284809951515764E-2</v>
      </c>
      <c r="AL1544" s="10">
        <v>43875</v>
      </c>
      <c r="AM1544">
        <v>3380.1599120000001</v>
      </c>
      <c r="AN1544">
        <v>3419700000</v>
      </c>
      <c r="AO1544" s="107">
        <f t="shared" si="149"/>
        <v>-2.9199426231170111E-3</v>
      </c>
    </row>
    <row r="1545" spans="1:41" x14ac:dyDescent="0.15">
      <c r="A1545" s="10">
        <v>43879</v>
      </c>
      <c r="B1545" s="9">
        <v>107.783501</v>
      </c>
      <c r="C1545">
        <v>58912000</v>
      </c>
      <c r="D1545" s="107">
        <f t="shared" si="145"/>
        <v>6.7496508579731884E-3</v>
      </c>
      <c r="H1545" s="90">
        <v>44151</v>
      </c>
      <c r="I1545" s="54">
        <v>235.41000399999999</v>
      </c>
      <c r="J1545" s="54">
        <v>2311200</v>
      </c>
      <c r="K1545" s="107">
        <f t="shared" si="150"/>
        <v>1.5504838103651775E-2</v>
      </c>
      <c r="O1545" s="90">
        <v>45299</v>
      </c>
      <c r="P1545" s="54">
        <v>3.41</v>
      </c>
      <c r="Q1545" s="54">
        <v>1189600</v>
      </c>
      <c r="R1545" s="107">
        <f t="shared" si="146"/>
        <v>-2.6392961876832932E-2</v>
      </c>
      <c r="W1545" s="90">
        <v>43515</v>
      </c>
      <c r="X1545" s="54">
        <v>31.231728</v>
      </c>
      <c r="Y1545" s="54">
        <v>733910</v>
      </c>
      <c r="Z1545" s="107">
        <f t="shared" si="147"/>
        <v>1.8126982919421053E-2</v>
      </c>
      <c r="AE1545" s="90">
        <v>43515</v>
      </c>
      <c r="AF1545" s="54">
        <v>34.127150999999998</v>
      </c>
      <c r="AG1545" s="54">
        <v>12312100</v>
      </c>
      <c r="AH1545" s="107">
        <f t="shared" si="148"/>
        <v>-8.3669744362778742E-3</v>
      </c>
      <c r="AL1545" s="10">
        <v>43879</v>
      </c>
      <c r="AM1545">
        <v>3370.290039</v>
      </c>
      <c r="AN1545">
        <v>3750400000</v>
      </c>
      <c r="AO1545" s="107">
        <f t="shared" si="149"/>
        <v>4.70578579780212E-3</v>
      </c>
    </row>
    <row r="1546" spans="1:41" x14ac:dyDescent="0.15">
      <c r="A1546" s="10">
        <v>43880</v>
      </c>
      <c r="B1546" s="9">
        <v>108.511002</v>
      </c>
      <c r="C1546">
        <v>51224000</v>
      </c>
      <c r="D1546" s="107">
        <f t="shared" si="145"/>
        <v>-7.8886286572120712E-3</v>
      </c>
      <c r="H1546" s="90">
        <v>44152</v>
      </c>
      <c r="I1546" s="54">
        <v>239.05999800000001</v>
      </c>
      <c r="J1546" s="54">
        <v>1394900</v>
      </c>
      <c r="K1546" s="107">
        <f t="shared" si="150"/>
        <v>-1.8405396288843079E-2</v>
      </c>
      <c r="O1546" s="90">
        <v>45300</v>
      </c>
      <c r="P1546" s="54">
        <v>3.32</v>
      </c>
      <c r="Q1546" s="54">
        <v>1053400</v>
      </c>
      <c r="R1546" s="107">
        <f t="shared" si="146"/>
        <v>3.0120481927711218E-3</v>
      </c>
      <c r="W1546" s="90">
        <v>43516</v>
      </c>
      <c r="X1546" s="54">
        <v>31.797865000000002</v>
      </c>
      <c r="Y1546" s="54">
        <v>450340</v>
      </c>
      <c r="Z1546" s="107">
        <f t="shared" si="147"/>
        <v>0</v>
      </c>
      <c r="AE1546" s="90">
        <v>43516</v>
      </c>
      <c r="AF1546" s="54">
        <v>33.841610000000003</v>
      </c>
      <c r="AG1546" s="54">
        <v>11698700</v>
      </c>
      <c r="AH1546" s="107">
        <f t="shared" si="148"/>
        <v>6.5324610738082267E-3</v>
      </c>
      <c r="AL1546" s="10">
        <v>43880</v>
      </c>
      <c r="AM1546">
        <v>3386.1499020000001</v>
      </c>
      <c r="AN1546">
        <v>3614200000</v>
      </c>
      <c r="AO1546" s="107">
        <f t="shared" si="149"/>
        <v>-3.8155198009305336E-3</v>
      </c>
    </row>
    <row r="1547" spans="1:41" x14ac:dyDescent="0.15">
      <c r="A1547" s="10">
        <v>43881</v>
      </c>
      <c r="B1547" s="9">
        <v>107.654999</v>
      </c>
      <c r="C1547">
        <v>62626000</v>
      </c>
      <c r="D1547" s="107">
        <f t="shared" si="145"/>
        <v>-2.6533825893212848E-2</v>
      </c>
      <c r="H1547" s="90">
        <v>44153</v>
      </c>
      <c r="I1547" s="54">
        <v>234.66000399999999</v>
      </c>
      <c r="J1547" s="54">
        <v>1390200</v>
      </c>
      <c r="K1547" s="107">
        <f t="shared" si="150"/>
        <v>5.9192017230171201E-2</v>
      </c>
      <c r="O1547" s="90">
        <v>45301</v>
      </c>
      <c r="P1547" s="54">
        <v>3.33</v>
      </c>
      <c r="Q1547" s="54">
        <v>1325200</v>
      </c>
      <c r="R1547" s="107">
        <f t="shared" si="146"/>
        <v>-9.009009009009028E-3</v>
      </c>
      <c r="W1547" s="90">
        <v>43517</v>
      </c>
      <c r="X1547" s="54">
        <v>31.797865000000002</v>
      </c>
      <c r="Y1547" s="54">
        <v>459360</v>
      </c>
      <c r="Z1547" s="107">
        <f t="shared" si="147"/>
        <v>-5.9348953145125227E-3</v>
      </c>
      <c r="AE1547" s="90">
        <v>43517</v>
      </c>
      <c r="AF1547" s="54">
        <v>34.062679000000003</v>
      </c>
      <c r="AG1547" s="54">
        <v>8151600</v>
      </c>
      <c r="AH1547" s="107">
        <f t="shared" si="148"/>
        <v>1.3791193581690786E-2</v>
      </c>
      <c r="AL1547" s="10">
        <v>43881</v>
      </c>
      <c r="AM1547">
        <v>3373.2299800000001</v>
      </c>
      <c r="AN1547">
        <v>4019180000</v>
      </c>
      <c r="AO1547" s="107">
        <f t="shared" si="149"/>
        <v>-1.0518102889622738E-2</v>
      </c>
    </row>
    <row r="1548" spans="1:41" x14ac:dyDescent="0.15">
      <c r="A1548" s="10">
        <v>43882</v>
      </c>
      <c r="B1548" s="9">
        <v>104.7985</v>
      </c>
      <c r="C1548">
        <v>92926000</v>
      </c>
      <c r="D1548" s="107">
        <f t="shared" si="145"/>
        <v>-4.1355553753154917E-2</v>
      </c>
      <c r="H1548" s="90">
        <v>44154</v>
      </c>
      <c r="I1548" s="54">
        <v>248.550003</v>
      </c>
      <c r="J1548" s="54">
        <v>1763100</v>
      </c>
      <c r="K1548" s="107">
        <f t="shared" si="150"/>
        <v>1.6053067599439919E-2</v>
      </c>
      <c r="O1548" s="90">
        <v>45302</v>
      </c>
      <c r="P1548" s="54">
        <v>3.3</v>
      </c>
      <c r="Q1548" s="54">
        <v>1192300</v>
      </c>
      <c r="R1548" s="107">
        <f t="shared" si="146"/>
        <v>-1.2121212121212088E-2</v>
      </c>
      <c r="W1548" s="90">
        <v>43518</v>
      </c>
      <c r="X1548" s="54">
        <v>31.609148000000001</v>
      </c>
      <c r="Y1548" s="54">
        <v>472460</v>
      </c>
      <c r="Z1548" s="107">
        <f t="shared" si="147"/>
        <v>-1.4925204564197769E-2</v>
      </c>
      <c r="AE1548" s="90">
        <v>43518</v>
      </c>
      <c r="AF1548" s="54">
        <v>34.532443999999998</v>
      </c>
      <c r="AG1548" s="54">
        <v>6820600</v>
      </c>
      <c r="AH1548" s="107">
        <f t="shared" si="148"/>
        <v>-4.0007883600708949E-3</v>
      </c>
      <c r="AL1548" s="10">
        <v>43882</v>
      </c>
      <c r="AM1548">
        <v>3337.75</v>
      </c>
      <c r="AN1548">
        <v>3908780000</v>
      </c>
      <c r="AO1548" s="107">
        <f t="shared" si="149"/>
        <v>-3.3513626544828146E-2</v>
      </c>
    </row>
    <row r="1549" spans="1:41" x14ac:dyDescent="0.15">
      <c r="A1549" s="10">
        <v>43885</v>
      </c>
      <c r="B1549" s="9">
        <v>100.4645</v>
      </c>
      <c r="C1549">
        <v>130940000</v>
      </c>
      <c r="D1549" s="107">
        <f t="shared" si="145"/>
        <v>-1.819049515002813E-2</v>
      </c>
      <c r="H1549" s="90">
        <v>44155</v>
      </c>
      <c r="I1549" s="54">
        <v>252.53999300000001</v>
      </c>
      <c r="J1549" s="54">
        <v>1857500</v>
      </c>
      <c r="K1549" s="107">
        <f t="shared" si="150"/>
        <v>1.5245197223078932E-2</v>
      </c>
      <c r="O1549" s="90">
        <v>45303</v>
      </c>
      <c r="P1549" s="54">
        <v>3.26</v>
      </c>
      <c r="Q1549" s="54">
        <v>1092100</v>
      </c>
      <c r="R1549" s="107">
        <f t="shared" si="146"/>
        <v>-2.4539877300613355E-2</v>
      </c>
      <c r="W1549" s="90">
        <v>43521</v>
      </c>
      <c r="X1549" s="54">
        <v>31.137374999999999</v>
      </c>
      <c r="Y1549" s="54">
        <v>280470</v>
      </c>
      <c r="Z1549" s="107">
        <f t="shared" si="147"/>
        <v>-9.0908755153572551E-3</v>
      </c>
      <c r="AE1549" s="90">
        <v>43521</v>
      </c>
      <c r="AF1549" s="54">
        <v>34.394286999999998</v>
      </c>
      <c r="AG1549" s="54">
        <v>10147800</v>
      </c>
      <c r="AH1549" s="107">
        <f t="shared" si="148"/>
        <v>1.0709627444813741E-3</v>
      </c>
      <c r="AL1549" s="10">
        <v>43885</v>
      </c>
      <c r="AM1549">
        <v>3225.889893</v>
      </c>
      <c r="AN1549">
        <v>4851160000</v>
      </c>
      <c r="AO1549" s="107">
        <f t="shared" si="149"/>
        <v>-3.0279995672499505E-2</v>
      </c>
    </row>
    <row r="1550" spans="1:41" x14ac:dyDescent="0.15">
      <c r="A1550" s="10">
        <v>43886</v>
      </c>
      <c r="B1550" s="9">
        <v>98.637000999999998</v>
      </c>
      <c r="C1550">
        <v>124382000</v>
      </c>
      <c r="D1550" s="107">
        <f t="shared" si="145"/>
        <v>3.4723176549134038E-3</v>
      </c>
      <c r="H1550" s="90">
        <v>44158</v>
      </c>
      <c r="I1550" s="54">
        <v>256.39001500000001</v>
      </c>
      <c r="J1550" s="54">
        <v>1440800</v>
      </c>
      <c r="K1550" s="107">
        <f t="shared" si="150"/>
        <v>-5.7178587863493835E-2</v>
      </c>
      <c r="O1550" s="90">
        <v>45307</v>
      </c>
      <c r="P1550" s="54">
        <v>3.18</v>
      </c>
      <c r="Q1550" s="54">
        <v>1738300</v>
      </c>
      <c r="R1550" s="107">
        <f t="shared" si="146"/>
        <v>1.5723270440251458E-2</v>
      </c>
      <c r="W1550" s="90">
        <v>43522</v>
      </c>
      <c r="X1550" s="54">
        <v>30.854309000000001</v>
      </c>
      <c r="Y1550" s="54">
        <v>665260</v>
      </c>
      <c r="Z1550" s="107">
        <f t="shared" si="147"/>
        <v>9.480121560978727E-2</v>
      </c>
      <c r="AE1550" s="90">
        <v>43522</v>
      </c>
      <c r="AF1550" s="54">
        <v>34.431122000000002</v>
      </c>
      <c r="AG1550" s="54">
        <v>12788000</v>
      </c>
      <c r="AH1550" s="107">
        <f t="shared" si="148"/>
        <v>5.3507114871247374E-3</v>
      </c>
      <c r="AL1550" s="10">
        <v>43886</v>
      </c>
      <c r="AM1550">
        <v>3128.209961</v>
      </c>
      <c r="AN1550">
        <v>5596760000</v>
      </c>
      <c r="AO1550" s="107">
        <f t="shared" si="149"/>
        <v>-3.7785404903645237E-3</v>
      </c>
    </row>
    <row r="1551" spans="1:41" x14ac:dyDescent="0.15">
      <c r="A1551" s="10">
        <v>43887</v>
      </c>
      <c r="B1551" s="9">
        <v>98.979500000000002</v>
      </c>
      <c r="C1551">
        <v>104492000</v>
      </c>
      <c r="D1551" s="107">
        <f t="shared" si="145"/>
        <v>-4.8136270641900625E-2</v>
      </c>
      <c r="H1551" s="90">
        <v>44159</v>
      </c>
      <c r="I1551" s="54">
        <v>241.729996</v>
      </c>
      <c r="J1551" s="54">
        <v>2246100</v>
      </c>
      <c r="K1551" s="107">
        <f t="shared" si="150"/>
        <v>3.6528366963610059E-2</v>
      </c>
      <c r="O1551" s="90">
        <v>45308</v>
      </c>
      <c r="P1551" s="54">
        <v>3.23</v>
      </c>
      <c r="Q1551" s="54">
        <v>1610300</v>
      </c>
      <c r="R1551" s="107">
        <f t="shared" si="146"/>
        <v>-6.1919504643962453E-3</v>
      </c>
      <c r="W1551" s="90">
        <v>43523</v>
      </c>
      <c r="X1551" s="54">
        <v>33.779335000000003</v>
      </c>
      <c r="Y1551" s="54">
        <v>1010160</v>
      </c>
      <c r="Z1551" s="107">
        <f t="shared" si="147"/>
        <v>-2.3909973360932257E-2</v>
      </c>
      <c r="AE1551" s="90">
        <v>43523</v>
      </c>
      <c r="AF1551" s="54">
        <v>34.615352999999999</v>
      </c>
      <c r="AG1551" s="54">
        <v>10571100</v>
      </c>
      <c r="AH1551" s="107">
        <f t="shared" si="148"/>
        <v>-7.7458115189522614E-3</v>
      </c>
      <c r="AL1551" s="10">
        <v>43887</v>
      </c>
      <c r="AM1551">
        <v>3116.389893</v>
      </c>
      <c r="AN1551">
        <v>5484650000</v>
      </c>
      <c r="AO1551" s="107">
        <f t="shared" si="149"/>
        <v>-4.4163242638266431E-2</v>
      </c>
    </row>
    <row r="1552" spans="1:41" x14ac:dyDescent="0.15">
      <c r="A1552" s="10">
        <v>43888</v>
      </c>
      <c r="B1552" s="9">
        <v>94.214995999999999</v>
      </c>
      <c r="C1552">
        <v>162880000</v>
      </c>
      <c r="D1552" s="107">
        <f t="shared" si="145"/>
        <v>-2.9184313715835408E-4</v>
      </c>
      <c r="H1552" s="90">
        <v>44160</v>
      </c>
      <c r="I1552" s="54">
        <v>250.55999800000001</v>
      </c>
      <c r="J1552" s="54">
        <v>1734300</v>
      </c>
      <c r="K1552" s="107">
        <f t="shared" si="150"/>
        <v>4.0389507825586923E-2</v>
      </c>
      <c r="O1552" s="90">
        <v>45309</v>
      </c>
      <c r="P1552" s="54">
        <v>3.21</v>
      </c>
      <c r="Q1552" s="54">
        <v>1531000</v>
      </c>
      <c r="R1552" s="107">
        <f t="shared" si="146"/>
        <v>6.230529595015577E-3</v>
      </c>
      <c r="W1552" s="90">
        <v>43524</v>
      </c>
      <c r="X1552" s="54">
        <v>32.971671999999998</v>
      </c>
      <c r="Y1552" s="54">
        <v>805710</v>
      </c>
      <c r="Z1552" s="107">
        <f t="shared" si="147"/>
        <v>2.5936415963376147E-2</v>
      </c>
      <c r="AE1552" s="90">
        <v>43524</v>
      </c>
      <c r="AF1552" s="54">
        <v>34.347228999999999</v>
      </c>
      <c r="AG1552" s="54">
        <v>7462700</v>
      </c>
      <c r="AH1552" s="107">
        <f t="shared" si="148"/>
        <v>5.3835492813700814E-3</v>
      </c>
      <c r="AL1552" s="10">
        <v>43888</v>
      </c>
      <c r="AM1552">
        <v>2978.76001</v>
      </c>
      <c r="AN1552">
        <v>7064710000</v>
      </c>
      <c r="AO1552" s="107">
        <f t="shared" si="149"/>
        <v>-8.2383404227317492E-3</v>
      </c>
    </row>
    <row r="1553" spans="1:41" x14ac:dyDescent="0.15">
      <c r="A1553" s="10">
        <v>43889</v>
      </c>
      <c r="B1553" s="9">
        <v>94.1875</v>
      </c>
      <c r="C1553">
        <v>189620000</v>
      </c>
      <c r="D1553" s="107">
        <f t="shared" si="145"/>
        <v>3.7266112806901175E-2</v>
      </c>
      <c r="H1553" s="90">
        <v>44162</v>
      </c>
      <c r="I1553" s="54">
        <v>260.67999300000002</v>
      </c>
      <c r="J1553" s="54">
        <v>1547500</v>
      </c>
      <c r="K1553" s="107">
        <f t="shared" si="150"/>
        <v>-2.4244254141897348E-2</v>
      </c>
      <c r="O1553" s="90">
        <v>45310</v>
      </c>
      <c r="P1553" s="54">
        <v>3.23</v>
      </c>
      <c r="Q1553" s="54">
        <v>1136000</v>
      </c>
      <c r="R1553" s="107">
        <f t="shared" si="146"/>
        <v>5.8823529411764719E-2</v>
      </c>
      <c r="W1553" s="90">
        <v>43525</v>
      </c>
      <c r="X1553" s="54">
        <v>33.826839</v>
      </c>
      <c r="Y1553" s="54">
        <v>816360</v>
      </c>
      <c r="Z1553" s="107">
        <f t="shared" si="147"/>
        <v>-1.9662789065215236E-2</v>
      </c>
      <c r="AE1553" s="90">
        <v>43525</v>
      </c>
      <c r="AF1553" s="54">
        <v>34.532139000000001</v>
      </c>
      <c r="AG1553" s="54">
        <v>17271800</v>
      </c>
      <c r="AH1553" s="107">
        <f t="shared" si="148"/>
        <v>-2.6774188532022736E-3</v>
      </c>
      <c r="AL1553" s="10">
        <v>43889</v>
      </c>
      <c r="AM1553">
        <v>2954.219971</v>
      </c>
      <c r="AN1553">
        <v>8569570000</v>
      </c>
      <c r="AO1553" s="107">
        <f t="shared" si="149"/>
        <v>4.6039228742320359E-2</v>
      </c>
    </row>
    <row r="1554" spans="1:41" x14ac:dyDescent="0.15">
      <c r="A1554" s="10">
        <v>43892</v>
      </c>
      <c r="B1554" s="9">
        <v>97.697502</v>
      </c>
      <c r="C1554">
        <v>135234000</v>
      </c>
      <c r="D1554" s="107">
        <f t="shared" si="145"/>
        <v>-2.3009810424835631E-2</v>
      </c>
      <c r="H1554" s="90">
        <v>44165</v>
      </c>
      <c r="I1554" s="54">
        <v>254.36000100000001</v>
      </c>
      <c r="J1554" s="54">
        <v>1952200</v>
      </c>
      <c r="K1554" s="107">
        <f t="shared" si="150"/>
        <v>-2.4139015473584657E-2</v>
      </c>
      <c r="O1554" s="90">
        <v>45313</v>
      </c>
      <c r="P1554" s="54">
        <v>3.42</v>
      </c>
      <c r="Q1554" s="54">
        <v>1811100</v>
      </c>
      <c r="R1554" s="107">
        <f t="shared" si="146"/>
        <v>-4.9707602339181256E-2</v>
      </c>
      <c r="W1554" s="90">
        <v>43528</v>
      </c>
      <c r="X1554" s="54">
        <v>33.161709000000002</v>
      </c>
      <c r="Y1554" s="54">
        <v>915050</v>
      </c>
      <c r="Z1554" s="107">
        <f t="shared" si="147"/>
        <v>-5.7306153913841973E-3</v>
      </c>
      <c r="AE1554" s="90">
        <v>43528</v>
      </c>
      <c r="AF1554" s="54">
        <v>34.439681999999998</v>
      </c>
      <c r="AG1554" s="54">
        <v>11304000</v>
      </c>
      <c r="AH1554" s="107">
        <f t="shared" si="148"/>
        <v>-3.4900728758180399E-3</v>
      </c>
      <c r="AL1554" s="10">
        <v>43892</v>
      </c>
      <c r="AM1554">
        <v>3090.2299800000001</v>
      </c>
      <c r="AN1554">
        <v>6381330000</v>
      </c>
      <c r="AO1554" s="107">
        <f t="shared" si="149"/>
        <v>-2.8107896034326951E-2</v>
      </c>
    </row>
    <row r="1555" spans="1:41" x14ac:dyDescent="0.15">
      <c r="A1555" s="10">
        <v>43893</v>
      </c>
      <c r="B1555" s="9">
        <v>95.449500999999998</v>
      </c>
      <c r="C1555">
        <v>150690000</v>
      </c>
      <c r="D1555" s="107">
        <f t="shared" si="145"/>
        <v>3.5013226522787155E-2</v>
      </c>
      <c r="H1555" s="90">
        <v>44166</v>
      </c>
      <c r="I1555" s="54">
        <v>248.220001</v>
      </c>
      <c r="J1555" s="54">
        <v>1440700</v>
      </c>
      <c r="K1555" s="107">
        <f t="shared" si="150"/>
        <v>-2.2278619683028689E-2</v>
      </c>
      <c r="O1555" s="90">
        <v>45314</v>
      </c>
      <c r="P1555" s="54">
        <v>3.25</v>
      </c>
      <c r="Q1555" s="54">
        <v>1311900</v>
      </c>
      <c r="R1555" s="107">
        <f t="shared" si="146"/>
        <v>3.0769230769229772E-3</v>
      </c>
      <c r="W1555" s="90">
        <v>43529</v>
      </c>
      <c r="X1555" s="54">
        <v>32.971671999999998</v>
      </c>
      <c r="Y1555" s="54">
        <v>614100</v>
      </c>
      <c r="Z1555" s="107">
        <f t="shared" si="147"/>
        <v>-4.3227744107123156E-2</v>
      </c>
      <c r="AE1555" s="90">
        <v>43529</v>
      </c>
      <c r="AF1555" s="54">
        <v>34.319485</v>
      </c>
      <c r="AG1555" s="54">
        <v>12174400</v>
      </c>
      <c r="AH1555" s="107">
        <f t="shared" si="148"/>
        <v>-8.3512325432623102E-3</v>
      </c>
      <c r="AL1555" s="10">
        <v>43893</v>
      </c>
      <c r="AM1555">
        <v>3003.3701169999999</v>
      </c>
      <c r="AN1555">
        <v>6376510000</v>
      </c>
      <c r="AO1555" s="107">
        <f t="shared" si="149"/>
        <v>4.2202590777125959E-2</v>
      </c>
    </row>
    <row r="1556" spans="1:41" x14ac:dyDescent="0.15">
      <c r="A1556" s="10">
        <v>43894</v>
      </c>
      <c r="B1556" s="9">
        <v>98.791495999999995</v>
      </c>
      <c r="C1556">
        <v>95458000</v>
      </c>
      <c r="D1556" s="107">
        <f t="shared" si="145"/>
        <v>-2.6216790967514059E-2</v>
      </c>
      <c r="H1556" s="90">
        <v>44167</v>
      </c>
      <c r="I1556" s="54">
        <v>242.69000199999999</v>
      </c>
      <c r="J1556" s="54">
        <v>891200</v>
      </c>
      <c r="K1556" s="107">
        <f t="shared" si="150"/>
        <v>-1.203180178802743E-2</v>
      </c>
      <c r="O1556" s="90">
        <v>45315</v>
      </c>
      <c r="P1556" s="54">
        <v>3.26</v>
      </c>
      <c r="Q1556" s="54">
        <v>1270800</v>
      </c>
      <c r="R1556" s="107">
        <f t="shared" si="146"/>
        <v>1.5337423312883569E-2</v>
      </c>
      <c r="W1556" s="90">
        <v>43530</v>
      </c>
      <c r="X1556" s="54">
        <v>31.546381</v>
      </c>
      <c r="Y1556" s="54">
        <v>651260</v>
      </c>
      <c r="Z1556" s="107">
        <f t="shared" si="147"/>
        <v>3.0120729220888265E-3</v>
      </c>
      <c r="AE1556" s="90">
        <v>43530</v>
      </c>
      <c r="AF1556" s="54">
        <v>34.032874999999997</v>
      </c>
      <c r="AG1556" s="54">
        <v>10885400</v>
      </c>
      <c r="AH1556" s="107">
        <f t="shared" si="148"/>
        <v>-1.629991589015034E-2</v>
      </c>
      <c r="AL1556" s="10">
        <v>43894</v>
      </c>
      <c r="AM1556">
        <v>3130.1201169999999</v>
      </c>
      <c r="AN1556">
        <v>5073020000</v>
      </c>
      <c r="AO1556" s="107">
        <f t="shared" si="149"/>
        <v>-3.3922077118805904E-2</v>
      </c>
    </row>
    <row r="1557" spans="1:41" x14ac:dyDescent="0.15">
      <c r="A1557" s="10">
        <v>43895</v>
      </c>
      <c r="B1557" s="9">
        <v>96.201499999999996</v>
      </c>
      <c r="C1557">
        <v>94964000</v>
      </c>
      <c r="D1557" s="107">
        <f t="shared" si="145"/>
        <v>-1.1922922199757768E-2</v>
      </c>
      <c r="H1557" s="90">
        <v>44168</v>
      </c>
      <c r="I1557" s="54">
        <v>239.770004</v>
      </c>
      <c r="J1557" s="54">
        <v>1058300</v>
      </c>
      <c r="K1557" s="107">
        <f t="shared" si="150"/>
        <v>-1.7516703215302298E-3</v>
      </c>
      <c r="O1557" s="90">
        <v>45316</v>
      </c>
      <c r="P1557" s="54">
        <v>3.31</v>
      </c>
      <c r="Q1557" s="54">
        <v>1454200</v>
      </c>
      <c r="R1557" s="107">
        <f t="shared" si="146"/>
        <v>-3.0211480362537846E-2</v>
      </c>
      <c r="W1557" s="90">
        <v>43531</v>
      </c>
      <c r="X1557" s="54">
        <v>31.641400999999998</v>
      </c>
      <c r="Y1557" s="54">
        <v>794210</v>
      </c>
      <c r="Z1557" s="107">
        <f t="shared" si="147"/>
        <v>0</v>
      </c>
      <c r="AE1557" s="90">
        <v>43531</v>
      </c>
      <c r="AF1557" s="54">
        <v>33.478141999999998</v>
      </c>
      <c r="AG1557" s="54">
        <v>14928000</v>
      </c>
      <c r="AH1557" s="107">
        <f t="shared" si="148"/>
        <v>-8.8369599483746342E-3</v>
      </c>
      <c r="AL1557" s="10">
        <v>43895</v>
      </c>
      <c r="AM1557">
        <v>3023.9399410000001</v>
      </c>
      <c r="AN1557">
        <v>5579290000</v>
      </c>
      <c r="AO1557" s="107">
        <f t="shared" si="149"/>
        <v>-1.7053851930321828E-2</v>
      </c>
    </row>
    <row r="1558" spans="1:41" x14ac:dyDescent="0.15">
      <c r="A1558" s="10">
        <v>43896</v>
      </c>
      <c r="B1558" s="9">
        <v>95.054496999999998</v>
      </c>
      <c r="C1558">
        <v>105472000</v>
      </c>
      <c r="D1558" s="107">
        <f t="shared" si="145"/>
        <v>-5.2853838151392218E-2</v>
      </c>
      <c r="H1558" s="90">
        <v>44169</v>
      </c>
      <c r="I1558" s="54">
        <v>239.35000600000001</v>
      </c>
      <c r="J1558" s="54">
        <v>1149600</v>
      </c>
      <c r="K1558" s="107">
        <f t="shared" si="150"/>
        <v>-1.1071689716189104E-2</v>
      </c>
      <c r="O1558" s="90">
        <v>45317</v>
      </c>
      <c r="P1558" s="54">
        <v>3.21</v>
      </c>
      <c r="Q1558" s="54">
        <v>1000400</v>
      </c>
      <c r="R1558" s="107">
        <f t="shared" si="146"/>
        <v>5.2959501557632294E-2</v>
      </c>
      <c r="W1558" s="90">
        <v>43532</v>
      </c>
      <c r="X1558" s="54">
        <v>31.641400999999998</v>
      </c>
      <c r="Y1558" s="54">
        <v>505760</v>
      </c>
      <c r="Z1558" s="107">
        <f t="shared" si="147"/>
        <v>6.0058971472218836E-3</v>
      </c>
      <c r="AE1558" s="90">
        <v>43532</v>
      </c>
      <c r="AF1558" s="54">
        <v>33.182296999999998</v>
      </c>
      <c r="AG1558" s="54">
        <v>16417000</v>
      </c>
      <c r="AH1558" s="107">
        <f t="shared" si="148"/>
        <v>1.003052923069192E-2</v>
      </c>
      <c r="AL1558" s="10">
        <v>43896</v>
      </c>
      <c r="AM1558">
        <v>2972.3701169999999</v>
      </c>
      <c r="AN1558">
        <v>6555240000</v>
      </c>
      <c r="AO1558" s="107">
        <f t="shared" si="149"/>
        <v>-7.5969697282486814E-2</v>
      </c>
    </row>
    <row r="1559" spans="1:41" x14ac:dyDescent="0.15">
      <c r="A1559" s="10">
        <v>43899</v>
      </c>
      <c r="B1559" s="9">
        <v>90.030501999999998</v>
      </c>
      <c r="C1559">
        <v>156264000</v>
      </c>
      <c r="D1559" s="107">
        <f t="shared" si="145"/>
        <v>5.0655065768710372E-2</v>
      </c>
      <c r="H1559" s="90">
        <v>44172</v>
      </c>
      <c r="I1559" s="54">
        <v>236.699997</v>
      </c>
      <c r="J1559" s="54">
        <v>1109400</v>
      </c>
      <c r="K1559" s="107">
        <f t="shared" si="150"/>
        <v>3.2108179536647796E-2</v>
      </c>
      <c r="O1559" s="90">
        <v>45320</v>
      </c>
      <c r="P1559" s="54">
        <v>3.38</v>
      </c>
      <c r="Q1559" s="54">
        <v>1506900</v>
      </c>
      <c r="R1559" s="107">
        <f t="shared" si="146"/>
        <v>-1.1834319526627279E-2</v>
      </c>
      <c r="W1559" s="90">
        <v>43535</v>
      </c>
      <c r="X1559" s="54">
        <v>31.831436</v>
      </c>
      <c r="Y1559" s="54">
        <v>553140</v>
      </c>
      <c r="Z1559" s="107">
        <f t="shared" si="147"/>
        <v>2.9850051376882902E-3</v>
      </c>
      <c r="AE1559" s="90">
        <v>43535</v>
      </c>
      <c r="AF1559" s="54">
        <v>33.515132999999999</v>
      </c>
      <c r="AG1559" s="54">
        <v>15306400</v>
      </c>
      <c r="AH1559" s="107">
        <f t="shared" si="148"/>
        <v>8.272382508522913E-4</v>
      </c>
      <c r="AL1559" s="10">
        <v>43899</v>
      </c>
      <c r="AM1559">
        <v>2746.5600589999999</v>
      </c>
      <c r="AN1559">
        <v>8441290000</v>
      </c>
      <c r="AO1559" s="107">
        <f t="shared" si="149"/>
        <v>4.9396305955674791E-2</v>
      </c>
    </row>
    <row r="1560" spans="1:41" x14ac:dyDescent="0.15">
      <c r="A1560" s="10">
        <v>43900</v>
      </c>
      <c r="B1560" s="9">
        <v>94.591003000000001</v>
      </c>
      <c r="C1560">
        <v>142666000</v>
      </c>
      <c r="D1560" s="107">
        <f t="shared" si="145"/>
        <v>-3.7508895005585297E-2</v>
      </c>
      <c r="H1560" s="90">
        <v>44173</v>
      </c>
      <c r="I1560" s="54">
        <v>244.300003</v>
      </c>
      <c r="J1560" s="54">
        <v>1263800</v>
      </c>
      <c r="K1560" s="107">
        <f t="shared" si="150"/>
        <v>-1.5145300673614748E-2</v>
      </c>
      <c r="O1560" s="90">
        <v>45321</v>
      </c>
      <c r="P1560" s="54">
        <v>3.34</v>
      </c>
      <c r="Q1560" s="54">
        <v>1544700</v>
      </c>
      <c r="R1560" s="107">
        <f t="shared" si="146"/>
        <v>-4.1916167664670545E-2</v>
      </c>
      <c r="W1560" s="90">
        <v>43536</v>
      </c>
      <c r="X1560" s="54">
        <v>31.926452999999999</v>
      </c>
      <c r="Y1560" s="54">
        <v>345330</v>
      </c>
      <c r="Z1560" s="107">
        <f t="shared" si="147"/>
        <v>5.3571657333810307E-2</v>
      </c>
      <c r="AE1560" s="90">
        <v>43536</v>
      </c>
      <c r="AF1560" s="54">
        <v>33.542858000000003</v>
      </c>
      <c r="AG1560" s="54">
        <v>10660900</v>
      </c>
      <c r="AH1560" s="107">
        <f t="shared" si="148"/>
        <v>4.9612945921304608E-3</v>
      </c>
      <c r="AL1560" s="10">
        <v>43900</v>
      </c>
      <c r="AM1560">
        <v>2882.2299800000001</v>
      </c>
      <c r="AN1560">
        <v>7642040000</v>
      </c>
      <c r="AO1560" s="107">
        <f t="shared" si="149"/>
        <v>-4.8868444911533415E-2</v>
      </c>
    </row>
    <row r="1561" spans="1:41" x14ac:dyDescent="0.15">
      <c r="A1561" s="10">
        <v>43901</v>
      </c>
      <c r="B1561" s="9">
        <v>91.042998999999995</v>
      </c>
      <c r="C1561">
        <v>112496000</v>
      </c>
      <c r="D1561" s="107">
        <f t="shared" si="145"/>
        <v>-7.9220819604151949E-2</v>
      </c>
      <c r="H1561" s="90">
        <v>44174</v>
      </c>
      <c r="I1561" s="54">
        <v>240.60000600000001</v>
      </c>
      <c r="J1561" s="54">
        <v>1294200</v>
      </c>
      <c r="K1561" s="107">
        <f t="shared" si="150"/>
        <v>1.5211923976427455E-2</v>
      </c>
      <c r="O1561" s="90">
        <v>45322</v>
      </c>
      <c r="P1561" s="54">
        <v>3.2</v>
      </c>
      <c r="Q1561" s="54">
        <v>1337700</v>
      </c>
      <c r="R1561" s="107">
        <f t="shared" si="146"/>
        <v>3.1249999999999778E-2</v>
      </c>
      <c r="W1561" s="90">
        <v>43537</v>
      </c>
      <c r="X1561" s="54">
        <v>33.636806</v>
      </c>
      <c r="Y1561" s="54">
        <v>986160</v>
      </c>
      <c r="Z1561" s="107">
        <f t="shared" si="147"/>
        <v>-7.0621509069559107E-2</v>
      </c>
      <c r="AE1561" s="90">
        <v>43537</v>
      </c>
      <c r="AF1561" s="54">
        <v>33.709274000000001</v>
      </c>
      <c r="AG1561" s="54">
        <v>13247800</v>
      </c>
      <c r="AH1561" s="107">
        <f t="shared" si="148"/>
        <v>-3.0168552428629924E-3</v>
      </c>
      <c r="AL1561" s="10">
        <v>43901</v>
      </c>
      <c r="AM1561">
        <v>2741.3798830000001</v>
      </c>
      <c r="AN1561">
        <v>7431200000</v>
      </c>
      <c r="AO1561" s="107">
        <f t="shared" si="149"/>
        <v>-9.5112680886335954E-2</v>
      </c>
    </row>
    <row r="1562" spans="1:41" x14ac:dyDescent="0.15">
      <c r="A1562" s="10">
        <v>43902</v>
      </c>
      <c r="B1562" s="9">
        <v>83.830498000000006</v>
      </c>
      <c r="C1562">
        <v>226924000</v>
      </c>
      <c r="D1562" s="107">
        <f t="shared" si="145"/>
        <v>6.46483335933421E-2</v>
      </c>
      <c r="H1562" s="90">
        <v>44175</v>
      </c>
      <c r="I1562" s="54">
        <v>244.259995</v>
      </c>
      <c r="J1562" s="54">
        <v>977700</v>
      </c>
      <c r="K1562" s="107">
        <f t="shared" si="150"/>
        <v>-2.7019938324325254E-3</v>
      </c>
      <c r="O1562" s="90">
        <v>45323</v>
      </c>
      <c r="P1562" s="54">
        <v>3.3</v>
      </c>
      <c r="Q1562" s="54">
        <v>1351200</v>
      </c>
      <c r="R1562" s="107">
        <f t="shared" si="146"/>
        <v>-3.0303030303029388E-3</v>
      </c>
      <c r="W1562" s="90">
        <v>43538</v>
      </c>
      <c r="X1562" s="54">
        <v>31.261323999999998</v>
      </c>
      <c r="Y1562" s="54">
        <v>1252220</v>
      </c>
      <c r="Z1562" s="107">
        <f t="shared" si="147"/>
        <v>2.1276418106923378E-2</v>
      </c>
      <c r="AE1562" s="90">
        <v>43538</v>
      </c>
      <c r="AF1562" s="54">
        <v>33.607577999999997</v>
      </c>
      <c r="AG1562" s="54">
        <v>10560900</v>
      </c>
      <c r="AH1562" s="107">
        <f t="shared" si="148"/>
        <v>-1.3754635933597159E-3</v>
      </c>
      <c r="AL1562" s="10">
        <v>43902</v>
      </c>
      <c r="AM1562">
        <v>2480.639893</v>
      </c>
      <c r="AN1562">
        <v>8850810000</v>
      </c>
      <c r="AO1562" s="107">
        <f t="shared" si="149"/>
        <v>9.2871249732820349E-2</v>
      </c>
    </row>
    <row r="1563" spans="1:41" x14ac:dyDescent="0.15">
      <c r="A1563" s="10">
        <v>43903</v>
      </c>
      <c r="B1563" s="9">
        <v>89.25</v>
      </c>
      <c r="C1563">
        <v>176194000</v>
      </c>
      <c r="D1563" s="107">
        <f t="shared" si="145"/>
        <v>-5.3697512605041964E-2</v>
      </c>
      <c r="H1563" s="90">
        <v>44176</v>
      </c>
      <c r="I1563" s="54">
        <v>243.60000600000001</v>
      </c>
      <c r="J1563" s="54">
        <v>1070000</v>
      </c>
      <c r="K1563" s="107">
        <f t="shared" si="150"/>
        <v>4.0558250232555437E-2</v>
      </c>
      <c r="O1563" s="90">
        <v>45324</v>
      </c>
      <c r="P1563" s="54">
        <v>3.29</v>
      </c>
      <c r="Q1563" s="54">
        <v>865400</v>
      </c>
      <c r="R1563" s="107">
        <f t="shared" si="146"/>
        <v>-1</v>
      </c>
      <c r="W1563" s="90">
        <v>43539</v>
      </c>
      <c r="X1563" s="54">
        <v>31.926452999999999</v>
      </c>
      <c r="Y1563" s="54">
        <v>1227130</v>
      </c>
      <c r="Z1563" s="107">
        <f t="shared" si="147"/>
        <v>3.2738337703847042E-2</v>
      </c>
      <c r="AE1563" s="90">
        <v>43539</v>
      </c>
      <c r="AF1563" s="54">
        <v>33.561351999999999</v>
      </c>
      <c r="AG1563" s="54">
        <v>24454100</v>
      </c>
      <c r="AH1563" s="107">
        <f t="shared" si="148"/>
        <v>-8.2633738950677049E-4</v>
      </c>
      <c r="AL1563" s="10">
        <v>43903</v>
      </c>
      <c r="AM1563">
        <v>2711.0200199999999</v>
      </c>
      <c r="AN1563">
        <v>8299070000</v>
      </c>
      <c r="AO1563" s="107">
        <f t="shared" si="149"/>
        <v>-0.11984055248695646</v>
      </c>
    </row>
    <row r="1564" spans="1:41" x14ac:dyDescent="0.15">
      <c r="A1564" s="10">
        <v>43906</v>
      </c>
      <c r="B1564" s="9">
        <v>84.457497000000004</v>
      </c>
      <c r="C1564">
        <v>178346000</v>
      </c>
      <c r="D1564" s="107">
        <f t="shared" si="145"/>
        <v>7.0266124509941408E-2</v>
      </c>
      <c r="H1564" s="90">
        <v>44179</v>
      </c>
      <c r="I1564" s="54">
        <v>253.479996</v>
      </c>
      <c r="J1564" s="54">
        <v>2410200</v>
      </c>
      <c r="K1564" s="107">
        <f t="shared" si="150"/>
        <v>7.3970393308669502E-2</v>
      </c>
      <c r="W1564" s="90">
        <v>43542</v>
      </c>
      <c r="X1564" s="54">
        <v>32.971671999999998</v>
      </c>
      <c r="Y1564" s="54">
        <v>815510</v>
      </c>
      <c r="Z1564" s="107">
        <f t="shared" si="147"/>
        <v>1.1527289243930428E-2</v>
      </c>
      <c r="AE1564" s="90">
        <v>43542</v>
      </c>
      <c r="AF1564" s="54">
        <v>33.533619000000002</v>
      </c>
      <c r="AG1564" s="54">
        <v>9328100</v>
      </c>
      <c r="AH1564" s="107">
        <f t="shared" si="148"/>
        <v>1.6542592673937095E-2</v>
      </c>
      <c r="AL1564" s="10">
        <v>43906</v>
      </c>
      <c r="AM1564">
        <v>2386.1298830000001</v>
      </c>
      <c r="AN1564">
        <v>7805450000</v>
      </c>
      <c r="AO1564" s="107">
        <f t="shared" si="149"/>
        <v>5.9954849490479356E-2</v>
      </c>
    </row>
    <row r="1565" spans="1:41" x14ac:dyDescent="0.15">
      <c r="A1565" s="10">
        <v>43907</v>
      </c>
      <c r="B1565" s="9">
        <v>90.391998000000001</v>
      </c>
      <c r="C1565">
        <v>218342000</v>
      </c>
      <c r="D1565" s="107">
        <f t="shared" si="145"/>
        <v>1.2257744319358777E-2</v>
      </c>
      <c r="H1565" s="90">
        <v>44180</v>
      </c>
      <c r="I1565" s="54">
        <v>272.23001099999999</v>
      </c>
      <c r="J1565" s="54">
        <v>2386200</v>
      </c>
      <c r="K1565" s="107">
        <f t="shared" si="150"/>
        <v>3.1590381855437499E-3</v>
      </c>
      <c r="W1565" s="90">
        <v>43543</v>
      </c>
      <c r="X1565" s="54">
        <v>33.351745999999999</v>
      </c>
      <c r="Y1565" s="54">
        <v>911180</v>
      </c>
      <c r="Z1565" s="107">
        <f t="shared" si="147"/>
        <v>-1.9942913933201467E-2</v>
      </c>
      <c r="AE1565" s="90">
        <v>43543</v>
      </c>
      <c r="AF1565" s="54">
        <v>34.088352</v>
      </c>
      <c r="AG1565" s="54">
        <v>14686900</v>
      </c>
      <c r="AH1565" s="107">
        <f t="shared" si="148"/>
        <v>-4.61087118555914E-3</v>
      </c>
      <c r="AL1565" s="10">
        <v>43907</v>
      </c>
      <c r="AM1565">
        <v>2529.1899410000001</v>
      </c>
      <c r="AN1565">
        <v>8370250000</v>
      </c>
      <c r="AO1565" s="107">
        <f t="shared" si="149"/>
        <v>-5.1830762440945644E-2</v>
      </c>
    </row>
    <row r="1566" spans="1:41" x14ac:dyDescent="0.15">
      <c r="A1566" s="10">
        <v>43908</v>
      </c>
      <c r="B1566" s="9">
        <v>91.5</v>
      </c>
      <c r="C1566">
        <v>192904000</v>
      </c>
      <c r="D1566" s="107">
        <f t="shared" si="145"/>
        <v>2.7830612021858103E-2</v>
      </c>
      <c r="H1566" s="90">
        <v>44181</v>
      </c>
      <c r="I1566" s="54">
        <v>273.08999599999999</v>
      </c>
      <c r="J1566" s="54">
        <v>1749900</v>
      </c>
      <c r="K1566" s="107">
        <f t="shared" si="150"/>
        <v>4.3831711799505291E-2</v>
      </c>
      <c r="W1566" s="90">
        <v>43544</v>
      </c>
      <c r="X1566" s="54">
        <v>32.686615000000003</v>
      </c>
      <c r="Y1566" s="54">
        <v>630950</v>
      </c>
      <c r="Z1566" s="107">
        <f t="shared" si="147"/>
        <v>4.0697545463181051E-2</v>
      </c>
      <c r="AE1566" s="90">
        <v>43544</v>
      </c>
      <c r="AF1566" s="54">
        <v>33.931175000000003</v>
      </c>
      <c r="AG1566" s="54">
        <v>11905400</v>
      </c>
      <c r="AH1566" s="107">
        <f t="shared" si="148"/>
        <v>1.3624078741746981E-2</v>
      </c>
      <c r="AL1566" s="10">
        <v>43908</v>
      </c>
      <c r="AM1566">
        <v>2398.1000979999999</v>
      </c>
      <c r="AN1566">
        <v>8799300000</v>
      </c>
      <c r="AO1566" s="107">
        <f t="shared" si="149"/>
        <v>4.7078080724887172E-3</v>
      </c>
    </row>
    <row r="1567" spans="1:41" x14ac:dyDescent="0.15">
      <c r="A1567" s="10">
        <v>43909</v>
      </c>
      <c r="B1567" s="9">
        <v>94.046501000000006</v>
      </c>
      <c r="C1567">
        <v>207998000</v>
      </c>
      <c r="D1567" s="107">
        <f t="shared" si="145"/>
        <v>-1.8522794378070584E-2</v>
      </c>
      <c r="H1567" s="90">
        <v>44182</v>
      </c>
      <c r="I1567" s="54">
        <v>285.05999800000001</v>
      </c>
      <c r="J1567" s="54">
        <v>3065600</v>
      </c>
      <c r="K1567" s="107">
        <f t="shared" si="150"/>
        <v>-2.9221872793249726E-2</v>
      </c>
      <c r="W1567" s="90">
        <v>43545</v>
      </c>
      <c r="X1567" s="54">
        <v>34.01688</v>
      </c>
      <c r="Y1567" s="54">
        <v>665370</v>
      </c>
      <c r="Z1567" s="107">
        <f t="shared" si="147"/>
        <v>-1.6759738106493116E-2</v>
      </c>
      <c r="AE1567" s="90">
        <v>43545</v>
      </c>
      <c r="AF1567" s="54">
        <v>34.393456</v>
      </c>
      <c r="AG1567" s="54">
        <v>10661100</v>
      </c>
      <c r="AH1567" s="107">
        <f t="shared" si="148"/>
        <v>-1.4785109120758255E-2</v>
      </c>
      <c r="AL1567" s="10">
        <v>43909</v>
      </c>
      <c r="AM1567">
        <v>2409.389893</v>
      </c>
      <c r="AN1567">
        <v>7956100000</v>
      </c>
      <c r="AO1567" s="107">
        <f t="shared" si="149"/>
        <v>-4.3359512424085644E-2</v>
      </c>
    </row>
    <row r="1568" spans="1:41" x14ac:dyDescent="0.15">
      <c r="A1568" s="10">
        <v>43910</v>
      </c>
      <c r="B1568" s="9">
        <v>92.304496999999998</v>
      </c>
      <c r="C1568">
        <v>196358000</v>
      </c>
      <c r="D1568" s="107">
        <f t="shared" si="145"/>
        <v>3.0735284760828208E-2</v>
      </c>
      <c r="H1568" s="90">
        <v>44183</v>
      </c>
      <c r="I1568" s="54">
        <v>276.73001099999999</v>
      </c>
      <c r="J1568" s="54">
        <v>2925500</v>
      </c>
      <c r="K1568" s="107">
        <f t="shared" si="150"/>
        <v>2.2657423303466651E-2</v>
      </c>
      <c r="W1568" s="90">
        <v>43546</v>
      </c>
      <c r="X1568" s="54">
        <v>33.446765999999997</v>
      </c>
      <c r="Y1568" s="54">
        <v>611780</v>
      </c>
      <c r="Z1568" s="107">
        <f t="shared" si="147"/>
        <v>2.8409054555528668E-2</v>
      </c>
      <c r="AE1568" s="90">
        <v>43546</v>
      </c>
      <c r="AF1568" s="54">
        <v>33.884945000000002</v>
      </c>
      <c r="AG1568" s="54">
        <v>8449100</v>
      </c>
      <c r="AH1568" s="107">
        <f t="shared" si="148"/>
        <v>1.9097566780763575E-3</v>
      </c>
      <c r="AL1568" s="10">
        <v>43910</v>
      </c>
      <c r="AM1568">
        <v>2304.919922</v>
      </c>
      <c r="AN1568">
        <v>9053950000</v>
      </c>
      <c r="AO1568" s="107">
        <f t="shared" si="149"/>
        <v>-2.9293868023585024E-2</v>
      </c>
    </row>
    <row r="1569" spans="1:41" x14ac:dyDescent="0.15">
      <c r="A1569" s="10">
        <v>43913</v>
      </c>
      <c r="B1569" s="9">
        <v>95.141502000000003</v>
      </c>
      <c r="C1569">
        <v>156170000</v>
      </c>
      <c r="D1569" s="107">
        <f t="shared" si="145"/>
        <v>1.9586562759961401E-2</v>
      </c>
      <c r="H1569" s="90">
        <v>44186</v>
      </c>
      <c r="I1569" s="54">
        <v>283</v>
      </c>
      <c r="J1569" s="54">
        <v>1084300</v>
      </c>
      <c r="K1569" s="107">
        <f t="shared" si="150"/>
        <v>6.5017526501767176E-3</v>
      </c>
      <c r="W1569" s="90">
        <v>43549</v>
      </c>
      <c r="X1569" s="54">
        <v>34.396957</v>
      </c>
      <c r="Y1569" s="54">
        <v>694850</v>
      </c>
      <c r="Z1569" s="107">
        <f t="shared" si="147"/>
        <v>0</v>
      </c>
      <c r="AE1569" s="90">
        <v>43549</v>
      </c>
      <c r="AF1569" s="54">
        <v>33.949657000000002</v>
      </c>
      <c r="AG1569" s="54">
        <v>5482100</v>
      </c>
      <c r="AH1569" s="107">
        <f t="shared" si="148"/>
        <v>4.9024353913207364E-3</v>
      </c>
      <c r="AL1569" s="10">
        <v>43913</v>
      </c>
      <c r="AM1569">
        <v>2237.3999020000001</v>
      </c>
      <c r="AN1569">
        <v>7411380000</v>
      </c>
      <c r="AO1569" s="107">
        <f t="shared" si="149"/>
        <v>9.3827739874460692E-2</v>
      </c>
    </row>
    <row r="1570" spans="1:41" x14ac:dyDescent="0.15">
      <c r="A1570" s="10">
        <v>43914</v>
      </c>
      <c r="B1570" s="9">
        <v>97.004997000000003</v>
      </c>
      <c r="C1570">
        <v>142942000</v>
      </c>
      <c r="D1570" s="107">
        <f t="shared" si="145"/>
        <v>-2.7967600473200349E-2</v>
      </c>
      <c r="H1570" s="90">
        <v>44187</v>
      </c>
      <c r="I1570" s="54">
        <v>284.83999599999999</v>
      </c>
      <c r="J1570" s="54">
        <v>1131900</v>
      </c>
      <c r="K1570" s="107">
        <f t="shared" si="150"/>
        <v>-9.5492140787700297E-2</v>
      </c>
      <c r="W1570" s="90">
        <v>43550</v>
      </c>
      <c r="X1570" s="54">
        <v>34.396957</v>
      </c>
      <c r="Y1570" s="54">
        <v>563250</v>
      </c>
      <c r="Z1570" s="107">
        <f t="shared" si="147"/>
        <v>2.4861850424733767E-2</v>
      </c>
      <c r="AE1570" s="90">
        <v>43550</v>
      </c>
      <c r="AF1570" s="54">
        <v>34.116092999999999</v>
      </c>
      <c r="AG1570" s="54">
        <v>7926700</v>
      </c>
      <c r="AH1570" s="107">
        <f t="shared" si="148"/>
        <v>-1.8969639929168336E-3</v>
      </c>
      <c r="AL1570" s="10">
        <v>43914</v>
      </c>
      <c r="AM1570">
        <v>2447.330078</v>
      </c>
      <c r="AN1570">
        <v>7563150000</v>
      </c>
      <c r="AO1570" s="107">
        <f t="shared" si="149"/>
        <v>1.1535011665884554E-2</v>
      </c>
    </row>
    <row r="1571" spans="1:41" x14ac:dyDescent="0.15">
      <c r="A1571" s="10">
        <v>43915</v>
      </c>
      <c r="B1571" s="9">
        <v>94.292000000000002</v>
      </c>
      <c r="C1571">
        <v>129582000</v>
      </c>
      <c r="D1571" s="107">
        <f t="shared" si="145"/>
        <v>3.693312264030868E-2</v>
      </c>
      <c r="H1571" s="90">
        <v>44188</v>
      </c>
      <c r="I1571" s="54">
        <v>257.64001500000001</v>
      </c>
      <c r="J1571" s="54">
        <v>2948100</v>
      </c>
      <c r="K1571" s="107">
        <f t="shared" si="150"/>
        <v>-1.8708305074427223E-2</v>
      </c>
      <c r="W1571" s="90">
        <v>43551</v>
      </c>
      <c r="X1571" s="54">
        <v>35.252128999999996</v>
      </c>
      <c r="Y1571" s="54">
        <v>518540</v>
      </c>
      <c r="Z1571" s="107">
        <f t="shared" si="147"/>
        <v>2.6954400399477052E-3</v>
      </c>
      <c r="AE1571" s="90">
        <v>43551</v>
      </c>
      <c r="AF1571" s="54">
        <v>34.051375999999998</v>
      </c>
      <c r="AG1571" s="54">
        <v>8223000</v>
      </c>
      <c r="AH1571" s="107">
        <f t="shared" si="148"/>
        <v>-1.357771856267953E-3</v>
      </c>
      <c r="AL1571" s="10">
        <v>43915</v>
      </c>
      <c r="AM1571">
        <v>2475.5600589999999</v>
      </c>
      <c r="AN1571">
        <v>8300010000</v>
      </c>
      <c r="AO1571" s="107">
        <f t="shared" si="149"/>
        <v>6.2414162984360866E-2</v>
      </c>
    </row>
    <row r="1572" spans="1:41" x14ac:dyDescent="0.15">
      <c r="A1572" s="10">
        <v>43916</v>
      </c>
      <c r="B1572" s="9">
        <v>97.774497999999994</v>
      </c>
      <c r="C1572">
        <v>124426000</v>
      </c>
      <c r="D1572" s="107">
        <f t="shared" si="145"/>
        <v>-2.832539216923402E-2</v>
      </c>
      <c r="H1572" s="90">
        <v>44189</v>
      </c>
      <c r="I1572" s="54">
        <v>252.820007</v>
      </c>
      <c r="J1572" s="54">
        <v>864600</v>
      </c>
      <c r="K1572" s="107">
        <f t="shared" si="150"/>
        <v>-5.7748617972311012E-2</v>
      </c>
      <c r="W1572" s="90">
        <v>43552</v>
      </c>
      <c r="X1572" s="54">
        <v>35.347149000000002</v>
      </c>
      <c r="Y1572" s="54">
        <v>439280</v>
      </c>
      <c r="Z1572" s="107">
        <f t="shared" si="147"/>
        <v>-2.4193606109505494E-2</v>
      </c>
      <c r="AE1572" s="90">
        <v>43552</v>
      </c>
      <c r="AF1572" s="54">
        <v>34.005141999999999</v>
      </c>
      <c r="AG1572" s="54">
        <v>9806800</v>
      </c>
      <c r="AH1572" s="107">
        <f t="shared" si="148"/>
        <v>9.7878138547400351E-3</v>
      </c>
      <c r="AL1572" s="10">
        <v>43916</v>
      </c>
      <c r="AM1572">
        <v>2630.070068</v>
      </c>
      <c r="AN1572">
        <v>7766990000</v>
      </c>
      <c r="AO1572" s="107">
        <f t="shared" si="149"/>
        <v>-3.3687352317337549E-2</v>
      </c>
    </row>
    <row r="1573" spans="1:41" x14ac:dyDescent="0.15">
      <c r="A1573" s="10">
        <v>43917</v>
      </c>
      <c r="B1573" s="9">
        <v>95.004997000000003</v>
      </c>
      <c r="C1573">
        <v>107758000</v>
      </c>
      <c r="D1573" s="107">
        <f t="shared" si="145"/>
        <v>3.3603548242836068E-2</v>
      </c>
      <c r="H1573" s="90">
        <v>44193</v>
      </c>
      <c r="I1573" s="54">
        <v>238.220001</v>
      </c>
      <c r="J1573" s="54">
        <v>2460400</v>
      </c>
      <c r="K1573" s="107">
        <f t="shared" si="150"/>
        <v>-2.0401309628069297E-2</v>
      </c>
      <c r="W1573" s="90">
        <v>43553</v>
      </c>
      <c r="X1573" s="54">
        <v>34.491973999999999</v>
      </c>
      <c r="Y1573" s="54">
        <v>568150</v>
      </c>
      <c r="Z1573" s="107">
        <f t="shared" si="147"/>
        <v>2.4793449049915317E-2</v>
      </c>
      <c r="AE1573" s="90">
        <v>43553</v>
      </c>
      <c r="AF1573" s="54">
        <v>34.337978</v>
      </c>
      <c r="AG1573" s="54">
        <v>8636400</v>
      </c>
      <c r="AH1573" s="107">
        <f t="shared" si="148"/>
        <v>1.4539382604298989E-2</v>
      </c>
      <c r="AL1573" s="10">
        <v>43917</v>
      </c>
      <c r="AM1573">
        <v>2541.469971</v>
      </c>
      <c r="AN1573">
        <v>6201670000</v>
      </c>
      <c r="AO1573" s="107">
        <f t="shared" si="149"/>
        <v>3.351600922771647E-2</v>
      </c>
    </row>
    <row r="1574" spans="1:41" x14ac:dyDescent="0.15">
      <c r="A1574" s="10">
        <v>43920</v>
      </c>
      <c r="B1574" s="9">
        <v>98.197502</v>
      </c>
      <c r="C1574">
        <v>122522000</v>
      </c>
      <c r="D1574" s="107">
        <f t="shared" si="145"/>
        <v>-7.2456221951552324E-3</v>
      </c>
      <c r="H1574" s="90">
        <v>44194</v>
      </c>
      <c r="I1574" s="54">
        <v>233.36000100000001</v>
      </c>
      <c r="J1574" s="54">
        <v>1698200</v>
      </c>
      <c r="K1574" s="107">
        <f t="shared" si="150"/>
        <v>-1.1527266834387873E-2</v>
      </c>
      <c r="W1574" s="90">
        <v>43556</v>
      </c>
      <c r="X1574" s="54">
        <v>35.347149000000002</v>
      </c>
      <c r="Y1574" s="54">
        <v>531990</v>
      </c>
      <c r="Z1574" s="107">
        <f t="shared" si="147"/>
        <v>-2.9569909584504228E-2</v>
      </c>
      <c r="AE1574" s="90">
        <v>43556</v>
      </c>
      <c r="AF1574" s="54">
        <v>34.837231000000003</v>
      </c>
      <c r="AG1574" s="54">
        <v>6664100</v>
      </c>
      <c r="AH1574" s="107">
        <f t="shared" si="148"/>
        <v>6.3696509059516515E-3</v>
      </c>
      <c r="AL1574" s="10">
        <v>43920</v>
      </c>
      <c r="AM1574">
        <v>2626.6499020000001</v>
      </c>
      <c r="AN1574">
        <v>5751120000</v>
      </c>
      <c r="AO1574" s="107">
        <f t="shared" si="149"/>
        <v>-1.601272174414059E-2</v>
      </c>
    </row>
    <row r="1575" spans="1:41" x14ac:dyDescent="0.15">
      <c r="A1575" s="10">
        <v>43921</v>
      </c>
      <c r="B1575" s="9">
        <v>97.486000000000004</v>
      </c>
      <c r="C1575">
        <v>102472000</v>
      </c>
      <c r="D1575" s="107">
        <f t="shared" si="145"/>
        <v>-2.1551792052192154E-2</v>
      </c>
      <c r="H1575" s="90">
        <v>44195</v>
      </c>
      <c r="I1575" s="54">
        <v>230.66999799999999</v>
      </c>
      <c r="J1575" s="54">
        <v>1557600</v>
      </c>
      <c r="K1575" s="107">
        <f t="shared" si="150"/>
        <v>-2.1069059878346175E-2</v>
      </c>
      <c r="W1575" s="90">
        <v>43557</v>
      </c>
      <c r="X1575" s="54">
        <v>34.301937000000002</v>
      </c>
      <c r="Y1575" s="54">
        <v>664740</v>
      </c>
      <c r="Z1575" s="107">
        <f t="shared" si="147"/>
        <v>4.4321403773786683E-2</v>
      </c>
      <c r="AE1575" s="90">
        <v>43557</v>
      </c>
      <c r="AF1575" s="54">
        <v>35.059131999999998</v>
      </c>
      <c r="AG1575" s="54">
        <v>7396500</v>
      </c>
      <c r="AH1575" s="107">
        <f t="shared" si="148"/>
        <v>1.8462236885956607E-3</v>
      </c>
      <c r="AL1575" s="10">
        <v>43921</v>
      </c>
      <c r="AM1575">
        <v>2584.5900879999999</v>
      </c>
      <c r="AN1575">
        <v>6576210000</v>
      </c>
      <c r="AO1575" s="107">
        <f t="shared" si="149"/>
        <v>-4.4142430372115515E-2</v>
      </c>
    </row>
    <row r="1576" spans="1:41" x14ac:dyDescent="0.15">
      <c r="A1576" s="10">
        <v>43922</v>
      </c>
      <c r="B1576" s="9">
        <v>95.385002</v>
      </c>
      <c r="C1576">
        <v>82438000</v>
      </c>
      <c r="D1576" s="107">
        <f t="shared" si="145"/>
        <v>5.8342086106994984E-3</v>
      </c>
      <c r="H1576" s="90">
        <v>44196</v>
      </c>
      <c r="I1576" s="54">
        <v>225.80999800000001</v>
      </c>
      <c r="J1576" s="54">
        <v>1226500</v>
      </c>
      <c r="K1576" s="107">
        <f t="shared" si="150"/>
        <v>4.716358484711547E-2</v>
      </c>
      <c r="W1576" s="90">
        <v>43558</v>
      </c>
      <c r="X1576" s="54">
        <v>35.822246999999997</v>
      </c>
      <c r="Y1576" s="54">
        <v>903460</v>
      </c>
      <c r="Z1576" s="107">
        <f t="shared" si="147"/>
        <v>-0.23607433112724607</v>
      </c>
      <c r="AE1576" s="90">
        <v>43558</v>
      </c>
      <c r="AF1576" s="54">
        <v>35.123859000000003</v>
      </c>
      <c r="AG1576" s="54">
        <v>10032400</v>
      </c>
      <c r="AH1576" s="107">
        <f t="shared" si="148"/>
        <v>1.5792683827822174E-3</v>
      </c>
      <c r="AL1576" s="10">
        <v>43922</v>
      </c>
      <c r="AM1576">
        <v>2470.5</v>
      </c>
      <c r="AN1576">
        <v>5964000000</v>
      </c>
      <c r="AO1576" s="107">
        <f t="shared" si="149"/>
        <v>2.2829347095729702E-2</v>
      </c>
    </row>
    <row r="1577" spans="1:41" x14ac:dyDescent="0.15">
      <c r="A1577" s="10">
        <v>43923</v>
      </c>
      <c r="B1577" s="9">
        <v>95.941497999999996</v>
      </c>
      <c r="C1577">
        <v>86720000</v>
      </c>
      <c r="D1577" s="107">
        <f t="shared" si="145"/>
        <v>-6.3788872673219421E-3</v>
      </c>
      <c r="H1577" s="90">
        <v>44200</v>
      </c>
      <c r="I1577" s="54">
        <v>236.46000699999999</v>
      </c>
      <c r="J1577" s="54">
        <v>1897500</v>
      </c>
      <c r="K1577" s="107">
        <f t="shared" si="150"/>
        <v>2.3132816705025316E-2</v>
      </c>
      <c r="W1577" s="90">
        <v>43559</v>
      </c>
      <c r="X1577" s="54">
        <v>27.365534</v>
      </c>
      <c r="Y1577" s="54">
        <v>1463800</v>
      </c>
      <c r="Z1577" s="107">
        <f t="shared" si="147"/>
        <v>-5.5555502772209775E-2</v>
      </c>
      <c r="AE1577" s="90">
        <v>43559</v>
      </c>
      <c r="AF1577" s="54">
        <v>35.179329000000003</v>
      </c>
      <c r="AG1577" s="54">
        <v>6372500</v>
      </c>
      <c r="AH1577" s="107">
        <f t="shared" si="148"/>
        <v>-5.5191786062775972E-3</v>
      </c>
      <c r="AL1577" s="10">
        <v>43923</v>
      </c>
      <c r="AM1577">
        <v>2526.8999020000001</v>
      </c>
      <c r="AN1577">
        <v>6464190000</v>
      </c>
      <c r="AO1577" s="107">
        <f t="shared" si="149"/>
        <v>-1.513712512700871E-2</v>
      </c>
    </row>
    <row r="1578" spans="1:41" x14ac:dyDescent="0.15">
      <c r="A1578" s="10">
        <v>43924</v>
      </c>
      <c r="B1578" s="9">
        <v>95.329498000000001</v>
      </c>
      <c r="C1578">
        <v>72198000</v>
      </c>
      <c r="D1578" s="107">
        <f t="shared" si="145"/>
        <v>4.7729224379215784E-2</v>
      </c>
      <c r="H1578" s="90">
        <v>44201</v>
      </c>
      <c r="I1578" s="54">
        <v>241.929993</v>
      </c>
      <c r="J1578" s="54">
        <v>1416900</v>
      </c>
      <c r="K1578" s="107">
        <f t="shared" si="150"/>
        <v>-2.0662175607133459E-4</v>
      </c>
      <c r="W1578" s="90">
        <v>43560</v>
      </c>
      <c r="X1578" s="54">
        <v>25.845227999999999</v>
      </c>
      <c r="Y1578" s="54">
        <v>1245930</v>
      </c>
      <c r="Z1578" s="107">
        <f t="shared" si="147"/>
        <v>-5.1470662205030604E-2</v>
      </c>
      <c r="AE1578" s="90">
        <v>43560</v>
      </c>
      <c r="AF1578" s="54">
        <v>34.985168000000002</v>
      </c>
      <c r="AG1578" s="54">
        <v>7907400</v>
      </c>
      <c r="AH1578" s="107">
        <f t="shared" si="148"/>
        <v>-7.9267877175837054E-4</v>
      </c>
      <c r="AL1578" s="10">
        <v>43924</v>
      </c>
      <c r="AM1578">
        <v>2488.6499020000001</v>
      </c>
      <c r="AN1578">
        <v>6096970000</v>
      </c>
      <c r="AO1578" s="107">
        <f t="shared" si="149"/>
        <v>7.0331318944997889E-2</v>
      </c>
    </row>
    <row r="1579" spans="1:41" x14ac:dyDescent="0.15">
      <c r="A1579" s="10">
        <v>43927</v>
      </c>
      <c r="B1579" s="9">
        <v>99.879501000000005</v>
      </c>
      <c r="C1579">
        <v>115464000</v>
      </c>
      <c r="D1579" s="107">
        <f t="shared" si="145"/>
        <v>7.0134611505516808E-3</v>
      </c>
      <c r="H1579" s="90">
        <v>44202</v>
      </c>
      <c r="I1579" s="54">
        <v>241.88000500000001</v>
      </c>
      <c r="J1579" s="54">
        <v>1251700</v>
      </c>
      <c r="K1579" s="107">
        <f t="shared" si="150"/>
        <v>3.3859772741446692E-2</v>
      </c>
      <c r="W1579" s="90">
        <v>43563</v>
      </c>
      <c r="X1579" s="54">
        <v>24.514956999999999</v>
      </c>
      <c r="Y1579" s="54">
        <v>1051430</v>
      </c>
      <c r="Z1579" s="107">
        <f t="shared" si="147"/>
        <v>0</v>
      </c>
      <c r="AE1579" s="90">
        <v>43563</v>
      </c>
      <c r="AF1579" s="54">
        <v>34.957436000000001</v>
      </c>
      <c r="AG1579" s="54">
        <v>6982600</v>
      </c>
      <c r="AH1579" s="107">
        <f t="shared" si="148"/>
        <v>-1.5869012818904293E-3</v>
      </c>
      <c r="AL1579" s="10">
        <v>43927</v>
      </c>
      <c r="AM1579">
        <v>2663.679932</v>
      </c>
      <c r="AN1579">
        <v>6403840000</v>
      </c>
      <c r="AO1579" s="107">
        <f t="shared" si="149"/>
        <v>-1.6030529601932519E-3</v>
      </c>
    </row>
    <row r="1580" spans="1:41" x14ac:dyDescent="0.15">
      <c r="A1580" s="10">
        <v>43928</v>
      </c>
      <c r="B1580" s="9">
        <v>100.58000199999999</v>
      </c>
      <c r="C1580">
        <v>102280000</v>
      </c>
      <c r="D1580" s="107">
        <f t="shared" si="145"/>
        <v>1.560946479201708E-2</v>
      </c>
      <c r="H1580" s="90">
        <v>44203</v>
      </c>
      <c r="I1580" s="54">
        <v>250.070007</v>
      </c>
      <c r="J1580" s="54">
        <v>1323900</v>
      </c>
      <c r="K1580" s="107">
        <f t="shared" si="150"/>
        <v>3.3230686477327076E-2</v>
      </c>
      <c r="W1580" s="90">
        <v>43564</v>
      </c>
      <c r="X1580" s="54">
        <v>24.514956999999999</v>
      </c>
      <c r="Y1580" s="54">
        <v>1044860</v>
      </c>
      <c r="Z1580" s="107">
        <f t="shared" si="147"/>
        <v>4.651176830536552E-2</v>
      </c>
      <c r="AE1580" s="90">
        <v>43564</v>
      </c>
      <c r="AF1580" s="54">
        <v>34.901961999999997</v>
      </c>
      <c r="AG1580" s="54">
        <v>7140800</v>
      </c>
      <c r="AH1580" s="107">
        <f t="shared" si="148"/>
        <v>-7.9479772512480729E-4</v>
      </c>
      <c r="AL1580" s="10">
        <v>43928</v>
      </c>
      <c r="AM1580">
        <v>2659.4099120000001</v>
      </c>
      <c r="AN1580">
        <v>7050410000</v>
      </c>
      <c r="AO1580" s="107">
        <f t="shared" si="149"/>
        <v>3.4056452745897747E-2</v>
      </c>
    </row>
    <row r="1581" spans="1:41" x14ac:dyDescent="0.15">
      <c r="A1581" s="10">
        <v>43929</v>
      </c>
      <c r="B1581" s="9">
        <v>102.150002</v>
      </c>
      <c r="C1581">
        <v>79546000</v>
      </c>
      <c r="D1581" s="107">
        <f t="shared" si="145"/>
        <v>-1.1749387924631094E-4</v>
      </c>
      <c r="H1581" s="90">
        <v>44204</v>
      </c>
      <c r="I1581" s="54">
        <v>258.38000499999998</v>
      </c>
      <c r="J1581" s="54">
        <v>2374900</v>
      </c>
      <c r="K1581" s="107">
        <f t="shared" si="150"/>
        <v>3.0961683741743684E-3</v>
      </c>
      <c r="W1581" s="90">
        <v>43565</v>
      </c>
      <c r="X1581" s="54">
        <v>25.655190999999999</v>
      </c>
      <c r="Y1581" s="54">
        <v>911940</v>
      </c>
      <c r="Z1581" s="107">
        <f t="shared" si="147"/>
        <v>-2.9629715093526188E-2</v>
      </c>
      <c r="AE1581" s="90">
        <v>43565</v>
      </c>
      <c r="AF1581" s="54">
        <v>34.874222000000003</v>
      </c>
      <c r="AG1581" s="54">
        <v>7057400</v>
      </c>
      <c r="AH1581" s="107">
        <f t="shared" si="148"/>
        <v>-3.711558067159193E-2</v>
      </c>
      <c r="AL1581" s="10">
        <v>43929</v>
      </c>
      <c r="AM1581">
        <v>2749.9799800000001</v>
      </c>
      <c r="AN1581">
        <v>5875710000</v>
      </c>
      <c r="AO1581" s="107">
        <f t="shared" si="149"/>
        <v>1.4487410195618944E-2</v>
      </c>
    </row>
    <row r="1582" spans="1:41" x14ac:dyDescent="0.15">
      <c r="A1582" s="10">
        <v>43930</v>
      </c>
      <c r="B1582" s="9">
        <v>102.13800000000001</v>
      </c>
      <c r="C1582">
        <v>92930000</v>
      </c>
      <c r="D1582" s="107">
        <f t="shared" si="145"/>
        <v>6.1735074115412347E-2</v>
      </c>
      <c r="H1582" s="90">
        <v>44207</v>
      </c>
      <c r="I1582" s="54">
        <v>259.17999300000002</v>
      </c>
      <c r="J1582" s="54">
        <v>1043400</v>
      </c>
      <c r="K1582" s="107">
        <f t="shared" si="150"/>
        <v>7.8979865548495454E-2</v>
      </c>
      <c r="W1582" s="90">
        <v>43566</v>
      </c>
      <c r="X1582" s="54">
        <v>24.895035</v>
      </c>
      <c r="Y1582" s="54">
        <v>822360</v>
      </c>
      <c r="Z1582" s="107">
        <f t="shared" si="147"/>
        <v>-3.4351146724638126E-2</v>
      </c>
      <c r="AE1582" s="90">
        <v>43566</v>
      </c>
      <c r="AF1582" s="54">
        <v>33.579844999999999</v>
      </c>
      <c r="AG1582" s="54">
        <v>19483300</v>
      </c>
      <c r="AH1582" s="107">
        <f t="shared" si="148"/>
        <v>-4.1298284730020285E-3</v>
      </c>
      <c r="AL1582" s="10">
        <v>43930</v>
      </c>
      <c r="AM1582">
        <v>2789.820068</v>
      </c>
      <c r="AN1582">
        <v>7899550000</v>
      </c>
      <c r="AO1582" s="107">
        <f t="shared" si="149"/>
        <v>-1.0104660627883844E-2</v>
      </c>
    </row>
    <row r="1583" spans="1:41" x14ac:dyDescent="0.15">
      <c r="A1583" s="10">
        <v>43934</v>
      </c>
      <c r="B1583" s="9">
        <v>108.44349699999999</v>
      </c>
      <c r="C1583">
        <v>134334000</v>
      </c>
      <c r="D1583" s="107">
        <f t="shared" si="145"/>
        <v>5.2769443611727196E-2</v>
      </c>
      <c r="H1583" s="90">
        <v>44208</v>
      </c>
      <c r="I1583" s="54">
        <v>279.64999399999999</v>
      </c>
      <c r="J1583" s="54">
        <v>2203700</v>
      </c>
      <c r="K1583" s="107">
        <f t="shared" si="150"/>
        <v>0.10531025436031305</v>
      </c>
      <c r="W1583" s="90">
        <v>43567</v>
      </c>
      <c r="X1583" s="54">
        <v>24.039861999999999</v>
      </c>
      <c r="Y1583" s="54">
        <v>659990</v>
      </c>
      <c r="Z1583" s="107">
        <f t="shared" si="147"/>
        <v>-1.5810323703189355E-2</v>
      </c>
      <c r="AE1583" s="90">
        <v>43567</v>
      </c>
      <c r="AF1583" s="54">
        <v>33.441166000000003</v>
      </c>
      <c r="AG1583" s="54">
        <v>14267400</v>
      </c>
      <c r="AH1583" s="107">
        <f t="shared" si="148"/>
        <v>1.6587041253284251E-3</v>
      </c>
      <c r="AL1583" s="10">
        <v>43934</v>
      </c>
      <c r="AM1583">
        <v>2761.6298830000001</v>
      </c>
      <c r="AN1583">
        <v>5319530000</v>
      </c>
      <c r="AO1583" s="107">
        <f t="shared" si="149"/>
        <v>3.0572589223390789E-2</v>
      </c>
    </row>
    <row r="1584" spans="1:41" x14ac:dyDescent="0.15">
      <c r="A1584" s="10">
        <v>43935</v>
      </c>
      <c r="B1584" s="9">
        <v>114.166</v>
      </c>
      <c r="C1584">
        <v>161744000</v>
      </c>
      <c r="D1584" s="107">
        <f t="shared" si="145"/>
        <v>1.0668701715046636E-2</v>
      </c>
      <c r="H1584" s="90">
        <v>44209</v>
      </c>
      <c r="I1584" s="54">
        <v>309.10000600000001</v>
      </c>
      <c r="J1584" s="54">
        <v>4029700</v>
      </c>
      <c r="K1584" s="107">
        <f t="shared" si="150"/>
        <v>6.7195045606049053E-2</v>
      </c>
      <c r="W1584" s="90">
        <v>43570</v>
      </c>
      <c r="X1584" s="54">
        <v>23.659783999999998</v>
      </c>
      <c r="Y1584" s="54">
        <v>612920</v>
      </c>
      <c r="Z1584" s="107">
        <f t="shared" si="147"/>
        <v>2.0080318569265065E-2</v>
      </c>
      <c r="AE1584" s="90">
        <v>43570</v>
      </c>
      <c r="AF1584" s="54">
        <v>33.496634999999998</v>
      </c>
      <c r="AG1584" s="54">
        <v>9688300</v>
      </c>
      <c r="AH1584" s="107">
        <f t="shared" si="148"/>
        <v>4.4163839143842587E-3</v>
      </c>
      <c r="AL1584" s="10">
        <v>43935</v>
      </c>
      <c r="AM1584">
        <v>2846.0600589999999</v>
      </c>
      <c r="AN1584">
        <v>5615730000</v>
      </c>
      <c r="AO1584" s="107">
        <f t="shared" si="149"/>
        <v>-2.2030438817243536E-2</v>
      </c>
    </row>
    <row r="1585" spans="1:41" x14ac:dyDescent="0.15">
      <c r="A1585" s="10">
        <v>43936</v>
      </c>
      <c r="B1585" s="9">
        <v>115.38400300000001</v>
      </c>
      <c r="C1585">
        <v>137332000</v>
      </c>
      <c r="D1585" s="107">
        <f t="shared" si="145"/>
        <v>4.3554538491787254E-2</v>
      </c>
      <c r="H1585" s="90">
        <v>44210</v>
      </c>
      <c r="I1585" s="54">
        <v>329.86999500000002</v>
      </c>
      <c r="J1585" s="54">
        <v>9033900</v>
      </c>
      <c r="K1585" s="107">
        <f t="shared" si="150"/>
        <v>-9.0550809266541576E-2</v>
      </c>
      <c r="W1585" s="90">
        <v>43571</v>
      </c>
      <c r="X1585" s="54">
        <v>24.134879999999999</v>
      </c>
      <c r="Y1585" s="54">
        <v>522400</v>
      </c>
      <c r="Z1585" s="107">
        <f t="shared" si="147"/>
        <v>-3.9369576314446375E-3</v>
      </c>
      <c r="AE1585" s="90">
        <v>43571</v>
      </c>
      <c r="AF1585" s="54">
        <v>33.644568999999997</v>
      </c>
      <c r="AG1585" s="54">
        <v>7046300</v>
      </c>
      <c r="AH1585" s="107">
        <f t="shared" si="148"/>
        <v>-1.1541862818929216E-2</v>
      </c>
      <c r="AL1585" s="10">
        <v>43936</v>
      </c>
      <c r="AM1585">
        <v>2783.360107</v>
      </c>
      <c r="AN1585">
        <v>5208000000</v>
      </c>
      <c r="AO1585" s="107">
        <f t="shared" si="149"/>
        <v>5.8166896763673925E-3</v>
      </c>
    </row>
    <row r="1586" spans="1:41" x14ac:dyDescent="0.15">
      <c r="A1586" s="10">
        <v>43937</v>
      </c>
      <c r="B1586" s="9">
        <v>120.40949999999999</v>
      </c>
      <c r="C1586">
        <v>240764000</v>
      </c>
      <c r="D1586" s="107">
        <f t="shared" si="145"/>
        <v>-1.3782135130533724E-2</v>
      </c>
      <c r="H1586" s="90">
        <v>44211</v>
      </c>
      <c r="I1586" s="54">
        <v>300</v>
      </c>
      <c r="J1586" s="54">
        <v>4144900</v>
      </c>
      <c r="K1586" s="107">
        <f t="shared" si="150"/>
        <v>-4.9997999999995546E-4</v>
      </c>
      <c r="W1586" s="90">
        <v>43572</v>
      </c>
      <c r="X1586" s="54">
        <v>24.039861999999999</v>
      </c>
      <c r="Y1586" s="54">
        <v>575460</v>
      </c>
      <c r="Z1586" s="107">
        <f t="shared" si="147"/>
        <v>-2.7668004084216435E-2</v>
      </c>
      <c r="AE1586" s="90">
        <v>43572</v>
      </c>
      <c r="AF1586" s="54">
        <v>33.256247999999999</v>
      </c>
      <c r="AG1586" s="54">
        <v>12860000</v>
      </c>
      <c r="AH1586" s="107">
        <f t="shared" si="148"/>
        <v>2.7829357057962412E-4</v>
      </c>
      <c r="AL1586" s="10">
        <v>43937</v>
      </c>
      <c r="AM1586">
        <v>2799.5500489999999</v>
      </c>
      <c r="AN1586">
        <v>5228810000</v>
      </c>
      <c r="AO1586" s="107">
        <f t="shared" si="149"/>
        <v>2.6793594930297315E-2</v>
      </c>
    </row>
    <row r="1587" spans="1:41" x14ac:dyDescent="0.15">
      <c r="A1587" s="10">
        <v>43938</v>
      </c>
      <c r="B1587" s="9">
        <v>118.75</v>
      </c>
      <c r="C1587">
        <v>158600000</v>
      </c>
      <c r="D1587" s="107">
        <f t="shared" si="145"/>
        <v>7.8357557894737084E-3</v>
      </c>
      <c r="H1587" s="90">
        <v>44215</v>
      </c>
      <c r="I1587" s="54">
        <v>299.85000600000001</v>
      </c>
      <c r="J1587" s="54">
        <v>2424800</v>
      </c>
      <c r="K1587" s="107">
        <f t="shared" si="150"/>
        <v>-1.9209637768024646E-2</v>
      </c>
      <c r="W1587" s="90">
        <v>43573</v>
      </c>
      <c r="X1587" s="54">
        <v>23.374727</v>
      </c>
      <c r="Y1587" s="54">
        <v>461740</v>
      </c>
      <c r="Z1587" s="107">
        <f t="shared" si="147"/>
        <v>-4.0650271551834649E-2</v>
      </c>
      <c r="AE1587" s="90">
        <v>43573</v>
      </c>
      <c r="AF1587" s="54">
        <v>33.265503000000002</v>
      </c>
      <c r="AG1587" s="54">
        <v>12335000</v>
      </c>
      <c r="AH1587" s="107">
        <f t="shared" si="148"/>
        <v>4.7245640626567553E-3</v>
      </c>
      <c r="AL1587" s="10">
        <v>43938</v>
      </c>
      <c r="AM1587">
        <v>2874.5600589999999</v>
      </c>
      <c r="AN1587">
        <v>5804810000</v>
      </c>
      <c r="AO1587" s="107">
        <f t="shared" si="149"/>
        <v>-1.7881048210862893E-2</v>
      </c>
    </row>
    <row r="1588" spans="1:41" x14ac:dyDescent="0.15">
      <c r="A1588" s="10">
        <v>43941</v>
      </c>
      <c r="B1588" s="9">
        <v>119.68049600000001</v>
      </c>
      <c r="C1588">
        <v>115414000</v>
      </c>
      <c r="D1588" s="107">
        <f t="shared" si="145"/>
        <v>-2.7360331126970006E-2</v>
      </c>
      <c r="H1588" s="90">
        <v>44216</v>
      </c>
      <c r="I1588" s="54">
        <v>294.08999599999999</v>
      </c>
      <c r="J1588" s="54">
        <v>1605500</v>
      </c>
      <c r="K1588" s="107">
        <f t="shared" si="150"/>
        <v>-1.9382060177252081E-3</v>
      </c>
      <c r="W1588" s="90">
        <v>43577</v>
      </c>
      <c r="X1588" s="54">
        <v>22.424537999999998</v>
      </c>
      <c r="Y1588" s="54">
        <v>608590</v>
      </c>
      <c r="Z1588" s="107">
        <f t="shared" si="147"/>
        <v>8.4744666757461395E-3</v>
      </c>
      <c r="AE1588" s="90">
        <v>43577</v>
      </c>
      <c r="AF1588" s="54">
        <v>33.422668000000002</v>
      </c>
      <c r="AG1588" s="54">
        <v>7243900</v>
      </c>
      <c r="AH1588" s="107">
        <f t="shared" si="148"/>
        <v>1.4384578753557253E-2</v>
      </c>
      <c r="AL1588" s="10">
        <v>43941</v>
      </c>
      <c r="AM1588">
        <v>2823.1599120000001</v>
      </c>
      <c r="AN1588">
        <v>5228630000</v>
      </c>
      <c r="AO1588" s="107">
        <f t="shared" si="149"/>
        <v>-3.0674795512610764E-2</v>
      </c>
    </row>
    <row r="1589" spans="1:41" x14ac:dyDescent="0.15">
      <c r="A1589" s="10">
        <v>43942</v>
      </c>
      <c r="B1589" s="9">
        <v>116.405998</v>
      </c>
      <c r="C1589">
        <v>149534000</v>
      </c>
      <c r="D1589" s="107">
        <f t="shared" si="145"/>
        <v>1.5192533291970012E-2</v>
      </c>
      <c r="H1589" s="90">
        <v>44217</v>
      </c>
      <c r="I1589" s="54">
        <v>293.51998900000001</v>
      </c>
      <c r="J1589" s="54">
        <v>2041400</v>
      </c>
      <c r="K1589" s="107">
        <f t="shared" si="150"/>
        <v>2.1872489917543536E-2</v>
      </c>
      <c r="W1589" s="90">
        <v>43578</v>
      </c>
      <c r="X1589" s="54">
        <v>22.614574000000001</v>
      </c>
      <c r="Y1589" s="54">
        <v>437250</v>
      </c>
      <c r="Z1589" s="107">
        <f t="shared" si="147"/>
        <v>3.78151717560542E-2</v>
      </c>
      <c r="AE1589" s="90">
        <v>43578</v>
      </c>
      <c r="AF1589" s="54">
        <v>33.903438999999999</v>
      </c>
      <c r="AG1589" s="54">
        <v>14144300</v>
      </c>
      <c r="AH1589" s="107">
        <f t="shared" si="148"/>
        <v>5.0450162297694945E-2</v>
      </c>
      <c r="AL1589" s="10">
        <v>43942</v>
      </c>
      <c r="AM1589">
        <v>2736.5600589999999</v>
      </c>
      <c r="AN1589">
        <v>5121010000</v>
      </c>
      <c r="AO1589" s="107">
        <f t="shared" si="149"/>
        <v>2.2930247700439832E-2</v>
      </c>
    </row>
    <row r="1590" spans="1:41" x14ac:dyDescent="0.15">
      <c r="A1590" s="10">
        <v>43943</v>
      </c>
      <c r="B1590" s="9">
        <v>118.17449999999999</v>
      </c>
      <c r="C1590">
        <v>84244000</v>
      </c>
      <c r="D1590" s="107">
        <f t="shared" si="145"/>
        <v>1.5214822148602369E-2</v>
      </c>
      <c r="H1590" s="90">
        <v>44218</v>
      </c>
      <c r="I1590" s="54">
        <v>299.94000199999999</v>
      </c>
      <c r="J1590" s="54">
        <v>2247500</v>
      </c>
      <c r="K1590" s="107">
        <f t="shared" si="150"/>
        <v>-1.8670420626322515E-2</v>
      </c>
      <c r="W1590" s="90">
        <v>43579</v>
      </c>
      <c r="X1590" s="54">
        <v>23.469747999999999</v>
      </c>
      <c r="Y1590" s="54">
        <v>561430</v>
      </c>
      <c r="Z1590" s="107">
        <f t="shared" si="147"/>
        <v>-8.0971896247031827E-3</v>
      </c>
      <c r="AE1590" s="90">
        <v>43579</v>
      </c>
      <c r="AF1590" s="54">
        <v>35.613872999999998</v>
      </c>
      <c r="AG1590" s="54">
        <v>21206400</v>
      </c>
      <c r="AH1590" s="107">
        <f t="shared" si="148"/>
        <v>-1.0643913960158069E-2</v>
      </c>
      <c r="AL1590" s="10">
        <v>43943</v>
      </c>
      <c r="AM1590">
        <v>2799.3100589999999</v>
      </c>
      <c r="AN1590">
        <v>5084920000</v>
      </c>
      <c r="AO1590" s="107">
        <f t="shared" si="149"/>
        <v>-5.3942220339087132E-4</v>
      </c>
    </row>
    <row r="1591" spans="1:41" x14ac:dyDescent="0.15">
      <c r="A1591" s="10">
        <v>43944</v>
      </c>
      <c r="B1591" s="9">
        <v>119.972504</v>
      </c>
      <c r="C1591">
        <v>101332000</v>
      </c>
      <c r="D1591" s="107">
        <f t="shared" si="145"/>
        <v>4.4885118010040692E-3</v>
      </c>
      <c r="H1591" s="90">
        <v>44221</v>
      </c>
      <c r="I1591" s="54">
        <v>294.33999599999999</v>
      </c>
      <c r="J1591" s="54">
        <v>2766000</v>
      </c>
      <c r="K1591" s="107">
        <f t="shared" si="150"/>
        <v>-4.7564042230944348E-2</v>
      </c>
      <c r="W1591" s="90">
        <v>43580</v>
      </c>
      <c r="X1591" s="54">
        <v>23.279709</v>
      </c>
      <c r="Y1591" s="54">
        <v>317440</v>
      </c>
      <c r="Z1591" s="107">
        <f t="shared" si="147"/>
        <v>4.0815802293747705E-3</v>
      </c>
      <c r="AE1591" s="90">
        <v>43580</v>
      </c>
      <c r="AF1591" s="54">
        <v>35.234802000000002</v>
      </c>
      <c r="AG1591" s="54">
        <v>7937300</v>
      </c>
      <c r="AH1591" s="107">
        <f t="shared" si="148"/>
        <v>6.5599063108114919E-3</v>
      </c>
      <c r="AL1591" s="10">
        <v>43944</v>
      </c>
      <c r="AM1591">
        <v>2797.8000489999999</v>
      </c>
      <c r="AN1591">
        <v>5773530000</v>
      </c>
      <c r="AO1591" s="107">
        <f t="shared" si="149"/>
        <v>1.3918057158487152E-2</v>
      </c>
    </row>
    <row r="1592" spans="1:41" x14ac:dyDescent="0.15">
      <c r="A1592" s="10">
        <v>43945</v>
      </c>
      <c r="B1592" s="9">
        <v>120.511002</v>
      </c>
      <c r="C1592">
        <v>76498000</v>
      </c>
      <c r="D1592" s="107">
        <f t="shared" si="145"/>
        <v>-1.4197865519365638E-2</v>
      </c>
      <c r="H1592" s="90">
        <v>44222</v>
      </c>
      <c r="I1592" s="54">
        <v>280.33999599999999</v>
      </c>
      <c r="J1592" s="54">
        <v>2674000</v>
      </c>
      <c r="K1592" s="107">
        <f t="shared" si="150"/>
        <v>-1.4660715768862298E-2</v>
      </c>
      <c r="W1592" s="90">
        <v>43581</v>
      </c>
      <c r="X1592" s="54">
        <v>23.374727</v>
      </c>
      <c r="Y1592" s="54">
        <v>462530</v>
      </c>
      <c r="Z1592" s="107">
        <f t="shared" si="147"/>
        <v>1.2195094299924714E-2</v>
      </c>
      <c r="AE1592" s="90">
        <v>43581</v>
      </c>
      <c r="AF1592" s="54">
        <v>35.465938999999999</v>
      </c>
      <c r="AG1592" s="54">
        <v>9212000</v>
      </c>
      <c r="AH1592" s="107">
        <f t="shared" si="148"/>
        <v>-2.867342663618655E-3</v>
      </c>
      <c r="AL1592" s="10">
        <v>43945</v>
      </c>
      <c r="AM1592">
        <v>2836.73999</v>
      </c>
      <c r="AN1592">
        <v>5382810000</v>
      </c>
      <c r="AO1592" s="107">
        <f t="shared" si="149"/>
        <v>1.4714069723394063E-2</v>
      </c>
    </row>
    <row r="1593" spans="1:41" x14ac:dyDescent="0.15">
      <c r="A1593" s="10">
        <v>43948</v>
      </c>
      <c r="B1593" s="9">
        <v>118.800003</v>
      </c>
      <c r="C1593">
        <v>112912000</v>
      </c>
      <c r="D1593" s="107">
        <f t="shared" si="145"/>
        <v>-2.606061382001823E-2</v>
      </c>
      <c r="H1593" s="90">
        <v>44223</v>
      </c>
      <c r="I1593" s="54">
        <v>276.23001099999999</v>
      </c>
      <c r="J1593" s="54">
        <v>2411500</v>
      </c>
      <c r="K1593" s="107">
        <f t="shared" si="150"/>
        <v>6.9145419539515807E-3</v>
      </c>
      <c r="W1593" s="90">
        <v>43584</v>
      </c>
      <c r="X1593" s="54">
        <v>23.659783999999998</v>
      </c>
      <c r="Y1593" s="54">
        <v>438230</v>
      </c>
      <c r="Z1593" s="107">
        <f t="shared" si="147"/>
        <v>-3.6144581877839532E-2</v>
      </c>
      <c r="AE1593" s="90">
        <v>43584</v>
      </c>
      <c r="AF1593" s="54">
        <v>35.364246000000001</v>
      </c>
      <c r="AG1593" s="54">
        <v>8028100</v>
      </c>
      <c r="AH1593" s="107">
        <f t="shared" si="148"/>
        <v>1.307153558427343E-2</v>
      </c>
      <c r="AL1593" s="10">
        <v>43948</v>
      </c>
      <c r="AM1593">
        <v>2878.4799800000001</v>
      </c>
      <c r="AN1593">
        <v>5203930000</v>
      </c>
      <c r="AO1593" s="107">
        <f t="shared" si="149"/>
        <v>-5.2423803899446231E-3</v>
      </c>
    </row>
    <row r="1594" spans="1:41" x14ac:dyDescent="0.15">
      <c r="A1594" s="10">
        <v>43949</v>
      </c>
      <c r="B1594" s="9">
        <v>115.704002</v>
      </c>
      <c r="C1594">
        <v>105388000</v>
      </c>
      <c r="D1594" s="107">
        <f t="shared" si="145"/>
        <v>2.5336167715270586E-2</v>
      </c>
      <c r="H1594" s="90">
        <v>44224</v>
      </c>
      <c r="I1594" s="54">
        <v>278.14001500000001</v>
      </c>
      <c r="J1594" s="54">
        <v>1298600</v>
      </c>
      <c r="K1594" s="107">
        <f t="shared" si="150"/>
        <v>-2.0924741806748082E-2</v>
      </c>
      <c r="W1594" s="90">
        <v>43585</v>
      </c>
      <c r="X1594" s="54">
        <v>22.804611000000001</v>
      </c>
      <c r="Y1594" s="54">
        <v>493680</v>
      </c>
      <c r="Z1594" s="107">
        <f t="shared" si="147"/>
        <v>-4.1667011991566305E-3</v>
      </c>
      <c r="AE1594" s="90">
        <v>43585</v>
      </c>
      <c r="AF1594" s="54">
        <v>35.826511000000004</v>
      </c>
      <c r="AG1594" s="54">
        <v>8321400</v>
      </c>
      <c r="AH1594" s="107">
        <f t="shared" si="148"/>
        <v>-2.4516090891463116E-2</v>
      </c>
      <c r="AL1594" s="10">
        <v>43949</v>
      </c>
      <c r="AM1594">
        <v>2863.389893</v>
      </c>
      <c r="AN1594">
        <v>5691160000</v>
      </c>
      <c r="AO1594" s="107">
        <f t="shared" si="149"/>
        <v>2.6583916212768344E-2</v>
      </c>
    </row>
    <row r="1595" spans="1:41" x14ac:dyDescent="0.15">
      <c r="A1595" s="10">
        <v>43950</v>
      </c>
      <c r="B1595" s="9">
        <v>118.635498</v>
      </c>
      <c r="C1595">
        <v>91832000</v>
      </c>
      <c r="D1595" s="107">
        <f t="shared" si="145"/>
        <v>4.268957508822524E-2</v>
      </c>
      <c r="H1595" s="90">
        <v>44225</v>
      </c>
      <c r="I1595" s="54">
        <v>272.32000699999998</v>
      </c>
      <c r="J1595" s="54">
        <v>1918900</v>
      </c>
      <c r="K1595" s="107">
        <f t="shared" si="150"/>
        <v>3.1984399882892145E-2</v>
      </c>
      <c r="W1595" s="90">
        <v>43586</v>
      </c>
      <c r="X1595" s="54">
        <v>22.709591</v>
      </c>
      <c r="Y1595" s="54">
        <v>741320</v>
      </c>
      <c r="Z1595" s="107">
        <f t="shared" si="147"/>
        <v>1.6736496927663769E-2</v>
      </c>
      <c r="AE1595" s="90">
        <v>43586</v>
      </c>
      <c r="AF1595" s="54">
        <v>34.948185000000002</v>
      </c>
      <c r="AG1595" s="54">
        <v>9686500</v>
      </c>
      <c r="AH1595" s="107">
        <f t="shared" si="148"/>
        <v>-5.5556533193356072E-3</v>
      </c>
      <c r="AL1595" s="10">
        <v>43950</v>
      </c>
      <c r="AM1595">
        <v>2939.51001</v>
      </c>
      <c r="AN1595">
        <v>6645640000</v>
      </c>
      <c r="AO1595" s="107">
        <f t="shared" si="149"/>
        <v>-9.2124462607290347E-3</v>
      </c>
    </row>
    <row r="1596" spans="1:41" x14ac:dyDescent="0.15">
      <c r="A1596" s="10">
        <v>43951</v>
      </c>
      <c r="B1596" s="9">
        <v>123.699997</v>
      </c>
      <c r="C1596">
        <v>190692000</v>
      </c>
      <c r="D1596" s="107">
        <f t="shared" si="145"/>
        <v>-7.597409238417363E-2</v>
      </c>
      <c r="H1596" s="90">
        <v>44228</v>
      </c>
      <c r="I1596" s="54">
        <v>281.02999899999998</v>
      </c>
      <c r="J1596" s="54">
        <v>1455300</v>
      </c>
      <c r="K1596" s="107">
        <f t="shared" si="150"/>
        <v>1.3414898812991183E-2</v>
      </c>
      <c r="W1596" s="90">
        <v>43587</v>
      </c>
      <c r="X1596" s="54">
        <v>23.089670000000002</v>
      </c>
      <c r="Y1596" s="54">
        <v>309640</v>
      </c>
      <c r="Z1596" s="107">
        <f t="shared" si="147"/>
        <v>8.2304770921368675E-3</v>
      </c>
      <c r="AE1596" s="90">
        <v>43587</v>
      </c>
      <c r="AF1596" s="54">
        <v>34.754024999999999</v>
      </c>
      <c r="AG1596" s="54">
        <v>10378400</v>
      </c>
      <c r="AH1596" s="107">
        <f t="shared" si="148"/>
        <v>1.8356262332204665E-2</v>
      </c>
      <c r="AL1596" s="10">
        <v>43951</v>
      </c>
      <c r="AM1596">
        <v>2912.429932</v>
      </c>
      <c r="AN1596">
        <v>6544980000</v>
      </c>
      <c r="AO1596" s="107">
        <f t="shared" si="149"/>
        <v>-2.8059034176963649E-2</v>
      </c>
    </row>
    <row r="1597" spans="1:41" x14ac:dyDescent="0.15">
      <c r="A1597" s="10">
        <v>43952</v>
      </c>
      <c r="B1597" s="9">
        <v>114.302002</v>
      </c>
      <c r="C1597">
        <v>195452000</v>
      </c>
      <c r="D1597" s="107">
        <f t="shared" si="145"/>
        <v>1.3101240343979192E-2</v>
      </c>
      <c r="H1597" s="90">
        <v>44229</v>
      </c>
      <c r="I1597" s="54">
        <v>284.79998799999998</v>
      </c>
      <c r="J1597" s="54">
        <v>1241000</v>
      </c>
      <c r="K1597" s="107">
        <f t="shared" si="150"/>
        <v>5.9695578357965573E-4</v>
      </c>
      <c r="W1597" s="90">
        <v>43588</v>
      </c>
      <c r="X1597" s="54">
        <v>23.279709</v>
      </c>
      <c r="Y1597" s="54">
        <v>385990</v>
      </c>
      <c r="Z1597" s="107">
        <f t="shared" si="147"/>
        <v>-3.6734608667144508E-2</v>
      </c>
      <c r="AE1597" s="90">
        <v>43588</v>
      </c>
      <c r="AF1597" s="54">
        <v>35.391978999999999</v>
      </c>
      <c r="AG1597" s="54">
        <v>8775000</v>
      </c>
      <c r="AH1597" s="107">
        <f t="shared" si="148"/>
        <v>-1.0449232013841292E-2</v>
      </c>
      <c r="AL1597" s="10">
        <v>43952</v>
      </c>
      <c r="AM1597">
        <v>2830.709961</v>
      </c>
      <c r="AN1597">
        <v>4759810000</v>
      </c>
      <c r="AO1597" s="107">
        <f t="shared" si="149"/>
        <v>4.2498274870061969E-3</v>
      </c>
    </row>
    <row r="1598" spans="1:41" x14ac:dyDescent="0.15">
      <c r="A1598" s="10">
        <v>43955</v>
      </c>
      <c r="B1598" s="9">
        <v>115.79949999999999</v>
      </c>
      <c r="C1598">
        <v>97318000</v>
      </c>
      <c r="D1598" s="107">
        <f t="shared" si="145"/>
        <v>7.815146006675544E-4</v>
      </c>
      <c r="H1598" s="90">
        <v>44230</v>
      </c>
      <c r="I1598" s="54">
        <v>284.97000100000002</v>
      </c>
      <c r="J1598" s="54">
        <v>1730400</v>
      </c>
      <c r="K1598" s="107">
        <f t="shared" si="150"/>
        <v>3.2670098492226796E-2</v>
      </c>
      <c r="W1598" s="90">
        <v>43591</v>
      </c>
      <c r="X1598" s="54">
        <v>22.424537999999998</v>
      </c>
      <c r="Y1598" s="54">
        <v>487810</v>
      </c>
      <c r="Z1598" s="107">
        <f t="shared" si="147"/>
        <v>-5.0847602746598386E-2</v>
      </c>
      <c r="AE1598" s="90">
        <v>43591</v>
      </c>
      <c r="AF1598" s="54">
        <v>35.02216</v>
      </c>
      <c r="AG1598" s="54">
        <v>6504700</v>
      </c>
      <c r="AH1598" s="107">
        <f t="shared" si="148"/>
        <v>-5.2803425031464624E-3</v>
      </c>
      <c r="AL1598" s="10">
        <v>43955</v>
      </c>
      <c r="AM1598">
        <v>2842.73999</v>
      </c>
      <c r="AN1598">
        <v>4735930000</v>
      </c>
      <c r="AO1598" s="107">
        <f t="shared" si="149"/>
        <v>9.0405563260818056E-3</v>
      </c>
    </row>
    <row r="1599" spans="1:41" x14ac:dyDescent="0.15">
      <c r="A1599" s="10">
        <v>43956</v>
      </c>
      <c r="B1599" s="9">
        <v>115.889999</v>
      </c>
      <c r="C1599">
        <v>64850000</v>
      </c>
      <c r="D1599" s="107">
        <f t="shared" si="145"/>
        <v>1.4436146470240274E-2</v>
      </c>
      <c r="H1599" s="90">
        <v>44231</v>
      </c>
      <c r="I1599" s="54">
        <v>294.27999899999998</v>
      </c>
      <c r="J1599" s="54">
        <v>1562400</v>
      </c>
      <c r="K1599" s="107">
        <f t="shared" si="150"/>
        <v>-1.6922696129273773E-2</v>
      </c>
      <c r="W1599" s="90">
        <v>43592</v>
      </c>
      <c r="X1599" s="54">
        <v>21.284303999999999</v>
      </c>
      <c r="Y1599" s="54">
        <v>694050</v>
      </c>
      <c r="Z1599" s="107">
        <f t="shared" si="147"/>
        <v>-1.3392826939513713E-2</v>
      </c>
      <c r="AE1599" s="90">
        <v>43592</v>
      </c>
      <c r="AF1599" s="54">
        <v>34.837231000000003</v>
      </c>
      <c r="AG1599" s="54">
        <v>7808500</v>
      </c>
      <c r="AH1599" s="107">
        <f t="shared" si="148"/>
        <v>-3.715134535233422E-3</v>
      </c>
      <c r="AL1599" s="10">
        <v>43956</v>
      </c>
      <c r="AM1599">
        <v>2868.4399410000001</v>
      </c>
      <c r="AN1599">
        <v>5140290000</v>
      </c>
      <c r="AO1599" s="107">
        <f t="shared" si="149"/>
        <v>-6.9794102061696561E-3</v>
      </c>
    </row>
    <row r="1600" spans="1:41" x14ac:dyDescent="0.15">
      <c r="A1600" s="10">
        <v>43957</v>
      </c>
      <c r="B1600" s="9">
        <v>117.56300400000001</v>
      </c>
      <c r="C1600">
        <v>62356000</v>
      </c>
      <c r="D1600" s="107">
        <f t="shared" si="145"/>
        <v>6.9536926769919738E-3</v>
      </c>
      <c r="H1600" s="90">
        <v>44232</v>
      </c>
      <c r="I1600" s="54">
        <v>289.29998799999998</v>
      </c>
      <c r="J1600" s="54">
        <v>1344500</v>
      </c>
      <c r="K1600" s="107">
        <f t="shared" si="150"/>
        <v>6.2227102477452334E-4</v>
      </c>
      <c r="W1600" s="90">
        <v>43593</v>
      </c>
      <c r="X1600" s="54">
        <v>20.999247</v>
      </c>
      <c r="Y1600" s="54">
        <v>775210</v>
      </c>
      <c r="Z1600" s="107">
        <f t="shared" si="147"/>
        <v>-5.4298661280568816E-2</v>
      </c>
      <c r="AE1600" s="90">
        <v>43593</v>
      </c>
      <c r="AF1600" s="54">
        <v>34.707805999999998</v>
      </c>
      <c r="AG1600" s="54">
        <v>5943700</v>
      </c>
      <c r="AH1600" s="107">
        <f t="shared" si="148"/>
        <v>2.1312208556196754E-3</v>
      </c>
      <c r="AL1600" s="10">
        <v>43957</v>
      </c>
      <c r="AM1600">
        <v>2848.419922</v>
      </c>
      <c r="AN1600">
        <v>4892570000</v>
      </c>
      <c r="AO1600" s="107">
        <f t="shared" si="149"/>
        <v>1.1504630601302246E-2</v>
      </c>
    </row>
    <row r="1601" spans="1:41" x14ac:dyDescent="0.15">
      <c r="A1601" s="10">
        <v>43958</v>
      </c>
      <c r="B1601" s="9">
        <v>118.380501</v>
      </c>
      <c r="C1601">
        <v>67928000</v>
      </c>
      <c r="D1601" s="107">
        <f t="shared" si="145"/>
        <v>5.0683853753921149E-3</v>
      </c>
      <c r="H1601" s="90">
        <v>44235</v>
      </c>
      <c r="I1601" s="54">
        <v>289.48001099999999</v>
      </c>
      <c r="J1601" s="54">
        <v>1496400</v>
      </c>
      <c r="K1601" s="107">
        <f t="shared" si="150"/>
        <v>-9.3271103267991151E-3</v>
      </c>
      <c r="W1601" s="90">
        <v>43594</v>
      </c>
      <c r="X1601" s="54">
        <v>19.859016</v>
      </c>
      <c r="Y1601" s="54">
        <v>1438190</v>
      </c>
      <c r="Z1601" s="107">
        <f t="shared" si="147"/>
        <v>3.3492948492513275E-2</v>
      </c>
      <c r="AE1601" s="90">
        <v>43594</v>
      </c>
      <c r="AF1601" s="54">
        <v>34.781776000000001</v>
      </c>
      <c r="AG1601" s="54">
        <v>6454700</v>
      </c>
      <c r="AH1601" s="107">
        <f t="shared" si="148"/>
        <v>-6.3800077373852293E-3</v>
      </c>
      <c r="AL1601" s="10">
        <v>43958</v>
      </c>
      <c r="AM1601">
        <v>2881.1899410000001</v>
      </c>
      <c r="AN1601">
        <v>5178790000</v>
      </c>
      <c r="AO1601" s="107">
        <f t="shared" si="149"/>
        <v>1.6871538841735756E-2</v>
      </c>
    </row>
    <row r="1602" spans="1:41" x14ac:dyDescent="0.15">
      <c r="A1602" s="10">
        <v>43959</v>
      </c>
      <c r="B1602" s="9">
        <v>118.98049899999999</v>
      </c>
      <c r="C1602">
        <v>64132000</v>
      </c>
      <c r="D1602" s="107">
        <f t="shared" si="145"/>
        <v>1.2350746654710143E-2</v>
      </c>
      <c r="H1602" s="90">
        <v>44236</v>
      </c>
      <c r="I1602" s="54">
        <v>286.77999899999998</v>
      </c>
      <c r="J1602" s="54">
        <v>1492300</v>
      </c>
      <c r="K1602" s="107">
        <f t="shared" si="150"/>
        <v>8.3684357638924567E-4</v>
      </c>
      <c r="W1602" s="90">
        <v>43595</v>
      </c>
      <c r="X1602" s="54">
        <v>20.524152999999998</v>
      </c>
      <c r="Y1602" s="54">
        <v>447100</v>
      </c>
      <c r="Z1602" s="107">
        <f t="shared" si="147"/>
        <v>-5.0925950513036944E-2</v>
      </c>
      <c r="AE1602" s="90">
        <v>43595</v>
      </c>
      <c r="AF1602" s="54">
        <v>34.559868000000002</v>
      </c>
      <c r="AG1602" s="54">
        <v>8920100</v>
      </c>
      <c r="AH1602" s="107">
        <f t="shared" si="148"/>
        <v>-4.0395553594128275E-2</v>
      </c>
      <c r="AL1602" s="10">
        <v>43959</v>
      </c>
      <c r="AM1602">
        <v>2929.8000489999999</v>
      </c>
      <c r="AN1602">
        <v>4876030000</v>
      </c>
      <c r="AO1602" s="107">
        <f t="shared" si="149"/>
        <v>1.3307802357820364E-4</v>
      </c>
    </row>
    <row r="1603" spans="1:41" x14ac:dyDescent="0.15">
      <c r="A1603" s="10">
        <v>43962</v>
      </c>
      <c r="B1603" s="9">
        <v>120.449997</v>
      </c>
      <c r="C1603">
        <v>65184000</v>
      </c>
      <c r="D1603" s="107">
        <f t="shared" ref="D1603:D1666" si="151">B1604/B1603-1</f>
        <v>-2.1606418138806593E-2</v>
      </c>
      <c r="H1603" s="90">
        <v>44237</v>
      </c>
      <c r="I1603" s="54">
        <v>287.01998900000001</v>
      </c>
      <c r="J1603" s="54">
        <v>1137900</v>
      </c>
      <c r="K1603" s="107">
        <f t="shared" si="150"/>
        <v>1.5991903616162428E-2</v>
      </c>
      <c r="W1603" s="90">
        <v>43598</v>
      </c>
      <c r="X1603" s="54">
        <v>19.478940999999999</v>
      </c>
      <c r="Y1603" s="54">
        <v>746250</v>
      </c>
      <c r="Z1603" s="107">
        <f t="shared" si="147"/>
        <v>3.414631216347952E-2</v>
      </c>
      <c r="AE1603" s="90">
        <v>43598</v>
      </c>
      <c r="AF1603" s="54">
        <v>33.163803000000001</v>
      </c>
      <c r="AG1603" s="54">
        <v>12425800</v>
      </c>
      <c r="AH1603" s="107">
        <f t="shared" si="148"/>
        <v>2.5926851633993886E-2</v>
      </c>
      <c r="AL1603" s="10">
        <v>43962</v>
      </c>
      <c r="AM1603">
        <v>2930.1899410000001</v>
      </c>
      <c r="AN1603">
        <v>4819730000</v>
      </c>
      <c r="AO1603" s="107">
        <f t="shared" si="149"/>
        <v>-2.0500317457065598E-2</v>
      </c>
    </row>
    <row r="1604" spans="1:41" x14ac:dyDescent="0.15">
      <c r="A1604" s="10">
        <v>43963</v>
      </c>
      <c r="B1604" s="9">
        <v>117.847504</v>
      </c>
      <c r="C1604">
        <v>61498000</v>
      </c>
      <c r="D1604" s="107">
        <f t="shared" si="151"/>
        <v>4.654320043978144E-3</v>
      </c>
      <c r="H1604" s="90">
        <v>44238</v>
      </c>
      <c r="I1604" s="54">
        <v>291.60998499999999</v>
      </c>
      <c r="J1604" s="54">
        <v>1739300</v>
      </c>
      <c r="K1604" s="107">
        <f t="shared" si="150"/>
        <v>4.6638183531335642E-3</v>
      </c>
      <c r="W1604" s="90">
        <v>43599</v>
      </c>
      <c r="X1604" s="54">
        <v>20.144075000000001</v>
      </c>
      <c r="Y1604" s="54">
        <v>648150</v>
      </c>
      <c r="Z1604" s="107">
        <f t="shared" ref="Z1604:Z1667" si="152">X1605/X1604-1</f>
        <v>1.4150910379354675E-2</v>
      </c>
      <c r="AE1604" s="90">
        <v>43599</v>
      </c>
      <c r="AF1604" s="54">
        <v>34.023636000000003</v>
      </c>
      <c r="AG1604" s="54">
        <v>11137800</v>
      </c>
      <c r="AH1604" s="107">
        <f t="shared" ref="AH1604:AH1667" si="153">AF1605/AF1604-1</f>
        <v>6.5216133866468073E-3</v>
      </c>
      <c r="AL1604" s="10">
        <v>43963</v>
      </c>
      <c r="AM1604">
        <v>2870.1201169999999</v>
      </c>
      <c r="AN1604">
        <v>5119630000</v>
      </c>
      <c r="AO1604" s="107">
        <f t="shared" ref="AO1604:AO1667" si="154">AM1605/AM1604-1</f>
        <v>-1.7462724540040497E-2</v>
      </c>
    </row>
    <row r="1605" spans="1:41" x14ac:dyDescent="0.15">
      <c r="A1605" s="10">
        <v>43964</v>
      </c>
      <c r="B1605" s="9">
        <v>118.396004</v>
      </c>
      <c r="C1605">
        <v>95658000</v>
      </c>
      <c r="D1605" s="107">
        <f t="shared" si="151"/>
        <v>8.8389216244155744E-3</v>
      </c>
      <c r="H1605" s="90">
        <v>44239</v>
      </c>
      <c r="I1605" s="54">
        <v>292.97000100000002</v>
      </c>
      <c r="J1605" s="54">
        <v>828000</v>
      </c>
      <c r="K1605" s="107">
        <f t="shared" ref="K1605:K1668" si="155">I1606/I1605-1</f>
        <v>-5.263341962442103E-2</v>
      </c>
      <c r="W1605" s="90">
        <v>43600</v>
      </c>
      <c r="X1605" s="54">
        <v>20.429131999999999</v>
      </c>
      <c r="Y1605" s="54">
        <v>493260</v>
      </c>
      <c r="Z1605" s="107">
        <f t="shared" si="152"/>
        <v>-9.3023041801285622E-3</v>
      </c>
      <c r="AE1605" s="90">
        <v>43600</v>
      </c>
      <c r="AF1605" s="54">
        <v>34.245525000000001</v>
      </c>
      <c r="AG1605" s="54">
        <v>7461000</v>
      </c>
      <c r="AH1605" s="107">
        <f t="shared" si="153"/>
        <v>6.2096872511079315E-3</v>
      </c>
      <c r="AL1605" s="10">
        <v>43964</v>
      </c>
      <c r="AM1605">
        <v>2820</v>
      </c>
      <c r="AN1605">
        <v>6151650000</v>
      </c>
      <c r="AO1605" s="107">
        <f t="shared" si="154"/>
        <v>1.1524822695035519E-2</v>
      </c>
    </row>
    <row r="1606" spans="1:41" x14ac:dyDescent="0.15">
      <c r="A1606" s="10">
        <v>43965</v>
      </c>
      <c r="B1606" s="9">
        <v>119.442497</v>
      </c>
      <c r="C1606">
        <v>72962000</v>
      </c>
      <c r="D1606" s="107">
        <f t="shared" si="151"/>
        <v>8.7615465708155149E-3</v>
      </c>
      <c r="H1606" s="90">
        <v>44243</v>
      </c>
      <c r="I1606" s="54">
        <v>277.54998799999998</v>
      </c>
      <c r="J1606" s="54">
        <v>1330600</v>
      </c>
      <c r="K1606" s="107">
        <f t="shared" si="155"/>
        <v>-1.5456595876343404E-2</v>
      </c>
      <c r="W1606" s="90">
        <v>43601</v>
      </c>
      <c r="X1606" s="54">
        <v>20.239094000000001</v>
      </c>
      <c r="Y1606" s="54">
        <v>430780</v>
      </c>
      <c r="Z1606" s="107">
        <f t="shared" si="152"/>
        <v>-3.2863971084871713E-2</v>
      </c>
      <c r="AE1606" s="90">
        <v>43601</v>
      </c>
      <c r="AF1606" s="54">
        <v>34.458179000000001</v>
      </c>
      <c r="AG1606" s="54">
        <v>8123300</v>
      </c>
      <c r="AH1606" s="107">
        <f t="shared" si="153"/>
        <v>-9.9275704615732208E-3</v>
      </c>
      <c r="AL1606" s="10">
        <v>43965</v>
      </c>
      <c r="AM1606">
        <v>2852.5</v>
      </c>
      <c r="AN1606">
        <v>5651130000</v>
      </c>
      <c r="AO1606" s="107">
        <f t="shared" si="154"/>
        <v>3.9263631901840235E-3</v>
      </c>
    </row>
    <row r="1607" spans="1:41" x14ac:dyDescent="0.15">
      <c r="A1607" s="10">
        <v>43966</v>
      </c>
      <c r="B1607" s="9">
        <v>120.488998</v>
      </c>
      <c r="C1607">
        <v>84700000</v>
      </c>
      <c r="D1607" s="107">
        <f t="shared" si="151"/>
        <v>6.838848473119663E-3</v>
      </c>
      <c r="H1607" s="90">
        <v>44244</v>
      </c>
      <c r="I1607" s="54">
        <v>273.26001000000002</v>
      </c>
      <c r="J1607" s="54">
        <v>1111300</v>
      </c>
      <c r="K1607" s="107">
        <f t="shared" si="155"/>
        <v>-4.9770034041938249E-3</v>
      </c>
      <c r="W1607" s="90">
        <v>43602</v>
      </c>
      <c r="X1607" s="54">
        <v>19.573957</v>
      </c>
      <c r="Y1607" s="54">
        <v>823570</v>
      </c>
      <c r="Z1607" s="107">
        <f t="shared" si="152"/>
        <v>0</v>
      </c>
      <c r="AE1607" s="90">
        <v>43602</v>
      </c>
      <c r="AF1607" s="54">
        <v>34.116092999999999</v>
      </c>
      <c r="AG1607" s="54">
        <v>9273600</v>
      </c>
      <c r="AH1607" s="107">
        <f t="shared" si="153"/>
        <v>-9.214126600018302E-3</v>
      </c>
      <c r="AL1607" s="10">
        <v>43966</v>
      </c>
      <c r="AM1607">
        <v>2863.6999510000001</v>
      </c>
      <c r="AN1607">
        <v>5507700000</v>
      </c>
      <c r="AO1607" s="107">
        <f t="shared" si="154"/>
        <v>3.1501191655396221E-2</v>
      </c>
    </row>
    <row r="1608" spans="1:41" x14ac:dyDescent="0.15">
      <c r="A1608" s="10">
        <v>43969</v>
      </c>
      <c r="B1608" s="9">
        <v>121.31300400000001</v>
      </c>
      <c r="C1608">
        <v>87144000</v>
      </c>
      <c r="D1608" s="107">
        <f t="shared" si="151"/>
        <v>9.5084200536323937E-3</v>
      </c>
      <c r="H1608" s="90">
        <v>44245</v>
      </c>
      <c r="I1608" s="54">
        <v>271.89999399999999</v>
      </c>
      <c r="J1608" s="54">
        <v>1004700</v>
      </c>
      <c r="K1608" s="107">
        <f t="shared" si="155"/>
        <v>7.6609111657427897E-2</v>
      </c>
      <c r="W1608" s="90">
        <v>43605</v>
      </c>
      <c r="X1608" s="54">
        <v>19.573957</v>
      </c>
      <c r="Y1608" s="54">
        <v>653410</v>
      </c>
      <c r="Z1608" s="107">
        <f t="shared" si="152"/>
        <v>-4.8542050031069595E-3</v>
      </c>
      <c r="AE1608" s="90">
        <v>43605</v>
      </c>
      <c r="AF1608" s="54">
        <v>33.801743000000002</v>
      </c>
      <c r="AG1608" s="54">
        <v>7379300</v>
      </c>
      <c r="AH1608" s="107">
        <f t="shared" si="153"/>
        <v>5.4710196453466864E-4</v>
      </c>
      <c r="AL1608" s="10">
        <v>43969</v>
      </c>
      <c r="AM1608">
        <v>2953.9099120000001</v>
      </c>
      <c r="AN1608">
        <v>6373670000</v>
      </c>
      <c r="AO1608" s="107">
        <f t="shared" si="154"/>
        <v>-1.0484399295383806E-2</v>
      </c>
    </row>
    <row r="1609" spans="1:41" x14ac:dyDescent="0.15">
      <c r="A1609" s="10">
        <v>43970</v>
      </c>
      <c r="B1609" s="9">
        <v>122.466499</v>
      </c>
      <c r="C1609">
        <v>86410000</v>
      </c>
      <c r="D1609" s="107">
        <f t="shared" si="151"/>
        <v>1.9846276490683268E-2</v>
      </c>
      <c r="H1609" s="90">
        <v>44246</v>
      </c>
      <c r="I1609" s="54">
        <v>292.73001099999999</v>
      </c>
      <c r="J1609" s="54">
        <v>2646300</v>
      </c>
      <c r="K1609" s="107">
        <f t="shared" si="155"/>
        <v>-8.8033406318561491E-2</v>
      </c>
      <c r="W1609" s="90">
        <v>43606</v>
      </c>
      <c r="X1609" s="54">
        <v>19.478940999999999</v>
      </c>
      <c r="Y1609" s="54">
        <v>374890</v>
      </c>
      <c r="Z1609" s="107">
        <f t="shared" si="152"/>
        <v>-1.4634111782565462E-2</v>
      </c>
      <c r="AE1609" s="90">
        <v>43606</v>
      </c>
      <c r="AF1609" s="54">
        <v>33.820236000000001</v>
      </c>
      <c r="AG1609" s="54">
        <v>6438600</v>
      </c>
      <c r="AH1609" s="107">
        <f t="shared" si="153"/>
        <v>-7.3814091658025438E-3</v>
      </c>
      <c r="AL1609" s="10">
        <v>43970</v>
      </c>
      <c r="AM1609">
        <v>2922.9399410000001</v>
      </c>
      <c r="AN1609">
        <v>4984330000</v>
      </c>
      <c r="AO1609" s="107">
        <f t="shared" si="154"/>
        <v>1.6651100256048545E-2</v>
      </c>
    </row>
    <row r="1610" spans="1:41" x14ac:dyDescent="0.15">
      <c r="A1610" s="10">
        <v>43971</v>
      </c>
      <c r="B1610" s="9">
        <v>124.897003</v>
      </c>
      <c r="C1610">
        <v>79962000</v>
      </c>
      <c r="D1610" s="107">
        <f t="shared" si="151"/>
        <v>-2.0496928977551288E-2</v>
      </c>
      <c r="H1610" s="90">
        <v>44249</v>
      </c>
      <c r="I1610" s="54">
        <v>266.959991</v>
      </c>
      <c r="J1610" s="54">
        <v>3093500</v>
      </c>
      <c r="K1610" s="107">
        <f t="shared" si="155"/>
        <v>-1.5208260177083988E-2</v>
      </c>
      <c r="W1610" s="90">
        <v>43607</v>
      </c>
      <c r="X1610" s="54">
        <v>19.193884000000001</v>
      </c>
      <c r="Y1610" s="54">
        <v>381680</v>
      </c>
      <c r="Z1610" s="107">
        <f t="shared" si="152"/>
        <v>-2.5063713003580235E-3</v>
      </c>
      <c r="AE1610" s="90">
        <v>43607</v>
      </c>
      <c r="AF1610" s="54">
        <v>33.570594999999997</v>
      </c>
      <c r="AG1610" s="54">
        <v>7066300</v>
      </c>
      <c r="AH1610" s="107">
        <f t="shared" si="153"/>
        <v>-9.9146291568558143E-3</v>
      </c>
      <c r="AL1610" s="10">
        <v>43971</v>
      </c>
      <c r="AM1610">
        <v>2971.610107</v>
      </c>
      <c r="AN1610">
        <v>5005380000</v>
      </c>
      <c r="AO1610" s="107">
        <f t="shared" si="154"/>
        <v>-7.7735961880008864E-3</v>
      </c>
    </row>
    <row r="1611" spans="1:41" x14ac:dyDescent="0.15">
      <c r="A1611" s="10">
        <v>43972</v>
      </c>
      <c r="B1611" s="9">
        <v>122.33699799999999</v>
      </c>
      <c r="C1611">
        <v>102288000</v>
      </c>
      <c r="D1611" s="107">
        <f t="shared" si="151"/>
        <v>-4.0298193356027578E-3</v>
      </c>
      <c r="H1611" s="90">
        <v>44250</v>
      </c>
      <c r="I1611" s="54">
        <v>262.89999399999999</v>
      </c>
      <c r="J1611" s="54">
        <v>2380100</v>
      </c>
      <c r="K1611" s="107">
        <f t="shared" si="155"/>
        <v>-1.8143739478366117E-2</v>
      </c>
      <c r="W1611" s="90">
        <v>43608</v>
      </c>
      <c r="X1611" s="54">
        <v>19.145776999999999</v>
      </c>
      <c r="Y1611" s="54">
        <v>877260</v>
      </c>
      <c r="Z1611" s="107">
        <f t="shared" si="152"/>
        <v>5.0251290402056892E-3</v>
      </c>
      <c r="AE1611" s="90">
        <v>43608</v>
      </c>
      <c r="AF1611" s="54">
        <v>33.237755</v>
      </c>
      <c r="AG1611" s="54">
        <v>8753700</v>
      </c>
      <c r="AH1611" s="107">
        <f t="shared" si="153"/>
        <v>5.0070770423573663E-3</v>
      </c>
      <c r="AL1611" s="10">
        <v>43972</v>
      </c>
      <c r="AM1611">
        <v>2948.51001</v>
      </c>
      <c r="AN1611">
        <v>4976620000</v>
      </c>
      <c r="AO1611" s="107">
        <f t="shared" si="154"/>
        <v>2.3537111885199025E-3</v>
      </c>
    </row>
    <row r="1612" spans="1:41" x14ac:dyDescent="0.15">
      <c r="A1612" s="10">
        <v>43973</v>
      </c>
      <c r="B1612" s="9">
        <v>121.844002</v>
      </c>
      <c r="C1612">
        <v>57342000</v>
      </c>
      <c r="D1612" s="107">
        <f t="shared" si="151"/>
        <v>-6.1636189526999008E-3</v>
      </c>
      <c r="H1612" s="90">
        <v>44251</v>
      </c>
      <c r="I1612" s="54">
        <v>258.13000499999998</v>
      </c>
      <c r="J1612" s="54">
        <v>1724100</v>
      </c>
      <c r="K1612" s="107">
        <f t="shared" si="155"/>
        <v>-3.099872097395151E-4</v>
      </c>
      <c r="W1612" s="90">
        <v>43609</v>
      </c>
      <c r="X1612" s="54">
        <v>19.241987000000002</v>
      </c>
      <c r="Y1612" s="54">
        <v>497660</v>
      </c>
      <c r="Z1612" s="107">
        <f t="shared" si="152"/>
        <v>0</v>
      </c>
      <c r="AE1612" s="90">
        <v>43609</v>
      </c>
      <c r="AF1612" s="54">
        <v>33.404178999999999</v>
      </c>
      <c r="AG1612" s="54">
        <v>5298700</v>
      </c>
      <c r="AH1612" s="107">
        <f t="shared" si="153"/>
        <v>2.4910056912339495E-3</v>
      </c>
      <c r="AL1612" s="10">
        <v>43973</v>
      </c>
      <c r="AM1612">
        <v>2955.4499510000001</v>
      </c>
      <c r="AN1612">
        <v>3970860000</v>
      </c>
      <c r="AO1612" s="107">
        <f t="shared" si="154"/>
        <v>1.2289184253555296E-2</v>
      </c>
    </row>
    <row r="1613" spans="1:41" x14ac:dyDescent="0.15">
      <c r="A1613" s="10">
        <v>43977</v>
      </c>
      <c r="B1613" s="9">
        <v>121.093002</v>
      </c>
      <c r="C1613">
        <v>71364000</v>
      </c>
      <c r="D1613" s="107">
        <f t="shared" si="151"/>
        <v>-4.736037512721003E-3</v>
      </c>
      <c r="H1613" s="90">
        <v>44252</v>
      </c>
      <c r="I1613" s="54">
        <v>258.04998799999998</v>
      </c>
      <c r="J1613" s="54">
        <v>5948000</v>
      </c>
      <c r="K1613" s="107">
        <f t="shared" si="155"/>
        <v>0.1198605868565279</v>
      </c>
      <c r="W1613" s="90">
        <v>43613</v>
      </c>
      <c r="X1613" s="54">
        <v>19.241987000000002</v>
      </c>
      <c r="Y1613" s="54">
        <v>604590</v>
      </c>
      <c r="Z1613" s="107">
        <f t="shared" si="152"/>
        <v>-2.0000013512118109E-2</v>
      </c>
      <c r="AE1613" s="90">
        <v>43613</v>
      </c>
      <c r="AF1613" s="54">
        <v>33.487389</v>
      </c>
      <c r="AG1613" s="54">
        <v>7201400</v>
      </c>
      <c r="AH1613" s="107">
        <f t="shared" si="153"/>
        <v>-3.3130979545763495E-3</v>
      </c>
      <c r="AL1613" s="10">
        <v>43977</v>
      </c>
      <c r="AM1613">
        <v>2991.7700199999999</v>
      </c>
      <c r="AN1613">
        <v>5848500000</v>
      </c>
      <c r="AO1613" s="107">
        <f t="shared" si="154"/>
        <v>1.4827297119582861E-2</v>
      </c>
    </row>
    <row r="1614" spans="1:41" x14ac:dyDescent="0.15">
      <c r="A1614" s="10">
        <v>43978</v>
      </c>
      <c r="B1614" s="9">
        <v>120.51950100000001</v>
      </c>
      <c r="C1614">
        <v>101138000</v>
      </c>
      <c r="D1614" s="107">
        <f t="shared" si="151"/>
        <v>-3.8541563493529329E-3</v>
      </c>
      <c r="H1614" s="90">
        <v>44253</v>
      </c>
      <c r="I1614" s="54">
        <v>288.98001099999999</v>
      </c>
      <c r="J1614" s="54">
        <v>3928300</v>
      </c>
      <c r="K1614" s="107">
        <f t="shared" si="155"/>
        <v>0.16149900070423895</v>
      </c>
      <c r="W1614" s="90">
        <v>43614</v>
      </c>
      <c r="X1614" s="54">
        <v>18.857147000000001</v>
      </c>
      <c r="Y1614" s="54">
        <v>933220</v>
      </c>
      <c r="Z1614" s="107">
        <f t="shared" si="152"/>
        <v>5.102097363933078E-3</v>
      </c>
      <c r="AE1614" s="90">
        <v>43614</v>
      </c>
      <c r="AF1614" s="54">
        <v>33.376441999999997</v>
      </c>
      <c r="AG1614" s="54">
        <v>7874300</v>
      </c>
      <c r="AH1614" s="107">
        <f t="shared" si="153"/>
        <v>1.1679735065828867E-2</v>
      </c>
      <c r="AL1614" s="10">
        <v>43978</v>
      </c>
      <c r="AM1614">
        <v>3036.1298830000001</v>
      </c>
      <c r="AN1614">
        <v>6398000000</v>
      </c>
      <c r="AO1614" s="107">
        <f t="shared" si="154"/>
        <v>-2.1079147620906014E-3</v>
      </c>
    </row>
    <row r="1615" spans="1:41" x14ac:dyDescent="0.15">
      <c r="A1615" s="10">
        <v>43979</v>
      </c>
      <c r="B1615" s="9">
        <v>120.05500000000001</v>
      </c>
      <c r="C1615">
        <v>63804000</v>
      </c>
      <c r="D1615" s="107">
        <f t="shared" si="151"/>
        <v>1.7187955520386433E-2</v>
      </c>
      <c r="H1615" s="90">
        <v>44256</v>
      </c>
      <c r="I1615" s="54">
        <v>335.64999399999999</v>
      </c>
      <c r="J1615" s="54">
        <v>6508300</v>
      </c>
      <c r="K1615" s="107">
        <f t="shared" si="155"/>
        <v>-4.6417361175343896E-2</v>
      </c>
      <c r="W1615" s="90">
        <v>43615</v>
      </c>
      <c r="X1615" s="54">
        <v>18.953358000000001</v>
      </c>
      <c r="Y1615" s="54">
        <v>486790</v>
      </c>
      <c r="Z1615" s="107">
        <f t="shared" si="152"/>
        <v>-5.0761981069529227E-3</v>
      </c>
      <c r="AE1615" s="90">
        <v>43615</v>
      </c>
      <c r="AF1615" s="54">
        <v>33.766269999999999</v>
      </c>
      <c r="AG1615" s="54">
        <v>6490000</v>
      </c>
      <c r="AH1615" s="107">
        <f t="shared" si="153"/>
        <v>-1.2369503649647839E-2</v>
      </c>
      <c r="AL1615" s="10">
        <v>43979</v>
      </c>
      <c r="AM1615">
        <v>3029.7299800000001</v>
      </c>
      <c r="AN1615">
        <v>5447020000</v>
      </c>
      <c r="AO1615" s="107">
        <f t="shared" si="154"/>
        <v>4.8123361145206989E-3</v>
      </c>
    </row>
    <row r="1616" spans="1:41" x14ac:dyDescent="0.15">
      <c r="A1616" s="10">
        <v>43980</v>
      </c>
      <c r="B1616" s="9">
        <v>122.1185</v>
      </c>
      <c r="C1616">
        <v>70198000</v>
      </c>
      <c r="D1616" s="107">
        <f t="shared" si="151"/>
        <v>1.173861454243208E-2</v>
      </c>
      <c r="H1616" s="90">
        <v>44257</v>
      </c>
      <c r="I1616" s="54">
        <v>320.07000699999998</v>
      </c>
      <c r="J1616" s="54">
        <v>2166100</v>
      </c>
      <c r="K1616" s="107">
        <f t="shared" si="155"/>
        <v>-7.6639477187876559E-2</v>
      </c>
      <c r="W1616" s="90">
        <v>43616</v>
      </c>
      <c r="X1616" s="54">
        <v>18.857147000000001</v>
      </c>
      <c r="Y1616" s="54">
        <v>624080</v>
      </c>
      <c r="Z1616" s="107">
        <f t="shared" si="152"/>
        <v>5.102097363933078E-3</v>
      </c>
      <c r="AE1616" s="90">
        <v>43616</v>
      </c>
      <c r="AF1616" s="54">
        <v>33.348598000000003</v>
      </c>
      <c r="AG1616" s="54">
        <v>7261400</v>
      </c>
      <c r="AH1616" s="107">
        <f t="shared" si="153"/>
        <v>-8.6278589582687859E-3</v>
      </c>
      <c r="AL1616" s="10">
        <v>43980</v>
      </c>
      <c r="AM1616">
        <v>3044.3100589999999</v>
      </c>
      <c r="AN1616">
        <v>7297550000</v>
      </c>
      <c r="AO1616" s="107">
        <f t="shared" si="154"/>
        <v>3.7512345256156543E-3</v>
      </c>
    </row>
    <row r="1617" spans="1:41" x14ac:dyDescent="0.15">
      <c r="A1617" s="10">
        <v>43983</v>
      </c>
      <c r="B1617" s="9">
        <v>123.552002</v>
      </c>
      <c r="C1617">
        <v>58578000</v>
      </c>
      <c r="D1617" s="107">
        <f t="shared" si="151"/>
        <v>5.543981391737951E-4</v>
      </c>
      <c r="H1617" s="90">
        <v>44258</v>
      </c>
      <c r="I1617" s="54">
        <v>295.540009</v>
      </c>
      <c r="J1617" s="54">
        <v>1738000</v>
      </c>
      <c r="K1617" s="107">
        <f t="shared" si="155"/>
        <v>-2.8896287270533283E-2</v>
      </c>
      <c r="W1617" s="90">
        <v>43619</v>
      </c>
      <c r="X1617" s="54">
        <v>18.953358000000001</v>
      </c>
      <c r="Y1617" s="54">
        <v>524270</v>
      </c>
      <c r="Z1617" s="107">
        <f t="shared" si="152"/>
        <v>6.598988949609863E-2</v>
      </c>
      <c r="AE1617" s="90">
        <v>43619</v>
      </c>
      <c r="AF1617" s="54">
        <v>33.060870999999999</v>
      </c>
      <c r="AG1617" s="54">
        <v>9491500</v>
      </c>
      <c r="AH1617" s="107">
        <f t="shared" si="153"/>
        <v>2.5828266895932872E-2</v>
      </c>
      <c r="AL1617" s="10">
        <v>43983</v>
      </c>
      <c r="AM1617">
        <v>3055.7299800000001</v>
      </c>
      <c r="AN1617">
        <v>4684170000</v>
      </c>
      <c r="AO1617" s="107">
        <f t="shared" si="154"/>
        <v>8.2108328171064393E-3</v>
      </c>
    </row>
    <row r="1618" spans="1:41" x14ac:dyDescent="0.15">
      <c r="A1618" s="10">
        <v>43984</v>
      </c>
      <c r="B1618" s="9">
        <v>123.620499</v>
      </c>
      <c r="C1618">
        <v>50598000</v>
      </c>
      <c r="D1618" s="107">
        <f t="shared" si="151"/>
        <v>2.4227292594896088E-3</v>
      </c>
      <c r="H1618" s="90">
        <v>44259</v>
      </c>
      <c r="I1618" s="54">
        <v>287</v>
      </c>
      <c r="J1618" s="54">
        <v>2094900</v>
      </c>
      <c r="K1618" s="107">
        <f t="shared" si="155"/>
        <v>3.017422996515684E-2</v>
      </c>
      <c r="W1618" s="90">
        <v>43620</v>
      </c>
      <c r="X1618" s="54">
        <v>20.204087999999999</v>
      </c>
      <c r="Y1618" s="54">
        <v>706530</v>
      </c>
      <c r="Z1618" s="107">
        <f t="shared" si="152"/>
        <v>-6.1904798672426931E-2</v>
      </c>
      <c r="AE1618" s="90">
        <v>43620</v>
      </c>
      <c r="AF1618" s="54">
        <v>33.914776000000003</v>
      </c>
      <c r="AG1618" s="54">
        <v>10785000</v>
      </c>
      <c r="AH1618" s="107">
        <f t="shared" si="153"/>
        <v>5.4719512226752975E-4</v>
      </c>
      <c r="AL1618" s="10">
        <v>43984</v>
      </c>
      <c r="AM1618">
        <v>3080.820068</v>
      </c>
      <c r="AN1618">
        <v>5197150000</v>
      </c>
      <c r="AO1618" s="107">
        <f t="shared" si="154"/>
        <v>1.3648979191211774E-2</v>
      </c>
    </row>
    <row r="1619" spans="1:41" x14ac:dyDescent="0.15">
      <c r="A1619" s="10">
        <v>43985</v>
      </c>
      <c r="B1619" s="9">
        <v>123.91999800000001</v>
      </c>
      <c r="C1619">
        <v>53420000</v>
      </c>
      <c r="D1619" s="107">
        <f t="shared" si="151"/>
        <v>-7.1820449835707789E-3</v>
      </c>
      <c r="H1619" s="90">
        <v>44260</v>
      </c>
      <c r="I1619" s="54">
        <v>295.66000400000001</v>
      </c>
      <c r="J1619" s="54">
        <v>3576300</v>
      </c>
      <c r="K1619" s="107">
        <f t="shared" si="155"/>
        <v>3.6866650383999833E-2</v>
      </c>
      <c r="W1619" s="90">
        <v>43621</v>
      </c>
      <c r="X1619" s="54">
        <v>18.953358000000001</v>
      </c>
      <c r="Y1619" s="54">
        <v>741990</v>
      </c>
      <c r="Z1619" s="107">
        <f t="shared" si="152"/>
        <v>1.5228383276462143E-2</v>
      </c>
      <c r="AE1619" s="90">
        <v>43621</v>
      </c>
      <c r="AF1619" s="54">
        <v>33.933334000000002</v>
      </c>
      <c r="AG1619" s="54">
        <v>11404100</v>
      </c>
      <c r="AH1619" s="107">
        <f t="shared" si="153"/>
        <v>6.8381432841226886E-3</v>
      </c>
      <c r="AL1619" s="10">
        <v>43985</v>
      </c>
      <c r="AM1619">
        <v>3122.8701169999999</v>
      </c>
      <c r="AN1619">
        <v>6005560000</v>
      </c>
      <c r="AO1619" s="107">
        <f t="shared" si="154"/>
        <v>-3.3687020612007679E-3</v>
      </c>
    </row>
    <row r="1620" spans="1:41" x14ac:dyDescent="0.15">
      <c r="A1620" s="10">
        <v>43986</v>
      </c>
      <c r="B1620" s="9">
        <v>123.029999</v>
      </c>
      <c r="C1620">
        <v>58974000</v>
      </c>
      <c r="D1620" s="107">
        <f t="shared" si="151"/>
        <v>9.1034951564943345E-3</v>
      </c>
      <c r="H1620" s="90">
        <v>44263</v>
      </c>
      <c r="I1620" s="54">
        <v>306.55999800000001</v>
      </c>
      <c r="J1620" s="54">
        <v>2686800</v>
      </c>
      <c r="K1620" s="107">
        <f t="shared" si="155"/>
        <v>3.927455662365964E-2</v>
      </c>
      <c r="W1620" s="90">
        <v>43622</v>
      </c>
      <c r="X1620" s="54">
        <v>19.241987000000002</v>
      </c>
      <c r="Y1620" s="54">
        <v>751570</v>
      </c>
      <c r="Z1620" s="107">
        <f t="shared" si="152"/>
        <v>-5.0000033780296382E-3</v>
      </c>
      <c r="AE1620" s="90">
        <v>43622</v>
      </c>
      <c r="AF1620" s="54">
        <v>34.165374999999997</v>
      </c>
      <c r="AG1620" s="54">
        <v>5982300</v>
      </c>
      <c r="AH1620" s="107">
        <f t="shared" si="153"/>
        <v>1.9016650629475107E-2</v>
      </c>
      <c r="AL1620" s="10">
        <v>43986</v>
      </c>
      <c r="AM1620">
        <v>3112.3500979999999</v>
      </c>
      <c r="AN1620">
        <v>6451290000</v>
      </c>
      <c r="AO1620" s="107">
        <f t="shared" si="154"/>
        <v>2.6211650820524124E-2</v>
      </c>
    </row>
    <row r="1621" spans="1:41" x14ac:dyDescent="0.15">
      <c r="A1621" s="10">
        <v>43987</v>
      </c>
      <c r="B1621" s="9">
        <v>124.150002</v>
      </c>
      <c r="C1621">
        <v>66128000</v>
      </c>
      <c r="D1621" s="107">
        <f t="shared" si="151"/>
        <v>1.6536455633725966E-2</v>
      </c>
      <c r="H1621" s="90">
        <v>44264</v>
      </c>
      <c r="I1621" s="54">
        <v>318.60000600000001</v>
      </c>
      <c r="J1621" s="54">
        <v>1617400</v>
      </c>
      <c r="K1621" s="107">
        <f t="shared" si="155"/>
        <v>-2.6961694407500958E-2</v>
      </c>
      <c r="W1621" s="90">
        <v>43623</v>
      </c>
      <c r="X1621" s="54">
        <v>19.145776999999999</v>
      </c>
      <c r="Y1621" s="54">
        <v>352170</v>
      </c>
      <c r="Z1621" s="107">
        <f t="shared" si="152"/>
        <v>3.0150826472072678E-2</v>
      </c>
      <c r="AE1621" s="90">
        <v>43623</v>
      </c>
      <c r="AF1621" s="54">
        <v>34.815086000000001</v>
      </c>
      <c r="AG1621" s="54">
        <v>11904800</v>
      </c>
      <c r="AH1621" s="107">
        <f t="shared" si="153"/>
        <v>1.6262203115051888E-2</v>
      </c>
      <c r="AL1621" s="10">
        <v>43987</v>
      </c>
      <c r="AM1621">
        <v>3193.929932</v>
      </c>
      <c r="AN1621">
        <v>8639300000</v>
      </c>
      <c r="AO1621" s="107">
        <f t="shared" si="154"/>
        <v>1.2041579439382666E-2</v>
      </c>
    </row>
    <row r="1622" spans="1:41" x14ac:dyDescent="0.15">
      <c r="A1622" s="10">
        <v>43990</v>
      </c>
      <c r="B1622" s="9">
        <v>126.203003</v>
      </c>
      <c r="C1622">
        <v>79414000</v>
      </c>
      <c r="D1622" s="107">
        <f t="shared" si="151"/>
        <v>3.0427136507995778E-2</v>
      </c>
      <c r="H1622" s="90">
        <v>44265</v>
      </c>
      <c r="I1622" s="54">
        <v>310.01001000000002</v>
      </c>
      <c r="J1622" s="54">
        <v>1380200</v>
      </c>
      <c r="K1622" s="107">
        <f t="shared" si="155"/>
        <v>3.219244436655444E-2</v>
      </c>
      <c r="W1622" s="90">
        <v>43626</v>
      </c>
      <c r="X1622" s="54">
        <v>19.723037999999999</v>
      </c>
      <c r="Y1622" s="54">
        <v>309150</v>
      </c>
      <c r="Z1622" s="107">
        <f t="shared" si="152"/>
        <v>-3.9024413987337914E-2</v>
      </c>
      <c r="AE1622" s="90">
        <v>43626</v>
      </c>
      <c r="AF1622" s="54">
        <v>35.381256</v>
      </c>
      <c r="AG1622" s="54">
        <v>8884300</v>
      </c>
      <c r="AH1622" s="107">
        <f t="shared" si="153"/>
        <v>2.8858218034994998E-3</v>
      </c>
      <c r="AL1622" s="10">
        <v>43990</v>
      </c>
      <c r="AM1622">
        <v>3232.389893</v>
      </c>
      <c r="AN1622">
        <v>8498300000</v>
      </c>
      <c r="AO1622" s="107">
        <f t="shared" si="154"/>
        <v>-7.7991708409292926E-3</v>
      </c>
    </row>
    <row r="1623" spans="1:41" x14ac:dyDescent="0.15">
      <c r="A1623" s="10">
        <v>43991</v>
      </c>
      <c r="B1623" s="9">
        <v>130.04299900000001</v>
      </c>
      <c r="C1623">
        <v>103520000</v>
      </c>
      <c r="D1623" s="107">
        <f t="shared" si="151"/>
        <v>1.7913298046902115E-2</v>
      </c>
      <c r="H1623" s="90">
        <v>44266</v>
      </c>
      <c r="I1623" s="54">
        <v>319.98998999999998</v>
      </c>
      <c r="J1623" s="54">
        <v>1422700</v>
      </c>
      <c r="K1623" s="107">
        <f t="shared" si="155"/>
        <v>-1.165655213152117E-2</v>
      </c>
      <c r="W1623" s="90">
        <v>43627</v>
      </c>
      <c r="X1623" s="54">
        <v>18.953358000000001</v>
      </c>
      <c r="Y1623" s="54">
        <v>606180</v>
      </c>
      <c r="Z1623" s="107">
        <f t="shared" si="152"/>
        <v>-4.5685360873782943E-2</v>
      </c>
      <c r="AE1623" s="90">
        <v>43627</v>
      </c>
      <c r="AF1623" s="54">
        <v>35.483359999999998</v>
      </c>
      <c r="AG1623" s="54">
        <v>7350500</v>
      </c>
      <c r="AH1623" s="107">
        <f t="shared" si="153"/>
        <v>2.0664305747821077E-2</v>
      </c>
      <c r="AL1623" s="10">
        <v>43991</v>
      </c>
      <c r="AM1623">
        <v>3207.179932</v>
      </c>
      <c r="AN1623">
        <v>6410930000</v>
      </c>
      <c r="AO1623" s="107">
        <f t="shared" si="154"/>
        <v>-5.3130910523544461E-3</v>
      </c>
    </row>
    <row r="1624" spans="1:41" x14ac:dyDescent="0.15">
      <c r="A1624" s="10">
        <v>43992</v>
      </c>
      <c r="B1624" s="9">
        <v>132.37249800000001</v>
      </c>
      <c r="C1624">
        <v>98920000</v>
      </c>
      <c r="D1624" s="107">
        <f t="shared" si="151"/>
        <v>-3.3802300837444399E-2</v>
      </c>
      <c r="H1624" s="90">
        <v>44267</v>
      </c>
      <c r="I1624" s="54">
        <v>316.26001000000002</v>
      </c>
      <c r="J1624" s="54">
        <v>970800</v>
      </c>
      <c r="K1624" s="107">
        <f t="shared" si="155"/>
        <v>2.4568357535939889E-2</v>
      </c>
      <c r="W1624" s="90">
        <v>43628</v>
      </c>
      <c r="X1624" s="54">
        <v>18.087467</v>
      </c>
      <c r="Y1624" s="54">
        <v>545750</v>
      </c>
      <c r="Z1624" s="107">
        <f t="shared" si="152"/>
        <v>3.1914971842104789E-2</v>
      </c>
      <c r="AE1624" s="90">
        <v>43628</v>
      </c>
      <c r="AF1624" s="54">
        <v>36.216599000000002</v>
      </c>
      <c r="AG1624" s="54">
        <v>9266500</v>
      </c>
      <c r="AH1624" s="107">
        <f t="shared" si="153"/>
        <v>-5.1255503036051753E-4</v>
      </c>
      <c r="AL1624" s="10">
        <v>43992</v>
      </c>
      <c r="AM1624">
        <v>3190.139893</v>
      </c>
      <c r="AN1624">
        <v>6598870000</v>
      </c>
      <c r="AO1624" s="107">
        <f t="shared" si="154"/>
        <v>-5.8944059291132778E-2</v>
      </c>
    </row>
    <row r="1625" spans="1:41" x14ac:dyDescent="0.15">
      <c r="A1625" s="10">
        <v>43993</v>
      </c>
      <c r="B1625" s="9">
        <v>127.898003</v>
      </c>
      <c r="C1625">
        <v>116002000</v>
      </c>
      <c r="D1625" s="107">
        <f t="shared" si="151"/>
        <v>-5.0587498227006034E-3</v>
      </c>
      <c r="H1625" s="90">
        <v>44270</v>
      </c>
      <c r="I1625" s="54">
        <v>324.02999899999998</v>
      </c>
      <c r="J1625" s="54">
        <v>1261700</v>
      </c>
      <c r="K1625" s="107">
        <f t="shared" si="155"/>
        <v>-3.0429238127424152E-2</v>
      </c>
      <c r="W1625" s="90">
        <v>43629</v>
      </c>
      <c r="X1625" s="54">
        <v>18.664728</v>
      </c>
      <c r="Y1625" s="54">
        <v>541480</v>
      </c>
      <c r="Z1625" s="107">
        <f t="shared" si="152"/>
        <v>-2.0618569957194133E-2</v>
      </c>
      <c r="AE1625" s="90">
        <v>43629</v>
      </c>
      <c r="AF1625" s="54">
        <v>36.198036000000002</v>
      </c>
      <c r="AG1625" s="54">
        <v>9103300</v>
      </c>
      <c r="AH1625" s="107">
        <f t="shared" si="153"/>
        <v>-2.3076942627494601E-3</v>
      </c>
      <c r="AL1625" s="10">
        <v>43993</v>
      </c>
      <c r="AM1625">
        <v>3002.1000979999999</v>
      </c>
      <c r="AN1625">
        <v>7037320000</v>
      </c>
      <c r="AO1625" s="107">
        <f t="shared" si="154"/>
        <v>1.3060843982557913E-2</v>
      </c>
    </row>
    <row r="1626" spans="1:41" x14ac:dyDescent="0.15">
      <c r="A1626" s="10">
        <v>43994</v>
      </c>
      <c r="B1626" s="9">
        <v>127.25099899999999</v>
      </c>
      <c r="C1626">
        <v>108722000</v>
      </c>
      <c r="D1626" s="107">
        <f t="shared" si="151"/>
        <v>1.0868315462104983E-2</v>
      </c>
      <c r="H1626" s="90">
        <v>44271</v>
      </c>
      <c r="I1626" s="54">
        <v>314.17001299999998</v>
      </c>
      <c r="J1626" s="54">
        <v>1040100</v>
      </c>
      <c r="K1626" s="107">
        <f t="shared" si="155"/>
        <v>2.3840566222340431E-2</v>
      </c>
      <c r="W1626" s="90">
        <v>43630</v>
      </c>
      <c r="X1626" s="54">
        <v>18.279888</v>
      </c>
      <c r="Y1626" s="54">
        <v>279070</v>
      </c>
      <c r="Z1626" s="107">
        <f t="shared" si="152"/>
        <v>-1.5789429344424843E-2</v>
      </c>
      <c r="AE1626" s="90">
        <v>43630</v>
      </c>
      <c r="AF1626" s="54">
        <v>36.114502000000002</v>
      </c>
      <c r="AG1626" s="54">
        <v>7550100</v>
      </c>
      <c r="AH1626" s="107">
        <f t="shared" si="153"/>
        <v>2.5700202096099467E-3</v>
      </c>
      <c r="AL1626" s="10">
        <v>43994</v>
      </c>
      <c r="AM1626">
        <v>3041.3100589999999</v>
      </c>
      <c r="AN1626">
        <v>5845330000</v>
      </c>
      <c r="AO1626" s="107">
        <f t="shared" si="154"/>
        <v>8.3122169425606796E-3</v>
      </c>
    </row>
    <row r="1627" spans="1:41" x14ac:dyDescent="0.15">
      <c r="A1627" s="10">
        <v>43997</v>
      </c>
      <c r="B1627" s="9">
        <v>128.63400300000001</v>
      </c>
      <c r="C1627">
        <v>77302000</v>
      </c>
      <c r="D1627" s="107">
        <f t="shared" si="151"/>
        <v>1.655472853472495E-2</v>
      </c>
      <c r="H1627" s="90">
        <v>44272</v>
      </c>
      <c r="I1627" s="54">
        <v>321.66000400000001</v>
      </c>
      <c r="J1627" s="54">
        <v>727100</v>
      </c>
      <c r="K1627" s="107">
        <f t="shared" si="155"/>
        <v>1.3243825614078997E-2</v>
      </c>
      <c r="W1627" s="90">
        <v>43633</v>
      </c>
      <c r="X1627" s="54">
        <v>17.991258999999999</v>
      </c>
      <c r="Y1627" s="54">
        <v>488840</v>
      </c>
      <c r="Z1627" s="107">
        <f t="shared" si="152"/>
        <v>2.1390387409797151E-2</v>
      </c>
      <c r="AE1627" s="90">
        <v>43633</v>
      </c>
      <c r="AF1627" s="54">
        <v>36.207317000000003</v>
      </c>
      <c r="AG1627" s="54">
        <v>11564700</v>
      </c>
      <c r="AH1627" s="107">
        <f t="shared" si="153"/>
        <v>1.6918569249414261E-2</v>
      </c>
      <c r="AL1627" s="10">
        <v>43997</v>
      </c>
      <c r="AM1627">
        <v>3066.5900879999999</v>
      </c>
      <c r="AN1627">
        <v>5757480000</v>
      </c>
      <c r="AO1627" s="107">
        <f t="shared" si="154"/>
        <v>1.8962398081031173E-2</v>
      </c>
    </row>
    <row r="1628" spans="1:41" x14ac:dyDescent="0.15">
      <c r="A1628" s="10">
        <v>43998</v>
      </c>
      <c r="B1628" s="9">
        <v>130.76350400000001</v>
      </c>
      <c r="C1628">
        <v>71712000</v>
      </c>
      <c r="D1628" s="107">
        <f t="shared" si="151"/>
        <v>9.8306634548426253E-3</v>
      </c>
      <c r="H1628" s="90">
        <v>44273</v>
      </c>
      <c r="I1628" s="54">
        <v>325.92001299999998</v>
      </c>
      <c r="J1628" s="54">
        <v>2146500</v>
      </c>
      <c r="K1628" s="107">
        <f t="shared" si="155"/>
        <v>2.8964075918836096E-2</v>
      </c>
      <c r="W1628" s="90">
        <v>43634</v>
      </c>
      <c r="X1628" s="54">
        <v>18.376099</v>
      </c>
      <c r="Y1628" s="54">
        <v>415040</v>
      </c>
      <c r="Z1628" s="107">
        <f t="shared" si="152"/>
        <v>0</v>
      </c>
      <c r="AE1628" s="90">
        <v>43634</v>
      </c>
      <c r="AF1628" s="54">
        <v>36.819893</v>
      </c>
      <c r="AG1628" s="54">
        <v>9352800</v>
      </c>
      <c r="AH1628" s="107">
        <f t="shared" si="153"/>
        <v>1.1595796869914743E-2</v>
      </c>
      <c r="AL1628" s="10">
        <v>43998</v>
      </c>
      <c r="AM1628">
        <v>3124.73999</v>
      </c>
      <c r="AN1628">
        <v>5845810000</v>
      </c>
      <c r="AO1628" s="107">
        <f t="shared" si="154"/>
        <v>-3.600299556444031E-3</v>
      </c>
    </row>
    <row r="1629" spans="1:41" x14ac:dyDescent="0.15">
      <c r="A1629" s="10">
        <v>43999</v>
      </c>
      <c r="B1629" s="9">
        <v>132.04899599999999</v>
      </c>
      <c r="C1629">
        <v>59186000</v>
      </c>
      <c r="D1629" s="107">
        <f t="shared" si="151"/>
        <v>4.9224834696963704E-3</v>
      </c>
      <c r="H1629" s="90">
        <v>44274</v>
      </c>
      <c r="I1629" s="54">
        <v>335.35998499999999</v>
      </c>
      <c r="J1629" s="54">
        <v>1637300</v>
      </c>
      <c r="K1629" s="107">
        <f t="shared" si="155"/>
        <v>3.0146757073596708E-2</v>
      </c>
      <c r="W1629" s="90">
        <v>43635</v>
      </c>
      <c r="X1629" s="54">
        <v>18.376099</v>
      </c>
      <c r="Y1629" s="54">
        <v>342030</v>
      </c>
      <c r="Z1629" s="107">
        <f t="shared" si="152"/>
        <v>2.6177917304428977E-2</v>
      </c>
      <c r="AE1629" s="90">
        <v>43635</v>
      </c>
      <c r="AF1629" s="54">
        <v>37.246848999999997</v>
      </c>
      <c r="AG1629" s="54">
        <v>6520000</v>
      </c>
      <c r="AH1629" s="107">
        <f t="shared" si="153"/>
        <v>-5.2330869652893464E-3</v>
      </c>
      <c r="AL1629" s="10">
        <v>43999</v>
      </c>
      <c r="AM1629">
        <v>3113.48999</v>
      </c>
      <c r="AN1629">
        <v>4560450000</v>
      </c>
      <c r="AO1629" s="107">
        <f t="shared" si="154"/>
        <v>5.9421999297959438E-4</v>
      </c>
    </row>
    <row r="1630" spans="1:41" x14ac:dyDescent="0.15">
      <c r="A1630" s="10">
        <v>44000</v>
      </c>
      <c r="B1630" s="9">
        <v>132.699005</v>
      </c>
      <c r="C1630">
        <v>49756000</v>
      </c>
      <c r="D1630" s="107">
        <f t="shared" si="151"/>
        <v>7.9239403490629634E-3</v>
      </c>
      <c r="H1630" s="90">
        <v>44277</v>
      </c>
      <c r="I1630" s="54">
        <v>345.47000100000002</v>
      </c>
      <c r="J1630" s="54">
        <v>1482800</v>
      </c>
      <c r="K1630" s="107">
        <f t="shared" si="155"/>
        <v>-2.7614577162663689E-2</v>
      </c>
      <c r="W1630" s="90">
        <v>43636</v>
      </c>
      <c r="X1630" s="54">
        <v>18.857147000000001</v>
      </c>
      <c r="Y1630" s="54">
        <v>325990</v>
      </c>
      <c r="Z1630" s="107">
        <f t="shared" si="152"/>
        <v>2.5510274698500091E-2</v>
      </c>
      <c r="AE1630" s="90">
        <v>43636</v>
      </c>
      <c r="AF1630" s="54">
        <v>37.051932999999998</v>
      </c>
      <c r="AG1630" s="54">
        <v>11852200</v>
      </c>
      <c r="AH1630" s="107">
        <f t="shared" si="153"/>
        <v>3.2564832717365544E-3</v>
      </c>
      <c r="AL1630" s="10">
        <v>44000</v>
      </c>
      <c r="AM1630">
        <v>3115.3400879999999</v>
      </c>
      <c r="AN1630">
        <v>4448690000</v>
      </c>
      <c r="AO1630" s="107">
        <f t="shared" si="154"/>
        <v>-5.6494949196056465E-3</v>
      </c>
    </row>
    <row r="1631" spans="1:41" x14ac:dyDescent="0.15">
      <c r="A1631" s="10">
        <v>44001</v>
      </c>
      <c r="B1631" s="9">
        <v>133.75050400000001</v>
      </c>
      <c r="C1631">
        <v>115540000</v>
      </c>
      <c r="D1631" s="107">
        <f t="shared" si="151"/>
        <v>1.4508281778138121E-2</v>
      </c>
      <c r="H1631" s="90">
        <v>44278</v>
      </c>
      <c r="I1631" s="54">
        <v>335.92999300000002</v>
      </c>
      <c r="J1631" s="54">
        <v>1561500</v>
      </c>
      <c r="K1631" s="107">
        <f t="shared" si="155"/>
        <v>-2.7535499040718281E-2</v>
      </c>
      <c r="W1631" s="90">
        <v>43637</v>
      </c>
      <c r="X1631" s="54">
        <v>19.338197999999998</v>
      </c>
      <c r="Y1631" s="54">
        <v>1248520</v>
      </c>
      <c r="Z1631" s="107">
        <f t="shared" si="152"/>
        <v>-6.4676708760557644E-2</v>
      </c>
      <c r="AE1631" s="90">
        <v>43637</v>
      </c>
      <c r="AF1631" s="54">
        <v>37.172592000000002</v>
      </c>
      <c r="AG1631" s="54">
        <v>20769600</v>
      </c>
      <c r="AH1631" s="107">
        <f t="shared" si="153"/>
        <v>-8.489426833619973E-3</v>
      </c>
      <c r="AL1631" s="10">
        <v>44001</v>
      </c>
      <c r="AM1631">
        <v>3097.73999</v>
      </c>
      <c r="AN1631">
        <v>8346650000</v>
      </c>
      <c r="AO1631" s="107">
        <f t="shared" si="154"/>
        <v>6.4950954776550329E-3</v>
      </c>
    </row>
    <row r="1632" spans="1:41" x14ac:dyDescent="0.15">
      <c r="A1632" s="10">
        <v>44004</v>
      </c>
      <c r="B1632" s="9">
        <v>135.69099399999999</v>
      </c>
      <c r="C1632">
        <v>64176000</v>
      </c>
      <c r="D1632" s="107">
        <f t="shared" si="151"/>
        <v>1.86417014529352E-2</v>
      </c>
      <c r="H1632" s="90">
        <v>44279</v>
      </c>
      <c r="I1632" s="54">
        <v>326.67999300000002</v>
      </c>
      <c r="J1632" s="54">
        <v>1340400</v>
      </c>
      <c r="K1632" s="107">
        <f t="shared" si="155"/>
        <v>7.2242440632106497E-3</v>
      </c>
      <c r="W1632" s="90">
        <v>43640</v>
      </c>
      <c r="X1632" s="54">
        <v>18.087467</v>
      </c>
      <c r="Y1632" s="54">
        <v>397390</v>
      </c>
      <c r="Z1632" s="107">
        <f t="shared" si="152"/>
        <v>-2.659565322220081E-2</v>
      </c>
      <c r="AE1632" s="90">
        <v>43640</v>
      </c>
      <c r="AF1632" s="54">
        <v>36.857017999999997</v>
      </c>
      <c r="AG1632" s="54">
        <v>7365600</v>
      </c>
      <c r="AH1632" s="107">
        <f t="shared" si="153"/>
        <v>-1.7375768164423766E-2</v>
      </c>
      <c r="AL1632" s="10">
        <v>44004</v>
      </c>
      <c r="AM1632">
        <v>3117.860107</v>
      </c>
      <c r="AN1632">
        <v>4686690000</v>
      </c>
      <c r="AO1632" s="107">
        <f t="shared" si="154"/>
        <v>4.3074196850103608E-3</v>
      </c>
    </row>
    <row r="1633" spans="1:41" x14ac:dyDescent="0.15">
      <c r="A1633" s="10">
        <v>44005</v>
      </c>
      <c r="B1633" s="9">
        <v>138.220505</v>
      </c>
      <c r="C1633">
        <v>84634000</v>
      </c>
      <c r="D1633" s="107">
        <f t="shared" si="151"/>
        <v>-1.085587120376974E-2</v>
      </c>
      <c r="H1633" s="90">
        <v>44280</v>
      </c>
      <c r="I1633" s="54">
        <v>329.040009</v>
      </c>
      <c r="J1633" s="54">
        <v>1451100</v>
      </c>
      <c r="K1633" s="107">
        <f t="shared" si="155"/>
        <v>4.4493020907983238E-2</v>
      </c>
      <c r="W1633" s="90">
        <v>43641</v>
      </c>
      <c r="X1633" s="54">
        <v>17.606418999999999</v>
      </c>
      <c r="Y1633" s="54">
        <v>506390</v>
      </c>
      <c r="Z1633" s="107">
        <f t="shared" si="152"/>
        <v>1.6393396067650112E-2</v>
      </c>
      <c r="AE1633" s="90">
        <v>43641</v>
      </c>
      <c r="AF1633" s="54">
        <v>36.216599000000002</v>
      </c>
      <c r="AG1633" s="54">
        <v>7834000</v>
      </c>
      <c r="AH1633" s="107">
        <f t="shared" si="153"/>
        <v>4.6129124382991993E-3</v>
      </c>
      <c r="AL1633" s="10">
        <v>44005</v>
      </c>
      <c r="AM1633">
        <v>3131.290039</v>
      </c>
      <c r="AN1633">
        <v>4711850000</v>
      </c>
      <c r="AO1633" s="107">
        <f t="shared" si="154"/>
        <v>-2.5855145959540415E-2</v>
      </c>
    </row>
    <row r="1634" spans="1:41" x14ac:dyDescent="0.15">
      <c r="A1634" s="10">
        <v>44006</v>
      </c>
      <c r="B1634" s="9">
        <v>136.720001</v>
      </c>
      <c r="C1634">
        <v>90532000</v>
      </c>
      <c r="D1634" s="107">
        <f t="shared" si="151"/>
        <v>7.3800686996776665E-3</v>
      </c>
      <c r="H1634" s="90">
        <v>44281</v>
      </c>
      <c r="I1634" s="54">
        <v>343.67999300000002</v>
      </c>
      <c r="J1634" s="54">
        <v>1540700</v>
      </c>
      <c r="K1634" s="107">
        <f t="shared" si="155"/>
        <v>-3.2122841669168678E-2</v>
      </c>
      <c r="W1634" s="90">
        <v>43642</v>
      </c>
      <c r="X1634" s="54">
        <v>17.895047999999999</v>
      </c>
      <c r="Y1634" s="54">
        <v>464250</v>
      </c>
      <c r="Z1634" s="107">
        <f t="shared" si="152"/>
        <v>4.8387073340065978E-2</v>
      </c>
      <c r="AE1634" s="90">
        <v>43642</v>
      </c>
      <c r="AF1634" s="54">
        <v>36.383662999999999</v>
      </c>
      <c r="AG1634" s="54">
        <v>4739400</v>
      </c>
      <c r="AH1634" s="107">
        <f t="shared" si="153"/>
        <v>2.2959205619290657E-3</v>
      </c>
      <c r="AL1634" s="10">
        <v>44006</v>
      </c>
      <c r="AM1634">
        <v>3050.330078</v>
      </c>
      <c r="AN1634">
        <v>5597680000</v>
      </c>
      <c r="AO1634" s="107">
        <f t="shared" si="154"/>
        <v>1.0959447386073906E-2</v>
      </c>
    </row>
    <row r="1635" spans="1:41" x14ac:dyDescent="0.15">
      <c r="A1635" s="10">
        <v>44007</v>
      </c>
      <c r="B1635" s="9">
        <v>137.729004</v>
      </c>
      <c r="C1635">
        <v>59374000</v>
      </c>
      <c r="D1635" s="107">
        <f t="shared" si="151"/>
        <v>-2.2402761294926687E-2</v>
      </c>
      <c r="H1635" s="90">
        <v>44284</v>
      </c>
      <c r="I1635" s="54">
        <v>332.64001500000001</v>
      </c>
      <c r="J1635" s="54">
        <v>1369200</v>
      </c>
      <c r="K1635" s="107">
        <f t="shared" si="155"/>
        <v>-4.6957748002746991E-2</v>
      </c>
      <c r="W1635" s="90">
        <v>43643</v>
      </c>
      <c r="X1635" s="54">
        <v>18.760936999999998</v>
      </c>
      <c r="Y1635" s="54">
        <v>545700</v>
      </c>
      <c r="Z1635" s="107">
        <f t="shared" si="152"/>
        <v>5.6410242196325289E-2</v>
      </c>
      <c r="AE1635" s="90">
        <v>43643</v>
      </c>
      <c r="AF1635" s="54">
        <v>36.467196999999999</v>
      </c>
      <c r="AG1635" s="54">
        <v>8254200</v>
      </c>
      <c r="AH1635" s="107">
        <f t="shared" si="153"/>
        <v>5.3449679721750964E-3</v>
      </c>
      <c r="AL1635" s="10">
        <v>44007</v>
      </c>
      <c r="AM1635">
        <v>3083.76001</v>
      </c>
      <c r="AN1635">
        <v>4847690000</v>
      </c>
      <c r="AO1635" s="107">
        <f t="shared" si="154"/>
        <v>-2.4226905063212123E-2</v>
      </c>
    </row>
    <row r="1636" spans="1:41" x14ac:dyDescent="0.15">
      <c r="A1636" s="10">
        <v>44008</v>
      </c>
      <c r="B1636" s="9">
        <v>134.643494</v>
      </c>
      <c r="C1636">
        <v>130016000</v>
      </c>
      <c r="D1636" s="107">
        <f t="shared" si="151"/>
        <v>-4.6381520669687148E-3</v>
      </c>
      <c r="H1636" s="90">
        <v>44285</v>
      </c>
      <c r="I1636" s="54">
        <v>317.01998900000001</v>
      </c>
      <c r="J1636" s="54">
        <v>1389000</v>
      </c>
      <c r="K1636" s="107">
        <f t="shared" si="155"/>
        <v>-7.1603970688423058E-3</v>
      </c>
      <c r="W1636" s="90">
        <v>43644</v>
      </c>
      <c r="X1636" s="54">
        <v>19.819246</v>
      </c>
      <c r="Y1636" s="54">
        <v>804130</v>
      </c>
      <c r="Z1636" s="107">
        <f t="shared" si="152"/>
        <v>-2.4271760893426531E-2</v>
      </c>
      <c r="AE1636" s="90">
        <v>43644</v>
      </c>
      <c r="AF1636" s="54">
        <v>36.662112999999998</v>
      </c>
      <c r="AG1636" s="54">
        <v>14763400</v>
      </c>
      <c r="AH1636" s="107">
        <f t="shared" si="153"/>
        <v>9.8734352818126148E-3</v>
      </c>
      <c r="AL1636" s="10">
        <v>44008</v>
      </c>
      <c r="AM1636">
        <v>3009.0500489999999</v>
      </c>
      <c r="AN1636">
        <v>8107850000</v>
      </c>
      <c r="AO1636" s="107">
        <f t="shared" si="154"/>
        <v>1.468567829727041E-2</v>
      </c>
    </row>
    <row r="1637" spans="1:41" x14ac:dyDescent="0.15">
      <c r="A1637" s="10">
        <v>44011</v>
      </c>
      <c r="B1637" s="9">
        <v>134.01899700000001</v>
      </c>
      <c r="C1637">
        <v>84468000</v>
      </c>
      <c r="D1637" s="107">
        <f t="shared" si="151"/>
        <v>2.9264485541553364E-2</v>
      </c>
      <c r="H1637" s="90">
        <v>44286</v>
      </c>
      <c r="I1637" s="54">
        <v>314.75</v>
      </c>
      <c r="J1637" s="54">
        <v>1700400</v>
      </c>
      <c r="K1637" s="107">
        <f t="shared" si="155"/>
        <v>7.3868149324860966E-2</v>
      </c>
      <c r="W1637" s="90">
        <v>43647</v>
      </c>
      <c r="X1637" s="54">
        <v>19.338197999999998</v>
      </c>
      <c r="Y1637" s="54">
        <v>581280</v>
      </c>
      <c r="Z1637" s="107">
        <f t="shared" si="152"/>
        <v>-9.950306641808071E-3</v>
      </c>
      <c r="AE1637" s="90">
        <v>43647</v>
      </c>
      <c r="AF1637" s="54">
        <v>37.024093999999998</v>
      </c>
      <c r="AG1637" s="54">
        <v>4879400</v>
      </c>
      <c r="AH1637" s="107">
        <f t="shared" si="153"/>
        <v>4.7629794803352166E-3</v>
      </c>
      <c r="AL1637" s="10">
        <v>44011</v>
      </c>
      <c r="AM1637">
        <v>3053.23999</v>
      </c>
      <c r="AN1637">
        <v>4473970000</v>
      </c>
      <c r="AO1637" s="107">
        <f t="shared" si="154"/>
        <v>1.5409875789030192E-2</v>
      </c>
    </row>
    <row r="1638" spans="1:41" x14ac:dyDescent="0.15">
      <c r="A1638" s="10">
        <v>44012</v>
      </c>
      <c r="B1638" s="9">
        <v>137.94099399999999</v>
      </c>
      <c r="C1638">
        <v>75394000</v>
      </c>
      <c r="D1638" s="107">
        <f t="shared" si="151"/>
        <v>4.3453391382695328E-2</v>
      </c>
      <c r="H1638" s="90">
        <v>44287</v>
      </c>
      <c r="I1638" s="54">
        <v>338</v>
      </c>
      <c r="J1638" s="54">
        <v>2076700</v>
      </c>
      <c r="K1638" s="107">
        <f t="shared" si="155"/>
        <v>-4.2218902366863986E-2</v>
      </c>
      <c r="W1638" s="90">
        <v>43648</v>
      </c>
      <c r="X1638" s="54">
        <v>19.145776999999999</v>
      </c>
      <c r="Y1638" s="54">
        <v>415850</v>
      </c>
      <c r="Z1638" s="107">
        <f t="shared" si="152"/>
        <v>6.5326677522672627E-2</v>
      </c>
      <c r="AE1638" s="90">
        <v>43648</v>
      </c>
      <c r="AF1638" s="54">
        <v>37.200439000000003</v>
      </c>
      <c r="AG1638" s="54">
        <v>6368100</v>
      </c>
      <c r="AH1638" s="107">
        <f t="shared" si="153"/>
        <v>-4.491022269925371E-3</v>
      </c>
      <c r="AL1638" s="10">
        <v>44012</v>
      </c>
      <c r="AM1638">
        <v>3100.290039</v>
      </c>
      <c r="AN1638">
        <v>4705850000</v>
      </c>
      <c r="AO1638" s="107">
        <f t="shared" si="154"/>
        <v>5.0221327050492537E-3</v>
      </c>
    </row>
    <row r="1639" spans="1:41" x14ac:dyDescent="0.15">
      <c r="A1639" s="10">
        <v>44013</v>
      </c>
      <c r="B1639" s="9">
        <v>143.93499800000001</v>
      </c>
      <c r="C1639">
        <v>127268000</v>
      </c>
      <c r="D1639" s="107">
        <f t="shared" si="151"/>
        <v>4.0296036965239423E-3</v>
      </c>
      <c r="H1639" s="90">
        <v>44291</v>
      </c>
      <c r="I1639" s="54">
        <v>323.73001099999999</v>
      </c>
      <c r="J1639" s="54">
        <v>1557600</v>
      </c>
      <c r="K1639" s="107">
        <f t="shared" si="155"/>
        <v>4.7632232033007371E-2</v>
      </c>
      <c r="W1639" s="90">
        <v>43649</v>
      </c>
      <c r="X1639" s="54">
        <v>20.396507</v>
      </c>
      <c r="Y1639" s="54">
        <v>314190</v>
      </c>
      <c r="Z1639" s="107">
        <f t="shared" si="152"/>
        <v>2.3584871664545259E-2</v>
      </c>
      <c r="AE1639" s="90">
        <v>43649</v>
      </c>
      <c r="AF1639" s="54">
        <v>37.033371000000002</v>
      </c>
      <c r="AG1639" s="54">
        <v>3419500</v>
      </c>
      <c r="AH1639" s="107">
        <f t="shared" si="153"/>
        <v>-2.5064690978308102E-3</v>
      </c>
      <c r="AL1639" s="10">
        <v>44013</v>
      </c>
      <c r="AM1639">
        <v>3115.860107</v>
      </c>
      <c r="AN1639">
        <v>4449230000</v>
      </c>
      <c r="AO1639" s="107">
        <f t="shared" si="154"/>
        <v>4.541251055594886E-3</v>
      </c>
    </row>
    <row r="1640" spans="1:41" x14ac:dyDescent="0.15">
      <c r="A1640" s="10">
        <v>44014</v>
      </c>
      <c r="B1640" s="9">
        <v>144.51499899999999</v>
      </c>
      <c r="C1640">
        <v>131868000</v>
      </c>
      <c r="D1640" s="107">
        <f t="shared" si="151"/>
        <v>5.76895551166976E-2</v>
      </c>
      <c r="H1640" s="90">
        <v>44292</v>
      </c>
      <c r="I1640" s="54">
        <v>339.14999399999999</v>
      </c>
      <c r="J1640" s="54">
        <v>1419600</v>
      </c>
      <c r="K1640" s="107">
        <f t="shared" si="155"/>
        <v>-3.9009232593411158E-2</v>
      </c>
      <c r="W1640" s="90">
        <v>43651</v>
      </c>
      <c r="X1640" s="54">
        <v>20.877555999999998</v>
      </c>
      <c r="Y1640" s="54">
        <v>379610</v>
      </c>
      <c r="Z1640" s="107">
        <f t="shared" si="152"/>
        <v>1.3824846164943949E-2</v>
      </c>
      <c r="AE1640" s="90">
        <v>43651</v>
      </c>
      <c r="AF1640" s="54">
        <v>36.940548</v>
      </c>
      <c r="AG1640" s="54">
        <v>3862400</v>
      </c>
      <c r="AH1640" s="107">
        <f t="shared" si="153"/>
        <v>-6.5322799217814032E-3</v>
      </c>
      <c r="AL1640" s="10">
        <v>44014</v>
      </c>
      <c r="AM1640">
        <v>3130.01001</v>
      </c>
      <c r="AN1640">
        <v>4197720000</v>
      </c>
      <c r="AO1640" s="107">
        <f t="shared" si="154"/>
        <v>1.5881725886237597E-2</v>
      </c>
    </row>
    <row r="1641" spans="1:41" x14ac:dyDescent="0.15">
      <c r="A1641" s="10">
        <v>44018</v>
      </c>
      <c r="B1641" s="9">
        <v>152.85200499999999</v>
      </c>
      <c r="C1641">
        <v>137612000</v>
      </c>
      <c r="D1641" s="107">
        <f t="shared" si="151"/>
        <v>-1.8619369762274185E-2</v>
      </c>
      <c r="H1641" s="90">
        <v>44293</v>
      </c>
      <c r="I1641" s="54">
        <v>325.92001299999998</v>
      </c>
      <c r="J1641" s="54">
        <v>1086500</v>
      </c>
      <c r="K1641" s="107">
        <f t="shared" si="155"/>
        <v>1.9329859317353648E-2</v>
      </c>
      <c r="W1641" s="90">
        <v>43654</v>
      </c>
      <c r="X1641" s="54">
        <v>21.166184999999999</v>
      </c>
      <c r="Y1641" s="54">
        <v>605290</v>
      </c>
      <c r="Z1641" s="107">
        <f t="shared" si="152"/>
        <v>-3.636356764338966E-2</v>
      </c>
      <c r="AE1641" s="90">
        <v>43654</v>
      </c>
      <c r="AF1641" s="54">
        <v>36.699241999999998</v>
      </c>
      <c r="AG1641" s="54">
        <v>5477000</v>
      </c>
      <c r="AH1641" s="107">
        <f t="shared" si="153"/>
        <v>1.0116203489979547E-2</v>
      </c>
      <c r="AL1641" s="10">
        <v>44018</v>
      </c>
      <c r="AM1641">
        <v>3179.719971</v>
      </c>
      <c r="AN1641">
        <v>4759160000</v>
      </c>
      <c r="AO1641" s="107">
        <f t="shared" si="154"/>
        <v>-1.0818532233573208E-2</v>
      </c>
    </row>
    <row r="1642" spans="1:41" x14ac:dyDescent="0.15">
      <c r="A1642" s="10">
        <v>44019</v>
      </c>
      <c r="B1642" s="9">
        <v>150.00599700000001</v>
      </c>
      <c r="C1642">
        <v>105150000</v>
      </c>
      <c r="D1642" s="107">
        <f t="shared" si="151"/>
        <v>2.6995580716682843E-2</v>
      </c>
      <c r="H1642" s="90">
        <v>44294</v>
      </c>
      <c r="I1642" s="54">
        <v>332.22000100000002</v>
      </c>
      <c r="J1642" s="54">
        <v>1169000</v>
      </c>
      <c r="K1642" s="107">
        <f t="shared" si="155"/>
        <v>-1.4237586496184673E-2</v>
      </c>
      <c r="W1642" s="90">
        <v>43655</v>
      </c>
      <c r="X1642" s="54">
        <v>20.396507</v>
      </c>
      <c r="Y1642" s="54">
        <v>411250</v>
      </c>
      <c r="Z1642" s="107">
        <f t="shared" si="152"/>
        <v>-9.433919249016598E-3</v>
      </c>
      <c r="AE1642" s="90">
        <v>43655</v>
      </c>
      <c r="AF1642" s="54">
        <v>37.070498999999998</v>
      </c>
      <c r="AG1642" s="54">
        <v>5962900</v>
      </c>
      <c r="AH1642" s="107">
        <f t="shared" si="153"/>
        <v>1.7527684210563166E-3</v>
      </c>
      <c r="AL1642" s="10">
        <v>44019</v>
      </c>
      <c r="AM1642">
        <v>3145.320068</v>
      </c>
      <c r="AN1642">
        <v>4571330000</v>
      </c>
      <c r="AO1642" s="107">
        <f t="shared" si="154"/>
        <v>7.8274619014067071E-3</v>
      </c>
    </row>
    <row r="1643" spans="1:41" x14ac:dyDescent="0.15">
      <c r="A1643" s="10">
        <v>44020</v>
      </c>
      <c r="B1643" s="9">
        <v>154.05549600000001</v>
      </c>
      <c r="C1643">
        <v>100752000</v>
      </c>
      <c r="D1643" s="107">
        <f t="shared" si="151"/>
        <v>3.2949191244692644E-2</v>
      </c>
      <c r="H1643" s="90">
        <v>44295</v>
      </c>
      <c r="I1643" s="54">
        <v>327.48998999999998</v>
      </c>
      <c r="J1643" s="54">
        <v>770200</v>
      </c>
      <c r="K1643" s="107">
        <f t="shared" si="155"/>
        <v>-2.2962500319475221E-2</v>
      </c>
      <c r="W1643" s="90">
        <v>43656</v>
      </c>
      <c r="X1643" s="54">
        <v>20.204087999999999</v>
      </c>
      <c r="Y1643" s="54">
        <v>400780</v>
      </c>
      <c r="Z1643" s="107">
        <f t="shared" si="152"/>
        <v>-4.7620065800544342E-3</v>
      </c>
      <c r="AE1643" s="90">
        <v>43656</v>
      </c>
      <c r="AF1643" s="54">
        <v>37.135475</v>
      </c>
      <c r="AG1643" s="54">
        <v>5443700</v>
      </c>
      <c r="AH1643" s="107">
        <f t="shared" si="153"/>
        <v>-1.0247721350002847E-2</v>
      </c>
      <c r="AL1643" s="10">
        <v>44020</v>
      </c>
      <c r="AM1643">
        <v>3169.9399410000001</v>
      </c>
      <c r="AN1643">
        <v>4937310000</v>
      </c>
      <c r="AO1643" s="107">
        <f t="shared" si="154"/>
        <v>-5.6436059777070779E-3</v>
      </c>
    </row>
    <row r="1644" spans="1:41" x14ac:dyDescent="0.15">
      <c r="A1644" s="10">
        <v>44021</v>
      </c>
      <c r="B1644" s="9">
        <v>159.13149999999999</v>
      </c>
      <c r="C1644">
        <v>127774000</v>
      </c>
      <c r="D1644" s="107">
        <f t="shared" si="151"/>
        <v>5.4577503511248349E-3</v>
      </c>
      <c r="H1644" s="90">
        <v>44298</v>
      </c>
      <c r="I1644" s="54">
        <v>319.97000100000002</v>
      </c>
      <c r="J1644" s="54">
        <v>1086600</v>
      </c>
      <c r="K1644" s="107">
        <f t="shared" si="155"/>
        <v>-5.2504672148937503E-3</v>
      </c>
      <c r="W1644" s="90">
        <v>43657</v>
      </c>
      <c r="X1644" s="54">
        <v>20.107876000000001</v>
      </c>
      <c r="Y1644" s="54">
        <v>264280</v>
      </c>
      <c r="Z1644" s="107">
        <f t="shared" si="152"/>
        <v>3.3492896017460971E-2</v>
      </c>
      <c r="AE1644" s="90">
        <v>43657</v>
      </c>
      <c r="AF1644" s="54">
        <v>36.754921000000003</v>
      </c>
      <c r="AG1644" s="54">
        <v>5831200</v>
      </c>
      <c r="AH1644" s="107">
        <f t="shared" si="153"/>
        <v>1.1616294862938137E-2</v>
      </c>
      <c r="AL1644" s="10">
        <v>44021</v>
      </c>
      <c r="AM1644">
        <v>3152.0500489999999</v>
      </c>
      <c r="AN1644">
        <v>4843650000</v>
      </c>
      <c r="AO1644" s="107">
        <f t="shared" si="154"/>
        <v>1.0466201198317426E-2</v>
      </c>
    </row>
    <row r="1645" spans="1:41" x14ac:dyDescent="0.15">
      <c r="A1645" s="10">
        <v>44022</v>
      </c>
      <c r="B1645" s="9">
        <v>160</v>
      </c>
      <c r="C1645">
        <v>109720000</v>
      </c>
      <c r="D1645" s="107">
        <f t="shared" si="151"/>
        <v>-3.0000018750000024E-2</v>
      </c>
      <c r="H1645" s="90">
        <v>44299</v>
      </c>
      <c r="I1645" s="54">
        <v>318.290009</v>
      </c>
      <c r="J1645" s="54">
        <v>712100</v>
      </c>
      <c r="K1645" s="107">
        <f t="shared" si="155"/>
        <v>1.5614693705324756E-2</v>
      </c>
      <c r="W1645" s="90">
        <v>43658</v>
      </c>
      <c r="X1645" s="54">
        <v>20.781347</v>
      </c>
      <c r="Y1645" s="54">
        <v>304220</v>
      </c>
      <c r="Z1645" s="107">
        <f t="shared" si="152"/>
        <v>-4.6296325257453308E-3</v>
      </c>
      <c r="AE1645" s="90">
        <v>43658</v>
      </c>
      <c r="AF1645" s="54">
        <v>37.181877</v>
      </c>
      <c r="AG1645" s="54">
        <v>5286700</v>
      </c>
      <c r="AH1645" s="107">
        <f t="shared" si="153"/>
        <v>5.2421237367872298E-3</v>
      </c>
      <c r="AL1645" s="10">
        <v>44022</v>
      </c>
      <c r="AM1645">
        <v>3185.040039</v>
      </c>
      <c r="AN1645">
        <v>4524190000</v>
      </c>
      <c r="AO1645" s="107">
        <f t="shared" si="154"/>
        <v>-9.3625410151397803E-3</v>
      </c>
    </row>
    <row r="1646" spans="1:41" x14ac:dyDescent="0.15">
      <c r="A1646" s="10">
        <v>44025</v>
      </c>
      <c r="B1646" s="9">
        <v>155.199997</v>
      </c>
      <c r="C1646">
        <v>154408000</v>
      </c>
      <c r="D1646" s="107">
        <f t="shared" si="151"/>
        <v>-6.4432990936205137E-3</v>
      </c>
      <c r="H1646" s="90">
        <v>44300</v>
      </c>
      <c r="I1646" s="54">
        <v>323.26001000000002</v>
      </c>
      <c r="J1646" s="54">
        <v>1165400</v>
      </c>
      <c r="K1646" s="107">
        <f t="shared" si="155"/>
        <v>-6.6201043550051519E-3</v>
      </c>
      <c r="W1646" s="90">
        <v>43661</v>
      </c>
      <c r="X1646" s="54">
        <v>20.685137000000001</v>
      </c>
      <c r="Y1646" s="54">
        <v>238660</v>
      </c>
      <c r="Z1646" s="107">
        <f t="shared" si="152"/>
        <v>-4.651214057707298E-3</v>
      </c>
      <c r="AE1646" s="90">
        <v>43661</v>
      </c>
      <c r="AF1646" s="54">
        <v>37.376789000000002</v>
      </c>
      <c r="AG1646" s="54">
        <v>5660400</v>
      </c>
      <c r="AH1646" s="107">
        <f t="shared" si="153"/>
        <v>-8.6913833074319102E-3</v>
      </c>
      <c r="AL1646" s="10">
        <v>44025</v>
      </c>
      <c r="AM1646">
        <v>3155.219971</v>
      </c>
      <c r="AN1646">
        <v>4902440000</v>
      </c>
      <c r="AO1646" s="107">
        <f t="shared" si="154"/>
        <v>1.3406370835879811E-2</v>
      </c>
    </row>
    <row r="1647" spans="1:41" x14ac:dyDescent="0.15">
      <c r="A1647" s="10">
        <v>44026</v>
      </c>
      <c r="B1647" s="9">
        <v>154.199997</v>
      </c>
      <c r="C1647">
        <v>144638000</v>
      </c>
      <c r="D1647" s="107">
        <f t="shared" si="151"/>
        <v>-2.4361219669803202E-2</v>
      </c>
      <c r="H1647" s="90">
        <v>44301</v>
      </c>
      <c r="I1647" s="54">
        <v>321.11999500000002</v>
      </c>
      <c r="J1647" s="54">
        <v>991900</v>
      </c>
      <c r="K1647" s="107">
        <f t="shared" si="155"/>
        <v>1.6193946440488105E-3</v>
      </c>
      <c r="W1647" s="90">
        <v>43662</v>
      </c>
      <c r="X1647" s="54">
        <v>20.588926000000001</v>
      </c>
      <c r="Y1647" s="54">
        <v>310400</v>
      </c>
      <c r="Z1647" s="107">
        <f t="shared" si="152"/>
        <v>-5.6074707345103891E-2</v>
      </c>
      <c r="AE1647" s="90">
        <v>43662</v>
      </c>
      <c r="AF1647" s="54">
        <v>37.051932999999998</v>
      </c>
      <c r="AG1647" s="54">
        <v>7612000</v>
      </c>
      <c r="AH1647" s="107">
        <f t="shared" si="153"/>
        <v>-2.2294572323662498E-2</v>
      </c>
      <c r="AL1647" s="10">
        <v>44026</v>
      </c>
      <c r="AM1647">
        <v>3197.5200199999999</v>
      </c>
      <c r="AN1647">
        <v>4507140000</v>
      </c>
      <c r="AO1647" s="107">
        <f t="shared" si="154"/>
        <v>9.0820507200453093E-3</v>
      </c>
    </row>
    <row r="1648" spans="1:41" x14ac:dyDescent="0.15">
      <c r="A1648" s="10">
        <v>44027</v>
      </c>
      <c r="B1648" s="9">
        <v>150.44349700000001</v>
      </c>
      <c r="C1648">
        <v>115778000</v>
      </c>
      <c r="D1648" s="107">
        <f t="shared" si="151"/>
        <v>-2.9811989813026685E-3</v>
      </c>
      <c r="H1648" s="90">
        <v>44302</v>
      </c>
      <c r="I1648" s="54">
        <v>321.64001500000001</v>
      </c>
      <c r="J1648" s="54">
        <v>1458500</v>
      </c>
      <c r="K1648" s="107">
        <f t="shared" si="155"/>
        <v>-1.961829282964056E-2</v>
      </c>
      <c r="W1648" s="90">
        <v>43663</v>
      </c>
      <c r="X1648" s="54">
        <v>19.434408000000001</v>
      </c>
      <c r="Y1648" s="54">
        <v>290420</v>
      </c>
      <c r="Z1648" s="107">
        <f t="shared" si="152"/>
        <v>-1.4851545773866714E-2</v>
      </c>
      <c r="AE1648" s="90">
        <v>43663</v>
      </c>
      <c r="AF1648" s="54">
        <v>36.225876</v>
      </c>
      <c r="AG1648" s="54">
        <v>15260600</v>
      </c>
      <c r="AH1648" s="107">
        <f t="shared" si="153"/>
        <v>1.8959817562451686E-2</v>
      </c>
      <c r="AL1648" s="10">
        <v>44027</v>
      </c>
      <c r="AM1648">
        <v>3226.5600589999999</v>
      </c>
      <c r="AN1648">
        <v>4686830000</v>
      </c>
      <c r="AO1648" s="107">
        <f t="shared" si="154"/>
        <v>-3.4061014823960623E-3</v>
      </c>
    </row>
    <row r="1649" spans="1:41" x14ac:dyDescent="0.15">
      <c r="A1649" s="10">
        <v>44028</v>
      </c>
      <c r="B1649" s="9">
        <v>149.99499499999999</v>
      </c>
      <c r="C1649">
        <v>127884000</v>
      </c>
      <c r="D1649" s="107">
        <f t="shared" si="151"/>
        <v>-1.2643755213298746E-2</v>
      </c>
      <c r="H1649" s="90">
        <v>44305</v>
      </c>
      <c r="I1649" s="54">
        <v>315.32998700000002</v>
      </c>
      <c r="J1649" s="54">
        <v>1280000</v>
      </c>
      <c r="K1649" s="107">
        <f t="shared" si="155"/>
        <v>-4.2177625180951361E-3</v>
      </c>
      <c r="W1649" s="90">
        <v>43664</v>
      </c>
      <c r="X1649" s="54">
        <v>19.145776999999999</v>
      </c>
      <c r="Y1649" s="54">
        <v>317750</v>
      </c>
      <c r="Z1649" s="107">
        <f t="shared" si="152"/>
        <v>0</v>
      </c>
      <c r="AE1649" s="90">
        <v>43664</v>
      </c>
      <c r="AF1649" s="54">
        <v>36.912711999999999</v>
      </c>
      <c r="AG1649" s="54">
        <v>27078000</v>
      </c>
      <c r="AH1649" s="107">
        <f t="shared" si="153"/>
        <v>1.1063776619826937E-2</v>
      </c>
      <c r="AL1649" s="10">
        <v>44028</v>
      </c>
      <c r="AM1649">
        <v>3215.570068</v>
      </c>
      <c r="AN1649">
        <v>3972860000</v>
      </c>
      <c r="AO1649" s="107">
        <f t="shared" si="154"/>
        <v>2.848612160921471E-3</v>
      </c>
    </row>
    <row r="1650" spans="1:41" x14ac:dyDescent="0.15">
      <c r="A1650" s="10">
        <v>44029</v>
      </c>
      <c r="B1650" s="9">
        <v>148.09849500000001</v>
      </c>
      <c r="C1650">
        <v>95226000</v>
      </c>
      <c r="D1650" s="107">
        <f t="shared" si="151"/>
        <v>7.9295201480609201E-2</v>
      </c>
      <c r="H1650" s="90">
        <v>44306</v>
      </c>
      <c r="I1650" s="54">
        <v>314</v>
      </c>
      <c r="J1650" s="54">
        <v>912500</v>
      </c>
      <c r="K1650" s="107">
        <f t="shared" si="155"/>
        <v>1.4331210191082855E-2</v>
      </c>
      <c r="W1650" s="90">
        <v>43665</v>
      </c>
      <c r="X1650" s="54">
        <v>19.145776999999999</v>
      </c>
      <c r="Y1650" s="54">
        <v>319330</v>
      </c>
      <c r="Z1650" s="107">
        <f t="shared" si="152"/>
        <v>-3.0150617548715841E-2</v>
      </c>
      <c r="AE1650" s="90">
        <v>43665</v>
      </c>
      <c r="AF1650" s="54">
        <v>37.321106</v>
      </c>
      <c r="AG1650" s="54">
        <v>13045800</v>
      </c>
      <c r="AH1650" s="107">
        <f t="shared" si="153"/>
        <v>1.143977351582226E-2</v>
      </c>
      <c r="AL1650" s="10">
        <v>44029</v>
      </c>
      <c r="AM1650">
        <v>3224.7299800000001</v>
      </c>
      <c r="AN1650">
        <v>4012850000</v>
      </c>
      <c r="AO1650" s="107">
        <f t="shared" si="154"/>
        <v>8.4069389276431039E-3</v>
      </c>
    </row>
    <row r="1651" spans="1:41" x14ac:dyDescent="0.15">
      <c r="A1651" s="10">
        <v>44032</v>
      </c>
      <c r="B1651" s="9">
        <v>159.841995</v>
      </c>
      <c r="C1651">
        <v>151964000</v>
      </c>
      <c r="D1651" s="107">
        <f t="shared" si="151"/>
        <v>-1.8314899035137833E-2</v>
      </c>
      <c r="H1651" s="90">
        <v>44307</v>
      </c>
      <c r="I1651" s="54">
        <v>318.5</v>
      </c>
      <c r="J1651" s="54">
        <v>1214900</v>
      </c>
      <c r="K1651" s="107">
        <f t="shared" si="155"/>
        <v>-3.3689202511773875E-2</v>
      </c>
      <c r="W1651" s="90">
        <v>43668</v>
      </c>
      <c r="X1651" s="54">
        <v>18.568519999999999</v>
      </c>
      <c r="Y1651" s="54">
        <v>387150</v>
      </c>
      <c r="Z1651" s="107">
        <f t="shared" si="152"/>
        <v>1.5543888258191974E-2</v>
      </c>
      <c r="AE1651" s="90">
        <v>43668</v>
      </c>
      <c r="AF1651" s="54">
        <v>37.748050999999997</v>
      </c>
      <c r="AG1651" s="54">
        <v>9627200</v>
      </c>
      <c r="AH1651" s="107">
        <f t="shared" si="153"/>
        <v>8.851847741754959E-3</v>
      </c>
      <c r="AL1651" s="10">
        <v>44032</v>
      </c>
      <c r="AM1651">
        <v>3251.8400879999999</v>
      </c>
      <c r="AN1651">
        <v>3979340000</v>
      </c>
      <c r="AO1651" s="107">
        <f t="shared" si="154"/>
        <v>1.679037361077107E-3</v>
      </c>
    </row>
    <row r="1652" spans="1:41" x14ac:dyDescent="0.15">
      <c r="A1652" s="10">
        <v>44033</v>
      </c>
      <c r="B1652" s="9">
        <v>156.91450499999999</v>
      </c>
      <c r="C1652">
        <v>122426000</v>
      </c>
      <c r="D1652" s="107">
        <f t="shared" si="151"/>
        <v>-1.2229627847342717E-2</v>
      </c>
      <c r="H1652" s="90">
        <v>44308</v>
      </c>
      <c r="I1652" s="54">
        <v>307.76998900000001</v>
      </c>
      <c r="J1652" s="54">
        <v>1074000</v>
      </c>
      <c r="K1652" s="107">
        <f t="shared" si="155"/>
        <v>1.3321766730154394E-3</v>
      </c>
      <c r="W1652" s="90">
        <v>43669</v>
      </c>
      <c r="X1652" s="54">
        <v>18.857147000000001</v>
      </c>
      <c r="Y1652" s="54">
        <v>239270</v>
      </c>
      <c r="Z1652" s="107">
        <f t="shared" si="152"/>
        <v>4.5918452033067325E-2</v>
      </c>
      <c r="AE1652" s="90">
        <v>43669</v>
      </c>
      <c r="AF1652" s="54">
        <v>38.082191000000002</v>
      </c>
      <c r="AG1652" s="54">
        <v>8740500</v>
      </c>
      <c r="AH1652" s="107">
        <f t="shared" si="153"/>
        <v>0</v>
      </c>
      <c r="AL1652" s="10">
        <v>44033</v>
      </c>
      <c r="AM1652">
        <v>3257.3000489999999</v>
      </c>
      <c r="AN1652">
        <v>4556610000</v>
      </c>
      <c r="AO1652" s="107">
        <f t="shared" si="154"/>
        <v>5.7470821595777544E-3</v>
      </c>
    </row>
    <row r="1653" spans="1:41" x14ac:dyDescent="0.15">
      <c r="A1653" s="10">
        <v>44034</v>
      </c>
      <c r="B1653" s="9">
        <v>154.995499</v>
      </c>
      <c r="C1653">
        <v>82084000</v>
      </c>
      <c r="D1653" s="107">
        <f t="shared" si="151"/>
        <v>-3.6568803846362075E-2</v>
      </c>
      <c r="H1653" s="90">
        <v>44309</v>
      </c>
      <c r="I1653" s="54">
        <v>308.17999300000002</v>
      </c>
      <c r="J1653" s="54">
        <v>1053900</v>
      </c>
      <c r="K1653" s="107">
        <f t="shared" si="155"/>
        <v>1.9469336544502003E-3</v>
      </c>
      <c r="W1653" s="90">
        <v>43670</v>
      </c>
      <c r="X1653" s="54">
        <v>19.723037999999999</v>
      </c>
      <c r="Y1653" s="54">
        <v>398180</v>
      </c>
      <c r="Z1653" s="107">
        <f t="shared" si="152"/>
        <v>-4.8780568186300721E-2</v>
      </c>
      <c r="AE1653" s="90">
        <v>43670</v>
      </c>
      <c r="AF1653" s="54">
        <v>38.082191000000002</v>
      </c>
      <c r="AG1653" s="54">
        <v>6391500</v>
      </c>
      <c r="AH1653" s="107">
        <f t="shared" si="153"/>
        <v>-5.3620864408773228E-3</v>
      </c>
      <c r="AL1653" s="10">
        <v>44034</v>
      </c>
      <c r="AM1653">
        <v>3276.0200199999999</v>
      </c>
      <c r="AN1653">
        <v>4267160000</v>
      </c>
      <c r="AO1653" s="107">
        <f t="shared" si="154"/>
        <v>-1.231985999890195E-2</v>
      </c>
    </row>
    <row r="1654" spans="1:41" x14ac:dyDescent="0.15">
      <c r="A1654" s="10">
        <v>44035</v>
      </c>
      <c r="B1654" s="9">
        <v>149.32749899999999</v>
      </c>
      <c r="C1654">
        <v>113138000</v>
      </c>
      <c r="D1654" s="107">
        <f t="shared" si="151"/>
        <v>7.486879559939652E-3</v>
      </c>
      <c r="H1654" s="90">
        <v>44312</v>
      </c>
      <c r="I1654" s="54">
        <v>308.77999899999998</v>
      </c>
      <c r="J1654" s="54">
        <v>1004700</v>
      </c>
      <c r="K1654" s="107">
        <f t="shared" si="155"/>
        <v>4.7930921847048058E-3</v>
      </c>
      <c r="W1654" s="90">
        <v>43671</v>
      </c>
      <c r="X1654" s="54">
        <v>18.760936999999998</v>
      </c>
      <c r="Y1654" s="54">
        <v>335470</v>
      </c>
      <c r="Z1654" s="107">
        <f t="shared" si="152"/>
        <v>2.5641043408439756E-2</v>
      </c>
      <c r="AE1654" s="90">
        <v>43671</v>
      </c>
      <c r="AF1654" s="54">
        <v>37.877991000000002</v>
      </c>
      <c r="AG1654" s="54">
        <v>5249000</v>
      </c>
      <c r="AH1654" s="107">
        <f t="shared" si="153"/>
        <v>1.0291754913823281E-2</v>
      </c>
      <c r="AL1654" s="10">
        <v>44035</v>
      </c>
      <c r="AM1654">
        <v>3235.6599120000001</v>
      </c>
      <c r="AN1654">
        <v>4296760000</v>
      </c>
      <c r="AO1654" s="107">
        <f t="shared" si="154"/>
        <v>-6.1903999631467421E-3</v>
      </c>
    </row>
    <row r="1655" spans="1:41" x14ac:dyDescent="0.15">
      <c r="A1655" s="10">
        <v>44036</v>
      </c>
      <c r="B1655" s="9">
        <v>150.44549599999999</v>
      </c>
      <c r="C1655">
        <v>112648000</v>
      </c>
      <c r="D1655" s="107">
        <f t="shared" si="151"/>
        <v>1.5387645769069813E-2</v>
      </c>
      <c r="H1655" s="90">
        <v>44313</v>
      </c>
      <c r="I1655" s="54">
        <v>310.26001000000002</v>
      </c>
      <c r="J1655" s="54">
        <v>847600</v>
      </c>
      <c r="K1655" s="107">
        <f t="shared" si="155"/>
        <v>2.5140171948037082E-3</v>
      </c>
      <c r="W1655" s="90">
        <v>43672</v>
      </c>
      <c r="X1655" s="54">
        <v>19.241987000000002</v>
      </c>
      <c r="Y1655" s="54">
        <v>307590</v>
      </c>
      <c r="Z1655" s="107">
        <f t="shared" si="152"/>
        <v>1.0000058725743832E-2</v>
      </c>
      <c r="AE1655" s="90">
        <v>43672</v>
      </c>
      <c r="AF1655" s="54">
        <v>38.267822000000002</v>
      </c>
      <c r="AG1655" s="54">
        <v>8385600</v>
      </c>
      <c r="AH1655" s="107">
        <f t="shared" si="153"/>
        <v>8.2461708952235035E-3</v>
      </c>
      <c r="AL1655" s="10">
        <v>44036</v>
      </c>
      <c r="AM1655">
        <v>3215.6298830000001</v>
      </c>
      <c r="AN1655">
        <v>3689410000</v>
      </c>
      <c r="AO1655" s="107">
        <f t="shared" si="154"/>
        <v>7.3951387022856974E-3</v>
      </c>
    </row>
    <row r="1656" spans="1:41" x14ac:dyDescent="0.15">
      <c r="A1656" s="10">
        <v>44039</v>
      </c>
      <c r="B1656" s="9">
        <v>152.76049800000001</v>
      </c>
      <c r="C1656">
        <v>83410000</v>
      </c>
      <c r="D1656" s="107">
        <f t="shared" si="151"/>
        <v>-1.7962778571198545E-2</v>
      </c>
      <c r="H1656" s="90">
        <v>44314</v>
      </c>
      <c r="I1656" s="54">
        <v>311.040009</v>
      </c>
      <c r="J1656" s="54">
        <v>870100</v>
      </c>
      <c r="K1656" s="107">
        <f t="shared" si="155"/>
        <v>-1.3631754363793158E-2</v>
      </c>
      <c r="W1656" s="90">
        <v>43675</v>
      </c>
      <c r="X1656" s="54">
        <v>19.434408000000001</v>
      </c>
      <c r="Y1656" s="54">
        <v>347070</v>
      </c>
      <c r="Z1656" s="107">
        <f t="shared" si="152"/>
        <v>-2.4752490531226856E-2</v>
      </c>
      <c r="AE1656" s="90">
        <v>43675</v>
      </c>
      <c r="AF1656" s="54">
        <v>38.583385</v>
      </c>
      <c r="AG1656" s="54">
        <v>7852000</v>
      </c>
      <c r="AH1656" s="107">
        <f t="shared" si="153"/>
        <v>-4.570490639947633E-3</v>
      </c>
      <c r="AL1656" s="10">
        <v>44039</v>
      </c>
      <c r="AM1656">
        <v>3239.4099120000001</v>
      </c>
      <c r="AN1656">
        <v>3970310000</v>
      </c>
      <c r="AO1656" s="107">
        <f t="shared" si="154"/>
        <v>-6.4733922441613245E-3</v>
      </c>
    </row>
    <row r="1657" spans="1:41" x14ac:dyDescent="0.15">
      <c r="A1657" s="10">
        <v>44040</v>
      </c>
      <c r="B1657" s="9">
        <v>150.01649499999999</v>
      </c>
      <c r="C1657">
        <v>62534000</v>
      </c>
      <c r="D1657" s="107">
        <f t="shared" si="151"/>
        <v>1.1065469833834163E-2</v>
      </c>
      <c r="H1657" s="90">
        <v>44315</v>
      </c>
      <c r="I1657" s="54">
        <v>306.79998799999998</v>
      </c>
      <c r="J1657" s="54">
        <v>1188600</v>
      </c>
      <c r="K1657" s="107">
        <f t="shared" si="155"/>
        <v>-3.6603590088797544E-2</v>
      </c>
      <c r="W1657" s="90">
        <v>43676</v>
      </c>
      <c r="X1657" s="54">
        <v>18.953358000000001</v>
      </c>
      <c r="Y1657" s="54">
        <v>627570</v>
      </c>
      <c r="Z1657" s="107">
        <f t="shared" si="152"/>
        <v>3.5532964659876987E-2</v>
      </c>
      <c r="AE1657" s="90">
        <v>43676</v>
      </c>
      <c r="AF1657" s="54">
        <v>38.407040000000002</v>
      </c>
      <c r="AG1657" s="54">
        <v>6328000</v>
      </c>
      <c r="AH1657" s="107">
        <f t="shared" si="153"/>
        <v>-4.5913978270651912E-3</v>
      </c>
      <c r="AL1657" s="10">
        <v>44040</v>
      </c>
      <c r="AM1657">
        <v>3218.4399410000001</v>
      </c>
      <c r="AN1657">
        <v>4053180000</v>
      </c>
      <c r="AO1657" s="107">
        <f t="shared" si="154"/>
        <v>1.2428381679718825E-2</v>
      </c>
    </row>
    <row r="1658" spans="1:41" x14ac:dyDescent="0.15">
      <c r="A1658" s="10">
        <v>44041</v>
      </c>
      <c r="B1658" s="9">
        <v>151.67649800000001</v>
      </c>
      <c r="C1658">
        <v>59482000</v>
      </c>
      <c r="D1658" s="107">
        <f t="shared" si="151"/>
        <v>6.0490320656005903E-3</v>
      </c>
      <c r="H1658" s="90">
        <v>44316</v>
      </c>
      <c r="I1658" s="54">
        <v>295.57000699999998</v>
      </c>
      <c r="J1658" s="54">
        <v>1610000</v>
      </c>
      <c r="K1658" s="107">
        <f t="shared" si="155"/>
        <v>-5.206892998449586E-2</v>
      </c>
      <c r="W1658" s="90">
        <v>43677</v>
      </c>
      <c r="X1658" s="54">
        <v>19.626826999999999</v>
      </c>
      <c r="Y1658" s="54">
        <v>534870</v>
      </c>
      <c r="Z1658" s="107">
        <f t="shared" si="152"/>
        <v>-8.3333286628551773E-2</v>
      </c>
      <c r="AE1658" s="90">
        <v>43677</v>
      </c>
      <c r="AF1658" s="54">
        <v>38.230697999999997</v>
      </c>
      <c r="AG1658" s="54">
        <v>8815000</v>
      </c>
      <c r="AH1658" s="107">
        <f t="shared" si="153"/>
        <v>-2.1853119187098535E-3</v>
      </c>
      <c r="AL1658" s="10">
        <v>44041</v>
      </c>
      <c r="AM1658">
        <v>3258.4399410000001</v>
      </c>
      <c r="AN1658">
        <v>4478200000</v>
      </c>
      <c r="AO1658" s="107">
        <f t="shared" si="154"/>
        <v>-3.7502517220709963E-3</v>
      </c>
    </row>
    <row r="1659" spans="1:41" x14ac:dyDescent="0.15">
      <c r="A1659" s="10">
        <v>44042</v>
      </c>
      <c r="B1659" s="9">
        <v>152.59399400000001</v>
      </c>
      <c r="C1659">
        <v>122566000</v>
      </c>
      <c r="D1659" s="107">
        <f t="shared" si="151"/>
        <v>3.6960825601038971E-2</v>
      </c>
      <c r="H1659" s="90">
        <v>44319</v>
      </c>
      <c r="I1659" s="54">
        <v>280.17999300000002</v>
      </c>
      <c r="J1659" s="54">
        <v>2185300</v>
      </c>
      <c r="K1659" s="107">
        <f t="shared" si="155"/>
        <v>-2.1771740139917894E-2</v>
      </c>
      <c r="W1659" s="90">
        <v>43678</v>
      </c>
      <c r="X1659" s="54">
        <v>17.991258999999999</v>
      </c>
      <c r="Y1659" s="54">
        <v>671640</v>
      </c>
      <c r="Z1659" s="107">
        <f t="shared" si="152"/>
        <v>-5.3476524349963528E-3</v>
      </c>
      <c r="AE1659" s="90">
        <v>43678</v>
      </c>
      <c r="AF1659" s="54">
        <v>38.147151999999998</v>
      </c>
      <c r="AG1659" s="54">
        <v>10690100</v>
      </c>
      <c r="AH1659" s="107">
        <f t="shared" si="153"/>
        <v>-1.2651848819539513E-2</v>
      </c>
      <c r="AL1659" s="10">
        <v>44042</v>
      </c>
      <c r="AM1659">
        <v>3246.219971</v>
      </c>
      <c r="AN1659">
        <v>4264920000</v>
      </c>
      <c r="AO1659" s="107">
        <f t="shared" si="154"/>
        <v>7.6705048402279097E-3</v>
      </c>
    </row>
    <row r="1660" spans="1:41" x14ac:dyDescent="0.15">
      <c r="A1660" s="10">
        <v>44043</v>
      </c>
      <c r="B1660" s="9">
        <v>158.233994</v>
      </c>
      <c r="C1660">
        <v>161710000</v>
      </c>
      <c r="D1660" s="107">
        <f t="shared" si="151"/>
        <v>-1.6680966796553287E-2</v>
      </c>
      <c r="H1660" s="90">
        <v>44320</v>
      </c>
      <c r="I1660" s="54">
        <v>274.07998700000002</v>
      </c>
      <c r="J1660" s="54">
        <v>1938800</v>
      </c>
      <c r="K1660" s="107">
        <f t="shared" si="155"/>
        <v>-1.1347001413860913E-2</v>
      </c>
      <c r="W1660" s="90">
        <v>43679</v>
      </c>
      <c r="X1660" s="54">
        <v>17.895047999999999</v>
      </c>
      <c r="Y1660" s="54">
        <v>272100</v>
      </c>
      <c r="Z1660" s="107">
        <f t="shared" si="152"/>
        <v>-4.8387017458684567E-2</v>
      </c>
      <c r="AE1660" s="90">
        <v>43679</v>
      </c>
      <c r="AF1660" s="54">
        <v>37.664520000000003</v>
      </c>
      <c r="AG1660" s="54">
        <v>6246400</v>
      </c>
      <c r="AH1660" s="107">
        <f t="shared" si="153"/>
        <v>-4.3617733612429044E-2</v>
      </c>
      <c r="AL1660" s="10">
        <v>44043</v>
      </c>
      <c r="AM1660">
        <v>3271.1201169999999</v>
      </c>
      <c r="AN1660">
        <v>5007530000</v>
      </c>
      <c r="AO1660" s="107">
        <f t="shared" si="154"/>
        <v>7.1810233680880131E-3</v>
      </c>
    </row>
    <row r="1661" spans="1:41" x14ac:dyDescent="0.15">
      <c r="A1661" s="10">
        <v>44046</v>
      </c>
      <c r="B1661" s="9">
        <v>155.59449799999999</v>
      </c>
      <c r="C1661">
        <v>101494000</v>
      </c>
      <c r="D1661" s="107">
        <f t="shared" si="151"/>
        <v>8.6571184541499591E-3</v>
      </c>
      <c r="H1661" s="90">
        <v>44321</v>
      </c>
      <c r="I1661" s="54">
        <v>270.97000100000002</v>
      </c>
      <c r="J1661" s="54">
        <v>2059500</v>
      </c>
      <c r="K1661" s="107">
        <f t="shared" si="155"/>
        <v>5.594716737665717E-2</v>
      </c>
      <c r="W1661" s="90">
        <v>43682</v>
      </c>
      <c r="X1661" s="54">
        <v>17.029160000000001</v>
      </c>
      <c r="Y1661" s="54">
        <v>752980</v>
      </c>
      <c r="Z1661" s="107">
        <f t="shared" si="152"/>
        <v>-1.1299500386396044E-2</v>
      </c>
      <c r="AE1661" s="90">
        <v>43682</v>
      </c>
      <c r="AF1661" s="54">
        <v>36.021678999999999</v>
      </c>
      <c r="AG1661" s="54">
        <v>7702800</v>
      </c>
      <c r="AH1661" s="107">
        <f t="shared" si="153"/>
        <v>2.267445667926804E-2</v>
      </c>
      <c r="AL1661" s="10">
        <v>44046</v>
      </c>
      <c r="AM1661">
        <v>3294.610107</v>
      </c>
      <c r="AN1661">
        <v>4438940000</v>
      </c>
      <c r="AO1661" s="107">
        <f t="shared" si="154"/>
        <v>3.6119305816237901E-3</v>
      </c>
    </row>
    <row r="1662" spans="1:41" x14ac:dyDescent="0.15">
      <c r="A1662" s="10">
        <v>44047</v>
      </c>
      <c r="B1662" s="9">
        <v>156.941498</v>
      </c>
      <c r="C1662">
        <v>93886000</v>
      </c>
      <c r="D1662" s="107">
        <f t="shared" si="151"/>
        <v>2.1090642323294384E-2</v>
      </c>
      <c r="H1662" s="90">
        <v>44322</v>
      </c>
      <c r="I1662" s="54">
        <v>286.13000499999998</v>
      </c>
      <c r="J1662" s="54">
        <v>4397700</v>
      </c>
      <c r="K1662" s="107">
        <f t="shared" si="155"/>
        <v>6.7661498835118739E-2</v>
      </c>
      <c r="W1662" s="90">
        <v>43683</v>
      </c>
      <c r="X1662" s="54">
        <v>16.836739000000001</v>
      </c>
      <c r="Y1662" s="54">
        <v>519600</v>
      </c>
      <c r="Z1662" s="107">
        <f t="shared" si="152"/>
        <v>5.7142894476180928E-3</v>
      </c>
      <c r="AE1662" s="90">
        <v>43683</v>
      </c>
      <c r="AF1662" s="54">
        <v>36.838450999999999</v>
      </c>
      <c r="AG1662" s="54">
        <v>8461700</v>
      </c>
      <c r="AH1662" s="107">
        <f t="shared" si="153"/>
        <v>7.5613928500972705E-4</v>
      </c>
      <c r="AL1662" s="10">
        <v>44047</v>
      </c>
      <c r="AM1662">
        <v>3306.51001</v>
      </c>
      <c r="AN1662">
        <v>4414380000</v>
      </c>
      <c r="AO1662" s="107">
        <f t="shared" si="154"/>
        <v>6.4297431236266522E-3</v>
      </c>
    </row>
    <row r="1663" spans="1:41" x14ac:dyDescent="0.15">
      <c r="A1663" s="10">
        <v>44048</v>
      </c>
      <c r="B1663" s="9">
        <v>160.25149500000001</v>
      </c>
      <c r="C1663">
        <v>78330000</v>
      </c>
      <c r="D1663" s="107">
        <f t="shared" si="151"/>
        <v>6.2308623080240544E-3</v>
      </c>
      <c r="H1663" s="90">
        <v>44323</v>
      </c>
      <c r="I1663" s="54">
        <v>305.48998999999998</v>
      </c>
      <c r="J1663" s="54">
        <v>2778600</v>
      </c>
      <c r="K1663" s="107">
        <f t="shared" si="155"/>
        <v>5.109828966900043E-2</v>
      </c>
      <c r="W1663" s="90">
        <v>43684</v>
      </c>
      <c r="X1663" s="54">
        <v>16.932949000000001</v>
      </c>
      <c r="Y1663" s="54">
        <v>787120</v>
      </c>
      <c r="Z1663" s="107">
        <f t="shared" si="152"/>
        <v>-5.6818159672009871E-2</v>
      </c>
      <c r="AE1663" s="90">
        <v>43684</v>
      </c>
      <c r="AF1663" s="54">
        <v>36.866306000000002</v>
      </c>
      <c r="AG1663" s="54">
        <v>5576500</v>
      </c>
      <c r="AH1663" s="107">
        <f t="shared" si="153"/>
        <v>3.8519590218775823E-2</v>
      </c>
      <c r="AL1663" s="10">
        <v>44048</v>
      </c>
      <c r="AM1663">
        <v>3327.7700199999999</v>
      </c>
      <c r="AN1663">
        <v>4535060000</v>
      </c>
      <c r="AO1663" s="107">
        <f t="shared" si="154"/>
        <v>6.4276953850315177E-3</v>
      </c>
    </row>
    <row r="1664" spans="1:41" x14ac:dyDescent="0.15">
      <c r="A1664" s="10">
        <v>44049</v>
      </c>
      <c r="B1664" s="9">
        <v>161.25</v>
      </c>
      <c r="C1664">
        <v>78812000</v>
      </c>
      <c r="D1664" s="107">
        <f t="shared" si="151"/>
        <v>-1.7841854263565993E-2</v>
      </c>
      <c r="H1664" s="90">
        <v>44326</v>
      </c>
      <c r="I1664" s="54">
        <v>321.10000600000001</v>
      </c>
      <c r="J1664" s="54">
        <v>3098300</v>
      </c>
      <c r="K1664" s="107">
        <f t="shared" si="155"/>
        <v>1.5073173184556143E-2</v>
      </c>
      <c r="W1664" s="90">
        <v>43685</v>
      </c>
      <c r="X1664" s="54">
        <v>15.97085</v>
      </c>
      <c r="Y1664" s="54">
        <v>636990</v>
      </c>
      <c r="Z1664" s="107">
        <f t="shared" si="152"/>
        <v>-4.2168763716395885E-2</v>
      </c>
      <c r="AE1664" s="90">
        <v>43685</v>
      </c>
      <c r="AF1664" s="54">
        <v>38.286380999999999</v>
      </c>
      <c r="AG1664" s="54">
        <v>6915800</v>
      </c>
      <c r="AH1664" s="107">
        <f t="shared" si="153"/>
        <v>-2.2787815855460414E-2</v>
      </c>
      <c r="AL1664" s="10">
        <v>44049</v>
      </c>
      <c r="AM1664">
        <v>3349.1599120000001</v>
      </c>
      <c r="AN1664">
        <v>4278930000</v>
      </c>
      <c r="AO1664" s="107">
        <f t="shared" si="154"/>
        <v>6.3302949268062569E-4</v>
      </c>
    </row>
    <row r="1665" spans="1:41" x14ac:dyDescent="0.15">
      <c r="A1665" s="10">
        <v>44050</v>
      </c>
      <c r="B1665" s="9">
        <v>158.37300099999999</v>
      </c>
      <c r="C1665">
        <v>78722000</v>
      </c>
      <c r="D1665" s="107">
        <f t="shared" si="151"/>
        <v>-6.0931850372651919E-3</v>
      </c>
      <c r="H1665" s="90">
        <v>44327</v>
      </c>
      <c r="I1665" s="54">
        <v>325.94000199999999</v>
      </c>
      <c r="J1665" s="54">
        <v>1583800</v>
      </c>
      <c r="K1665" s="107">
        <f t="shared" si="155"/>
        <v>-8.0536294529445329E-2</v>
      </c>
      <c r="W1665" s="90">
        <v>43686</v>
      </c>
      <c r="X1665" s="54">
        <v>15.297378999999999</v>
      </c>
      <c r="Y1665" s="54">
        <v>719660</v>
      </c>
      <c r="Z1665" s="107">
        <f t="shared" si="152"/>
        <v>-5.6603683546050609E-2</v>
      </c>
      <c r="AE1665" s="90">
        <v>43686</v>
      </c>
      <c r="AF1665" s="54">
        <v>37.413918000000002</v>
      </c>
      <c r="AG1665" s="54">
        <v>6291100</v>
      </c>
      <c r="AH1665" s="107">
        <f t="shared" si="153"/>
        <v>-1.4140432980047746E-2</v>
      </c>
      <c r="AL1665" s="10">
        <v>44050</v>
      </c>
      <c r="AM1665">
        <v>3351.280029</v>
      </c>
      <c r="AN1665">
        <v>4110030000</v>
      </c>
      <c r="AO1665" s="107">
        <f t="shared" si="154"/>
        <v>2.7422184718899345E-3</v>
      </c>
    </row>
    <row r="1666" spans="1:41" x14ac:dyDescent="0.15">
      <c r="A1666" s="10">
        <v>44053</v>
      </c>
      <c r="B1666" s="9">
        <v>157.408005</v>
      </c>
      <c r="C1666">
        <v>63346000</v>
      </c>
      <c r="D1666" s="107">
        <f t="shared" si="151"/>
        <v>-2.1437994846577269E-2</v>
      </c>
      <c r="H1666" s="90">
        <v>44328</v>
      </c>
      <c r="I1666" s="54">
        <v>299.69000199999999</v>
      </c>
      <c r="J1666" s="54">
        <v>2256300</v>
      </c>
      <c r="K1666" s="107">
        <f t="shared" si="155"/>
        <v>-1.4748616805708381E-2</v>
      </c>
      <c r="W1666" s="90">
        <v>43689</v>
      </c>
      <c r="X1666" s="54">
        <v>14.431490999999999</v>
      </c>
      <c r="Y1666" s="54">
        <v>629150</v>
      </c>
      <c r="Z1666" s="107">
        <f t="shared" si="152"/>
        <v>4.0000024945447521E-2</v>
      </c>
      <c r="AE1666" s="90">
        <v>43689</v>
      </c>
      <c r="AF1666" s="54">
        <v>36.884869000000002</v>
      </c>
      <c r="AG1666" s="54">
        <v>4205000</v>
      </c>
      <c r="AH1666" s="107">
        <f t="shared" si="153"/>
        <v>3.1202740614315383E-2</v>
      </c>
      <c r="AL1666" s="10">
        <v>44053</v>
      </c>
      <c r="AM1666">
        <v>3360.469971</v>
      </c>
      <c r="AN1666">
        <v>4327920000</v>
      </c>
      <c r="AO1666" s="107">
        <f t="shared" si="154"/>
        <v>-7.9691323627661959E-3</v>
      </c>
    </row>
    <row r="1667" spans="1:41" x14ac:dyDescent="0.15">
      <c r="A1667" s="10">
        <v>44054</v>
      </c>
      <c r="B1667" s="9">
        <v>154.03349299999999</v>
      </c>
      <c r="C1667">
        <v>74362000</v>
      </c>
      <c r="D1667" s="107">
        <f t="shared" ref="D1667:D1730" si="156">B1668/B1667-1</f>
        <v>2.6478053055642992E-2</v>
      </c>
      <c r="H1667" s="90">
        <v>44329</v>
      </c>
      <c r="I1667" s="54">
        <v>295.26998900000001</v>
      </c>
      <c r="J1667" s="54">
        <v>1633400</v>
      </c>
      <c r="K1667" s="107">
        <f t="shared" si="155"/>
        <v>1.6019274481701595E-2</v>
      </c>
      <c r="W1667" s="90">
        <v>43690</v>
      </c>
      <c r="X1667" s="54">
        <v>15.008751</v>
      </c>
      <c r="Y1667" s="54">
        <v>687110</v>
      </c>
      <c r="Z1667" s="107">
        <f t="shared" si="152"/>
        <v>-7.6923189677808645E-2</v>
      </c>
      <c r="AE1667" s="90">
        <v>43690</v>
      </c>
      <c r="AF1667" s="54">
        <v>38.035778000000001</v>
      </c>
      <c r="AG1667" s="54">
        <v>5615100</v>
      </c>
      <c r="AH1667" s="107">
        <f t="shared" si="153"/>
        <v>-3.2698818465077717E-2</v>
      </c>
      <c r="AL1667" s="10">
        <v>44054</v>
      </c>
      <c r="AM1667">
        <v>3333.6899410000001</v>
      </c>
      <c r="AN1667">
        <v>4880540000</v>
      </c>
      <c r="AO1667" s="107">
        <f t="shared" si="154"/>
        <v>1.3996549716919215E-2</v>
      </c>
    </row>
    <row r="1668" spans="1:41" x14ac:dyDescent="0.15">
      <c r="A1668" s="10">
        <v>44055</v>
      </c>
      <c r="B1668" s="9">
        <v>158.11199999999999</v>
      </c>
      <c r="C1668">
        <v>70442000</v>
      </c>
      <c r="D1668" s="107">
        <f t="shared" si="156"/>
        <v>-3.8583409228898358E-4</v>
      </c>
      <c r="H1668" s="90">
        <v>44330</v>
      </c>
      <c r="I1668" s="54">
        <v>300</v>
      </c>
      <c r="J1668" s="54">
        <v>1257100</v>
      </c>
      <c r="K1668" s="107">
        <f t="shared" si="155"/>
        <v>5.4333499999998924E-3</v>
      </c>
      <c r="W1668" s="90">
        <v>43691</v>
      </c>
      <c r="X1668" s="54">
        <v>13.854229999999999</v>
      </c>
      <c r="Y1668" s="54">
        <v>876770</v>
      </c>
      <c r="Z1668" s="107">
        <f t="shared" ref="Z1668:Z1731" si="157">X1669/X1668-1</f>
        <v>-6.2499900752333359E-2</v>
      </c>
      <c r="AE1668" s="90">
        <v>43691</v>
      </c>
      <c r="AF1668" s="54">
        <v>36.792053000000003</v>
      </c>
      <c r="AG1668" s="54">
        <v>7416400</v>
      </c>
      <c r="AH1668" s="107">
        <f t="shared" ref="AH1668:AH1731" si="158">AF1669/AF1668-1</f>
        <v>-5.0454917533414578E-3</v>
      </c>
      <c r="AL1668" s="10">
        <v>44055</v>
      </c>
      <c r="AM1668">
        <v>3380.3500979999999</v>
      </c>
      <c r="AN1668">
        <v>3772250000</v>
      </c>
      <c r="AO1668" s="107">
        <f t="shared" ref="AO1668:AO1731" si="159">AM1669/AM1668-1</f>
        <v>-2.0471743456673686E-3</v>
      </c>
    </row>
    <row r="1669" spans="1:41" x14ac:dyDescent="0.15">
      <c r="A1669" s="10">
        <v>44056</v>
      </c>
      <c r="B1669" s="9">
        <v>158.050995</v>
      </c>
      <c r="C1669">
        <v>62980000</v>
      </c>
      <c r="D1669" s="107">
        <f t="shared" si="156"/>
        <v>-4.1125587346032555E-3</v>
      </c>
      <c r="H1669" s="90">
        <v>44333</v>
      </c>
      <c r="I1669" s="54">
        <v>301.63000499999998</v>
      </c>
      <c r="J1669" s="54">
        <v>878100</v>
      </c>
      <c r="K1669" s="107">
        <f t="shared" ref="K1669:K1732" si="160">I1670/I1669-1</f>
        <v>9.2497694319237933E-3</v>
      </c>
      <c r="W1669" s="90">
        <v>43692</v>
      </c>
      <c r="X1669" s="54">
        <v>12.988341999999999</v>
      </c>
      <c r="Y1669" s="54">
        <v>640780</v>
      </c>
      <c r="Z1669" s="107">
        <f t="shared" si="157"/>
        <v>6.6666553744889168E-2</v>
      </c>
      <c r="AE1669" s="90">
        <v>43692</v>
      </c>
      <c r="AF1669" s="54">
        <v>36.606419000000002</v>
      </c>
      <c r="AG1669" s="54">
        <v>6698100</v>
      </c>
      <c r="AH1669" s="107">
        <f t="shared" si="158"/>
        <v>1.470600005971634E-2</v>
      </c>
      <c r="AL1669" s="10">
        <v>44056</v>
      </c>
      <c r="AM1669">
        <v>3373.429932</v>
      </c>
      <c r="AN1669">
        <v>3438730000</v>
      </c>
      <c r="AO1669" s="107">
        <f t="shared" si="159"/>
        <v>-1.7188262738165871E-4</v>
      </c>
    </row>
    <row r="1670" spans="1:41" x14ac:dyDescent="0.15">
      <c r="A1670" s="10">
        <v>44057</v>
      </c>
      <c r="B1670" s="9">
        <v>157.40100100000001</v>
      </c>
      <c r="C1670">
        <v>55034000</v>
      </c>
      <c r="D1670" s="107">
        <f t="shared" si="156"/>
        <v>1.0924314261508306E-2</v>
      </c>
      <c r="H1670" s="90">
        <v>44334</v>
      </c>
      <c r="I1670" s="54">
        <v>304.42001299999998</v>
      </c>
      <c r="J1670" s="54">
        <v>1501700</v>
      </c>
      <c r="K1670" s="107">
        <f t="shared" si="160"/>
        <v>-6.4056629548858712E-3</v>
      </c>
      <c r="W1670" s="90">
        <v>43693</v>
      </c>
      <c r="X1670" s="54">
        <v>13.854229999999999</v>
      </c>
      <c r="Y1670" s="54">
        <v>482500</v>
      </c>
      <c r="Z1670" s="107">
        <f t="shared" si="157"/>
        <v>4.8611218378791232E-2</v>
      </c>
      <c r="AE1670" s="90">
        <v>43693</v>
      </c>
      <c r="AF1670" s="54">
        <v>37.144753000000001</v>
      </c>
      <c r="AG1670" s="54">
        <v>4102800</v>
      </c>
      <c r="AH1670" s="107">
        <f t="shared" si="158"/>
        <v>9.2452896375430083E-3</v>
      </c>
      <c r="AL1670" s="10">
        <v>44057</v>
      </c>
      <c r="AM1670">
        <v>3372.8500979999999</v>
      </c>
      <c r="AN1670">
        <v>3200060000</v>
      </c>
      <c r="AO1670" s="107">
        <f t="shared" si="159"/>
        <v>2.7098423393971949E-3</v>
      </c>
    </row>
    <row r="1671" spans="1:41" x14ac:dyDescent="0.15">
      <c r="A1671" s="10">
        <v>44060</v>
      </c>
      <c r="B1671" s="9">
        <v>159.120499</v>
      </c>
      <c r="C1671">
        <v>53824000</v>
      </c>
      <c r="D1671" s="107">
        <f t="shared" si="156"/>
        <v>4.0874664426485907E-2</v>
      </c>
      <c r="H1671" s="90">
        <v>44335</v>
      </c>
      <c r="I1671" s="54">
        <v>302.47000100000002</v>
      </c>
      <c r="J1671" s="54">
        <v>823500</v>
      </c>
      <c r="K1671" s="107">
        <f t="shared" si="160"/>
        <v>2.4531404686311209E-2</v>
      </c>
      <c r="W1671" s="90">
        <v>43696</v>
      </c>
      <c r="X1671" s="54">
        <v>14.527701</v>
      </c>
      <c r="Y1671" s="54">
        <v>690910</v>
      </c>
      <c r="Z1671" s="107">
        <f t="shared" si="157"/>
        <v>-4.6357713446883331E-2</v>
      </c>
      <c r="AE1671" s="90">
        <v>43696</v>
      </c>
      <c r="AF1671" s="54">
        <v>37.488166999999997</v>
      </c>
      <c r="AG1671" s="54">
        <v>6552100</v>
      </c>
      <c r="AH1671" s="107">
        <f t="shared" si="158"/>
        <v>-8.9130258089170633E-3</v>
      </c>
      <c r="AL1671" s="10">
        <v>44060</v>
      </c>
      <c r="AM1671">
        <v>3381.98999</v>
      </c>
      <c r="AN1671">
        <v>3460330000</v>
      </c>
      <c r="AO1671" s="107">
        <f t="shared" si="159"/>
        <v>2.3033891356964986E-3</v>
      </c>
    </row>
    <row r="1672" spans="1:41" x14ac:dyDescent="0.15">
      <c r="A1672" s="10">
        <v>44061</v>
      </c>
      <c r="B1672" s="9">
        <v>165.62449599999999</v>
      </c>
      <c r="C1672">
        <v>106920000</v>
      </c>
      <c r="D1672" s="107">
        <f t="shared" si="156"/>
        <v>-1.5701143627932845E-2</v>
      </c>
      <c r="H1672" s="90">
        <v>44336</v>
      </c>
      <c r="I1672" s="54">
        <v>309.89001500000001</v>
      </c>
      <c r="J1672" s="54">
        <v>2044400</v>
      </c>
      <c r="K1672" s="107">
        <f t="shared" si="160"/>
        <v>2.4524152544895816E-3</v>
      </c>
      <c r="W1672" s="90">
        <v>43697</v>
      </c>
      <c r="X1672" s="54">
        <v>13.854229999999999</v>
      </c>
      <c r="Y1672" s="54">
        <v>531000</v>
      </c>
      <c r="Z1672" s="107">
        <f t="shared" si="157"/>
        <v>3.4722175104643149E-2</v>
      </c>
      <c r="AE1672" s="90">
        <v>43697</v>
      </c>
      <c r="AF1672" s="54">
        <v>37.154034000000003</v>
      </c>
      <c r="AG1672" s="54">
        <v>5346800</v>
      </c>
      <c r="AH1672" s="107">
        <f t="shared" si="158"/>
        <v>8.743788090412874E-3</v>
      </c>
      <c r="AL1672" s="10">
        <v>44061</v>
      </c>
      <c r="AM1672">
        <v>3389.780029</v>
      </c>
      <c r="AN1672">
        <v>3669550000</v>
      </c>
      <c r="AO1672" s="107">
        <f t="shared" si="159"/>
        <v>-4.4043952328094438E-3</v>
      </c>
    </row>
    <row r="1673" spans="1:41" x14ac:dyDescent="0.15">
      <c r="A1673" s="10">
        <v>44062</v>
      </c>
      <c r="B1673" s="9">
        <v>163.024002</v>
      </c>
      <c r="C1673">
        <v>83702000</v>
      </c>
      <c r="D1673" s="107">
        <f t="shared" si="156"/>
        <v>1.1314272606312459E-2</v>
      </c>
      <c r="H1673" s="90">
        <v>44337</v>
      </c>
      <c r="I1673" s="54">
        <v>310.64999399999999</v>
      </c>
      <c r="J1673" s="54">
        <v>1063400</v>
      </c>
      <c r="K1673" s="107">
        <f t="shared" si="160"/>
        <v>9.6893933949344646E-3</v>
      </c>
      <c r="W1673" s="90">
        <v>43698</v>
      </c>
      <c r="X1673" s="54">
        <v>14.335279</v>
      </c>
      <c r="Y1673" s="54">
        <v>704900</v>
      </c>
      <c r="Z1673" s="107">
        <f t="shared" si="157"/>
        <v>-1.0238865947429399E-2</v>
      </c>
      <c r="AE1673" s="90">
        <v>43698</v>
      </c>
      <c r="AF1673" s="54">
        <v>37.478901</v>
      </c>
      <c r="AG1673" s="54">
        <v>5554900</v>
      </c>
      <c r="AH1673" s="107">
        <f t="shared" si="158"/>
        <v>-9.4110283543267226E-3</v>
      </c>
      <c r="AL1673" s="10">
        <v>44062</v>
      </c>
      <c r="AM1673">
        <v>3374.8500979999999</v>
      </c>
      <c r="AN1673">
        <v>3679480000</v>
      </c>
      <c r="AO1673" s="107">
        <f t="shared" si="159"/>
        <v>3.1586327364043765E-3</v>
      </c>
    </row>
    <row r="1674" spans="1:41" x14ac:dyDescent="0.15">
      <c r="A1674" s="10">
        <v>44063</v>
      </c>
      <c r="B1674" s="9">
        <v>164.86850000000001</v>
      </c>
      <c r="C1674">
        <v>66650000</v>
      </c>
      <c r="D1674" s="107">
        <f t="shared" si="156"/>
        <v>-3.8364393440832867E-3</v>
      </c>
      <c r="H1674" s="90">
        <v>44340</v>
      </c>
      <c r="I1674" s="54">
        <v>313.66000400000001</v>
      </c>
      <c r="J1674" s="54">
        <v>1025200</v>
      </c>
      <c r="K1674" s="107">
        <f t="shared" si="160"/>
        <v>-6.0574952999107312E-3</v>
      </c>
      <c r="W1674" s="90">
        <v>43699</v>
      </c>
      <c r="X1674" s="54">
        <v>14.188502</v>
      </c>
      <c r="Y1674" s="54">
        <v>414980</v>
      </c>
      <c r="Z1674" s="107">
        <f t="shared" si="157"/>
        <v>-8.2758560417442228E-2</v>
      </c>
      <c r="AE1674" s="90">
        <v>43699</v>
      </c>
      <c r="AF1674" s="54">
        <v>37.126185999999997</v>
      </c>
      <c r="AG1674" s="54">
        <v>4950300</v>
      </c>
      <c r="AH1674" s="107">
        <f t="shared" si="158"/>
        <v>-3.2499864112085164E-2</v>
      </c>
      <c r="AL1674" s="10">
        <v>44063</v>
      </c>
      <c r="AM1674">
        <v>3385.51001</v>
      </c>
      <c r="AN1674">
        <v>3431040000</v>
      </c>
      <c r="AO1674" s="107">
        <f t="shared" si="159"/>
        <v>3.4411069427024987E-3</v>
      </c>
    </row>
    <row r="1675" spans="1:41" x14ac:dyDescent="0.15">
      <c r="A1675" s="10">
        <v>44064</v>
      </c>
      <c r="B1675" s="9">
        <v>164.23599200000001</v>
      </c>
      <c r="C1675">
        <v>71518000</v>
      </c>
      <c r="D1675" s="107">
        <f t="shared" si="156"/>
        <v>6.9230196508933695E-3</v>
      </c>
      <c r="H1675" s="90">
        <v>44341</v>
      </c>
      <c r="I1675" s="54">
        <v>311.76001000000002</v>
      </c>
      <c r="J1675" s="54">
        <v>1211500</v>
      </c>
      <c r="K1675" s="107">
        <f t="shared" si="160"/>
        <v>4.205152867425177E-2</v>
      </c>
      <c r="W1675" s="90">
        <v>43700</v>
      </c>
      <c r="X1675" s="54">
        <v>13.014282</v>
      </c>
      <c r="Y1675" s="54">
        <v>574570</v>
      </c>
      <c r="Z1675" s="107">
        <f t="shared" si="157"/>
        <v>-7.5188166354470676E-3</v>
      </c>
      <c r="AE1675" s="90">
        <v>43700</v>
      </c>
      <c r="AF1675" s="54">
        <v>35.919589999999999</v>
      </c>
      <c r="AG1675" s="54">
        <v>7527000</v>
      </c>
      <c r="AH1675" s="107">
        <f t="shared" si="158"/>
        <v>1.8088040537211025E-2</v>
      </c>
      <c r="AL1675" s="10">
        <v>44064</v>
      </c>
      <c r="AM1675">
        <v>3397.1599120000001</v>
      </c>
      <c r="AN1675">
        <v>3505010000</v>
      </c>
      <c r="AO1675" s="107">
        <f t="shared" si="159"/>
        <v>1.0043718248138767E-2</v>
      </c>
    </row>
    <row r="1676" spans="1:41" x14ac:dyDescent="0.15">
      <c r="A1676" s="10">
        <v>44067</v>
      </c>
      <c r="B1676" s="9">
        <v>165.37300099999999</v>
      </c>
      <c r="C1676">
        <v>93326000</v>
      </c>
      <c r="D1676" s="107">
        <f t="shared" si="156"/>
        <v>1.1800547781073423E-2</v>
      </c>
      <c r="H1676" s="90">
        <v>44342</v>
      </c>
      <c r="I1676" s="54">
        <v>324.86999500000002</v>
      </c>
      <c r="J1676" s="54">
        <v>1476300</v>
      </c>
      <c r="K1676" s="107">
        <f t="shared" si="160"/>
        <v>-1.4652045659064417E-2</v>
      </c>
      <c r="W1676" s="90">
        <v>43703</v>
      </c>
      <c r="X1676" s="54">
        <v>12.91643</v>
      </c>
      <c r="Y1676" s="54">
        <v>665880</v>
      </c>
      <c r="Z1676" s="107">
        <f t="shared" si="157"/>
        <v>-5.303036520153015E-2</v>
      </c>
      <c r="AE1676" s="90">
        <v>43703</v>
      </c>
      <c r="AF1676" s="54">
        <v>36.569305</v>
      </c>
      <c r="AG1676" s="54">
        <v>6570200</v>
      </c>
      <c r="AH1676" s="107">
        <f t="shared" si="158"/>
        <v>-1.0152476236559571E-2</v>
      </c>
      <c r="AL1676" s="10">
        <v>44067</v>
      </c>
      <c r="AM1676">
        <v>3431.280029</v>
      </c>
      <c r="AN1676">
        <v>3743410000</v>
      </c>
      <c r="AO1676" s="107">
        <f t="shared" si="159"/>
        <v>3.5963511854777419E-3</v>
      </c>
    </row>
    <row r="1677" spans="1:41" x14ac:dyDescent="0.15">
      <c r="A1677" s="10">
        <v>44068</v>
      </c>
      <c r="B1677" s="9">
        <v>167.32449299999999</v>
      </c>
      <c r="C1677">
        <v>79856000</v>
      </c>
      <c r="D1677" s="107">
        <f t="shared" si="156"/>
        <v>2.8495565200965522E-2</v>
      </c>
      <c r="H1677" s="90">
        <v>44343</v>
      </c>
      <c r="I1677" s="54">
        <v>320.10998499999999</v>
      </c>
      <c r="J1677" s="54">
        <v>1726400</v>
      </c>
      <c r="K1677" s="107">
        <f t="shared" si="160"/>
        <v>-4.2391604872931365E-2</v>
      </c>
      <c r="W1677" s="90">
        <v>43704</v>
      </c>
      <c r="X1677" s="54">
        <v>12.231467</v>
      </c>
      <c r="Y1677" s="54">
        <v>504850</v>
      </c>
      <c r="Z1677" s="107">
        <f t="shared" si="157"/>
        <v>2.4000064751022787E-2</v>
      </c>
      <c r="AE1677" s="90">
        <v>43704</v>
      </c>
      <c r="AF1677" s="54">
        <v>36.198036000000002</v>
      </c>
      <c r="AG1677" s="54">
        <v>9124900</v>
      </c>
      <c r="AH1677" s="107">
        <f t="shared" si="158"/>
        <v>2.7948615775728713E-2</v>
      </c>
      <c r="AL1677" s="10">
        <v>44068</v>
      </c>
      <c r="AM1677">
        <v>3443.6201169999999</v>
      </c>
      <c r="AN1677">
        <v>3627650000</v>
      </c>
      <c r="AO1677" s="107">
        <f t="shared" si="159"/>
        <v>1.0195626058366436E-2</v>
      </c>
    </row>
    <row r="1678" spans="1:41" x14ac:dyDescent="0.15">
      <c r="A1678" s="10">
        <v>44069</v>
      </c>
      <c r="B1678" s="9">
        <v>172.092499</v>
      </c>
      <c r="C1678">
        <v>130174000</v>
      </c>
      <c r="D1678" s="107">
        <f t="shared" si="156"/>
        <v>-1.2159152851862531E-2</v>
      </c>
      <c r="H1678" s="90">
        <v>44344</v>
      </c>
      <c r="I1678" s="54">
        <v>306.540009</v>
      </c>
      <c r="J1678" s="54">
        <v>1089700</v>
      </c>
      <c r="K1678" s="107">
        <f t="shared" si="160"/>
        <v>3.7384976393081581E-2</v>
      </c>
      <c r="W1678" s="90">
        <v>43705</v>
      </c>
      <c r="X1678" s="54">
        <v>12.525022999999999</v>
      </c>
      <c r="Y1678" s="54">
        <v>487110</v>
      </c>
      <c r="Z1678" s="107">
        <f t="shared" si="157"/>
        <v>4.6875043662594429E-2</v>
      </c>
      <c r="AE1678" s="90">
        <v>43705</v>
      </c>
      <c r="AF1678" s="54">
        <v>37.209721000000002</v>
      </c>
      <c r="AG1678" s="54">
        <v>10721200</v>
      </c>
      <c r="AH1678" s="107">
        <f t="shared" si="158"/>
        <v>1.0975142759065415E-2</v>
      </c>
      <c r="AL1678" s="10">
        <v>44069</v>
      </c>
      <c r="AM1678">
        <v>3478.7299800000001</v>
      </c>
      <c r="AN1678">
        <v>3780530000</v>
      </c>
      <c r="AO1678" s="107">
        <f t="shared" si="159"/>
        <v>1.6730441952841346E-3</v>
      </c>
    </row>
    <row r="1679" spans="1:41" x14ac:dyDescent="0.15">
      <c r="A1679" s="10">
        <v>44070</v>
      </c>
      <c r="B1679" s="9">
        <v>170</v>
      </c>
      <c r="C1679">
        <v>85296000</v>
      </c>
      <c r="D1679" s="107">
        <f t="shared" si="156"/>
        <v>5.2938823529413703E-4</v>
      </c>
      <c r="H1679" s="90">
        <v>44348</v>
      </c>
      <c r="I1679" s="54">
        <v>318</v>
      </c>
      <c r="J1679" s="54">
        <v>1332000</v>
      </c>
      <c r="K1679" s="107">
        <f t="shared" si="160"/>
        <v>4.6823946540880623E-2</v>
      </c>
      <c r="W1679" s="90">
        <v>43706</v>
      </c>
      <c r="X1679" s="54">
        <v>13.112133999999999</v>
      </c>
      <c r="Y1679" s="54">
        <v>485880</v>
      </c>
      <c r="Z1679" s="107">
        <f t="shared" si="157"/>
        <v>-2.9850747406943712E-2</v>
      </c>
      <c r="AE1679" s="90">
        <v>43706</v>
      </c>
      <c r="AF1679" s="54">
        <v>37.618102999999998</v>
      </c>
      <c r="AG1679" s="54">
        <v>7188200</v>
      </c>
      <c r="AH1679" s="107">
        <f t="shared" si="158"/>
        <v>-2.4756165934257668E-3</v>
      </c>
      <c r="AL1679" s="10">
        <v>44070</v>
      </c>
      <c r="AM1679">
        <v>3484.5500489999999</v>
      </c>
      <c r="AN1679">
        <v>3955890000</v>
      </c>
      <c r="AO1679" s="107">
        <f t="shared" si="159"/>
        <v>6.7325653728902424E-3</v>
      </c>
    </row>
    <row r="1680" spans="1:41" x14ac:dyDescent="0.15">
      <c r="A1680" s="10">
        <v>44071</v>
      </c>
      <c r="B1680" s="9">
        <v>170.08999600000001</v>
      </c>
      <c r="C1680">
        <v>57940000</v>
      </c>
      <c r="D1680" s="107">
        <f t="shared" si="156"/>
        <v>1.4451220282232002E-2</v>
      </c>
      <c r="H1680" s="90">
        <v>44349</v>
      </c>
      <c r="I1680" s="54">
        <v>332.89001500000001</v>
      </c>
      <c r="J1680" s="54">
        <v>1615800</v>
      </c>
      <c r="K1680" s="107">
        <f t="shared" si="160"/>
        <v>-2.1959288866023829E-2</v>
      </c>
      <c r="W1680" s="90">
        <v>43707</v>
      </c>
      <c r="X1680" s="54">
        <v>12.720727</v>
      </c>
      <c r="Y1680" s="54">
        <v>464860</v>
      </c>
      <c r="Z1680" s="107">
        <f t="shared" si="157"/>
        <v>-4.6153965885754711E-2</v>
      </c>
      <c r="AE1680" s="90">
        <v>43707</v>
      </c>
      <c r="AF1680" s="54">
        <v>37.524974999999998</v>
      </c>
      <c r="AG1680" s="54">
        <v>4472700</v>
      </c>
      <c r="AH1680" s="107">
        <f t="shared" si="158"/>
        <v>-1.3651201633045562E-2</v>
      </c>
      <c r="AL1680" s="10">
        <v>44071</v>
      </c>
      <c r="AM1680">
        <v>3508.01001</v>
      </c>
      <c r="AN1680">
        <v>3868510000</v>
      </c>
      <c r="AO1680" s="107">
        <f t="shared" si="159"/>
        <v>-2.1949626648870568E-3</v>
      </c>
    </row>
    <row r="1681" spans="1:41" x14ac:dyDescent="0.15">
      <c r="A1681" s="10">
        <v>44074</v>
      </c>
      <c r="B1681" s="9">
        <v>172.54800399999999</v>
      </c>
      <c r="C1681">
        <v>83718000</v>
      </c>
      <c r="D1681" s="107">
        <f t="shared" si="156"/>
        <v>1.3955478731588311E-2</v>
      </c>
      <c r="H1681" s="90">
        <v>44350</v>
      </c>
      <c r="I1681" s="54">
        <v>325.57998700000002</v>
      </c>
      <c r="J1681" s="54">
        <v>1244100</v>
      </c>
      <c r="K1681" s="107">
        <f t="shared" si="160"/>
        <v>-1.3975023593818303E-2</v>
      </c>
      <c r="W1681" s="90">
        <v>43711</v>
      </c>
      <c r="X1681" s="54">
        <v>12.133615000000001</v>
      </c>
      <c r="Y1681" s="54">
        <v>530900</v>
      </c>
      <c r="Z1681" s="107">
        <f t="shared" si="157"/>
        <v>3.2258152248938021E-2</v>
      </c>
      <c r="AE1681" s="90">
        <v>43711</v>
      </c>
      <c r="AF1681" s="54">
        <v>37.012714000000003</v>
      </c>
      <c r="AG1681" s="54">
        <v>5513600</v>
      </c>
      <c r="AH1681" s="107">
        <f t="shared" si="158"/>
        <v>-2.51621645470268E-3</v>
      </c>
      <c r="AL1681" s="10">
        <v>44074</v>
      </c>
      <c r="AM1681">
        <v>3500.3100589999999</v>
      </c>
      <c r="AN1681">
        <v>4348280000</v>
      </c>
      <c r="AO1681" s="107">
        <f t="shared" si="159"/>
        <v>7.5250028014732795E-3</v>
      </c>
    </row>
    <row r="1682" spans="1:41" x14ac:dyDescent="0.15">
      <c r="A1682" s="10">
        <v>44075</v>
      </c>
      <c r="B1682" s="9">
        <v>174.955994</v>
      </c>
      <c r="C1682">
        <v>68644000</v>
      </c>
      <c r="D1682" s="107">
        <f t="shared" si="156"/>
        <v>9.2394719554449445E-3</v>
      </c>
      <c r="H1682" s="90">
        <v>44351</v>
      </c>
      <c r="I1682" s="54">
        <v>321.02999899999998</v>
      </c>
      <c r="J1682" s="54">
        <v>897200</v>
      </c>
      <c r="K1682" s="107">
        <f t="shared" si="160"/>
        <v>2.1555658416832379E-2</v>
      </c>
      <c r="W1682" s="90">
        <v>43712</v>
      </c>
      <c r="X1682" s="54">
        <v>12.525022999999999</v>
      </c>
      <c r="Y1682" s="54">
        <v>774080</v>
      </c>
      <c r="Z1682" s="107">
        <f t="shared" si="157"/>
        <v>0.11718756923639995</v>
      </c>
      <c r="AE1682" s="90">
        <v>43712</v>
      </c>
      <c r="AF1682" s="54">
        <v>36.919581999999998</v>
      </c>
      <c r="AG1682" s="54">
        <v>7488700</v>
      </c>
      <c r="AH1682" s="107">
        <f t="shared" si="158"/>
        <v>2.9263467825827671E-2</v>
      </c>
      <c r="AL1682" s="10">
        <v>44075</v>
      </c>
      <c r="AM1682">
        <v>3526.6499020000001</v>
      </c>
      <c r="AN1682">
        <v>4101490000</v>
      </c>
      <c r="AO1682" s="107">
        <f t="shared" si="159"/>
        <v>1.5365910284791173E-2</v>
      </c>
    </row>
    <row r="1683" spans="1:41" x14ac:dyDescent="0.15">
      <c r="A1683" s="10">
        <v>44076</v>
      </c>
      <c r="B1683" s="9">
        <v>176.572495</v>
      </c>
      <c r="C1683">
        <v>78630000</v>
      </c>
      <c r="D1683" s="107">
        <f t="shared" si="156"/>
        <v>-4.628411123714371E-2</v>
      </c>
      <c r="H1683" s="90">
        <v>44354</v>
      </c>
      <c r="I1683" s="54">
        <v>327.95001200000002</v>
      </c>
      <c r="J1683" s="54">
        <v>1752000</v>
      </c>
      <c r="K1683" s="107">
        <f t="shared" si="160"/>
        <v>1.5398651670121E-2</v>
      </c>
      <c r="W1683" s="90">
        <v>43713</v>
      </c>
      <c r="X1683" s="54">
        <v>13.992800000000001</v>
      </c>
      <c r="Y1683" s="54">
        <v>1046620</v>
      </c>
      <c r="Z1683" s="107">
        <f t="shared" si="157"/>
        <v>6.2937010462523535E-2</v>
      </c>
      <c r="AE1683" s="90">
        <v>43713</v>
      </c>
      <c r="AF1683" s="54">
        <v>37.999977000000001</v>
      </c>
      <c r="AG1683" s="54">
        <v>7084000</v>
      </c>
      <c r="AH1683" s="107">
        <f t="shared" si="158"/>
        <v>-1.053950637917489E-2</v>
      </c>
      <c r="AL1683" s="10">
        <v>44076</v>
      </c>
      <c r="AM1683">
        <v>3580.8400879999999</v>
      </c>
      <c r="AN1683">
        <v>4295640000</v>
      </c>
      <c r="AO1683" s="107">
        <f t="shared" si="159"/>
        <v>-3.5125843631361842E-2</v>
      </c>
    </row>
    <row r="1684" spans="1:41" x14ac:dyDescent="0.15">
      <c r="A1684" s="10">
        <v>44077</v>
      </c>
      <c r="B1684" s="9">
        <v>168.39999399999999</v>
      </c>
      <c r="C1684">
        <v>163222000</v>
      </c>
      <c r="D1684" s="107">
        <f t="shared" si="156"/>
        <v>-2.1787358258457012E-2</v>
      </c>
      <c r="H1684" s="90">
        <v>44355</v>
      </c>
      <c r="I1684" s="54">
        <v>333</v>
      </c>
      <c r="J1684" s="54">
        <v>934500</v>
      </c>
      <c r="K1684" s="107">
        <f t="shared" si="160"/>
        <v>-2.8528528528528496E-2</v>
      </c>
      <c r="W1684" s="90">
        <v>43714</v>
      </c>
      <c r="X1684" s="54">
        <v>14.873464999999999</v>
      </c>
      <c r="Y1684" s="54">
        <v>976060</v>
      </c>
      <c r="Z1684" s="107">
        <f t="shared" si="157"/>
        <v>4.6052685100613777E-2</v>
      </c>
      <c r="AE1684" s="90">
        <v>43714</v>
      </c>
      <c r="AF1684" s="54">
        <v>37.599476000000003</v>
      </c>
      <c r="AG1684" s="54">
        <v>5724000</v>
      </c>
      <c r="AH1684" s="107">
        <f t="shared" si="158"/>
        <v>2.5514398126186721E-2</v>
      </c>
      <c r="AL1684" s="10">
        <v>44077</v>
      </c>
      <c r="AM1684">
        <v>3455.0600589999999</v>
      </c>
      <c r="AN1684">
        <v>4911830000</v>
      </c>
      <c r="AO1684" s="107">
        <f t="shared" si="159"/>
        <v>-8.1330273628102967E-3</v>
      </c>
    </row>
    <row r="1685" spans="1:41" x14ac:dyDescent="0.15">
      <c r="A1685" s="10">
        <v>44078</v>
      </c>
      <c r="B1685" s="9">
        <v>164.73100299999999</v>
      </c>
      <c r="C1685">
        <v>175636000</v>
      </c>
      <c r="D1685" s="107">
        <f t="shared" si="156"/>
        <v>-4.3944363041363732E-2</v>
      </c>
      <c r="H1685" s="90">
        <v>44356</v>
      </c>
      <c r="I1685" s="54">
        <v>323.5</v>
      </c>
      <c r="J1685" s="54">
        <v>785800</v>
      </c>
      <c r="K1685" s="107">
        <f t="shared" si="160"/>
        <v>1.4374015455950628E-2</v>
      </c>
      <c r="W1685" s="90">
        <v>43717</v>
      </c>
      <c r="X1685" s="54">
        <v>15.558427999999999</v>
      </c>
      <c r="Y1685" s="54">
        <v>875530</v>
      </c>
      <c r="Z1685" s="107">
        <f t="shared" si="157"/>
        <v>5.6603597741365697E-2</v>
      </c>
      <c r="AE1685" s="90">
        <v>43717</v>
      </c>
      <c r="AF1685" s="54">
        <v>38.558804000000002</v>
      </c>
      <c r="AG1685" s="54">
        <v>9028900</v>
      </c>
      <c r="AH1685" s="107">
        <f t="shared" si="158"/>
        <v>-2.7294752192002614E-2</v>
      </c>
      <c r="AL1685" s="10">
        <v>44078</v>
      </c>
      <c r="AM1685">
        <v>3426.959961</v>
      </c>
      <c r="AN1685">
        <v>4438720000</v>
      </c>
      <c r="AO1685" s="107">
        <f t="shared" si="159"/>
        <v>-2.7756342088176567E-2</v>
      </c>
    </row>
    <row r="1686" spans="1:41" x14ac:dyDescent="0.15">
      <c r="A1686" s="10">
        <v>44082</v>
      </c>
      <c r="B1686" s="9">
        <v>157.49200400000001</v>
      </c>
      <c r="C1686">
        <v>121884000</v>
      </c>
      <c r="D1686" s="107">
        <f t="shared" si="156"/>
        <v>3.7706625410646177E-2</v>
      </c>
      <c r="H1686" s="90">
        <v>44357</v>
      </c>
      <c r="I1686" s="54">
        <v>328.14999399999999</v>
      </c>
      <c r="J1686" s="54">
        <v>798300</v>
      </c>
      <c r="K1686" s="107">
        <f t="shared" si="160"/>
        <v>-1.5023596191197752E-2</v>
      </c>
      <c r="W1686" s="90">
        <v>43718</v>
      </c>
      <c r="X1686" s="54">
        <v>16.439091000000001</v>
      </c>
      <c r="Y1686" s="54">
        <v>843580</v>
      </c>
      <c r="Z1686" s="107">
        <f t="shared" si="157"/>
        <v>1.1904976984433047E-2</v>
      </c>
      <c r="AE1686" s="90">
        <v>43718</v>
      </c>
      <c r="AF1686" s="54">
        <v>37.506351000000002</v>
      </c>
      <c r="AG1686" s="54">
        <v>6707600</v>
      </c>
      <c r="AH1686" s="107">
        <f t="shared" si="158"/>
        <v>-9.1882838722434634E-3</v>
      </c>
      <c r="AL1686" s="10">
        <v>44082</v>
      </c>
      <c r="AM1686">
        <v>3331.8400879999999</v>
      </c>
      <c r="AN1686">
        <v>4694330000</v>
      </c>
      <c r="AO1686" s="107">
        <f t="shared" si="159"/>
        <v>2.0144986322044645E-2</v>
      </c>
    </row>
    <row r="1687" spans="1:41" x14ac:dyDescent="0.15">
      <c r="A1687" s="10">
        <v>44083</v>
      </c>
      <c r="B1687" s="9">
        <v>163.43049600000001</v>
      </c>
      <c r="C1687">
        <v>103774000</v>
      </c>
      <c r="D1687" s="107">
        <f t="shared" si="156"/>
        <v>-2.8605450723223624E-2</v>
      </c>
      <c r="H1687" s="90">
        <v>44358</v>
      </c>
      <c r="I1687" s="54">
        <v>323.22000100000002</v>
      </c>
      <c r="J1687" s="54">
        <v>818900</v>
      </c>
      <c r="K1687" s="107">
        <f t="shared" si="160"/>
        <v>-1.7882553623282837E-2</v>
      </c>
      <c r="W1687" s="90">
        <v>43719</v>
      </c>
      <c r="X1687" s="54">
        <v>16.634798</v>
      </c>
      <c r="Y1687" s="54">
        <v>551140</v>
      </c>
      <c r="Z1687" s="107">
        <f t="shared" si="157"/>
        <v>-2.3529531287365124E-2</v>
      </c>
      <c r="AE1687" s="90">
        <v>43719</v>
      </c>
      <c r="AF1687" s="54">
        <v>37.161732000000001</v>
      </c>
      <c r="AG1687" s="54">
        <v>6195900</v>
      </c>
      <c r="AH1687" s="107">
        <f t="shared" si="158"/>
        <v>9.7746520533541492E-3</v>
      </c>
      <c r="AL1687" s="10">
        <v>44083</v>
      </c>
      <c r="AM1687">
        <v>3398.959961</v>
      </c>
      <c r="AN1687">
        <v>3932520000</v>
      </c>
      <c r="AO1687" s="107">
        <f t="shared" si="159"/>
        <v>-1.7584796727765806E-2</v>
      </c>
    </row>
    <row r="1688" spans="1:41" x14ac:dyDescent="0.15">
      <c r="A1688" s="10">
        <v>44084</v>
      </c>
      <c r="B1688" s="9">
        <v>158.755493</v>
      </c>
      <c r="C1688">
        <v>106614000</v>
      </c>
      <c r="D1688" s="107">
        <f t="shared" si="156"/>
        <v>-1.8547314139234272E-2</v>
      </c>
      <c r="H1688" s="90">
        <v>44361</v>
      </c>
      <c r="I1688" s="54">
        <v>317.44000199999999</v>
      </c>
      <c r="J1688" s="54">
        <v>1467300</v>
      </c>
      <c r="K1688" s="107">
        <f t="shared" si="160"/>
        <v>-2.5453682425316981E-2</v>
      </c>
      <c r="W1688" s="90">
        <v>43720</v>
      </c>
      <c r="X1688" s="54">
        <v>16.243389000000001</v>
      </c>
      <c r="Y1688" s="54">
        <v>876220</v>
      </c>
      <c r="Z1688" s="107">
        <f t="shared" si="157"/>
        <v>1.2048101538416622E-2</v>
      </c>
      <c r="AE1688" s="90">
        <v>43720</v>
      </c>
      <c r="AF1688" s="54">
        <v>37.524974999999998</v>
      </c>
      <c r="AG1688" s="54">
        <v>4927000</v>
      </c>
      <c r="AH1688" s="107">
        <f t="shared" si="158"/>
        <v>1.9853710761967847E-3</v>
      </c>
      <c r="AL1688" s="10">
        <v>44084</v>
      </c>
      <c r="AM1688">
        <v>3339.1899410000001</v>
      </c>
      <c r="AN1688">
        <v>4208630000</v>
      </c>
      <c r="AO1688" s="107">
        <f t="shared" si="159"/>
        <v>5.3307240122646427E-4</v>
      </c>
    </row>
    <row r="1689" spans="1:41" x14ac:dyDescent="0.15">
      <c r="A1689" s="10">
        <v>44085</v>
      </c>
      <c r="B1689" s="9">
        <v>155.81100499999999</v>
      </c>
      <c r="C1689">
        <v>101880000</v>
      </c>
      <c r="D1689" s="107">
        <f t="shared" si="156"/>
        <v>-4.2519846399809991E-3</v>
      </c>
      <c r="H1689" s="90">
        <v>44362</v>
      </c>
      <c r="I1689" s="54">
        <v>309.35998499999999</v>
      </c>
      <c r="J1689" s="54">
        <v>1257200</v>
      </c>
      <c r="K1689" s="107">
        <f t="shared" si="160"/>
        <v>-8.6630208493189143E-3</v>
      </c>
      <c r="W1689" s="90">
        <v>43721</v>
      </c>
      <c r="X1689" s="54">
        <v>16.439091000000001</v>
      </c>
      <c r="Y1689" s="54">
        <v>453750</v>
      </c>
      <c r="Z1689" s="107">
        <f t="shared" si="157"/>
        <v>1.1904976984433047E-2</v>
      </c>
      <c r="AE1689" s="90">
        <v>43721</v>
      </c>
      <c r="AF1689" s="54">
        <v>37.599476000000003</v>
      </c>
      <c r="AG1689" s="54">
        <v>5438100</v>
      </c>
      <c r="AH1689" s="107">
        <f t="shared" si="158"/>
        <v>-1.733694373825978E-3</v>
      </c>
      <c r="AL1689" s="10">
        <v>44085</v>
      </c>
      <c r="AM1689">
        <v>3340.969971</v>
      </c>
      <c r="AN1689">
        <v>3710090000</v>
      </c>
      <c r="AO1689" s="107">
        <f t="shared" si="159"/>
        <v>1.274182898065912E-2</v>
      </c>
    </row>
    <row r="1690" spans="1:41" x14ac:dyDescent="0.15">
      <c r="A1690" s="10">
        <v>44088</v>
      </c>
      <c r="B1690" s="9">
        <v>155.14849899999999</v>
      </c>
      <c r="C1690">
        <v>90592000</v>
      </c>
      <c r="D1690" s="107">
        <f t="shared" si="156"/>
        <v>1.71319994529886E-2</v>
      </c>
      <c r="H1690" s="90">
        <v>44363</v>
      </c>
      <c r="I1690" s="54">
        <v>306.67999300000002</v>
      </c>
      <c r="J1690" s="54">
        <v>1243500</v>
      </c>
      <c r="K1690" s="107">
        <f t="shared" si="160"/>
        <v>8.2822748727531259E-3</v>
      </c>
      <c r="W1690" s="90">
        <v>43724</v>
      </c>
      <c r="X1690" s="54">
        <v>16.634798</v>
      </c>
      <c r="Y1690" s="54">
        <v>434730</v>
      </c>
      <c r="Z1690" s="107">
        <f t="shared" si="157"/>
        <v>-8.8235336551727328E-2</v>
      </c>
      <c r="AE1690" s="90">
        <v>43724</v>
      </c>
      <c r="AF1690" s="54">
        <v>37.534289999999999</v>
      </c>
      <c r="AG1690" s="54">
        <v>5754400</v>
      </c>
      <c r="AH1690" s="107">
        <f t="shared" si="158"/>
        <v>5.7070747841507785E-3</v>
      </c>
      <c r="AL1690" s="10">
        <v>44088</v>
      </c>
      <c r="AM1690">
        <v>3383.540039</v>
      </c>
      <c r="AN1690">
        <v>3839580000</v>
      </c>
      <c r="AO1690" s="107">
        <f t="shared" si="159"/>
        <v>5.2193595454597119E-3</v>
      </c>
    </row>
    <row r="1691" spans="1:41" x14ac:dyDescent="0.15">
      <c r="A1691" s="10">
        <v>44089</v>
      </c>
      <c r="B1691" s="9">
        <v>157.80650299999999</v>
      </c>
      <c r="C1691">
        <v>80430000</v>
      </c>
      <c r="D1691" s="107">
        <f t="shared" si="156"/>
        <v>-2.4723341090702622E-2</v>
      </c>
      <c r="H1691" s="90">
        <v>44364</v>
      </c>
      <c r="I1691" s="54">
        <v>309.22000100000002</v>
      </c>
      <c r="J1691" s="54">
        <v>931900</v>
      </c>
      <c r="K1691" s="107">
        <f t="shared" si="160"/>
        <v>-1.9468304057084662E-2</v>
      </c>
      <c r="W1691" s="90">
        <v>43725</v>
      </c>
      <c r="X1691" s="54">
        <v>15.167021</v>
      </c>
      <c r="Y1691" s="54">
        <v>729460</v>
      </c>
      <c r="Z1691" s="107">
        <f t="shared" si="157"/>
        <v>-1.2903258985399901E-2</v>
      </c>
      <c r="AE1691" s="90">
        <v>43725</v>
      </c>
      <c r="AF1691" s="54">
        <v>37.748500999999997</v>
      </c>
      <c r="AG1691" s="54">
        <v>6358800</v>
      </c>
      <c r="AH1691" s="107">
        <f t="shared" si="158"/>
        <v>-4.1944182101429917E-3</v>
      </c>
      <c r="AL1691" s="10">
        <v>44089</v>
      </c>
      <c r="AM1691">
        <v>3401.1999510000001</v>
      </c>
      <c r="AN1691">
        <v>4057190000</v>
      </c>
      <c r="AO1691" s="107">
        <f t="shared" si="159"/>
        <v>-4.6189466148207625E-3</v>
      </c>
    </row>
    <row r="1692" spans="1:41" x14ac:dyDescent="0.15">
      <c r="A1692" s="10">
        <v>44090</v>
      </c>
      <c r="B1692" s="9">
        <v>153.904999</v>
      </c>
      <c r="C1692">
        <v>90244000</v>
      </c>
      <c r="D1692" s="107">
        <f t="shared" si="156"/>
        <v>-2.2536668870645316E-2</v>
      </c>
      <c r="H1692" s="90">
        <v>44365</v>
      </c>
      <c r="I1692" s="54">
        <v>303.20001200000002</v>
      </c>
      <c r="J1692" s="54">
        <v>988800</v>
      </c>
      <c r="K1692" s="107">
        <f t="shared" si="160"/>
        <v>2.8363653230989438E-3</v>
      </c>
      <c r="W1692" s="90">
        <v>43726</v>
      </c>
      <c r="X1692" s="54">
        <v>14.971317000000001</v>
      </c>
      <c r="Y1692" s="54">
        <v>456950</v>
      </c>
      <c r="Z1692" s="107">
        <f t="shared" si="157"/>
        <v>-3.267969010341587E-2</v>
      </c>
      <c r="AE1692" s="90">
        <v>43726</v>
      </c>
      <c r="AF1692" s="54">
        <v>37.590167999999998</v>
      </c>
      <c r="AG1692" s="54">
        <v>4307900</v>
      </c>
      <c r="AH1692" s="107">
        <f t="shared" si="158"/>
        <v>9.9105702320900768E-4</v>
      </c>
      <c r="AL1692" s="10">
        <v>44090</v>
      </c>
      <c r="AM1692">
        <v>3385.48999</v>
      </c>
      <c r="AN1692">
        <v>4718900000</v>
      </c>
      <c r="AO1692" s="107">
        <f t="shared" si="159"/>
        <v>-8.4123657385264394E-3</v>
      </c>
    </row>
    <row r="1693" spans="1:41" x14ac:dyDescent="0.15">
      <c r="A1693" s="10">
        <v>44091</v>
      </c>
      <c r="B1693" s="9">
        <v>150.43649300000001</v>
      </c>
      <c r="C1693">
        <v>128982000</v>
      </c>
      <c r="D1693" s="107">
        <f t="shared" si="156"/>
        <v>-1.7887907025325389E-2</v>
      </c>
      <c r="H1693" s="90">
        <v>44368</v>
      </c>
      <c r="I1693" s="54">
        <v>304.05999800000001</v>
      </c>
      <c r="J1693" s="54">
        <v>926200</v>
      </c>
      <c r="K1693" s="107">
        <f t="shared" si="160"/>
        <v>1.1346484321163475E-2</v>
      </c>
      <c r="W1693" s="90">
        <v>43727</v>
      </c>
      <c r="X1693" s="54">
        <v>14.482059</v>
      </c>
      <c r="Y1693" s="54">
        <v>443070</v>
      </c>
      <c r="Z1693" s="107">
        <f t="shared" si="157"/>
        <v>0.10135126503765801</v>
      </c>
      <c r="AE1693" s="90">
        <v>43727</v>
      </c>
      <c r="AF1693" s="54">
        <v>37.627422000000003</v>
      </c>
      <c r="AG1693" s="54">
        <v>4005200</v>
      </c>
      <c r="AH1693" s="107">
        <f t="shared" si="158"/>
        <v>-9.9007580163223974E-4</v>
      </c>
      <c r="AL1693" s="10">
        <v>44091</v>
      </c>
      <c r="AM1693">
        <v>3357.01001</v>
      </c>
      <c r="AN1693">
        <v>4379840000</v>
      </c>
      <c r="AO1693" s="107">
        <f t="shared" si="159"/>
        <v>-1.1182581788012014E-2</v>
      </c>
    </row>
    <row r="1694" spans="1:41" x14ac:dyDescent="0.15">
      <c r="A1694" s="10">
        <v>44092</v>
      </c>
      <c r="B1694" s="9">
        <v>147.745499</v>
      </c>
      <c r="C1694">
        <v>177852000</v>
      </c>
      <c r="D1694" s="107">
        <f t="shared" si="156"/>
        <v>1.8816140043629304E-3</v>
      </c>
      <c r="H1694" s="90">
        <v>44369</v>
      </c>
      <c r="I1694" s="54">
        <v>307.51001000000002</v>
      </c>
      <c r="J1694" s="54">
        <v>719300</v>
      </c>
      <c r="K1694" s="107">
        <f t="shared" si="160"/>
        <v>6.4387497499673874E-3</v>
      </c>
      <c r="W1694" s="90">
        <v>43728</v>
      </c>
      <c r="X1694" s="54">
        <v>15.949833999999999</v>
      </c>
      <c r="Y1694" s="54">
        <v>2420500</v>
      </c>
      <c r="Z1694" s="107">
        <f t="shared" si="157"/>
        <v>2.4539941920398878E-2</v>
      </c>
      <c r="AE1694" s="90">
        <v>43728</v>
      </c>
      <c r="AF1694" s="54">
        <v>37.590167999999998</v>
      </c>
      <c r="AG1694" s="54">
        <v>12088600</v>
      </c>
      <c r="AH1694" s="107">
        <f t="shared" si="158"/>
        <v>-2.973197672327399E-3</v>
      </c>
      <c r="AL1694" s="10">
        <v>44092</v>
      </c>
      <c r="AM1694">
        <v>3319.469971</v>
      </c>
      <c r="AN1694">
        <v>7076400000</v>
      </c>
      <c r="AO1694" s="107">
        <f t="shared" si="159"/>
        <v>-1.1571097896821425E-2</v>
      </c>
    </row>
    <row r="1695" spans="1:41" x14ac:dyDescent="0.15">
      <c r="A1695" s="10">
        <v>44095</v>
      </c>
      <c r="B1695" s="9">
        <v>148.02349899999999</v>
      </c>
      <c r="C1695">
        <v>122358000</v>
      </c>
      <c r="D1695" s="107">
        <f t="shared" si="156"/>
        <v>5.6923353771011653E-2</v>
      </c>
      <c r="H1695" s="90">
        <v>44370</v>
      </c>
      <c r="I1695" s="54">
        <v>309.48998999999998</v>
      </c>
      <c r="J1695" s="54">
        <v>700800</v>
      </c>
      <c r="K1695" s="107">
        <f t="shared" si="160"/>
        <v>3.1341924822835265E-2</v>
      </c>
      <c r="W1695" s="90">
        <v>43731</v>
      </c>
      <c r="X1695" s="54">
        <v>16.341242000000001</v>
      </c>
      <c r="Y1695" s="54">
        <v>537390</v>
      </c>
      <c r="Z1695" s="107">
        <f t="shared" si="157"/>
        <v>5.9878557578425529E-3</v>
      </c>
      <c r="AE1695" s="90">
        <v>43731</v>
      </c>
      <c r="AF1695" s="54">
        <v>37.478405000000002</v>
      </c>
      <c r="AG1695" s="54">
        <v>3871200</v>
      </c>
      <c r="AH1695" s="107">
        <f t="shared" si="158"/>
        <v>-1.6898557982923945E-2</v>
      </c>
      <c r="AL1695" s="10">
        <v>44095</v>
      </c>
      <c r="AM1695">
        <v>3281.0600589999999</v>
      </c>
      <c r="AN1695">
        <v>4836070000</v>
      </c>
      <c r="AO1695" s="107">
        <f t="shared" si="159"/>
        <v>1.0517944926164535E-2</v>
      </c>
    </row>
    <row r="1696" spans="1:41" x14ac:dyDescent="0.15">
      <c r="A1696" s="10">
        <v>44096</v>
      </c>
      <c r="B1696" s="9">
        <v>156.44949299999999</v>
      </c>
      <c r="C1696">
        <v>138976000</v>
      </c>
      <c r="D1696" s="107">
        <f t="shared" si="156"/>
        <v>-4.126889052941829E-2</v>
      </c>
      <c r="H1696" s="90">
        <v>44371</v>
      </c>
      <c r="I1696" s="54">
        <v>319.19000199999999</v>
      </c>
      <c r="J1696" s="54">
        <v>1156100</v>
      </c>
      <c r="K1696" s="107">
        <f t="shared" si="160"/>
        <v>7.2370625192703653E-3</v>
      </c>
      <c r="W1696" s="90">
        <v>43732</v>
      </c>
      <c r="X1696" s="54">
        <v>16.439091000000001</v>
      </c>
      <c r="Y1696" s="54">
        <v>737340</v>
      </c>
      <c r="Z1696" s="107">
        <f t="shared" si="157"/>
        <v>0</v>
      </c>
      <c r="AE1696" s="90">
        <v>43732</v>
      </c>
      <c r="AF1696" s="54">
        <v>36.845073999999997</v>
      </c>
      <c r="AG1696" s="54">
        <v>7437500</v>
      </c>
      <c r="AH1696" s="107">
        <f t="shared" si="158"/>
        <v>-8.0889781901373192E-3</v>
      </c>
      <c r="AL1696" s="10">
        <v>44096</v>
      </c>
      <c r="AM1696">
        <v>3315.570068</v>
      </c>
      <c r="AN1696">
        <v>3974510000</v>
      </c>
      <c r="AO1696" s="107">
        <f t="shared" si="159"/>
        <v>-2.372145494950828E-2</v>
      </c>
    </row>
    <row r="1697" spans="1:41" x14ac:dyDescent="0.15">
      <c r="A1697" s="10">
        <v>44097</v>
      </c>
      <c r="B1697" s="9">
        <v>149.99299600000001</v>
      </c>
      <c r="C1697">
        <v>113054000</v>
      </c>
      <c r="D1697" s="107">
        <f t="shared" si="156"/>
        <v>6.6436835490637502E-3</v>
      </c>
      <c r="H1697" s="90">
        <v>44372</v>
      </c>
      <c r="I1697" s="54">
        <v>321.5</v>
      </c>
      <c r="J1697" s="54">
        <v>1695300</v>
      </c>
      <c r="K1697" s="107">
        <f t="shared" si="160"/>
        <v>-1.2690472783825846E-2</v>
      </c>
      <c r="W1697" s="90">
        <v>43733</v>
      </c>
      <c r="X1697" s="54">
        <v>16.439091000000001</v>
      </c>
      <c r="Y1697" s="54">
        <v>656140</v>
      </c>
      <c r="Z1697" s="107">
        <f t="shared" si="157"/>
        <v>0</v>
      </c>
      <c r="AE1697" s="90">
        <v>43733</v>
      </c>
      <c r="AF1697" s="54">
        <v>36.547035000000001</v>
      </c>
      <c r="AG1697" s="54">
        <v>12200900</v>
      </c>
      <c r="AH1697" s="107">
        <f t="shared" si="158"/>
        <v>-8.1551348830349868E-3</v>
      </c>
      <c r="AL1697" s="10">
        <v>44097</v>
      </c>
      <c r="AM1697">
        <v>3236.919922</v>
      </c>
      <c r="AN1697">
        <v>4378650000</v>
      </c>
      <c r="AO1697" s="107">
        <f t="shared" si="159"/>
        <v>2.9874591380143478E-3</v>
      </c>
    </row>
    <row r="1698" spans="1:41" x14ac:dyDescent="0.15">
      <c r="A1698" s="10">
        <v>44098</v>
      </c>
      <c r="B1698" s="9">
        <v>150.98950199999999</v>
      </c>
      <c r="C1698">
        <v>110588000</v>
      </c>
      <c r="D1698" s="107">
        <f t="shared" si="156"/>
        <v>2.4948741138307806E-2</v>
      </c>
      <c r="H1698" s="90">
        <v>44375</v>
      </c>
      <c r="I1698" s="54">
        <v>317.42001299999998</v>
      </c>
      <c r="J1698" s="54">
        <v>745200</v>
      </c>
      <c r="K1698" s="107">
        <f t="shared" si="160"/>
        <v>-2.8416667603123003E-2</v>
      </c>
      <c r="W1698" s="90">
        <v>43734</v>
      </c>
      <c r="X1698" s="54">
        <v>16.439091000000001</v>
      </c>
      <c r="Y1698" s="54">
        <v>629450</v>
      </c>
      <c r="Z1698" s="107">
        <f t="shared" si="157"/>
        <v>-5.9522147544532888E-3</v>
      </c>
      <c r="AE1698" s="90">
        <v>43734</v>
      </c>
      <c r="AF1698" s="54">
        <v>36.248989000000002</v>
      </c>
      <c r="AG1698" s="54">
        <v>7360700</v>
      </c>
      <c r="AH1698" s="107">
        <f t="shared" si="158"/>
        <v>-1.4131401016453271E-2</v>
      </c>
      <c r="AL1698" s="10">
        <v>44098</v>
      </c>
      <c r="AM1698">
        <v>3246.5900879999999</v>
      </c>
      <c r="AN1698">
        <v>4601920000</v>
      </c>
      <c r="AO1698" s="107">
        <f t="shared" si="159"/>
        <v>1.5976723760637634E-2</v>
      </c>
    </row>
    <row r="1699" spans="1:41" x14ac:dyDescent="0.15">
      <c r="A1699" s="10">
        <v>44099</v>
      </c>
      <c r="B1699" s="9">
        <v>154.75649999999999</v>
      </c>
      <c r="C1699">
        <v>92304000</v>
      </c>
      <c r="D1699" s="107">
        <f t="shared" si="156"/>
        <v>2.5498114780316161E-2</v>
      </c>
      <c r="H1699" s="90">
        <v>44376</v>
      </c>
      <c r="I1699" s="54">
        <v>308.39999399999999</v>
      </c>
      <c r="J1699" s="54">
        <v>2310200</v>
      </c>
      <c r="K1699" s="107">
        <f t="shared" si="160"/>
        <v>2.3702973872301802E-2</v>
      </c>
      <c r="W1699" s="90">
        <v>43735</v>
      </c>
      <c r="X1699" s="54">
        <v>16.341242000000001</v>
      </c>
      <c r="Y1699" s="54">
        <v>463240</v>
      </c>
      <c r="Z1699" s="107">
        <f t="shared" si="157"/>
        <v>5.3892170497199743E-2</v>
      </c>
      <c r="AE1699" s="90">
        <v>43735</v>
      </c>
      <c r="AF1699" s="54">
        <v>35.736739999999998</v>
      </c>
      <c r="AG1699" s="54">
        <v>10636800</v>
      </c>
      <c r="AH1699" s="107">
        <f t="shared" si="158"/>
        <v>1.5897868691996164E-2</v>
      </c>
      <c r="AL1699" s="10">
        <v>44099</v>
      </c>
      <c r="AM1699">
        <v>3298.459961</v>
      </c>
      <c r="AN1699">
        <v>3803330000</v>
      </c>
      <c r="AO1699" s="107">
        <f t="shared" si="159"/>
        <v>1.611059028404549E-2</v>
      </c>
    </row>
    <row r="1700" spans="1:41" x14ac:dyDescent="0.15">
      <c r="A1700" s="10">
        <v>44102</v>
      </c>
      <c r="B1700" s="9">
        <v>158.70249899999999</v>
      </c>
      <c r="C1700">
        <v>84484000</v>
      </c>
      <c r="D1700" s="107">
        <f t="shared" si="156"/>
        <v>-9.1901262373946802E-3</v>
      </c>
      <c r="H1700" s="90">
        <v>44377</v>
      </c>
      <c r="I1700" s="54">
        <v>315.709991</v>
      </c>
      <c r="J1700" s="54">
        <v>1551300</v>
      </c>
      <c r="K1700" s="107">
        <f t="shared" si="160"/>
        <v>-2.6004850128420576E-2</v>
      </c>
      <c r="W1700" s="90">
        <v>43738</v>
      </c>
      <c r="X1700" s="54">
        <v>17.221907000000002</v>
      </c>
      <c r="Y1700" s="54">
        <v>696660</v>
      </c>
      <c r="Z1700" s="107">
        <f t="shared" si="157"/>
        <v>-2.8409049009497256E-2</v>
      </c>
      <c r="AE1700" s="90">
        <v>43738</v>
      </c>
      <c r="AF1700" s="54">
        <v>36.304878000000002</v>
      </c>
      <c r="AG1700" s="54">
        <v>6149200</v>
      </c>
      <c r="AH1700" s="107">
        <f t="shared" si="158"/>
        <v>-1.1287877072607366E-2</v>
      </c>
      <c r="AL1700" s="10">
        <v>44102</v>
      </c>
      <c r="AM1700">
        <v>3351.6000979999999</v>
      </c>
      <c r="AN1700">
        <v>3950910000</v>
      </c>
      <c r="AO1700" s="107">
        <f t="shared" si="159"/>
        <v>-4.8126645567366788E-3</v>
      </c>
    </row>
    <row r="1701" spans="1:41" x14ac:dyDescent="0.15">
      <c r="A1701" s="10">
        <v>44103</v>
      </c>
      <c r="B1701" s="9">
        <v>157.24400299999999</v>
      </c>
      <c r="C1701">
        <v>69916000</v>
      </c>
      <c r="D1701" s="107">
        <f t="shared" si="156"/>
        <v>1.2241484338197939E-3</v>
      </c>
      <c r="H1701" s="90">
        <v>44378</v>
      </c>
      <c r="I1701" s="54">
        <v>307.5</v>
      </c>
      <c r="J1701" s="54">
        <v>853600</v>
      </c>
      <c r="K1701" s="107">
        <f t="shared" si="160"/>
        <v>-2.1105658536585303E-2</v>
      </c>
      <c r="W1701" s="90">
        <v>43739</v>
      </c>
      <c r="X1701" s="54">
        <v>16.732648999999999</v>
      </c>
      <c r="Y1701" s="54">
        <v>633240</v>
      </c>
      <c r="Z1701" s="107">
        <f t="shared" si="157"/>
        <v>-1.7544024260593649E-2</v>
      </c>
      <c r="AE1701" s="90">
        <v>43739</v>
      </c>
      <c r="AF1701" s="54">
        <v>35.895072999999996</v>
      </c>
      <c r="AG1701" s="54">
        <v>5645100</v>
      </c>
      <c r="AH1701" s="107">
        <f t="shared" si="158"/>
        <v>-9.6002312072187568E-3</v>
      </c>
      <c r="AL1701" s="10">
        <v>44103</v>
      </c>
      <c r="AM1701">
        <v>3335.469971</v>
      </c>
      <c r="AN1701">
        <v>3661590000</v>
      </c>
      <c r="AO1701" s="107">
        <f t="shared" si="159"/>
        <v>8.2537181384805258E-3</v>
      </c>
    </row>
    <row r="1702" spans="1:41" x14ac:dyDescent="0.15">
      <c r="A1702" s="10">
        <v>44104</v>
      </c>
      <c r="B1702" s="9">
        <v>157.43649300000001</v>
      </c>
      <c r="C1702">
        <v>97922000</v>
      </c>
      <c r="D1702" s="107">
        <f t="shared" si="156"/>
        <v>2.303475471852634E-2</v>
      </c>
      <c r="H1702" s="90">
        <v>44379</v>
      </c>
      <c r="I1702" s="54">
        <v>301.01001000000002</v>
      </c>
      <c r="J1702" s="54">
        <v>1217700</v>
      </c>
      <c r="K1702" s="107">
        <f t="shared" si="160"/>
        <v>1.8238562896961463E-2</v>
      </c>
      <c r="W1702" s="90">
        <v>43740</v>
      </c>
      <c r="X1702" s="54">
        <v>16.439091000000001</v>
      </c>
      <c r="Y1702" s="54">
        <v>625470</v>
      </c>
      <c r="Z1702" s="107">
        <f t="shared" si="157"/>
        <v>0</v>
      </c>
      <c r="AE1702" s="90">
        <v>43740</v>
      </c>
      <c r="AF1702" s="54">
        <v>35.550471999999999</v>
      </c>
      <c r="AG1702" s="54">
        <v>6159400</v>
      </c>
      <c r="AH1702" s="107">
        <f t="shared" si="158"/>
        <v>-5.763692813980037E-3</v>
      </c>
      <c r="AL1702" s="10">
        <v>44104</v>
      </c>
      <c r="AM1702">
        <v>3363</v>
      </c>
      <c r="AN1702">
        <v>4738640000</v>
      </c>
      <c r="AO1702" s="107">
        <f t="shared" si="159"/>
        <v>5.2929078203984847E-3</v>
      </c>
    </row>
    <row r="1703" spans="1:41" x14ac:dyDescent="0.15">
      <c r="A1703" s="10">
        <v>44105</v>
      </c>
      <c r="B1703" s="9">
        <v>161.06300400000001</v>
      </c>
      <c r="C1703">
        <v>99438000</v>
      </c>
      <c r="D1703" s="107">
        <f t="shared" si="156"/>
        <v>-2.9882740793782836E-2</v>
      </c>
      <c r="H1703" s="90">
        <v>44383</v>
      </c>
      <c r="I1703" s="54">
        <v>306.5</v>
      </c>
      <c r="J1703" s="54">
        <v>854600</v>
      </c>
      <c r="K1703" s="107">
        <f t="shared" si="160"/>
        <v>1.9249461663948253E-3</v>
      </c>
      <c r="W1703" s="90">
        <v>43741</v>
      </c>
      <c r="X1703" s="54">
        <v>16.439091000000001</v>
      </c>
      <c r="Y1703" s="54">
        <v>545180</v>
      </c>
      <c r="Z1703" s="107">
        <f t="shared" si="157"/>
        <v>5.952518907523352E-3</v>
      </c>
      <c r="AE1703" s="90">
        <v>43741</v>
      </c>
      <c r="AF1703" s="54">
        <v>35.345570000000002</v>
      </c>
      <c r="AG1703" s="54">
        <v>7178300</v>
      </c>
      <c r="AH1703" s="107">
        <f t="shared" si="158"/>
        <v>9.4859129446773771E-3</v>
      </c>
      <c r="AL1703" s="10">
        <v>44105</v>
      </c>
      <c r="AM1703">
        <v>3380.8000489999999</v>
      </c>
      <c r="AN1703">
        <v>4076340000</v>
      </c>
      <c r="AO1703" s="107">
        <f t="shared" si="159"/>
        <v>-9.5776521919944679E-3</v>
      </c>
    </row>
    <row r="1704" spans="1:41" x14ac:dyDescent="0.15">
      <c r="A1704" s="10">
        <v>44106</v>
      </c>
      <c r="B1704" s="9">
        <v>156.25</v>
      </c>
      <c r="C1704">
        <v>112262000</v>
      </c>
      <c r="D1704" s="107">
        <f t="shared" si="156"/>
        <v>2.3744044799999919E-2</v>
      </c>
      <c r="H1704" s="90">
        <v>44384</v>
      </c>
      <c r="I1704" s="54">
        <v>307.08999599999999</v>
      </c>
      <c r="J1704" s="54">
        <v>1139900</v>
      </c>
      <c r="K1704" s="107">
        <f t="shared" si="160"/>
        <v>-1.6542336338432717E-2</v>
      </c>
      <c r="W1704" s="90">
        <v>43742</v>
      </c>
      <c r="X1704" s="54">
        <v>16.536944999999999</v>
      </c>
      <c r="Y1704" s="54">
        <v>378720</v>
      </c>
      <c r="Z1704" s="107">
        <f t="shared" si="157"/>
        <v>3.5502869484055344E-2</v>
      </c>
      <c r="AE1704" s="90">
        <v>43742</v>
      </c>
      <c r="AF1704" s="54">
        <v>35.680855000000001</v>
      </c>
      <c r="AG1704" s="54">
        <v>4602400</v>
      </c>
      <c r="AH1704" s="107">
        <f t="shared" si="158"/>
        <v>-1.279038857112591E-2</v>
      </c>
      <c r="AL1704" s="10">
        <v>44106</v>
      </c>
      <c r="AM1704">
        <v>3348.419922</v>
      </c>
      <c r="AN1704">
        <v>3975180000</v>
      </c>
      <c r="AO1704" s="107">
        <f t="shared" si="159"/>
        <v>1.7972708740800369E-2</v>
      </c>
    </row>
    <row r="1705" spans="1:41" x14ac:dyDescent="0.15">
      <c r="A1705" s="10">
        <v>44109</v>
      </c>
      <c r="B1705" s="9">
        <v>159.96000699999999</v>
      </c>
      <c r="C1705">
        <v>75506000</v>
      </c>
      <c r="D1705" s="107">
        <f t="shared" si="156"/>
        <v>-3.1020291215666185E-2</v>
      </c>
      <c r="H1705" s="90">
        <v>44385</v>
      </c>
      <c r="I1705" s="54">
        <v>302.01001000000002</v>
      </c>
      <c r="J1705" s="54">
        <v>1119300</v>
      </c>
      <c r="K1705" s="107">
        <f t="shared" si="160"/>
        <v>6.2580177392133063E-3</v>
      </c>
      <c r="W1705" s="90">
        <v>43745</v>
      </c>
      <c r="X1705" s="54">
        <v>17.124054000000001</v>
      </c>
      <c r="Y1705" s="54">
        <v>687300</v>
      </c>
      <c r="Z1705" s="107">
        <f t="shared" si="157"/>
        <v>0</v>
      </c>
      <c r="AE1705" s="90">
        <v>43745</v>
      </c>
      <c r="AF1705" s="54">
        <v>35.224482999999999</v>
      </c>
      <c r="AG1705" s="54">
        <v>6060400</v>
      </c>
      <c r="AH1705" s="107">
        <f t="shared" si="158"/>
        <v>-1.3220321785844313E-2</v>
      </c>
      <c r="AL1705" s="10">
        <v>44109</v>
      </c>
      <c r="AM1705">
        <v>3408.6000979999999</v>
      </c>
      <c r="AN1705">
        <v>3692720000</v>
      </c>
      <c r="AO1705" s="107">
        <f t="shared" si="159"/>
        <v>-1.3973515704569395E-2</v>
      </c>
    </row>
    <row r="1706" spans="1:41" x14ac:dyDescent="0.15">
      <c r="A1706" s="10">
        <v>44110</v>
      </c>
      <c r="B1706" s="9">
        <v>154.99800099999999</v>
      </c>
      <c r="C1706">
        <v>101738000</v>
      </c>
      <c r="D1706" s="107">
        <f t="shared" si="156"/>
        <v>3.0881036975438203E-2</v>
      </c>
      <c r="H1706" s="90">
        <v>44386</v>
      </c>
      <c r="I1706" s="54">
        <v>303.89999399999999</v>
      </c>
      <c r="J1706" s="54">
        <v>1106600</v>
      </c>
      <c r="K1706" s="107">
        <f t="shared" si="160"/>
        <v>-6.9101876981281229E-3</v>
      </c>
      <c r="W1706" s="90">
        <v>43746</v>
      </c>
      <c r="X1706" s="54">
        <v>17.124054000000001</v>
      </c>
      <c r="Y1706" s="54">
        <v>520840</v>
      </c>
      <c r="Z1706" s="107">
        <f t="shared" si="157"/>
        <v>0</v>
      </c>
      <c r="AE1706" s="90">
        <v>43746</v>
      </c>
      <c r="AF1706" s="54">
        <v>34.758803999999998</v>
      </c>
      <c r="AG1706" s="54">
        <v>7128600</v>
      </c>
      <c r="AH1706" s="107">
        <f t="shared" si="158"/>
        <v>1.4201581849594191E-2</v>
      </c>
      <c r="AL1706" s="10">
        <v>44110</v>
      </c>
      <c r="AM1706">
        <v>3360.969971</v>
      </c>
      <c r="AN1706">
        <v>4453390000</v>
      </c>
      <c r="AO1706" s="107">
        <f t="shared" si="159"/>
        <v>1.7396754658478342E-2</v>
      </c>
    </row>
    <row r="1707" spans="1:41" x14ac:dyDescent="0.15">
      <c r="A1707" s="10">
        <v>44111</v>
      </c>
      <c r="B1707" s="9">
        <v>159.78450000000001</v>
      </c>
      <c r="C1707">
        <v>86188000</v>
      </c>
      <c r="D1707" s="107">
        <f t="shared" si="156"/>
        <v>-1.608441369469471E-3</v>
      </c>
      <c r="H1707" s="90">
        <v>44389</v>
      </c>
      <c r="I1707" s="54">
        <v>301.79998799999998</v>
      </c>
      <c r="J1707" s="54">
        <v>1007500</v>
      </c>
      <c r="K1707" s="107">
        <f t="shared" si="160"/>
        <v>-4.3306751224920559E-2</v>
      </c>
      <c r="W1707" s="90">
        <v>43747</v>
      </c>
      <c r="X1707" s="54">
        <v>17.124054000000001</v>
      </c>
      <c r="Y1707" s="54">
        <v>478580</v>
      </c>
      <c r="Z1707" s="107">
        <f t="shared" si="157"/>
        <v>4.5714291720873934E-2</v>
      </c>
      <c r="AE1707" s="90">
        <v>43747</v>
      </c>
      <c r="AF1707" s="54">
        <v>35.252434000000001</v>
      </c>
      <c r="AG1707" s="54">
        <v>6792800</v>
      </c>
      <c r="AH1707" s="107">
        <f t="shared" si="158"/>
        <v>2.1134710868475626E-3</v>
      </c>
      <c r="AL1707" s="10">
        <v>44111</v>
      </c>
      <c r="AM1707">
        <v>3419.4399410000001</v>
      </c>
      <c r="AN1707">
        <v>3814750000</v>
      </c>
      <c r="AO1707" s="107">
        <f t="shared" si="159"/>
        <v>8.0101237256968716E-3</v>
      </c>
    </row>
    <row r="1708" spans="1:41" x14ac:dyDescent="0.15">
      <c r="A1708" s="10">
        <v>44112</v>
      </c>
      <c r="B1708" s="9">
        <v>159.52749600000001</v>
      </c>
      <c r="C1708">
        <v>63482000</v>
      </c>
      <c r="D1708" s="107">
        <f t="shared" si="156"/>
        <v>3.0120249615150918E-2</v>
      </c>
      <c r="H1708" s="90">
        <v>44390</v>
      </c>
      <c r="I1708" s="54">
        <v>288.73001099999999</v>
      </c>
      <c r="J1708" s="54">
        <v>990400</v>
      </c>
      <c r="K1708" s="107">
        <f t="shared" si="160"/>
        <v>-2.8573406593331185E-2</v>
      </c>
      <c r="W1708" s="90">
        <v>43748</v>
      </c>
      <c r="X1708" s="54">
        <v>17.906867999999999</v>
      </c>
      <c r="Y1708" s="54">
        <v>955110</v>
      </c>
      <c r="Z1708" s="107">
        <f t="shared" si="157"/>
        <v>4.3715964176426647E-2</v>
      </c>
      <c r="AE1708" s="90">
        <v>43748</v>
      </c>
      <c r="AF1708" s="54">
        <v>35.326939000000003</v>
      </c>
      <c r="AG1708" s="54">
        <v>4984400</v>
      </c>
      <c r="AH1708" s="107">
        <f t="shared" si="158"/>
        <v>1.6345656214369342E-2</v>
      </c>
      <c r="AL1708" s="10">
        <v>44112</v>
      </c>
      <c r="AM1708">
        <v>3446.830078</v>
      </c>
      <c r="AN1708">
        <v>3867640000</v>
      </c>
      <c r="AO1708" s="107">
        <f t="shared" si="159"/>
        <v>8.7935332795945342E-3</v>
      </c>
    </row>
    <row r="1709" spans="1:41" x14ac:dyDescent="0.15">
      <c r="A1709" s="10">
        <v>44113</v>
      </c>
      <c r="B1709" s="9">
        <v>164.332504</v>
      </c>
      <c r="C1709">
        <v>98158000</v>
      </c>
      <c r="D1709" s="107">
        <f t="shared" si="156"/>
        <v>4.7549911367503972E-2</v>
      </c>
      <c r="H1709" s="90">
        <v>44391</v>
      </c>
      <c r="I1709" s="54">
        <v>280.48001099999999</v>
      </c>
      <c r="J1709" s="54">
        <v>1414500</v>
      </c>
      <c r="K1709" s="107">
        <f t="shared" si="160"/>
        <v>2.2247539059031318E-2</v>
      </c>
      <c r="W1709" s="90">
        <v>43749</v>
      </c>
      <c r="X1709" s="54">
        <v>18.689684</v>
      </c>
      <c r="Y1709" s="54">
        <v>865460</v>
      </c>
      <c r="Z1709" s="107">
        <f t="shared" si="157"/>
        <v>-5.2356690460898525E-3</v>
      </c>
      <c r="AE1709" s="90">
        <v>43749</v>
      </c>
      <c r="AF1709" s="54">
        <v>35.904381000000001</v>
      </c>
      <c r="AG1709" s="54">
        <v>5047000</v>
      </c>
      <c r="AH1709" s="107">
        <f t="shared" si="158"/>
        <v>-4.9287578582679625E-3</v>
      </c>
      <c r="AL1709" s="10">
        <v>44113</v>
      </c>
      <c r="AM1709">
        <v>3477.139893</v>
      </c>
      <c r="AN1709">
        <v>3944090000</v>
      </c>
      <c r="AO1709" s="107">
        <f t="shared" si="159"/>
        <v>1.6415812925706819E-2</v>
      </c>
    </row>
    <row r="1710" spans="1:41" x14ac:dyDescent="0.15">
      <c r="A1710" s="10">
        <v>44116</v>
      </c>
      <c r="B1710" s="9">
        <v>172.1465</v>
      </c>
      <c r="C1710">
        <v>167284000</v>
      </c>
      <c r="D1710" s="107">
        <f t="shared" si="156"/>
        <v>2.0333262657090678E-4</v>
      </c>
      <c r="H1710" s="90">
        <v>44392</v>
      </c>
      <c r="I1710" s="54">
        <v>286.72000100000002</v>
      </c>
      <c r="J1710" s="54">
        <v>1144500</v>
      </c>
      <c r="K1710" s="107">
        <f t="shared" si="160"/>
        <v>-2.3402591296726505E-2</v>
      </c>
      <c r="W1710" s="90">
        <v>43752</v>
      </c>
      <c r="X1710" s="54">
        <v>18.591830999999999</v>
      </c>
      <c r="Y1710" s="54">
        <v>587710</v>
      </c>
      <c r="Z1710" s="107">
        <f t="shared" si="157"/>
        <v>-5.2631717661374422E-3</v>
      </c>
      <c r="AE1710" s="90">
        <v>43752</v>
      </c>
      <c r="AF1710" s="54">
        <v>35.727417000000003</v>
      </c>
      <c r="AG1710" s="54">
        <v>6894700</v>
      </c>
      <c r="AH1710" s="107">
        <f t="shared" si="158"/>
        <v>1.3556227700423973E-2</v>
      </c>
      <c r="AL1710" s="10">
        <v>44116</v>
      </c>
      <c r="AM1710">
        <v>3534.219971</v>
      </c>
      <c r="AN1710">
        <v>3435760000</v>
      </c>
      <c r="AO1710" s="107">
        <f t="shared" si="159"/>
        <v>-6.3069189758704347E-3</v>
      </c>
    </row>
    <row r="1711" spans="1:41" x14ac:dyDescent="0.15">
      <c r="A1711" s="10">
        <v>44117</v>
      </c>
      <c r="B1711" s="9">
        <v>172.18150299999999</v>
      </c>
      <c r="C1711">
        <v>114894000</v>
      </c>
      <c r="D1711" s="107">
        <f t="shared" si="156"/>
        <v>-2.3208079441611074E-2</v>
      </c>
      <c r="H1711" s="90">
        <v>44393</v>
      </c>
      <c r="I1711" s="54">
        <v>280.01001000000002</v>
      </c>
      <c r="J1711" s="54">
        <v>1108700</v>
      </c>
      <c r="K1711" s="107">
        <f t="shared" si="160"/>
        <v>3.3248800641091147E-2</v>
      </c>
      <c r="W1711" s="90">
        <v>43753</v>
      </c>
      <c r="X1711" s="54">
        <v>18.493979</v>
      </c>
      <c r="Y1711" s="54">
        <v>706500</v>
      </c>
      <c r="Z1711" s="107">
        <f t="shared" si="157"/>
        <v>4.2328100405002012E-2</v>
      </c>
      <c r="AE1711" s="90">
        <v>43753</v>
      </c>
      <c r="AF1711" s="54">
        <v>36.211745999999998</v>
      </c>
      <c r="AG1711" s="54">
        <v>4792100</v>
      </c>
      <c r="AH1711" s="107">
        <f t="shared" si="158"/>
        <v>1.0284784390126589E-3</v>
      </c>
      <c r="AL1711" s="10">
        <v>44117</v>
      </c>
      <c r="AM1711">
        <v>3511.929932</v>
      </c>
      <c r="AN1711">
        <v>3611100000</v>
      </c>
      <c r="AO1711" s="107">
        <f t="shared" si="159"/>
        <v>-6.6231418195618064E-3</v>
      </c>
    </row>
    <row r="1712" spans="1:41" x14ac:dyDescent="0.15">
      <c r="A1712" s="10">
        <v>44118</v>
      </c>
      <c r="B1712" s="9">
        <v>168.18550099999999</v>
      </c>
      <c r="C1712">
        <v>116254000</v>
      </c>
      <c r="D1712" s="107">
        <f t="shared" si="156"/>
        <v>-7.4501428039269735E-3</v>
      </c>
      <c r="H1712" s="90">
        <v>44396</v>
      </c>
      <c r="I1712" s="54">
        <v>289.32000699999998</v>
      </c>
      <c r="J1712" s="54">
        <v>1637000</v>
      </c>
      <c r="K1712" s="107">
        <f t="shared" si="160"/>
        <v>2.9206352120681567E-2</v>
      </c>
      <c r="W1712" s="90">
        <v>43754</v>
      </c>
      <c r="X1712" s="54">
        <v>19.276793999999999</v>
      </c>
      <c r="Y1712" s="54">
        <v>396240</v>
      </c>
      <c r="Z1712" s="107">
        <f t="shared" si="157"/>
        <v>1.0152206845184031E-2</v>
      </c>
      <c r="AE1712" s="90">
        <v>43754</v>
      </c>
      <c r="AF1712" s="54">
        <v>36.248989000000002</v>
      </c>
      <c r="AG1712" s="54">
        <v>5314800</v>
      </c>
      <c r="AH1712" s="107">
        <f t="shared" si="158"/>
        <v>4.3681494123877229E-3</v>
      </c>
      <c r="AL1712" s="10">
        <v>44118</v>
      </c>
      <c r="AM1712">
        <v>3488.669922</v>
      </c>
      <c r="AN1712">
        <v>3858510000</v>
      </c>
      <c r="AO1712" s="107">
        <f t="shared" si="159"/>
        <v>-1.5277553105237374E-3</v>
      </c>
    </row>
    <row r="1713" spans="1:41" x14ac:dyDescent="0.15">
      <c r="A1713" s="10">
        <v>44119</v>
      </c>
      <c r="B1713" s="9">
        <v>166.93249499999999</v>
      </c>
      <c r="C1713">
        <v>104468000</v>
      </c>
      <c r="D1713" s="107">
        <f t="shared" si="156"/>
        <v>-1.9750480575995599E-2</v>
      </c>
      <c r="H1713" s="90">
        <v>44397</v>
      </c>
      <c r="I1713" s="54">
        <v>297.76998900000001</v>
      </c>
      <c r="J1713" s="54">
        <v>1139000</v>
      </c>
      <c r="K1713" s="107">
        <f t="shared" si="160"/>
        <v>-1.867212346909819E-2</v>
      </c>
      <c r="W1713" s="90">
        <v>43755</v>
      </c>
      <c r="X1713" s="54">
        <v>19.472496</v>
      </c>
      <c r="Y1713" s="54">
        <v>465220</v>
      </c>
      <c r="Z1713" s="107">
        <f t="shared" si="157"/>
        <v>-3.0150680220963899E-2</v>
      </c>
      <c r="AE1713" s="90">
        <v>43755</v>
      </c>
      <c r="AF1713" s="54">
        <v>36.407330000000002</v>
      </c>
      <c r="AG1713" s="54">
        <v>5684500</v>
      </c>
      <c r="AH1713" s="107">
        <f t="shared" si="158"/>
        <v>-6.9074277075522605E-3</v>
      </c>
      <c r="AL1713" s="10">
        <v>44119</v>
      </c>
      <c r="AM1713">
        <v>3483.3400879999999</v>
      </c>
      <c r="AN1713">
        <v>3724550000</v>
      </c>
      <c r="AO1713" s="107">
        <f t="shared" si="159"/>
        <v>1.3491964267831058E-4</v>
      </c>
    </row>
    <row r="1714" spans="1:41" x14ac:dyDescent="0.15">
      <c r="A1714" s="10">
        <v>44120</v>
      </c>
      <c r="B1714" s="9">
        <v>163.63549800000001</v>
      </c>
      <c r="C1714">
        <v>129488000</v>
      </c>
      <c r="D1714" s="107">
        <f t="shared" si="156"/>
        <v>-2.0013958096060658E-2</v>
      </c>
      <c r="H1714" s="90">
        <v>44398</v>
      </c>
      <c r="I1714" s="54">
        <v>292.209991</v>
      </c>
      <c r="J1714" s="54">
        <v>750000</v>
      </c>
      <c r="K1714" s="107">
        <f t="shared" si="160"/>
        <v>-1.3928257504378094E-2</v>
      </c>
      <c r="W1714" s="90">
        <v>43756</v>
      </c>
      <c r="X1714" s="54">
        <v>18.885387000000001</v>
      </c>
      <c r="Y1714" s="54">
        <v>489560</v>
      </c>
      <c r="Z1714" s="107">
        <f t="shared" si="157"/>
        <v>0</v>
      </c>
      <c r="AE1714" s="90">
        <v>43756</v>
      </c>
      <c r="AF1714" s="54">
        <v>36.155849000000003</v>
      </c>
      <c r="AG1714" s="54">
        <v>6274300</v>
      </c>
      <c r="AH1714" s="107">
        <f t="shared" si="158"/>
        <v>1.1334625277365173E-2</v>
      </c>
      <c r="AL1714" s="10">
        <v>44120</v>
      </c>
      <c r="AM1714">
        <v>3483.8100589999999</v>
      </c>
      <c r="AN1714">
        <v>4688030000</v>
      </c>
      <c r="AO1714" s="107">
        <f t="shared" si="159"/>
        <v>-1.6329861857144357E-2</v>
      </c>
    </row>
    <row r="1715" spans="1:41" x14ac:dyDescent="0.15">
      <c r="A1715" s="10">
        <v>44123</v>
      </c>
      <c r="B1715" s="9">
        <v>160.36050399999999</v>
      </c>
      <c r="C1715">
        <v>104472000</v>
      </c>
      <c r="D1715" s="107">
        <f t="shared" si="156"/>
        <v>3.0555528810261023E-3</v>
      </c>
      <c r="H1715" s="90">
        <v>44399</v>
      </c>
      <c r="I1715" s="54">
        <v>288.14001500000001</v>
      </c>
      <c r="J1715" s="54">
        <v>826600</v>
      </c>
      <c r="K1715" s="107">
        <f t="shared" si="160"/>
        <v>-9.1275243391654159E-3</v>
      </c>
      <c r="W1715" s="90">
        <v>43759</v>
      </c>
      <c r="X1715" s="54">
        <v>18.885387000000001</v>
      </c>
      <c r="Y1715" s="54">
        <v>572560</v>
      </c>
      <c r="Z1715" s="107">
        <f t="shared" si="157"/>
        <v>2.072538942410862E-2</v>
      </c>
      <c r="AE1715" s="90">
        <v>43759</v>
      </c>
      <c r="AF1715" s="54">
        <v>36.565662000000003</v>
      </c>
      <c r="AG1715" s="54">
        <v>4786900</v>
      </c>
      <c r="AH1715" s="107">
        <f t="shared" si="158"/>
        <v>-8.1507617720693037E-3</v>
      </c>
      <c r="AL1715" s="10">
        <v>44123</v>
      </c>
      <c r="AM1715">
        <v>3426.919922</v>
      </c>
      <c r="AN1715">
        <v>4091080000</v>
      </c>
      <c r="AO1715" s="107">
        <f t="shared" si="159"/>
        <v>4.7273339817479609E-3</v>
      </c>
    </row>
    <row r="1716" spans="1:41" x14ac:dyDescent="0.15">
      <c r="A1716" s="10">
        <v>44124</v>
      </c>
      <c r="B1716" s="9">
        <v>160.850494</v>
      </c>
      <c r="C1716">
        <v>90194000</v>
      </c>
      <c r="D1716" s="107">
        <f t="shared" si="156"/>
        <v>-9.9688845220456956E-3</v>
      </c>
      <c r="H1716" s="90">
        <v>44400</v>
      </c>
      <c r="I1716" s="54">
        <v>285.51001000000002</v>
      </c>
      <c r="J1716" s="54">
        <v>781300</v>
      </c>
      <c r="K1716" s="107">
        <f t="shared" si="160"/>
        <v>-5.1486846293060662E-3</v>
      </c>
      <c r="W1716" s="90">
        <v>43760</v>
      </c>
      <c r="X1716" s="54">
        <v>19.276793999999999</v>
      </c>
      <c r="Y1716" s="54">
        <v>702970</v>
      </c>
      <c r="Z1716" s="107">
        <f t="shared" si="157"/>
        <v>2.0304517442060188E-2</v>
      </c>
      <c r="AE1716" s="90">
        <v>43760</v>
      </c>
      <c r="AF1716" s="54">
        <v>36.267623999999998</v>
      </c>
      <c r="AG1716" s="54">
        <v>5295700</v>
      </c>
      <c r="AH1716" s="107">
        <f t="shared" si="158"/>
        <v>6.6769469100043111E-3</v>
      </c>
      <c r="AL1716" s="10">
        <v>44124</v>
      </c>
      <c r="AM1716">
        <v>3443.1201169999999</v>
      </c>
      <c r="AN1716">
        <v>3917850000</v>
      </c>
      <c r="AO1716" s="107">
        <f t="shared" si="159"/>
        <v>-2.195699755774716E-3</v>
      </c>
    </row>
    <row r="1717" spans="1:41" x14ac:dyDescent="0.15">
      <c r="A1717" s="10">
        <v>44125</v>
      </c>
      <c r="B1717" s="9">
        <v>159.246994</v>
      </c>
      <c r="C1717">
        <v>91854000</v>
      </c>
      <c r="D1717" s="107">
        <f t="shared" si="156"/>
        <v>-2.6812876606009395E-3</v>
      </c>
      <c r="H1717" s="90">
        <v>44403</v>
      </c>
      <c r="I1717" s="54">
        <v>284.040009</v>
      </c>
      <c r="J1717" s="54">
        <v>813700</v>
      </c>
      <c r="K1717" s="107">
        <f t="shared" si="160"/>
        <v>-3.3093908259945182E-2</v>
      </c>
      <c r="W1717" s="90">
        <v>43761</v>
      </c>
      <c r="X1717" s="54">
        <v>19.668199999999999</v>
      </c>
      <c r="Y1717" s="54">
        <v>407050</v>
      </c>
      <c r="Z1717" s="107">
        <f t="shared" si="157"/>
        <v>-1.4925361751456534E-2</v>
      </c>
      <c r="AE1717" s="90">
        <v>43761</v>
      </c>
      <c r="AF1717" s="54">
        <v>36.509780999999997</v>
      </c>
      <c r="AG1717" s="54">
        <v>6817800</v>
      </c>
      <c r="AH1717" s="107">
        <f t="shared" si="158"/>
        <v>-9.1326759807186964E-2</v>
      </c>
      <c r="AL1717" s="10">
        <v>44125</v>
      </c>
      <c r="AM1717">
        <v>3435.5600589999999</v>
      </c>
      <c r="AN1717">
        <v>4103960000</v>
      </c>
      <c r="AO1717" s="107">
        <f t="shared" si="159"/>
        <v>5.2189252093060023E-3</v>
      </c>
    </row>
    <row r="1718" spans="1:41" x14ac:dyDescent="0.15">
      <c r="A1718" s="10">
        <v>44126</v>
      </c>
      <c r="B1718" s="9">
        <v>158.820007</v>
      </c>
      <c r="C1718">
        <v>84240000</v>
      </c>
      <c r="D1718" s="107">
        <f t="shared" si="156"/>
        <v>8.8149725368038556E-3</v>
      </c>
      <c r="H1718" s="90">
        <v>44404</v>
      </c>
      <c r="I1718" s="54">
        <v>274.64001500000001</v>
      </c>
      <c r="J1718" s="54">
        <v>1204400</v>
      </c>
      <c r="K1718" s="107">
        <f t="shared" si="160"/>
        <v>-8.3749995425830281E-4</v>
      </c>
      <c r="W1718" s="90">
        <v>43762</v>
      </c>
      <c r="X1718" s="54">
        <v>19.374645000000001</v>
      </c>
      <c r="Y1718" s="54">
        <v>330900</v>
      </c>
      <c r="Z1718" s="107">
        <f t="shared" si="157"/>
        <v>3.0303058456038867E-2</v>
      </c>
      <c r="AE1718" s="90">
        <v>43762</v>
      </c>
      <c r="AF1718" s="54">
        <v>33.175460999999999</v>
      </c>
      <c r="AG1718" s="54">
        <v>19482100</v>
      </c>
      <c r="AH1718" s="107">
        <f t="shared" si="158"/>
        <v>6.1765532059976369E-3</v>
      </c>
      <c r="AL1718" s="10">
        <v>44126</v>
      </c>
      <c r="AM1718">
        <v>3453.48999</v>
      </c>
      <c r="AN1718">
        <v>4172060000</v>
      </c>
      <c r="AO1718" s="107">
        <f t="shared" si="159"/>
        <v>3.4457615439620337E-3</v>
      </c>
    </row>
    <row r="1719" spans="1:41" x14ac:dyDescent="0.15">
      <c r="A1719" s="10">
        <v>44127</v>
      </c>
      <c r="B1719" s="9">
        <v>160.220001</v>
      </c>
      <c r="C1719">
        <v>69334000</v>
      </c>
      <c r="D1719" s="107">
        <f t="shared" si="156"/>
        <v>8.2389214315381487E-4</v>
      </c>
      <c r="H1719" s="90">
        <v>44405</v>
      </c>
      <c r="I1719" s="54">
        <v>274.41000400000001</v>
      </c>
      <c r="J1719" s="54">
        <v>931200</v>
      </c>
      <c r="K1719" s="107">
        <f t="shared" si="160"/>
        <v>-4.5406478693830743E-2</v>
      </c>
      <c r="W1719" s="90">
        <v>43763</v>
      </c>
      <c r="X1719" s="54">
        <v>19.961756000000001</v>
      </c>
      <c r="Y1719" s="54">
        <v>403120</v>
      </c>
      <c r="Z1719" s="107">
        <f t="shared" si="157"/>
        <v>2.4509767577561847E-2</v>
      </c>
      <c r="AE1719" s="90">
        <v>43763</v>
      </c>
      <c r="AF1719" s="54">
        <v>33.380370999999997</v>
      </c>
      <c r="AG1719" s="54">
        <v>14034400</v>
      </c>
      <c r="AH1719" s="107">
        <f t="shared" si="158"/>
        <v>2.7901427458669747E-3</v>
      </c>
      <c r="AL1719" s="10">
        <v>44127</v>
      </c>
      <c r="AM1719">
        <v>3465.389893</v>
      </c>
      <c r="AN1719">
        <v>3651600000</v>
      </c>
      <c r="AO1719" s="107">
        <f t="shared" si="159"/>
        <v>-1.8589516328343492E-2</v>
      </c>
    </row>
    <row r="1720" spans="1:41" x14ac:dyDescent="0.15">
      <c r="A1720" s="10">
        <v>44130</v>
      </c>
      <c r="B1720" s="9">
        <v>160.35200499999999</v>
      </c>
      <c r="C1720">
        <v>118024000</v>
      </c>
      <c r="D1720" s="107">
        <f t="shared" si="156"/>
        <v>2.4723688362986218E-2</v>
      </c>
      <c r="H1720" s="90">
        <v>44406</v>
      </c>
      <c r="I1720" s="54">
        <v>261.95001200000002</v>
      </c>
      <c r="J1720" s="54">
        <v>2010200</v>
      </c>
      <c r="K1720" s="107">
        <f t="shared" si="160"/>
        <v>-7.8602825183302527E-2</v>
      </c>
      <c r="W1720" s="90">
        <v>43766</v>
      </c>
      <c r="X1720" s="54">
        <v>20.451014000000001</v>
      </c>
      <c r="Y1720" s="54">
        <v>546310</v>
      </c>
      <c r="Z1720" s="107">
        <f t="shared" si="157"/>
        <v>-4.7847505263064471E-3</v>
      </c>
      <c r="AE1720" s="90">
        <v>43766</v>
      </c>
      <c r="AF1720" s="54">
        <v>33.473506999999998</v>
      </c>
      <c r="AG1720" s="54">
        <v>7941700</v>
      </c>
      <c r="AH1720" s="107">
        <f t="shared" si="158"/>
        <v>4.7299794431459041E-3</v>
      </c>
      <c r="AL1720" s="10">
        <v>44130</v>
      </c>
      <c r="AM1720">
        <v>3400.969971</v>
      </c>
      <c r="AN1720">
        <v>4002210000</v>
      </c>
      <c r="AO1720" s="107">
        <f t="shared" si="159"/>
        <v>-3.0256188933577288E-3</v>
      </c>
    </row>
    <row r="1721" spans="1:41" x14ac:dyDescent="0.15">
      <c r="A1721" s="10">
        <v>44131</v>
      </c>
      <c r="B1721" s="9">
        <v>164.316498</v>
      </c>
      <c r="C1721">
        <v>85820000</v>
      </c>
      <c r="D1721" s="107">
        <f t="shared" si="156"/>
        <v>-3.7595068512231822E-2</v>
      </c>
      <c r="H1721" s="90">
        <v>44407</v>
      </c>
      <c r="I1721" s="54">
        <v>241.36000100000001</v>
      </c>
      <c r="J1721" s="54">
        <v>2971100</v>
      </c>
      <c r="K1721" s="107">
        <f t="shared" si="160"/>
        <v>4.1845956074550994E-3</v>
      </c>
      <c r="W1721" s="90">
        <v>43767</v>
      </c>
      <c r="X1721" s="54">
        <v>20.353161</v>
      </c>
      <c r="Y1721" s="54">
        <v>283430</v>
      </c>
      <c r="Z1721" s="107">
        <f t="shared" si="157"/>
        <v>0</v>
      </c>
      <c r="AE1721" s="90">
        <v>43767</v>
      </c>
      <c r="AF1721" s="54">
        <v>33.631836</v>
      </c>
      <c r="AG1721" s="54">
        <v>8275400</v>
      </c>
      <c r="AH1721" s="107">
        <f t="shared" si="158"/>
        <v>-6.9231427032411252E-3</v>
      </c>
      <c r="AL1721" s="10">
        <v>44131</v>
      </c>
      <c r="AM1721">
        <v>3390.679932</v>
      </c>
      <c r="AN1721">
        <v>3962400000</v>
      </c>
      <c r="AO1721" s="107">
        <f t="shared" si="159"/>
        <v>-3.5287878950409857E-2</v>
      </c>
    </row>
    <row r="1722" spans="1:41" x14ac:dyDescent="0.15">
      <c r="A1722" s="10">
        <v>44132</v>
      </c>
      <c r="B1722" s="9">
        <v>158.13900799999999</v>
      </c>
      <c r="C1722">
        <v>111766000</v>
      </c>
      <c r="D1722" s="107">
        <f t="shared" si="156"/>
        <v>1.5249235659806404E-2</v>
      </c>
      <c r="H1722" s="90">
        <v>44410</v>
      </c>
      <c r="I1722" s="54">
        <v>242.36999499999999</v>
      </c>
      <c r="J1722" s="54">
        <v>2653300</v>
      </c>
      <c r="K1722" s="107">
        <f t="shared" si="160"/>
        <v>2.9376614873470652E-2</v>
      </c>
      <c r="W1722" s="90">
        <v>43768</v>
      </c>
      <c r="X1722" s="54">
        <v>20.353161</v>
      </c>
      <c r="Y1722" s="54">
        <v>401260</v>
      </c>
      <c r="Z1722" s="107">
        <f t="shared" si="157"/>
        <v>-9.6153123340398938E-3</v>
      </c>
      <c r="AE1722" s="90">
        <v>43768</v>
      </c>
      <c r="AF1722" s="54">
        <v>33.398997999999999</v>
      </c>
      <c r="AG1722" s="54">
        <v>5435300</v>
      </c>
      <c r="AH1722" s="107">
        <f t="shared" si="158"/>
        <v>-1.701074984345341E-2</v>
      </c>
      <c r="AL1722" s="10">
        <v>44132</v>
      </c>
      <c r="AM1722">
        <v>3271.030029</v>
      </c>
      <c r="AN1722">
        <v>5139970000</v>
      </c>
      <c r="AO1722" s="107">
        <f t="shared" si="159"/>
        <v>1.1947330857108529E-2</v>
      </c>
    </row>
    <row r="1723" spans="1:41" x14ac:dyDescent="0.15">
      <c r="A1723" s="10">
        <v>44133</v>
      </c>
      <c r="B1723" s="9">
        <v>160.55050700000001</v>
      </c>
      <c r="C1723">
        <v>131930000</v>
      </c>
      <c r="D1723" s="107">
        <f t="shared" si="156"/>
        <v>-5.445645836546642E-2</v>
      </c>
      <c r="H1723" s="90">
        <v>44411</v>
      </c>
      <c r="I1723" s="54">
        <v>249.490005</v>
      </c>
      <c r="J1723" s="54">
        <v>2049000</v>
      </c>
      <c r="K1723" s="107">
        <f t="shared" si="160"/>
        <v>6.2527474798039773E-3</v>
      </c>
      <c r="W1723" s="90">
        <v>43769</v>
      </c>
      <c r="X1723" s="54">
        <v>20.157458999999999</v>
      </c>
      <c r="Y1723" s="54">
        <v>409410</v>
      </c>
      <c r="Z1723" s="107">
        <f t="shared" si="157"/>
        <v>-1.4563045868033253E-2</v>
      </c>
      <c r="AE1723" s="90">
        <v>43769</v>
      </c>
      <c r="AF1723" s="54">
        <v>32.830855999999997</v>
      </c>
      <c r="AG1723" s="54">
        <v>6921500</v>
      </c>
      <c r="AH1723" s="107">
        <f t="shared" si="158"/>
        <v>0</v>
      </c>
      <c r="AL1723" s="10">
        <v>44133</v>
      </c>
      <c r="AM1723">
        <v>3310.110107</v>
      </c>
      <c r="AN1723">
        <v>4911860000</v>
      </c>
      <c r="AO1723" s="107">
        <f t="shared" si="159"/>
        <v>-1.212954998538962E-2</v>
      </c>
    </row>
    <row r="1724" spans="1:41" x14ac:dyDescent="0.15">
      <c r="A1724" s="10">
        <v>44134</v>
      </c>
      <c r="B1724" s="9">
        <v>151.80749499999999</v>
      </c>
      <c r="C1724">
        <v>167728000</v>
      </c>
      <c r="D1724" s="107">
        <f t="shared" si="156"/>
        <v>-1.0430947431152804E-2</v>
      </c>
      <c r="H1724" s="90">
        <v>44412</v>
      </c>
      <c r="I1724" s="54">
        <v>251.050003</v>
      </c>
      <c r="J1724" s="54">
        <v>2183600</v>
      </c>
      <c r="K1724" s="107">
        <f t="shared" si="160"/>
        <v>0.10001991913937558</v>
      </c>
      <c r="W1724" s="90">
        <v>43770</v>
      </c>
      <c r="X1724" s="54">
        <v>19.863904999999999</v>
      </c>
      <c r="Y1724" s="54">
        <v>590420</v>
      </c>
      <c r="Z1724" s="107">
        <f t="shared" si="157"/>
        <v>7.3891563617526357E-2</v>
      </c>
      <c r="AE1724" s="90">
        <v>43770</v>
      </c>
      <c r="AF1724" s="54">
        <v>32.830855999999997</v>
      </c>
      <c r="AG1724" s="54">
        <v>8236500</v>
      </c>
      <c r="AH1724" s="107">
        <f t="shared" si="158"/>
        <v>4.5389617620692491E-3</v>
      </c>
      <c r="AL1724" s="10">
        <v>44134</v>
      </c>
      <c r="AM1724">
        <v>3269.959961</v>
      </c>
      <c r="AN1724">
        <v>4843930000</v>
      </c>
      <c r="AO1724" s="107">
        <f t="shared" si="159"/>
        <v>1.2318202510247733E-2</v>
      </c>
    </row>
    <row r="1725" spans="1:41" x14ac:dyDescent="0.15">
      <c r="A1725" s="10">
        <v>44137</v>
      </c>
      <c r="B1725" s="9">
        <v>150.22399899999999</v>
      </c>
      <c r="C1725">
        <v>145148000</v>
      </c>
      <c r="D1725" s="107">
        <f t="shared" si="156"/>
        <v>1.4621518629656549E-2</v>
      </c>
      <c r="H1725" s="90">
        <v>44413</v>
      </c>
      <c r="I1725" s="54">
        <v>276.16000400000001</v>
      </c>
      <c r="J1725" s="54">
        <v>4526400</v>
      </c>
      <c r="K1725" s="107">
        <f t="shared" si="160"/>
        <v>-4.4684229509208917E-2</v>
      </c>
      <c r="W1725" s="90">
        <v>43773</v>
      </c>
      <c r="X1725" s="54">
        <v>21.331679999999999</v>
      </c>
      <c r="Y1725" s="54">
        <v>578060</v>
      </c>
      <c r="Z1725" s="107">
        <f t="shared" si="157"/>
        <v>4.5872148841534788E-3</v>
      </c>
      <c r="AE1725" s="90">
        <v>43773</v>
      </c>
      <c r="AF1725" s="54">
        <v>32.979874000000002</v>
      </c>
      <c r="AG1725" s="54">
        <v>7120100</v>
      </c>
      <c r="AH1725" s="107">
        <f t="shared" si="158"/>
        <v>1.9770845698194872E-3</v>
      </c>
      <c r="AL1725" s="10">
        <v>44137</v>
      </c>
      <c r="AM1725">
        <v>3310.23999</v>
      </c>
      <c r="AN1725">
        <v>4314690000</v>
      </c>
      <c r="AO1725" s="107">
        <f t="shared" si="159"/>
        <v>1.7799290135456225E-2</v>
      </c>
    </row>
    <row r="1726" spans="1:41" x14ac:dyDescent="0.15">
      <c r="A1726" s="10">
        <v>44138</v>
      </c>
      <c r="B1726" s="9">
        <v>152.420502</v>
      </c>
      <c r="C1726">
        <v>97958000</v>
      </c>
      <c r="D1726" s="107">
        <f t="shared" si="156"/>
        <v>6.3229663159093841E-2</v>
      </c>
      <c r="H1726" s="90">
        <v>44414</v>
      </c>
      <c r="I1726" s="54">
        <v>263.82000699999998</v>
      </c>
      <c r="J1726" s="54">
        <v>1779800</v>
      </c>
      <c r="K1726" s="107">
        <f t="shared" si="160"/>
        <v>5.6894775232115169E-2</v>
      </c>
      <c r="W1726" s="90">
        <v>43774</v>
      </c>
      <c r="X1726" s="54">
        <v>21.429532999999999</v>
      </c>
      <c r="Y1726" s="54">
        <v>864210</v>
      </c>
      <c r="Z1726" s="107">
        <f t="shared" si="157"/>
        <v>0.15525107336683441</v>
      </c>
      <c r="AE1726" s="90">
        <v>43774</v>
      </c>
      <c r="AF1726" s="54">
        <v>33.045077999999997</v>
      </c>
      <c r="AG1726" s="54">
        <v>6434700</v>
      </c>
      <c r="AH1726" s="107">
        <f t="shared" si="158"/>
        <v>5.6368455235600301E-4</v>
      </c>
      <c r="AL1726" s="10">
        <v>44138</v>
      </c>
      <c r="AM1726">
        <v>3369.1599120000001</v>
      </c>
      <c r="AN1726">
        <v>4241380000</v>
      </c>
      <c r="AO1726" s="107">
        <f t="shared" si="159"/>
        <v>2.2047047614283777E-2</v>
      </c>
    </row>
    <row r="1727" spans="1:41" x14ac:dyDescent="0.15">
      <c r="A1727" s="10">
        <v>44139</v>
      </c>
      <c r="B1727" s="9">
        <v>162.057999</v>
      </c>
      <c r="C1727">
        <v>136780000</v>
      </c>
      <c r="D1727" s="107">
        <f t="shared" si="156"/>
        <v>2.4941730892283909E-2</v>
      </c>
      <c r="H1727" s="90">
        <v>44417</v>
      </c>
      <c r="I1727" s="54">
        <v>278.82998700000002</v>
      </c>
      <c r="J1727" s="54">
        <v>1999200</v>
      </c>
      <c r="K1727" s="107">
        <f t="shared" si="160"/>
        <v>2.2881340951323104E-2</v>
      </c>
      <c r="W1727" s="90">
        <v>43775</v>
      </c>
      <c r="X1727" s="54">
        <v>24.756491</v>
      </c>
      <c r="Y1727" s="54">
        <v>2394440</v>
      </c>
      <c r="Z1727" s="107">
        <f t="shared" si="157"/>
        <v>3.9525795477235448E-3</v>
      </c>
      <c r="AE1727" s="90">
        <v>43775</v>
      </c>
      <c r="AF1727" s="54">
        <v>33.063704999999999</v>
      </c>
      <c r="AG1727" s="54">
        <v>9225800</v>
      </c>
      <c r="AH1727" s="107">
        <f t="shared" si="158"/>
        <v>-1.7183131775461824E-2</v>
      </c>
      <c r="AL1727" s="10">
        <v>44139</v>
      </c>
      <c r="AM1727">
        <v>3443.4399410000001</v>
      </c>
      <c r="AN1727">
        <v>4790400000</v>
      </c>
      <c r="AO1727" s="107">
        <f t="shared" si="159"/>
        <v>1.9460194209323101E-2</v>
      </c>
    </row>
    <row r="1728" spans="1:41" x14ac:dyDescent="0.15">
      <c r="A1728" s="10">
        <v>44140</v>
      </c>
      <c r="B1728" s="9">
        <v>166.10000600000001</v>
      </c>
      <c r="C1728">
        <v>115786000</v>
      </c>
      <c r="D1728" s="107">
        <f t="shared" si="156"/>
        <v>-3.1999336592438699E-3</v>
      </c>
      <c r="H1728" s="90">
        <v>44418</v>
      </c>
      <c r="I1728" s="54">
        <v>285.209991</v>
      </c>
      <c r="J1728" s="54">
        <v>2326800</v>
      </c>
      <c r="K1728" s="107">
        <f t="shared" si="160"/>
        <v>8.7198894796080229E-2</v>
      </c>
      <c r="W1728" s="90">
        <v>43776</v>
      </c>
      <c r="X1728" s="54">
        <v>24.854343</v>
      </c>
      <c r="Y1728" s="54">
        <v>1219890</v>
      </c>
      <c r="Z1728" s="107">
        <f t="shared" si="157"/>
        <v>7.8740363404496971E-3</v>
      </c>
      <c r="AE1728" s="90">
        <v>43776</v>
      </c>
      <c r="AF1728" s="54">
        <v>32.495567000000001</v>
      </c>
      <c r="AG1728" s="54">
        <v>10966200</v>
      </c>
      <c r="AH1728" s="107">
        <f t="shared" si="158"/>
        <v>7.1654696777563309E-3</v>
      </c>
      <c r="AL1728" s="10">
        <v>44140</v>
      </c>
      <c r="AM1728">
        <v>3510.4499510000001</v>
      </c>
      <c r="AN1728">
        <v>4858150000</v>
      </c>
      <c r="AO1728" s="107">
        <f t="shared" si="159"/>
        <v>-2.877152541975736E-4</v>
      </c>
    </row>
    <row r="1729" spans="1:41" x14ac:dyDescent="0.15">
      <c r="A1729" s="10">
        <v>44141</v>
      </c>
      <c r="B1729" s="9">
        <v>165.56849700000001</v>
      </c>
      <c r="C1729">
        <v>92946000</v>
      </c>
      <c r="D1729" s="107">
        <f t="shared" si="156"/>
        <v>-5.062255895214185E-2</v>
      </c>
      <c r="H1729" s="90">
        <v>44419</v>
      </c>
      <c r="I1729" s="54">
        <v>310.07998700000002</v>
      </c>
      <c r="J1729" s="54">
        <v>3086000</v>
      </c>
      <c r="K1729" s="107">
        <f t="shared" si="160"/>
        <v>2.0930147936312871E-2</v>
      </c>
      <c r="W1729" s="90">
        <v>43777</v>
      </c>
      <c r="X1729" s="54">
        <v>25.050046999999999</v>
      </c>
      <c r="Y1729" s="54">
        <v>725630</v>
      </c>
      <c r="Z1729" s="107">
        <f t="shared" si="157"/>
        <v>1.1718780407877105E-2</v>
      </c>
      <c r="AE1729" s="90">
        <v>43777</v>
      </c>
      <c r="AF1729" s="54">
        <v>32.728413000000003</v>
      </c>
      <c r="AG1729" s="54">
        <v>10560700</v>
      </c>
      <c r="AH1729" s="107">
        <f t="shared" si="158"/>
        <v>3.1300937200955392E-3</v>
      </c>
      <c r="AL1729" s="10">
        <v>44141</v>
      </c>
      <c r="AM1729">
        <v>3509.4399410000001</v>
      </c>
      <c r="AN1729">
        <v>4842460000</v>
      </c>
      <c r="AO1729" s="107">
        <f t="shared" si="159"/>
        <v>1.1699889352800863E-2</v>
      </c>
    </row>
    <row r="1730" spans="1:41" x14ac:dyDescent="0.15">
      <c r="A1730" s="10">
        <v>44144</v>
      </c>
      <c r="B1730" s="9">
        <v>157.18699599999999</v>
      </c>
      <c r="C1730">
        <v>143808000</v>
      </c>
      <c r="D1730" s="107">
        <f t="shared" si="156"/>
        <v>-3.458294348980373E-2</v>
      </c>
      <c r="H1730" s="90">
        <v>44420</v>
      </c>
      <c r="I1730" s="54">
        <v>316.57000699999998</v>
      </c>
      <c r="J1730" s="54">
        <v>2186000</v>
      </c>
      <c r="K1730" s="107">
        <f t="shared" si="160"/>
        <v>-1.4815054794499183E-2</v>
      </c>
      <c r="W1730" s="90">
        <v>43780</v>
      </c>
      <c r="X1730" s="54">
        <v>25.343603000000002</v>
      </c>
      <c r="Y1730" s="54">
        <v>914380</v>
      </c>
      <c r="Z1730" s="107">
        <f t="shared" si="157"/>
        <v>-5.79150880796232E-2</v>
      </c>
      <c r="AE1730" s="90">
        <v>43780</v>
      </c>
      <c r="AF1730" s="54">
        <v>32.830855999999997</v>
      </c>
      <c r="AG1730" s="54">
        <v>3930600</v>
      </c>
      <c r="AH1730" s="107">
        <f t="shared" si="158"/>
        <v>-5.1062939083890146E-3</v>
      </c>
      <c r="AL1730" s="10">
        <v>44144</v>
      </c>
      <c r="AM1730">
        <v>3550.5</v>
      </c>
      <c r="AN1730">
        <v>8570510000</v>
      </c>
      <c r="AO1730" s="107">
        <f t="shared" si="159"/>
        <v>-1.3997946768060654E-3</v>
      </c>
    </row>
    <row r="1731" spans="1:41" x14ac:dyDescent="0.15">
      <c r="A1731" s="10">
        <v>44145</v>
      </c>
      <c r="B1731" s="9">
        <v>151.75100699999999</v>
      </c>
      <c r="C1731">
        <v>131820000</v>
      </c>
      <c r="D1731" s="107">
        <f t="shared" ref="D1731:D1794" si="161">B1732/B1731-1</f>
        <v>3.3729594954187148E-2</v>
      </c>
      <c r="H1731" s="90">
        <v>44421</v>
      </c>
      <c r="I1731" s="54">
        <v>311.88000499999998</v>
      </c>
      <c r="J1731" s="54">
        <v>1287700</v>
      </c>
      <c r="K1731" s="107">
        <f t="shared" si="160"/>
        <v>-3.8796991811001158E-2</v>
      </c>
      <c r="W1731" s="90">
        <v>43781</v>
      </c>
      <c r="X1731" s="54">
        <v>23.875826</v>
      </c>
      <c r="Y1731" s="54">
        <v>817850</v>
      </c>
      <c r="Z1731" s="107">
        <f t="shared" si="157"/>
        <v>-1.2295113894698284E-2</v>
      </c>
      <c r="AE1731" s="90">
        <v>43781</v>
      </c>
      <c r="AF1731" s="54">
        <v>32.663212000000001</v>
      </c>
      <c r="AG1731" s="54">
        <v>6182600</v>
      </c>
      <c r="AH1731" s="107">
        <f t="shared" si="158"/>
        <v>-1.2261317105004887E-2</v>
      </c>
      <c r="AL1731" s="10">
        <v>44145</v>
      </c>
      <c r="AM1731">
        <v>3545.530029</v>
      </c>
      <c r="AN1731">
        <v>6037470000</v>
      </c>
      <c r="AO1731" s="107">
        <f t="shared" si="159"/>
        <v>7.6518553722846328E-3</v>
      </c>
    </row>
    <row r="1732" spans="1:41" x14ac:dyDescent="0.15">
      <c r="A1732" s="10">
        <v>44146</v>
      </c>
      <c r="B1732" s="9">
        <v>156.869507</v>
      </c>
      <c r="C1732">
        <v>87338000</v>
      </c>
      <c r="D1732" s="107">
        <f t="shared" si="161"/>
        <v>-8.6409336391936042E-3</v>
      </c>
      <c r="H1732" s="90">
        <v>44424</v>
      </c>
      <c r="I1732" s="54">
        <v>299.77999899999998</v>
      </c>
      <c r="J1732" s="54">
        <v>1315000</v>
      </c>
      <c r="K1732" s="107">
        <f t="shared" si="160"/>
        <v>-4.6700714012611888E-3</v>
      </c>
      <c r="W1732" s="90">
        <v>43782</v>
      </c>
      <c r="X1732" s="54">
        <v>23.582270000000001</v>
      </c>
      <c r="Y1732" s="54">
        <v>633680</v>
      </c>
      <c r="Z1732" s="107">
        <f t="shared" ref="Z1732:Z1795" si="162">X1733/X1732-1</f>
        <v>1.2448165507391806E-2</v>
      </c>
      <c r="AE1732" s="90">
        <v>43782</v>
      </c>
      <c r="AF1732" s="54">
        <v>32.262718</v>
      </c>
      <c r="AG1732" s="54">
        <v>6190800</v>
      </c>
      <c r="AH1732" s="107">
        <f t="shared" ref="AH1732:AH1795" si="163">AF1733/AF1732-1</f>
        <v>9.2379693490176606E-3</v>
      </c>
      <c r="AL1732" s="10">
        <v>44146</v>
      </c>
      <c r="AM1732">
        <v>3572.6599120000001</v>
      </c>
      <c r="AN1732">
        <v>4635560000</v>
      </c>
      <c r="AO1732" s="107">
        <f t="shared" ref="AO1732:AO1795" si="164">AM1733/AM1732-1</f>
        <v>-9.9785322079657401E-3</v>
      </c>
    </row>
    <row r="1733" spans="1:41" x14ac:dyDescent="0.15">
      <c r="A1733" s="10">
        <v>44147</v>
      </c>
      <c r="B1733" s="9">
        <v>155.51400799999999</v>
      </c>
      <c r="C1733">
        <v>87240000</v>
      </c>
      <c r="D1733" s="107">
        <f t="shared" si="161"/>
        <v>5.957649808626897E-3</v>
      </c>
      <c r="H1733" s="90">
        <v>44425</v>
      </c>
      <c r="I1733" s="54">
        <v>298.38000499999998</v>
      </c>
      <c r="J1733" s="54">
        <v>1242900</v>
      </c>
      <c r="K1733" s="107">
        <f t="shared" ref="K1733:K1796" si="165">I1734/I1733-1</f>
        <v>-5.9923603124813929E-2</v>
      </c>
      <c r="W1733" s="90">
        <v>43783</v>
      </c>
      <c r="X1733" s="54">
        <v>23.875826</v>
      </c>
      <c r="Y1733" s="54">
        <v>415740</v>
      </c>
      <c r="Z1733" s="107">
        <f t="shared" si="162"/>
        <v>2.0491772724428481E-2</v>
      </c>
      <c r="AE1733" s="90">
        <v>43783</v>
      </c>
      <c r="AF1733" s="54">
        <v>32.560760000000002</v>
      </c>
      <c r="AG1733" s="54">
        <v>6029200</v>
      </c>
      <c r="AH1733" s="107">
        <f t="shared" si="163"/>
        <v>8.8673298780495013E-3</v>
      </c>
      <c r="AL1733" s="10">
        <v>44147</v>
      </c>
      <c r="AM1733">
        <v>3537.01001</v>
      </c>
      <c r="AN1733">
        <v>4909660000</v>
      </c>
      <c r="AO1733" s="107">
        <f t="shared" si="164"/>
        <v>1.3610335244711447E-2</v>
      </c>
    </row>
    <row r="1734" spans="1:41" x14ac:dyDescent="0.15">
      <c r="A1734" s="10">
        <v>44148</v>
      </c>
      <c r="B1734" s="9">
        <v>156.440506</v>
      </c>
      <c r="C1734">
        <v>75124000</v>
      </c>
      <c r="D1734" s="107">
        <f t="shared" si="161"/>
        <v>7.1904651088261495E-4</v>
      </c>
      <c r="H1734" s="90">
        <v>44426</v>
      </c>
      <c r="I1734" s="54">
        <v>280.5</v>
      </c>
      <c r="J1734" s="54">
        <v>1124900</v>
      </c>
      <c r="K1734" s="107">
        <f t="shared" si="165"/>
        <v>1.1372556149732649E-2</v>
      </c>
      <c r="W1734" s="90">
        <v>43784</v>
      </c>
      <c r="X1734" s="54">
        <v>24.365084</v>
      </c>
      <c r="Y1734" s="54">
        <v>419610</v>
      </c>
      <c r="Z1734" s="107">
        <f t="shared" si="162"/>
        <v>-2.4096407794038432E-2</v>
      </c>
      <c r="AE1734" s="90">
        <v>43784</v>
      </c>
      <c r="AF1734" s="54">
        <v>32.849487000000003</v>
      </c>
      <c r="AG1734" s="54">
        <v>6301800</v>
      </c>
      <c r="AH1734" s="107">
        <f t="shared" si="163"/>
        <v>-4.8199535049057163E-3</v>
      </c>
      <c r="AL1734" s="10">
        <v>44148</v>
      </c>
      <c r="AM1734">
        <v>3585.1499020000001</v>
      </c>
      <c r="AN1734">
        <v>4719580000</v>
      </c>
      <c r="AO1734" s="107">
        <f t="shared" si="164"/>
        <v>1.1648051306502927E-2</v>
      </c>
    </row>
    <row r="1735" spans="1:41" x14ac:dyDescent="0.15">
      <c r="A1735" s="10">
        <v>44151</v>
      </c>
      <c r="B1735" s="9">
        <v>156.55299400000001</v>
      </c>
      <c r="C1735">
        <v>76174000</v>
      </c>
      <c r="D1735" s="107">
        <f t="shared" si="161"/>
        <v>1.4692213423908029E-3</v>
      </c>
      <c r="H1735" s="90">
        <v>44427</v>
      </c>
      <c r="I1735" s="54">
        <v>283.69000199999999</v>
      </c>
      <c r="J1735" s="54">
        <v>1118000</v>
      </c>
      <c r="K1735" s="107">
        <f t="shared" si="165"/>
        <v>2.4075529457679101E-2</v>
      </c>
      <c r="W1735" s="90">
        <v>43787</v>
      </c>
      <c r="X1735" s="54">
        <v>23.777972999999999</v>
      </c>
      <c r="Y1735" s="54">
        <v>540500</v>
      </c>
      <c r="Z1735" s="107">
        <f t="shared" si="162"/>
        <v>-1.6460906907413864E-2</v>
      </c>
      <c r="AE1735" s="90">
        <v>43787</v>
      </c>
      <c r="AF1735" s="54">
        <v>32.691153999999997</v>
      </c>
      <c r="AG1735" s="54">
        <v>7639100</v>
      </c>
      <c r="AH1735" s="107">
        <f t="shared" si="163"/>
        <v>-1.1395743325548491E-3</v>
      </c>
      <c r="AL1735" s="10">
        <v>44151</v>
      </c>
      <c r="AM1735">
        <v>3626.9099120000001</v>
      </c>
      <c r="AN1735">
        <v>5295510000</v>
      </c>
      <c r="AO1735" s="107">
        <f t="shared" si="164"/>
        <v>-4.7919257499330348E-3</v>
      </c>
    </row>
    <row r="1736" spans="1:41" x14ac:dyDescent="0.15">
      <c r="A1736" s="10">
        <v>44152</v>
      </c>
      <c r="B1736" s="9">
        <v>156.783005</v>
      </c>
      <c r="C1736">
        <v>68894000</v>
      </c>
      <c r="D1736" s="107">
        <f t="shared" si="161"/>
        <v>-9.6312097092411397E-3</v>
      </c>
      <c r="H1736" s="90">
        <v>44428</v>
      </c>
      <c r="I1736" s="54">
        <v>290.51998900000001</v>
      </c>
      <c r="J1736" s="54">
        <v>889600</v>
      </c>
      <c r="K1736" s="107">
        <f t="shared" si="165"/>
        <v>-1.2047363804629674E-2</v>
      </c>
      <c r="W1736" s="90">
        <v>43788</v>
      </c>
      <c r="X1736" s="54">
        <v>23.386565999999998</v>
      </c>
      <c r="Y1736" s="54">
        <v>646190</v>
      </c>
      <c r="Z1736" s="107">
        <f t="shared" si="162"/>
        <v>-2.510458354595535E-2</v>
      </c>
      <c r="AE1736" s="90">
        <v>43788</v>
      </c>
      <c r="AF1736" s="54">
        <v>32.6539</v>
      </c>
      <c r="AG1736" s="54">
        <v>5307000</v>
      </c>
      <c r="AH1736" s="107">
        <f t="shared" si="163"/>
        <v>-5.7044334673653774E-3</v>
      </c>
      <c r="AL1736" s="10">
        <v>44152</v>
      </c>
      <c r="AM1736">
        <v>3609.530029</v>
      </c>
      <c r="AN1736">
        <v>4812180000</v>
      </c>
      <c r="AO1736" s="107">
        <f t="shared" si="164"/>
        <v>-1.1563829546962889E-2</v>
      </c>
    </row>
    <row r="1737" spans="1:41" x14ac:dyDescent="0.15">
      <c r="A1737" s="10">
        <v>44153</v>
      </c>
      <c r="B1737" s="9">
        <v>155.27299500000001</v>
      </c>
      <c r="C1737">
        <v>58336000</v>
      </c>
      <c r="D1737" s="107">
        <f t="shared" si="161"/>
        <v>3.7224953379690895E-3</v>
      </c>
      <c r="H1737" s="90">
        <v>44431</v>
      </c>
      <c r="I1737" s="54">
        <v>287.01998900000001</v>
      </c>
      <c r="J1737" s="54">
        <v>572900</v>
      </c>
      <c r="K1737" s="107">
        <f t="shared" si="165"/>
        <v>-3.4492022783821907E-3</v>
      </c>
      <c r="W1737" s="90">
        <v>43789</v>
      </c>
      <c r="X1737" s="54">
        <v>22.799455999999999</v>
      </c>
      <c r="Y1737" s="54">
        <v>779380</v>
      </c>
      <c r="Z1737" s="107">
        <f t="shared" si="162"/>
        <v>3.2537969326987604E-2</v>
      </c>
      <c r="AE1737" s="90">
        <v>43789</v>
      </c>
      <c r="AF1737" s="54">
        <v>32.467627999999998</v>
      </c>
      <c r="AG1737" s="54">
        <v>9520400</v>
      </c>
      <c r="AH1737" s="107">
        <f t="shared" si="163"/>
        <v>2.2945316485702971E-3</v>
      </c>
      <c r="AL1737" s="10">
        <v>44153</v>
      </c>
      <c r="AM1737">
        <v>3567.790039</v>
      </c>
      <c r="AN1737">
        <v>5284810000</v>
      </c>
      <c r="AO1737" s="107">
        <f t="shared" si="164"/>
        <v>3.9464424324551217E-3</v>
      </c>
    </row>
    <row r="1738" spans="1:41" x14ac:dyDescent="0.15">
      <c r="A1738" s="10">
        <v>44154</v>
      </c>
      <c r="B1738" s="9">
        <v>155.850998</v>
      </c>
      <c r="C1738">
        <v>60206000</v>
      </c>
      <c r="D1738" s="107">
        <f t="shared" si="161"/>
        <v>-5.6528159030461156E-3</v>
      </c>
      <c r="H1738" s="90">
        <v>44432</v>
      </c>
      <c r="I1738" s="54">
        <v>286.02999899999998</v>
      </c>
      <c r="J1738" s="54">
        <v>809000</v>
      </c>
      <c r="K1738" s="107">
        <f t="shared" si="165"/>
        <v>9.0899766076635302E-3</v>
      </c>
      <c r="W1738" s="90">
        <v>43790</v>
      </c>
      <c r="X1738" s="54">
        <v>23.541304</v>
      </c>
      <c r="Y1738" s="54">
        <v>940500</v>
      </c>
      <c r="Z1738" s="107">
        <f t="shared" si="162"/>
        <v>-5.4621868015467534E-2</v>
      </c>
      <c r="AE1738" s="90">
        <v>43790</v>
      </c>
      <c r="AF1738" s="54">
        <v>32.542126000000003</v>
      </c>
      <c r="AG1738" s="54">
        <v>5660400</v>
      </c>
      <c r="AH1738" s="107">
        <f t="shared" si="163"/>
        <v>5.1518453342598303E-3</v>
      </c>
      <c r="AL1738" s="10">
        <v>44154</v>
      </c>
      <c r="AM1738">
        <v>3581.8701169999999</v>
      </c>
      <c r="AN1738">
        <v>4363370000</v>
      </c>
      <c r="AO1738" s="107">
        <f t="shared" si="164"/>
        <v>-6.7925628806377869E-3</v>
      </c>
    </row>
    <row r="1739" spans="1:41" x14ac:dyDescent="0.15">
      <c r="A1739" s="10">
        <v>44155</v>
      </c>
      <c r="B1739" s="9">
        <v>154.970001</v>
      </c>
      <c r="C1739">
        <v>67488000</v>
      </c>
      <c r="D1739" s="107">
        <f t="shared" si="161"/>
        <v>-3.2590823820144443E-4</v>
      </c>
      <c r="H1739" s="90">
        <v>44433</v>
      </c>
      <c r="I1739" s="54">
        <v>288.63000499999998</v>
      </c>
      <c r="J1739" s="54">
        <v>555000</v>
      </c>
      <c r="K1739" s="107">
        <f t="shared" si="165"/>
        <v>7.6568304116544361E-3</v>
      </c>
      <c r="W1739" s="90">
        <v>43791</v>
      </c>
      <c r="X1739" s="54">
        <v>22.255434000000001</v>
      </c>
      <c r="Y1739" s="54">
        <v>831320</v>
      </c>
      <c r="Z1739" s="107">
        <f t="shared" si="162"/>
        <v>0</v>
      </c>
      <c r="AE1739" s="90">
        <v>43791</v>
      </c>
      <c r="AF1739" s="54">
        <v>32.709778</v>
      </c>
      <c r="AG1739" s="54">
        <v>6165800</v>
      </c>
      <c r="AH1739" s="107">
        <f t="shared" si="163"/>
        <v>2.078610866756736E-2</v>
      </c>
      <c r="AL1739" s="10">
        <v>44155</v>
      </c>
      <c r="AM1739">
        <v>3557.540039</v>
      </c>
      <c r="AN1739">
        <v>4236370000</v>
      </c>
      <c r="AO1739" s="107">
        <f t="shared" si="164"/>
        <v>5.6359306656281749E-3</v>
      </c>
    </row>
    <row r="1740" spans="1:41" x14ac:dyDescent="0.15">
      <c r="A1740" s="10">
        <v>44158</v>
      </c>
      <c r="B1740" s="9">
        <v>154.91949500000001</v>
      </c>
      <c r="C1740">
        <v>94178000</v>
      </c>
      <c r="D1740" s="107">
        <f t="shared" si="161"/>
        <v>6.3484908726301192E-3</v>
      </c>
      <c r="H1740" s="90">
        <v>44434</v>
      </c>
      <c r="I1740" s="54">
        <v>290.83999599999999</v>
      </c>
      <c r="J1740" s="54">
        <v>1085800</v>
      </c>
      <c r="K1740" s="107">
        <f t="shared" si="165"/>
        <v>9.6272522297802254E-4</v>
      </c>
      <c r="W1740" s="90">
        <v>43794</v>
      </c>
      <c r="X1740" s="54">
        <v>22.255434000000001</v>
      </c>
      <c r="Y1740" s="54">
        <v>728300</v>
      </c>
      <c r="Z1740" s="107">
        <f t="shared" si="162"/>
        <v>8.8889751599541267E-3</v>
      </c>
      <c r="AE1740" s="90">
        <v>43794</v>
      </c>
      <c r="AF1740" s="54">
        <v>33.389687000000002</v>
      </c>
      <c r="AG1740" s="54">
        <v>14172100</v>
      </c>
      <c r="AH1740" s="107">
        <f t="shared" si="163"/>
        <v>-2.7896038678051349E-3</v>
      </c>
      <c r="AL1740" s="10">
        <v>44158</v>
      </c>
      <c r="AM1740">
        <v>3577.5900879999999</v>
      </c>
      <c r="AN1740">
        <v>5057550000</v>
      </c>
      <c r="AO1740" s="107">
        <f t="shared" si="164"/>
        <v>1.6161668211777558E-2</v>
      </c>
    </row>
    <row r="1741" spans="1:41" x14ac:dyDescent="0.15">
      <c r="A1741" s="10">
        <v>44159</v>
      </c>
      <c r="B1741" s="9">
        <v>155.90299999999999</v>
      </c>
      <c r="C1741">
        <v>72042000</v>
      </c>
      <c r="D1741" s="107">
        <f t="shared" si="161"/>
        <v>2.1490888565325772E-2</v>
      </c>
      <c r="H1741" s="90">
        <v>44435</v>
      </c>
      <c r="I1741" s="54">
        <v>291.11999500000002</v>
      </c>
      <c r="J1741" s="54">
        <v>563000</v>
      </c>
      <c r="K1741" s="107">
        <f t="shared" si="165"/>
        <v>2.5418728109005695E-3</v>
      </c>
      <c r="W1741" s="90">
        <v>43795</v>
      </c>
      <c r="X1741" s="54">
        <v>22.453261999999999</v>
      </c>
      <c r="Y1741" s="54">
        <v>698720</v>
      </c>
      <c r="Z1741" s="107">
        <f t="shared" si="162"/>
        <v>4.4052396484752787E-3</v>
      </c>
      <c r="AE1741" s="90">
        <v>43795</v>
      </c>
      <c r="AF1741" s="54">
        <v>33.296543</v>
      </c>
      <c r="AG1741" s="54">
        <v>8245400</v>
      </c>
      <c r="AH1741" s="107">
        <f t="shared" si="163"/>
        <v>2.7974075266612441E-3</v>
      </c>
      <c r="AL1741" s="10">
        <v>44159</v>
      </c>
      <c r="AM1741">
        <v>3635.4099120000001</v>
      </c>
      <c r="AN1741">
        <v>6280290000</v>
      </c>
      <c r="AO1741" s="107">
        <f t="shared" si="164"/>
        <v>-1.5844183020425895E-3</v>
      </c>
    </row>
    <row r="1742" spans="1:41" x14ac:dyDescent="0.15">
      <c r="A1742" s="10">
        <v>44160</v>
      </c>
      <c r="B1742" s="9">
        <v>159.25349399999999</v>
      </c>
      <c r="C1742">
        <v>75808000</v>
      </c>
      <c r="D1742" s="107">
        <f t="shared" si="161"/>
        <v>3.2244441682391933E-3</v>
      </c>
      <c r="H1742" s="90">
        <v>44438</v>
      </c>
      <c r="I1742" s="54">
        <v>291.85998499999999</v>
      </c>
      <c r="J1742" s="54">
        <v>906600</v>
      </c>
      <c r="K1742" s="107">
        <f t="shared" si="165"/>
        <v>-3.8066146683314539E-2</v>
      </c>
      <c r="W1742" s="90">
        <v>43796</v>
      </c>
      <c r="X1742" s="54">
        <v>22.552174000000001</v>
      </c>
      <c r="Y1742" s="54">
        <v>325370</v>
      </c>
      <c r="Z1742" s="107">
        <f t="shared" si="162"/>
        <v>-2.1929859178986599E-2</v>
      </c>
      <c r="AE1742" s="90">
        <v>43796</v>
      </c>
      <c r="AF1742" s="54">
        <v>33.389687000000002</v>
      </c>
      <c r="AG1742" s="54">
        <v>7534400</v>
      </c>
      <c r="AH1742" s="107">
        <f t="shared" si="163"/>
        <v>-5.320864493279176E-3</v>
      </c>
      <c r="AL1742" s="10">
        <v>44160</v>
      </c>
      <c r="AM1742">
        <v>3629.6499020000001</v>
      </c>
      <c r="AN1742">
        <v>4910440000</v>
      </c>
      <c r="AO1742" s="107">
        <f t="shared" si="164"/>
        <v>2.3969793877931522E-3</v>
      </c>
    </row>
    <row r="1743" spans="1:41" x14ac:dyDescent="0.15">
      <c r="A1743" s="10">
        <v>44162</v>
      </c>
      <c r="B1743" s="9">
        <v>159.766998</v>
      </c>
      <c r="C1743">
        <v>47858000</v>
      </c>
      <c r="D1743" s="107">
        <f t="shared" si="161"/>
        <v>-8.543723153639049E-3</v>
      </c>
      <c r="H1743" s="90">
        <v>44439</v>
      </c>
      <c r="I1743" s="54">
        <v>280.75</v>
      </c>
      <c r="J1743" s="54">
        <v>1112800</v>
      </c>
      <c r="K1743" s="107">
        <f t="shared" si="165"/>
        <v>-5.9839465716831075E-3</v>
      </c>
      <c r="W1743" s="90">
        <v>43798</v>
      </c>
      <c r="X1743" s="54">
        <v>22.057607999999998</v>
      </c>
      <c r="Y1743" s="54">
        <v>210090</v>
      </c>
      <c r="Z1743" s="107">
        <f t="shared" si="162"/>
        <v>0</v>
      </c>
      <c r="AE1743" s="90">
        <v>43798</v>
      </c>
      <c r="AF1743" s="54">
        <v>33.212024999999997</v>
      </c>
      <c r="AG1743" s="54">
        <v>3128900</v>
      </c>
      <c r="AH1743" s="107">
        <f t="shared" si="163"/>
        <v>-1.7454882681799511E-2</v>
      </c>
      <c r="AL1743" s="10">
        <v>44162</v>
      </c>
      <c r="AM1743">
        <v>3638.3500979999999</v>
      </c>
      <c r="AN1743">
        <v>2778390000</v>
      </c>
      <c r="AO1743" s="107">
        <f t="shared" si="164"/>
        <v>-4.5955486826819714E-3</v>
      </c>
    </row>
    <row r="1744" spans="1:41" x14ac:dyDescent="0.15">
      <c r="A1744" s="10">
        <v>44165</v>
      </c>
      <c r="B1744" s="9">
        <v>158.401993</v>
      </c>
      <c r="C1744">
        <v>81278000</v>
      </c>
      <c r="D1744" s="107">
        <f t="shared" si="161"/>
        <v>1.6426592561875175E-2</v>
      </c>
      <c r="H1744" s="90">
        <v>44440</v>
      </c>
      <c r="I1744" s="54">
        <v>279.07000699999998</v>
      </c>
      <c r="J1744" s="54">
        <v>627800</v>
      </c>
      <c r="K1744" s="107">
        <f t="shared" si="165"/>
        <v>-1.7092553410800626E-2</v>
      </c>
      <c r="W1744" s="90">
        <v>43801</v>
      </c>
      <c r="X1744" s="54">
        <v>22.057607999999998</v>
      </c>
      <c r="Y1744" s="54">
        <v>419140</v>
      </c>
      <c r="Z1744" s="107">
        <f t="shared" si="162"/>
        <v>-2.2421470179359249E-2</v>
      </c>
      <c r="AE1744" s="90">
        <v>43801</v>
      </c>
      <c r="AF1744" s="54">
        <v>32.632313000000003</v>
      </c>
      <c r="AG1744" s="54">
        <v>10174400</v>
      </c>
      <c r="AH1744" s="107">
        <f t="shared" si="163"/>
        <v>-4.2980404116620408E-3</v>
      </c>
      <c r="AL1744" s="10">
        <v>44165</v>
      </c>
      <c r="AM1744">
        <v>3621.6298830000001</v>
      </c>
      <c r="AN1744">
        <v>6308410000</v>
      </c>
      <c r="AO1744" s="107">
        <f t="shared" si="164"/>
        <v>1.1271187094962443E-2</v>
      </c>
    </row>
    <row r="1745" spans="1:41" x14ac:dyDescent="0.15">
      <c r="A1745" s="10">
        <v>44166</v>
      </c>
      <c r="B1745" s="9">
        <v>161.003998</v>
      </c>
      <c r="C1745">
        <v>90740000</v>
      </c>
      <c r="D1745" s="107">
        <f t="shared" si="161"/>
        <v>-5.1396239241213726E-3</v>
      </c>
      <c r="H1745" s="90">
        <v>44441</v>
      </c>
      <c r="I1745" s="54">
        <v>274.29998799999998</v>
      </c>
      <c r="J1745" s="54">
        <v>1015500</v>
      </c>
      <c r="K1745" s="107">
        <f t="shared" si="165"/>
        <v>-2.770612589308552E-3</v>
      </c>
      <c r="W1745" s="90">
        <v>43802</v>
      </c>
      <c r="X1745" s="54">
        <v>21.563044000000001</v>
      </c>
      <c r="Y1745" s="54">
        <v>725550</v>
      </c>
      <c r="Z1745" s="107">
        <f t="shared" si="162"/>
        <v>2.2935722804257042E-2</v>
      </c>
      <c r="AE1745" s="90">
        <v>43802</v>
      </c>
      <c r="AF1745" s="54">
        <v>32.492058</v>
      </c>
      <c r="AG1745" s="54">
        <v>7311400</v>
      </c>
      <c r="AH1745" s="107">
        <f t="shared" si="163"/>
        <v>6.3311163608041898E-3</v>
      </c>
      <c r="AL1745" s="10">
        <v>44166</v>
      </c>
      <c r="AM1745">
        <v>3662.4499510000001</v>
      </c>
      <c r="AN1745">
        <v>5418480000</v>
      </c>
      <c r="AO1745" s="107">
        <f t="shared" si="164"/>
        <v>1.7911668658321389E-3</v>
      </c>
    </row>
    <row r="1746" spans="1:41" x14ac:dyDescent="0.15">
      <c r="A1746" s="10">
        <v>44167</v>
      </c>
      <c r="B1746" s="9">
        <v>160.17649800000001</v>
      </c>
      <c r="C1746">
        <v>62586000</v>
      </c>
      <c r="D1746" s="107">
        <f t="shared" si="161"/>
        <v>-5.2441900683832809E-3</v>
      </c>
      <c r="H1746" s="90">
        <v>44442</v>
      </c>
      <c r="I1746" s="54">
        <v>273.540009</v>
      </c>
      <c r="J1746" s="54">
        <v>675300</v>
      </c>
      <c r="K1746" s="107">
        <f t="shared" si="165"/>
        <v>-1.4001673883106469E-2</v>
      </c>
      <c r="W1746" s="90">
        <v>43803</v>
      </c>
      <c r="X1746" s="54">
        <v>22.057607999999998</v>
      </c>
      <c r="Y1746" s="54">
        <v>460460</v>
      </c>
      <c r="Z1746" s="107">
        <f t="shared" si="162"/>
        <v>-1.3452863973282936E-2</v>
      </c>
      <c r="AE1746" s="90">
        <v>43803</v>
      </c>
      <c r="AF1746" s="54">
        <v>32.697769000000001</v>
      </c>
      <c r="AG1746" s="54">
        <v>7517900</v>
      </c>
      <c r="AH1746" s="107">
        <f t="shared" si="163"/>
        <v>-5.1476294911743103E-3</v>
      </c>
      <c r="AL1746" s="10">
        <v>44167</v>
      </c>
      <c r="AM1746">
        <v>3669.01001</v>
      </c>
      <c r="AN1746">
        <v>5041250000</v>
      </c>
      <c r="AO1746" s="107">
        <f t="shared" si="164"/>
        <v>-6.2415719601705E-4</v>
      </c>
    </row>
    <row r="1747" spans="1:41" x14ac:dyDescent="0.15">
      <c r="A1747" s="10">
        <v>44168</v>
      </c>
      <c r="B1747" s="9">
        <v>159.336502</v>
      </c>
      <c r="C1747">
        <v>57840000</v>
      </c>
      <c r="D1747" s="107">
        <f t="shared" si="161"/>
        <v>-7.5783262770510174E-3</v>
      </c>
      <c r="H1747" s="90">
        <v>44446</v>
      </c>
      <c r="I1747" s="54">
        <v>269.709991</v>
      </c>
      <c r="J1747" s="54">
        <v>875400</v>
      </c>
      <c r="K1747" s="107">
        <f t="shared" si="165"/>
        <v>-2.1244967525137048E-2</v>
      </c>
      <c r="W1747" s="90">
        <v>43804</v>
      </c>
      <c r="X1747" s="54">
        <v>21.760870000000001</v>
      </c>
      <c r="Y1747" s="54">
        <v>452050</v>
      </c>
      <c r="Z1747" s="107">
        <f t="shared" si="162"/>
        <v>2.2727216329126554E-2</v>
      </c>
      <c r="AE1747" s="90">
        <v>43804</v>
      </c>
      <c r="AF1747" s="54">
        <v>32.529452999999997</v>
      </c>
      <c r="AG1747" s="54">
        <v>8119400</v>
      </c>
      <c r="AH1747" s="107">
        <f t="shared" si="163"/>
        <v>2.0124531451544136E-3</v>
      </c>
      <c r="AL1747" s="10">
        <v>44168</v>
      </c>
      <c r="AM1747">
        <v>3666.719971</v>
      </c>
      <c r="AN1747">
        <v>5065340000</v>
      </c>
      <c r="AO1747" s="107">
        <f t="shared" si="164"/>
        <v>8.8362749967960674E-3</v>
      </c>
    </row>
    <row r="1748" spans="1:41" x14ac:dyDescent="0.15">
      <c r="A1748" s="10">
        <v>44169</v>
      </c>
      <c r="B1748" s="9">
        <v>158.128998</v>
      </c>
      <c r="C1748">
        <v>58272000</v>
      </c>
      <c r="D1748" s="107">
        <f t="shared" si="161"/>
        <v>-1.4482100240715834E-3</v>
      </c>
      <c r="H1748" s="90">
        <v>44447</v>
      </c>
      <c r="I1748" s="54">
        <v>263.98001099999999</v>
      </c>
      <c r="J1748" s="54">
        <v>784100</v>
      </c>
      <c r="K1748" s="107">
        <f t="shared" si="165"/>
        <v>7.2354114721209228E-3</v>
      </c>
      <c r="W1748" s="90">
        <v>43805</v>
      </c>
      <c r="X1748" s="54">
        <v>22.255434000000001</v>
      </c>
      <c r="Y1748" s="54">
        <v>732070</v>
      </c>
      <c r="Z1748" s="107">
        <f t="shared" si="162"/>
        <v>1.3333372874238192E-2</v>
      </c>
      <c r="AE1748" s="90">
        <v>43805</v>
      </c>
      <c r="AF1748" s="54">
        <v>32.594917000000002</v>
      </c>
      <c r="AG1748" s="54">
        <v>6547900</v>
      </c>
      <c r="AH1748" s="107">
        <f t="shared" si="163"/>
        <v>-8.319303282778856E-3</v>
      </c>
      <c r="AL1748" s="10">
        <v>44169</v>
      </c>
      <c r="AM1748">
        <v>3699.1201169999999</v>
      </c>
      <c r="AN1748">
        <v>5099620000</v>
      </c>
      <c r="AO1748" s="107">
        <f t="shared" si="164"/>
        <v>-1.9356376039518786E-3</v>
      </c>
    </row>
    <row r="1749" spans="1:41" x14ac:dyDescent="0.15">
      <c r="A1749" s="10">
        <v>44172</v>
      </c>
      <c r="B1749" s="9">
        <v>157.89999399999999</v>
      </c>
      <c r="C1749">
        <v>55026000</v>
      </c>
      <c r="D1749" s="107">
        <f t="shared" si="161"/>
        <v>6.1083472872076605E-3</v>
      </c>
      <c r="H1749" s="90">
        <v>44448</v>
      </c>
      <c r="I1749" s="54">
        <v>265.89001500000001</v>
      </c>
      <c r="J1749" s="54">
        <v>1050000</v>
      </c>
      <c r="K1749" s="107">
        <f t="shared" si="165"/>
        <v>-1.3765105094300067E-2</v>
      </c>
      <c r="W1749" s="90">
        <v>43808</v>
      </c>
      <c r="X1749" s="54">
        <v>22.552174000000001</v>
      </c>
      <c r="Y1749" s="54">
        <v>531000</v>
      </c>
      <c r="Z1749" s="107">
        <f t="shared" si="162"/>
        <v>1.7543851869890714E-2</v>
      </c>
      <c r="AE1749" s="90">
        <v>43808</v>
      </c>
      <c r="AF1749" s="54">
        <v>32.323749999999997</v>
      </c>
      <c r="AG1749" s="54">
        <v>7757000</v>
      </c>
      <c r="AH1749" s="107">
        <f t="shared" si="163"/>
        <v>4.3391623806026125E-3</v>
      </c>
      <c r="AL1749" s="10">
        <v>44172</v>
      </c>
      <c r="AM1749">
        <v>3691.959961</v>
      </c>
      <c r="AN1749">
        <v>4804500000</v>
      </c>
      <c r="AO1749" s="107">
        <f t="shared" si="164"/>
        <v>2.7871480483805389E-3</v>
      </c>
    </row>
    <row r="1750" spans="1:41" x14ac:dyDescent="0.15">
      <c r="A1750" s="10">
        <v>44173</v>
      </c>
      <c r="B1750" s="9">
        <v>158.86450199999999</v>
      </c>
      <c r="C1750">
        <v>65726000</v>
      </c>
      <c r="D1750" s="107">
        <f t="shared" si="161"/>
        <v>-2.300384890263274E-2</v>
      </c>
      <c r="H1750" s="90">
        <v>44449</v>
      </c>
      <c r="I1750" s="54">
        <v>262.23001099999999</v>
      </c>
      <c r="J1750" s="54">
        <v>724300</v>
      </c>
      <c r="K1750" s="107">
        <f t="shared" si="165"/>
        <v>2.2575535795557711E-2</v>
      </c>
      <c r="W1750" s="90">
        <v>43809</v>
      </c>
      <c r="X1750" s="54">
        <v>22.947825999999999</v>
      </c>
      <c r="Y1750" s="54">
        <v>449680</v>
      </c>
      <c r="Z1750" s="107">
        <f t="shared" si="162"/>
        <v>-2.1551671169199205E-2</v>
      </c>
      <c r="AE1750" s="90">
        <v>43809</v>
      </c>
      <c r="AF1750" s="54">
        <v>32.464008</v>
      </c>
      <c r="AG1750" s="54">
        <v>6290700</v>
      </c>
      <c r="AH1750" s="107">
        <f t="shared" si="163"/>
        <v>5.7603485065675919E-3</v>
      </c>
      <c r="AL1750" s="10">
        <v>44173</v>
      </c>
      <c r="AM1750">
        <v>3702.25</v>
      </c>
      <c r="AN1750">
        <v>4584390000</v>
      </c>
      <c r="AO1750" s="107">
        <f t="shared" si="164"/>
        <v>-7.9492017016679073E-3</v>
      </c>
    </row>
    <row r="1751" spans="1:41" x14ac:dyDescent="0.15">
      <c r="A1751" s="10">
        <v>44174</v>
      </c>
      <c r="B1751" s="9">
        <v>155.21000699999999</v>
      </c>
      <c r="C1751">
        <v>82016000</v>
      </c>
      <c r="D1751" s="107">
        <f t="shared" si="161"/>
        <v>-8.7310092061265721E-4</v>
      </c>
      <c r="H1751" s="90">
        <v>44452</v>
      </c>
      <c r="I1751" s="54">
        <v>268.14999399999999</v>
      </c>
      <c r="J1751" s="54">
        <v>845500</v>
      </c>
      <c r="K1751" s="107">
        <f t="shared" si="165"/>
        <v>-6.6380721231713569E-3</v>
      </c>
      <c r="W1751" s="90">
        <v>43810</v>
      </c>
      <c r="X1751" s="54">
        <v>22.453261999999999</v>
      </c>
      <c r="Y1751" s="54">
        <v>340310</v>
      </c>
      <c r="Z1751" s="107">
        <f t="shared" si="162"/>
        <v>9.2510923357149721E-2</v>
      </c>
      <c r="AE1751" s="90">
        <v>43810</v>
      </c>
      <c r="AF1751" s="54">
        <v>32.651012000000001</v>
      </c>
      <c r="AG1751" s="54">
        <v>7420700</v>
      </c>
      <c r="AH1751" s="107">
        <f t="shared" si="163"/>
        <v>1.1168382774781938E-2</v>
      </c>
      <c r="AL1751" s="10">
        <v>44174</v>
      </c>
      <c r="AM1751">
        <v>3672.820068</v>
      </c>
      <c r="AN1751">
        <v>5232800000</v>
      </c>
      <c r="AO1751" s="107">
        <f t="shared" si="164"/>
        <v>-1.2851078769481328E-3</v>
      </c>
    </row>
    <row r="1752" spans="1:41" x14ac:dyDescent="0.15">
      <c r="A1752" s="10">
        <v>44175</v>
      </c>
      <c r="B1752" s="9">
        <v>155.07449299999999</v>
      </c>
      <c r="C1752">
        <v>60604000</v>
      </c>
      <c r="D1752" s="107">
        <f t="shared" si="161"/>
        <v>4.8138542036053611E-3</v>
      </c>
      <c r="H1752" s="90">
        <v>44453</v>
      </c>
      <c r="I1752" s="54">
        <v>266.36999500000002</v>
      </c>
      <c r="J1752" s="54">
        <v>703100</v>
      </c>
      <c r="K1752" s="107">
        <f t="shared" si="165"/>
        <v>3.765438746207117E-2</v>
      </c>
      <c r="W1752" s="90">
        <v>43811</v>
      </c>
      <c r="X1752" s="54">
        <v>24.530434</v>
      </c>
      <c r="Y1752" s="54">
        <v>764590</v>
      </c>
      <c r="Z1752" s="107">
        <f t="shared" si="162"/>
        <v>-8.0644720757895305E-3</v>
      </c>
      <c r="AE1752" s="90">
        <v>43811</v>
      </c>
      <c r="AF1752" s="54">
        <v>33.015670999999998</v>
      </c>
      <c r="AG1752" s="54">
        <v>5800300</v>
      </c>
      <c r="AH1752" s="107">
        <f t="shared" si="163"/>
        <v>4.8145015741161146E-3</v>
      </c>
      <c r="AL1752" s="10">
        <v>44175</v>
      </c>
      <c r="AM1752">
        <v>3668.1000979999999</v>
      </c>
      <c r="AN1752">
        <v>4658480000</v>
      </c>
      <c r="AO1752" s="107">
        <f t="shared" si="164"/>
        <v>-1.2649973763065869E-3</v>
      </c>
    </row>
    <row r="1753" spans="1:41" x14ac:dyDescent="0.15">
      <c r="A1753" s="10">
        <v>44176</v>
      </c>
      <c r="B1753" s="9">
        <v>155.820999</v>
      </c>
      <c r="C1753">
        <v>61294000</v>
      </c>
      <c r="D1753" s="107">
        <f t="shared" si="161"/>
        <v>1.301169940516167E-2</v>
      </c>
      <c r="H1753" s="90">
        <v>44454</v>
      </c>
      <c r="I1753" s="54">
        <v>276.39999399999999</v>
      </c>
      <c r="J1753" s="54">
        <v>1283400</v>
      </c>
      <c r="K1753" s="107">
        <f t="shared" si="165"/>
        <v>5.3183828940315259E-3</v>
      </c>
      <c r="W1753" s="90">
        <v>43812</v>
      </c>
      <c r="X1753" s="54">
        <v>24.332609000000001</v>
      </c>
      <c r="Y1753" s="54">
        <v>686860</v>
      </c>
      <c r="Z1753" s="107">
        <f t="shared" si="162"/>
        <v>3.6585349314576243E-2</v>
      </c>
      <c r="AE1753" s="90">
        <v>43812</v>
      </c>
      <c r="AF1753" s="54">
        <v>33.174624999999999</v>
      </c>
      <c r="AG1753" s="54">
        <v>6952200</v>
      </c>
      <c r="AH1753" s="107">
        <f t="shared" si="163"/>
        <v>-2.2546750716850861E-3</v>
      </c>
      <c r="AL1753" s="10">
        <v>44176</v>
      </c>
      <c r="AM1753">
        <v>3663.459961</v>
      </c>
      <c r="AN1753">
        <v>4375470000</v>
      </c>
      <c r="AO1753" s="107">
        <f t="shared" si="164"/>
        <v>-4.359259052920228E-3</v>
      </c>
    </row>
    <row r="1754" spans="1:41" x14ac:dyDescent="0.15">
      <c r="A1754" s="10">
        <v>44179</v>
      </c>
      <c r="B1754" s="9">
        <v>157.84849500000001</v>
      </c>
      <c r="C1754">
        <v>83116000</v>
      </c>
      <c r="D1754" s="107">
        <f t="shared" si="161"/>
        <v>2.5816020608875334E-3</v>
      </c>
      <c r="H1754" s="90">
        <v>44455</v>
      </c>
      <c r="I1754" s="54">
        <v>277.86999500000002</v>
      </c>
      <c r="J1754" s="54">
        <v>1638300</v>
      </c>
      <c r="K1754" s="107">
        <f t="shared" si="165"/>
        <v>3.0194030125490823E-2</v>
      </c>
      <c r="W1754" s="90">
        <v>43815</v>
      </c>
      <c r="X1754" s="54">
        <v>25.222826000000001</v>
      </c>
      <c r="Y1754" s="54">
        <v>913250</v>
      </c>
      <c r="Z1754" s="107">
        <f t="shared" si="162"/>
        <v>3.1372535337634178E-2</v>
      </c>
      <c r="AE1754" s="90">
        <v>43815</v>
      </c>
      <c r="AF1754" s="54">
        <v>33.099826999999998</v>
      </c>
      <c r="AG1754" s="54">
        <v>7240900</v>
      </c>
      <c r="AH1754" s="107">
        <f t="shared" si="163"/>
        <v>1.4124484698968542E-2</v>
      </c>
      <c r="AL1754" s="10">
        <v>44179</v>
      </c>
      <c r="AM1754">
        <v>3647.48999</v>
      </c>
      <c r="AN1754">
        <v>4623850000</v>
      </c>
      <c r="AO1754" s="107">
        <f t="shared" si="164"/>
        <v>1.2921249168390325E-2</v>
      </c>
    </row>
    <row r="1755" spans="1:41" x14ac:dyDescent="0.15">
      <c r="A1755" s="10">
        <v>44180</v>
      </c>
      <c r="B1755" s="9">
        <v>158.25599700000001</v>
      </c>
      <c r="C1755">
        <v>66390000</v>
      </c>
      <c r="D1755" s="107">
        <f t="shared" si="161"/>
        <v>2.3961221513773001E-2</v>
      </c>
      <c r="H1755" s="90">
        <v>44456</v>
      </c>
      <c r="I1755" s="54">
        <v>286.26001000000002</v>
      </c>
      <c r="J1755" s="54">
        <v>1537000</v>
      </c>
      <c r="K1755" s="107">
        <f t="shared" si="165"/>
        <v>-1.9737388397352507E-2</v>
      </c>
      <c r="W1755" s="90">
        <v>43816</v>
      </c>
      <c r="X1755" s="54">
        <v>26.014130000000002</v>
      </c>
      <c r="Y1755" s="54">
        <v>852800</v>
      </c>
      <c r="Z1755" s="107">
        <f t="shared" si="162"/>
        <v>7.6045595220750606E-3</v>
      </c>
      <c r="AE1755" s="90">
        <v>43816</v>
      </c>
      <c r="AF1755" s="54">
        <v>33.567345000000003</v>
      </c>
      <c r="AG1755" s="54">
        <v>13048600</v>
      </c>
      <c r="AH1755" s="107">
        <f t="shared" si="163"/>
        <v>-7.2426043823246022E-3</v>
      </c>
      <c r="AL1755" s="10">
        <v>44180</v>
      </c>
      <c r="AM1755">
        <v>3694.6201169999999</v>
      </c>
      <c r="AN1755">
        <v>4387080000</v>
      </c>
      <c r="AO1755" s="107">
        <f t="shared" si="164"/>
        <v>1.7727952516315426E-3</v>
      </c>
    </row>
    <row r="1756" spans="1:41" x14ac:dyDescent="0.15">
      <c r="A1756" s="10">
        <v>44181</v>
      </c>
      <c r="B1756" s="9">
        <v>162.04800399999999</v>
      </c>
      <c r="C1756">
        <v>88552000</v>
      </c>
      <c r="D1756" s="107">
        <f t="shared" si="161"/>
        <v>-1.505745174127493E-3</v>
      </c>
      <c r="H1756" s="90">
        <v>44459</v>
      </c>
      <c r="I1756" s="54">
        <v>280.60998499999999</v>
      </c>
      <c r="J1756" s="54">
        <v>1042800</v>
      </c>
      <c r="K1756" s="107">
        <f t="shared" si="165"/>
        <v>-4.8108587440320871E-3</v>
      </c>
      <c r="W1756" s="90">
        <v>43817</v>
      </c>
      <c r="X1756" s="54">
        <v>26.211956000000001</v>
      </c>
      <c r="Y1756" s="54">
        <v>584320</v>
      </c>
      <c r="Z1756" s="107">
        <f t="shared" si="162"/>
        <v>0</v>
      </c>
      <c r="AE1756" s="90">
        <v>43817</v>
      </c>
      <c r="AF1756" s="54">
        <v>33.32423</v>
      </c>
      <c r="AG1756" s="54">
        <v>12129100</v>
      </c>
      <c r="AH1756" s="107">
        <f t="shared" si="163"/>
        <v>1.1223215060032876E-2</v>
      </c>
      <c r="AL1756" s="10">
        <v>44181</v>
      </c>
      <c r="AM1756">
        <v>3701.169922</v>
      </c>
      <c r="AN1756">
        <v>4067040000</v>
      </c>
      <c r="AO1756" s="107">
        <f t="shared" si="164"/>
        <v>5.7576545927631173E-3</v>
      </c>
    </row>
    <row r="1757" spans="1:41" x14ac:dyDescent="0.15">
      <c r="A1757" s="10">
        <v>44182</v>
      </c>
      <c r="B1757" s="9">
        <v>161.804001</v>
      </c>
      <c r="C1757">
        <v>69486000</v>
      </c>
      <c r="D1757" s="107">
        <f t="shared" si="161"/>
        <v>-1.0639396982525806E-2</v>
      </c>
      <c r="H1757" s="90">
        <v>44460</v>
      </c>
      <c r="I1757" s="54">
        <v>279.26001000000002</v>
      </c>
      <c r="J1757" s="54">
        <v>745800</v>
      </c>
      <c r="K1757" s="107">
        <f t="shared" si="165"/>
        <v>-6.0517186116266775E-3</v>
      </c>
      <c r="W1757" s="90">
        <v>43818</v>
      </c>
      <c r="X1757" s="54">
        <v>26.211956000000001</v>
      </c>
      <c r="Y1757" s="54">
        <v>686500</v>
      </c>
      <c r="Z1757" s="107">
        <f t="shared" si="162"/>
        <v>-7.1698083119016376E-2</v>
      </c>
      <c r="AE1757" s="90">
        <v>43818</v>
      </c>
      <c r="AF1757" s="54">
        <v>33.698234999999997</v>
      </c>
      <c r="AG1757" s="54">
        <v>7660000</v>
      </c>
      <c r="AH1757" s="107">
        <f t="shared" si="163"/>
        <v>4.1621764463333211E-3</v>
      </c>
      <c r="AL1757" s="10">
        <v>44182</v>
      </c>
      <c r="AM1757">
        <v>3722.4799800000001</v>
      </c>
      <c r="AN1757">
        <v>4192810000</v>
      </c>
      <c r="AO1757" s="107">
        <f t="shared" si="164"/>
        <v>-3.5111184130531825E-3</v>
      </c>
    </row>
    <row r="1758" spans="1:41" x14ac:dyDescent="0.15">
      <c r="A1758" s="10">
        <v>44183</v>
      </c>
      <c r="B1758" s="9">
        <v>160.082504</v>
      </c>
      <c r="C1758">
        <v>119914000</v>
      </c>
      <c r="D1758" s="107">
        <f t="shared" si="161"/>
        <v>1.4149079027401257E-3</v>
      </c>
      <c r="H1758" s="90">
        <v>44461</v>
      </c>
      <c r="I1758" s="54">
        <v>277.57000699999998</v>
      </c>
      <c r="J1758" s="54">
        <v>917000</v>
      </c>
      <c r="K1758" s="107">
        <f t="shared" si="165"/>
        <v>-9.2589506617694051E-3</v>
      </c>
      <c r="W1758" s="90">
        <v>43819</v>
      </c>
      <c r="X1758" s="54">
        <v>24.332609000000001</v>
      </c>
      <c r="Y1758" s="54">
        <v>1772480</v>
      </c>
      <c r="Z1758" s="107">
        <f t="shared" si="162"/>
        <v>1.2195075341078221E-2</v>
      </c>
      <c r="AE1758" s="90">
        <v>43819</v>
      </c>
      <c r="AF1758" s="54">
        <v>33.838493</v>
      </c>
      <c r="AG1758" s="54">
        <v>17421600</v>
      </c>
      <c r="AH1758" s="107">
        <f t="shared" si="163"/>
        <v>5.525068743457151E-4</v>
      </c>
      <c r="AL1758" s="10">
        <v>44183</v>
      </c>
      <c r="AM1758">
        <v>3709.4099120000001</v>
      </c>
      <c r="AN1758">
        <v>7097100000</v>
      </c>
      <c r="AO1758" s="107">
        <f t="shared" si="164"/>
        <v>-3.9062789887751581E-3</v>
      </c>
    </row>
    <row r="1759" spans="1:41" x14ac:dyDescent="0.15">
      <c r="A1759" s="10">
        <v>44186</v>
      </c>
      <c r="B1759" s="9">
        <v>160.30900600000001</v>
      </c>
      <c r="C1759">
        <v>76736000</v>
      </c>
      <c r="D1759" s="107">
        <f t="shared" si="161"/>
        <v>1.0603272033260502E-4</v>
      </c>
      <c r="H1759" s="90">
        <v>44462</v>
      </c>
      <c r="I1759" s="54">
        <v>275</v>
      </c>
      <c r="J1759" s="54">
        <v>1390600</v>
      </c>
      <c r="K1759" s="107">
        <f t="shared" si="165"/>
        <v>-1.4909236363637168E-3</v>
      </c>
      <c r="W1759" s="90">
        <v>43822</v>
      </c>
      <c r="X1759" s="54">
        <v>24.629346999999999</v>
      </c>
      <c r="Y1759" s="54">
        <v>729730</v>
      </c>
      <c r="Z1759" s="107">
        <f t="shared" si="162"/>
        <v>2.4096416360531281E-2</v>
      </c>
      <c r="AE1759" s="90">
        <v>43822</v>
      </c>
      <c r="AF1759" s="54">
        <v>33.857188999999998</v>
      </c>
      <c r="AG1759" s="54">
        <v>5397900</v>
      </c>
      <c r="AH1759" s="107">
        <f t="shared" si="163"/>
        <v>0</v>
      </c>
      <c r="AL1759" s="10">
        <v>44186</v>
      </c>
      <c r="AM1759">
        <v>3694.919922</v>
      </c>
      <c r="AN1759">
        <v>4748580000</v>
      </c>
      <c r="AO1759" s="107">
        <f t="shared" si="164"/>
        <v>-2.0730928306164076E-3</v>
      </c>
    </row>
    <row r="1760" spans="1:41" x14ac:dyDescent="0.15">
      <c r="A1760" s="10">
        <v>44187</v>
      </c>
      <c r="B1760" s="9">
        <v>160.32600400000001</v>
      </c>
      <c r="C1760">
        <v>47388000</v>
      </c>
      <c r="D1760" s="107">
        <f t="shared" si="161"/>
        <v>-6.6271220730980129E-3</v>
      </c>
      <c r="H1760" s="90">
        <v>44463</v>
      </c>
      <c r="I1760" s="54">
        <v>274.58999599999999</v>
      </c>
      <c r="J1760" s="54">
        <v>960000</v>
      </c>
      <c r="K1760" s="107">
        <f t="shared" si="165"/>
        <v>3.922207348005502E-2</v>
      </c>
      <c r="W1760" s="90">
        <v>43823</v>
      </c>
      <c r="X1760" s="54">
        <v>25.222826000000001</v>
      </c>
      <c r="Y1760" s="54">
        <v>569140</v>
      </c>
      <c r="Z1760" s="107">
        <f t="shared" si="162"/>
        <v>3.1372535337634178E-2</v>
      </c>
      <c r="AE1760" s="90">
        <v>43823</v>
      </c>
      <c r="AF1760" s="54">
        <v>33.857188999999998</v>
      </c>
      <c r="AG1760" s="54">
        <v>2129200</v>
      </c>
      <c r="AH1760" s="107">
        <f t="shared" si="163"/>
        <v>1.1047284522056611E-3</v>
      </c>
      <c r="AL1760" s="10">
        <v>44187</v>
      </c>
      <c r="AM1760">
        <v>3687.26001</v>
      </c>
      <c r="AN1760">
        <v>4053310000</v>
      </c>
      <c r="AO1760" s="107">
        <f t="shared" si="164"/>
        <v>7.4581125077743948E-4</v>
      </c>
    </row>
    <row r="1761" spans="1:41" x14ac:dyDescent="0.15">
      <c r="A1761" s="10">
        <v>44188</v>
      </c>
      <c r="B1761" s="9">
        <v>159.26350400000001</v>
      </c>
      <c r="C1761">
        <v>41876000</v>
      </c>
      <c r="D1761" s="107">
        <f t="shared" si="161"/>
        <v>-3.9494170616767299E-3</v>
      </c>
      <c r="H1761" s="90">
        <v>44466</v>
      </c>
      <c r="I1761" s="54">
        <v>285.35998499999999</v>
      </c>
      <c r="J1761" s="54">
        <v>1168700</v>
      </c>
      <c r="K1761" s="107">
        <f t="shared" si="165"/>
        <v>-2.5020971318035268E-2</v>
      </c>
      <c r="W1761" s="90">
        <v>43825</v>
      </c>
      <c r="X1761" s="54">
        <v>26.014130000000002</v>
      </c>
      <c r="Y1761" s="54">
        <v>840660</v>
      </c>
      <c r="Z1761" s="107">
        <f t="shared" si="162"/>
        <v>0</v>
      </c>
      <c r="AE1761" s="90">
        <v>43825</v>
      </c>
      <c r="AF1761" s="54">
        <v>33.894592000000003</v>
      </c>
      <c r="AG1761" s="54">
        <v>4081900</v>
      </c>
      <c r="AH1761" s="107">
        <f t="shared" si="163"/>
        <v>-4.9653938893851057E-3</v>
      </c>
      <c r="AL1761" s="10">
        <v>44188</v>
      </c>
      <c r="AM1761">
        <v>3690.01001</v>
      </c>
      <c r="AN1761">
        <v>3779160000</v>
      </c>
      <c r="AO1761" s="107">
        <f t="shared" si="164"/>
        <v>3.5365890511500631E-3</v>
      </c>
    </row>
    <row r="1762" spans="1:41" x14ac:dyDescent="0.15">
      <c r="A1762" s="10">
        <v>44189</v>
      </c>
      <c r="B1762" s="9">
        <v>158.63450599999999</v>
      </c>
      <c r="C1762">
        <v>29038000</v>
      </c>
      <c r="D1762" s="107">
        <f t="shared" si="161"/>
        <v>3.5071133893151973E-2</v>
      </c>
      <c r="H1762" s="90">
        <v>44467</v>
      </c>
      <c r="I1762" s="54">
        <v>278.22000100000002</v>
      </c>
      <c r="J1762" s="54">
        <v>881000</v>
      </c>
      <c r="K1762" s="107">
        <f t="shared" si="165"/>
        <v>-2.6489810126914648E-2</v>
      </c>
      <c r="W1762" s="90">
        <v>43826</v>
      </c>
      <c r="X1762" s="54">
        <v>26.014130000000002</v>
      </c>
      <c r="Y1762" s="54">
        <v>619750</v>
      </c>
      <c r="Z1762" s="107">
        <f t="shared" si="162"/>
        <v>7.6045595220750606E-3</v>
      </c>
      <c r="AE1762" s="90">
        <v>43826</v>
      </c>
      <c r="AF1762" s="54">
        <v>33.726292000000001</v>
      </c>
      <c r="AG1762" s="54">
        <v>6606900</v>
      </c>
      <c r="AH1762" s="107">
        <f t="shared" si="163"/>
        <v>-7.4853470402261868E-3</v>
      </c>
      <c r="AL1762" s="10">
        <v>44189</v>
      </c>
      <c r="AM1762">
        <v>3703.0600589999999</v>
      </c>
      <c r="AN1762">
        <v>1883780000</v>
      </c>
      <c r="AO1762" s="107">
        <f t="shared" si="164"/>
        <v>8.7225287965548848E-3</v>
      </c>
    </row>
    <row r="1763" spans="1:41" x14ac:dyDescent="0.15">
      <c r="A1763" s="10">
        <v>44193</v>
      </c>
      <c r="B1763" s="9">
        <v>164.19799800000001</v>
      </c>
      <c r="C1763">
        <v>113736000</v>
      </c>
      <c r="D1763" s="107">
        <f t="shared" si="161"/>
        <v>1.1583624789383906E-2</v>
      </c>
      <c r="H1763" s="90">
        <v>44468</v>
      </c>
      <c r="I1763" s="54">
        <v>270.85000600000001</v>
      </c>
      <c r="J1763" s="54">
        <v>1064500</v>
      </c>
      <c r="K1763" s="107">
        <f t="shared" si="165"/>
        <v>-5.6636554034265041E-2</v>
      </c>
      <c r="W1763" s="90">
        <v>43829</v>
      </c>
      <c r="X1763" s="54">
        <v>26.211956000000001</v>
      </c>
      <c r="Y1763" s="54">
        <v>655100</v>
      </c>
      <c r="Z1763" s="107">
        <f t="shared" si="162"/>
        <v>3.3962249898481511E-2</v>
      </c>
      <c r="AE1763" s="90">
        <v>43829</v>
      </c>
      <c r="AF1763" s="54">
        <v>33.473838999999998</v>
      </c>
      <c r="AG1763" s="54">
        <v>6535800</v>
      </c>
      <c r="AH1763" s="107">
        <f t="shared" si="163"/>
        <v>8.6591800838857758E-3</v>
      </c>
      <c r="AL1763" s="10">
        <v>44193</v>
      </c>
      <c r="AM1763">
        <v>3735.360107</v>
      </c>
      <c r="AN1763">
        <v>3535460000</v>
      </c>
      <c r="AO1763" s="107">
        <f t="shared" si="164"/>
        <v>-2.2273804296427668E-3</v>
      </c>
    </row>
    <row r="1764" spans="1:41" x14ac:dyDescent="0.15">
      <c r="A1764" s="10">
        <v>44194</v>
      </c>
      <c r="B1764" s="9">
        <v>166.10000600000001</v>
      </c>
      <c r="C1764">
        <v>97458000</v>
      </c>
      <c r="D1764" s="107">
        <f t="shared" si="161"/>
        <v>-1.0882058607511458E-2</v>
      </c>
      <c r="H1764" s="90">
        <v>44469</v>
      </c>
      <c r="I1764" s="54">
        <v>255.509995</v>
      </c>
      <c r="J1764" s="54">
        <v>2248400</v>
      </c>
      <c r="K1764" s="107">
        <f t="shared" si="165"/>
        <v>-9.5494816161693086E-3</v>
      </c>
      <c r="W1764" s="90">
        <v>43830</v>
      </c>
      <c r="X1764" s="54">
        <v>27.102173000000001</v>
      </c>
      <c r="Y1764" s="54">
        <v>848210</v>
      </c>
      <c r="Z1764" s="107">
        <f t="shared" si="162"/>
        <v>-4.379556576515109E-2</v>
      </c>
      <c r="AE1764" s="90">
        <v>43830</v>
      </c>
      <c r="AF1764" s="54">
        <v>33.763694999999998</v>
      </c>
      <c r="AG1764" s="54">
        <v>7437700</v>
      </c>
      <c r="AH1764" s="107">
        <f t="shared" si="163"/>
        <v>5.2615686760586478E-3</v>
      </c>
      <c r="AL1764" s="10">
        <v>44194</v>
      </c>
      <c r="AM1764">
        <v>3727.040039</v>
      </c>
      <c r="AN1764">
        <v>3393290000</v>
      </c>
      <c r="AO1764" s="107">
        <f t="shared" si="164"/>
        <v>1.3415471654931732E-3</v>
      </c>
    </row>
    <row r="1765" spans="1:41" x14ac:dyDescent="0.15">
      <c r="A1765" s="10">
        <v>44195</v>
      </c>
      <c r="B1765" s="9">
        <v>164.292496</v>
      </c>
      <c r="C1765">
        <v>64186000</v>
      </c>
      <c r="D1765" s="107">
        <f t="shared" si="161"/>
        <v>-8.8013697229361032E-3</v>
      </c>
      <c r="H1765" s="90">
        <v>44470</v>
      </c>
      <c r="I1765" s="54">
        <v>253.070007</v>
      </c>
      <c r="J1765" s="54">
        <v>1804000</v>
      </c>
      <c r="K1765" s="107">
        <f t="shared" si="165"/>
        <v>-5.3661048818005597E-2</v>
      </c>
      <c r="W1765" s="90">
        <v>43832</v>
      </c>
      <c r="X1765" s="54">
        <v>25.915217999999999</v>
      </c>
      <c r="Y1765" s="54">
        <v>749860</v>
      </c>
      <c r="Z1765" s="107">
        <f t="shared" si="162"/>
        <v>-8.3969503941660806E-2</v>
      </c>
      <c r="AE1765" s="90">
        <v>43832</v>
      </c>
      <c r="AF1765" s="54">
        <v>33.941344999999998</v>
      </c>
      <c r="AG1765" s="54">
        <v>4979300</v>
      </c>
      <c r="AH1765" s="107">
        <f t="shared" si="163"/>
        <v>-9.3664231632540895E-3</v>
      </c>
      <c r="AL1765" s="10">
        <v>44195</v>
      </c>
      <c r="AM1765">
        <v>3732.040039</v>
      </c>
      <c r="AN1765">
        <v>3154850000</v>
      </c>
      <c r="AO1765" s="107">
        <f t="shared" si="164"/>
        <v>6.4388454434800568E-3</v>
      </c>
    </row>
    <row r="1766" spans="1:41" x14ac:dyDescent="0.15">
      <c r="A1766" s="10">
        <v>44196</v>
      </c>
      <c r="B1766" s="9">
        <v>162.846497</v>
      </c>
      <c r="C1766">
        <v>59144000</v>
      </c>
      <c r="D1766" s="107">
        <f t="shared" si="161"/>
        <v>-2.1584744312921789E-2</v>
      </c>
      <c r="H1766" s="90">
        <v>44473</v>
      </c>
      <c r="I1766" s="54">
        <v>239.490005</v>
      </c>
      <c r="J1766" s="54">
        <v>2365700</v>
      </c>
      <c r="K1766" s="107">
        <f t="shared" si="165"/>
        <v>7.7665078340116711E-3</v>
      </c>
      <c r="W1766" s="90">
        <v>43833</v>
      </c>
      <c r="X1766" s="54">
        <v>23.739129999999999</v>
      </c>
      <c r="Y1766" s="54">
        <v>984280</v>
      </c>
      <c r="Z1766" s="107">
        <f t="shared" si="162"/>
        <v>0</v>
      </c>
      <c r="AE1766" s="90">
        <v>43833</v>
      </c>
      <c r="AF1766" s="54">
        <v>33.623435999999998</v>
      </c>
      <c r="AG1766" s="54">
        <v>3960900</v>
      </c>
      <c r="AH1766" s="107">
        <f t="shared" si="163"/>
        <v>-5.0054670200868623E-3</v>
      </c>
      <c r="AL1766" s="10">
        <v>44196</v>
      </c>
      <c r="AM1766">
        <v>3756.070068</v>
      </c>
      <c r="AN1766">
        <v>3179040000</v>
      </c>
      <c r="AO1766" s="107">
        <f t="shared" si="164"/>
        <v>-1.4754827518302815E-2</v>
      </c>
    </row>
    <row r="1767" spans="1:41" x14ac:dyDescent="0.15">
      <c r="A1767" s="10">
        <v>44200</v>
      </c>
      <c r="B1767" s="9">
        <v>159.33149700000001</v>
      </c>
      <c r="C1767">
        <v>88228000</v>
      </c>
      <c r="D1767" s="107">
        <f t="shared" si="161"/>
        <v>1.0004362163245073E-2</v>
      </c>
      <c r="H1767" s="90">
        <v>44474</v>
      </c>
      <c r="I1767" s="54">
        <v>241.35000600000001</v>
      </c>
      <c r="J1767" s="54">
        <v>1929300</v>
      </c>
      <c r="K1767" s="107">
        <f t="shared" si="165"/>
        <v>-2.7761051723363961E-3</v>
      </c>
      <c r="W1767" s="90">
        <v>43836</v>
      </c>
      <c r="X1767" s="54">
        <v>23.739129999999999</v>
      </c>
      <c r="Y1767" s="54">
        <v>437230</v>
      </c>
      <c r="Z1767" s="107">
        <f t="shared" si="162"/>
        <v>-4.1666649114773247E-3</v>
      </c>
      <c r="AE1767" s="90">
        <v>43836</v>
      </c>
      <c r="AF1767" s="54">
        <v>33.455134999999999</v>
      </c>
      <c r="AG1767" s="54">
        <v>5866000</v>
      </c>
      <c r="AH1767" s="107">
        <f t="shared" si="163"/>
        <v>-4.4718994557936265E-3</v>
      </c>
      <c r="AL1767" s="10">
        <v>44200</v>
      </c>
      <c r="AM1767">
        <v>3700.6499020000001</v>
      </c>
      <c r="AN1767">
        <v>5015000000</v>
      </c>
      <c r="AO1767" s="107">
        <f t="shared" si="164"/>
        <v>7.0825951370958595E-3</v>
      </c>
    </row>
    <row r="1768" spans="1:41" x14ac:dyDescent="0.15">
      <c r="A1768" s="10">
        <v>44201</v>
      </c>
      <c r="B1768" s="9">
        <v>160.92550700000001</v>
      </c>
      <c r="C1768">
        <v>53110000</v>
      </c>
      <c r="D1768" s="107">
        <f t="shared" si="161"/>
        <v>-2.4896618781508728E-2</v>
      </c>
      <c r="H1768" s="90">
        <v>44475</v>
      </c>
      <c r="I1768" s="54">
        <v>240.679993</v>
      </c>
      <c r="J1768" s="54">
        <v>1057400</v>
      </c>
      <c r="K1768" s="107">
        <f t="shared" si="165"/>
        <v>1.1259789258843744E-2</v>
      </c>
      <c r="W1768" s="90">
        <v>43837</v>
      </c>
      <c r="X1768" s="54">
        <v>23.640217</v>
      </c>
      <c r="Y1768" s="54">
        <v>495070</v>
      </c>
      <c r="Z1768" s="107">
        <f t="shared" si="162"/>
        <v>2.5104634191809527E-2</v>
      </c>
      <c r="AE1768" s="90">
        <v>43837</v>
      </c>
      <c r="AF1768" s="54">
        <v>33.305526999999998</v>
      </c>
      <c r="AG1768" s="54">
        <v>6867400</v>
      </c>
      <c r="AH1768" s="107">
        <f t="shared" si="163"/>
        <v>-5.6146837130055527E-4</v>
      </c>
      <c r="AL1768" s="10">
        <v>44201</v>
      </c>
      <c r="AM1768">
        <v>3726.860107</v>
      </c>
      <c r="AN1768">
        <v>4591020000</v>
      </c>
      <c r="AO1768" s="107">
        <f t="shared" si="164"/>
        <v>5.7098429747957091E-3</v>
      </c>
    </row>
    <row r="1769" spans="1:41" x14ac:dyDescent="0.15">
      <c r="A1769" s="10">
        <v>44202</v>
      </c>
      <c r="B1769" s="9">
        <v>156.919006</v>
      </c>
      <c r="C1769">
        <v>87896000</v>
      </c>
      <c r="D1769" s="107">
        <f t="shared" si="161"/>
        <v>7.5771318612609662E-3</v>
      </c>
      <c r="H1769" s="90">
        <v>44476</v>
      </c>
      <c r="I1769" s="54">
        <v>243.38999899999999</v>
      </c>
      <c r="J1769" s="54">
        <v>939100</v>
      </c>
      <c r="K1769" s="107">
        <f t="shared" si="165"/>
        <v>-5.0125354575476511E-3</v>
      </c>
      <c r="W1769" s="90">
        <v>43838</v>
      </c>
      <c r="X1769" s="54">
        <v>24.233695999999998</v>
      </c>
      <c r="Y1769" s="54">
        <v>501850</v>
      </c>
      <c r="Z1769" s="107">
        <f t="shared" si="162"/>
        <v>-1.2244933665917057E-2</v>
      </c>
      <c r="AE1769" s="90">
        <v>43838</v>
      </c>
      <c r="AF1769" s="54">
        <v>33.286827000000002</v>
      </c>
      <c r="AG1769" s="54">
        <v>6072600</v>
      </c>
      <c r="AH1769" s="107">
        <f t="shared" si="163"/>
        <v>-1.1797219362482458E-2</v>
      </c>
      <c r="AL1769" s="10">
        <v>44202</v>
      </c>
      <c r="AM1769">
        <v>3748.139893</v>
      </c>
      <c r="AN1769">
        <v>6064110000</v>
      </c>
      <c r="AO1769" s="107">
        <f t="shared" si="164"/>
        <v>1.4847403669199233E-2</v>
      </c>
    </row>
    <row r="1770" spans="1:41" x14ac:dyDescent="0.15">
      <c r="A1770" s="10">
        <v>44203</v>
      </c>
      <c r="B1770" s="9">
        <v>158.108002</v>
      </c>
      <c r="C1770">
        <v>70290000</v>
      </c>
      <c r="D1770" s="107">
        <f t="shared" si="161"/>
        <v>6.4955156412640491E-3</v>
      </c>
      <c r="H1770" s="90">
        <v>44477</v>
      </c>
      <c r="I1770" s="54">
        <v>242.16999799999999</v>
      </c>
      <c r="J1770" s="54">
        <v>739700</v>
      </c>
      <c r="K1770" s="107">
        <f t="shared" si="165"/>
        <v>-3.2828166435381445E-2</v>
      </c>
      <c r="W1770" s="90">
        <v>43839</v>
      </c>
      <c r="X1770" s="54">
        <v>23.936955999999999</v>
      </c>
      <c r="Y1770" s="54">
        <v>618280</v>
      </c>
      <c r="Z1770" s="107">
        <f t="shared" si="162"/>
        <v>-2.4793336295559021E-2</v>
      </c>
      <c r="AE1770" s="90">
        <v>43839</v>
      </c>
      <c r="AF1770" s="54">
        <v>32.894134999999999</v>
      </c>
      <c r="AG1770" s="54">
        <v>10787300</v>
      </c>
      <c r="AH1770" s="107">
        <f t="shared" si="163"/>
        <v>-8.2436580259671599E-3</v>
      </c>
      <c r="AL1770" s="10">
        <v>44203</v>
      </c>
      <c r="AM1770">
        <v>3803.790039</v>
      </c>
      <c r="AN1770">
        <v>5099160000</v>
      </c>
      <c r="AO1770" s="107">
        <f t="shared" si="164"/>
        <v>5.4918627962683431E-3</v>
      </c>
    </row>
    <row r="1771" spans="1:41" x14ac:dyDescent="0.15">
      <c r="A1771" s="10">
        <v>44204</v>
      </c>
      <c r="B1771" s="9">
        <v>159.134995</v>
      </c>
      <c r="C1771">
        <v>70754000</v>
      </c>
      <c r="D1771" s="107">
        <f t="shared" si="161"/>
        <v>-2.1519465281662264E-2</v>
      </c>
      <c r="H1771" s="90">
        <v>44480</v>
      </c>
      <c r="I1771" s="54">
        <v>234.220001</v>
      </c>
      <c r="J1771" s="54">
        <v>963900</v>
      </c>
      <c r="K1771" s="107">
        <f t="shared" si="165"/>
        <v>2.1348731870252102E-4</v>
      </c>
      <c r="W1771" s="90">
        <v>43840</v>
      </c>
      <c r="X1771" s="54">
        <v>23.343478999999999</v>
      </c>
      <c r="Y1771" s="54">
        <v>518610</v>
      </c>
      <c r="Z1771" s="107">
        <f t="shared" si="162"/>
        <v>8.474529439249423E-3</v>
      </c>
      <c r="AE1771" s="90">
        <v>43840</v>
      </c>
      <c r="AF1771" s="54">
        <v>32.622967000000003</v>
      </c>
      <c r="AG1771" s="54">
        <v>5664400</v>
      </c>
      <c r="AH1771" s="107">
        <f t="shared" si="163"/>
        <v>-4.5862168208060661E-3</v>
      </c>
      <c r="AL1771" s="10">
        <v>44204</v>
      </c>
      <c r="AM1771">
        <v>3824.679932</v>
      </c>
      <c r="AN1771">
        <v>4773040000</v>
      </c>
      <c r="AO1771" s="107">
        <f t="shared" si="164"/>
        <v>-6.554751102242018E-3</v>
      </c>
    </row>
    <row r="1772" spans="1:41" x14ac:dyDescent="0.15">
      <c r="A1772" s="10">
        <v>44207</v>
      </c>
      <c r="B1772" s="9">
        <v>155.71049500000001</v>
      </c>
      <c r="C1772">
        <v>73668000</v>
      </c>
      <c r="D1772" s="107">
        <f t="shared" si="161"/>
        <v>2.1257976220550034E-3</v>
      </c>
      <c r="H1772" s="90">
        <v>44481</v>
      </c>
      <c r="I1772" s="54">
        <v>234.270004</v>
      </c>
      <c r="J1772" s="54">
        <v>1300800</v>
      </c>
      <c r="K1772" s="107">
        <f t="shared" si="165"/>
        <v>5.0796217171704683E-3</v>
      </c>
      <c r="W1772" s="90">
        <v>43843</v>
      </c>
      <c r="X1772" s="54">
        <v>23.541304</v>
      </c>
      <c r="Y1772" s="54">
        <v>491670</v>
      </c>
      <c r="Z1772" s="107">
        <f t="shared" si="162"/>
        <v>1.6806715549826823E-2</v>
      </c>
      <c r="AE1772" s="90">
        <v>43843</v>
      </c>
      <c r="AF1772" s="54">
        <v>32.473351000000001</v>
      </c>
      <c r="AG1772" s="54">
        <v>7987600</v>
      </c>
      <c r="AH1772" s="107">
        <f t="shared" si="163"/>
        <v>1.7852145902651051E-2</v>
      </c>
      <c r="AL1772" s="10">
        <v>44207</v>
      </c>
      <c r="AM1772">
        <v>3799.610107</v>
      </c>
      <c r="AN1772">
        <v>4465430000</v>
      </c>
      <c r="AO1772" s="107">
        <f t="shared" si="164"/>
        <v>4.1578845079115467E-4</v>
      </c>
    </row>
    <row r="1773" spans="1:41" x14ac:dyDescent="0.15">
      <c r="A1773" s="10">
        <v>44208</v>
      </c>
      <c r="B1773" s="9">
        <v>156.041504</v>
      </c>
      <c r="C1773">
        <v>70292000</v>
      </c>
      <c r="D1773" s="107">
        <f t="shared" si="161"/>
        <v>1.4438408642869938E-2</v>
      </c>
      <c r="H1773" s="90">
        <v>44482</v>
      </c>
      <c r="I1773" s="54">
        <v>235.46000699999999</v>
      </c>
      <c r="J1773" s="54">
        <v>2284900</v>
      </c>
      <c r="K1773" s="107">
        <f t="shared" si="165"/>
        <v>2.8200113830795903E-2</v>
      </c>
      <c r="W1773" s="90">
        <v>43844</v>
      </c>
      <c r="X1773" s="54">
        <v>23.936955999999999</v>
      </c>
      <c r="Y1773" s="54">
        <v>385810</v>
      </c>
      <c r="Z1773" s="107">
        <f t="shared" si="162"/>
        <v>1.2396730812388901E-2</v>
      </c>
      <c r="AE1773" s="90">
        <v>43844</v>
      </c>
      <c r="AF1773" s="54">
        <v>33.053069999999998</v>
      </c>
      <c r="AG1773" s="54">
        <v>7227300</v>
      </c>
      <c r="AH1773" s="107">
        <f t="shared" si="163"/>
        <v>-5.6539377431497062E-4</v>
      </c>
      <c r="AL1773" s="10">
        <v>44208</v>
      </c>
      <c r="AM1773">
        <v>3801.1899410000001</v>
      </c>
      <c r="AN1773">
        <v>4994950000</v>
      </c>
      <c r="AO1773" s="107">
        <f t="shared" si="164"/>
        <v>2.2756418737981399E-3</v>
      </c>
    </row>
    <row r="1774" spans="1:41" x14ac:dyDescent="0.15">
      <c r="A1774" s="10">
        <v>44209</v>
      </c>
      <c r="B1774" s="9">
        <v>158.29449500000001</v>
      </c>
      <c r="C1774">
        <v>66424000</v>
      </c>
      <c r="D1774" s="107">
        <f t="shared" si="161"/>
        <v>-1.2135545206420573E-2</v>
      </c>
      <c r="H1774" s="90">
        <v>44483</v>
      </c>
      <c r="I1774" s="54">
        <v>242.10000600000001</v>
      </c>
      <c r="J1774" s="54">
        <v>1532800</v>
      </c>
      <c r="K1774" s="107">
        <f t="shared" si="165"/>
        <v>-9.6241302860604616E-3</v>
      </c>
      <c r="W1774" s="90">
        <v>43845</v>
      </c>
      <c r="X1774" s="54">
        <v>24.233695999999998</v>
      </c>
      <c r="Y1774" s="54">
        <v>370940</v>
      </c>
      <c r="Z1774" s="107">
        <f t="shared" si="162"/>
        <v>8.1632616007067949E-3</v>
      </c>
      <c r="AE1774" s="90">
        <v>43845</v>
      </c>
      <c r="AF1774" s="54">
        <v>33.034382000000001</v>
      </c>
      <c r="AG1774" s="54">
        <v>10966000</v>
      </c>
      <c r="AH1774" s="107">
        <f t="shared" si="163"/>
        <v>1.6699298324999612E-2</v>
      </c>
      <c r="AL1774" s="10">
        <v>44209</v>
      </c>
      <c r="AM1774">
        <v>3809.8400879999999</v>
      </c>
      <c r="AN1774">
        <v>4602510000</v>
      </c>
      <c r="AO1774" s="107">
        <f t="shared" si="164"/>
        <v>-3.7534512393423425E-3</v>
      </c>
    </row>
    <row r="1775" spans="1:41" x14ac:dyDescent="0.15">
      <c r="A1775" s="10">
        <v>44210</v>
      </c>
      <c r="B1775" s="9">
        <v>156.37350499999999</v>
      </c>
      <c r="C1775">
        <v>61418000</v>
      </c>
      <c r="D1775" s="107">
        <f t="shared" si="161"/>
        <v>-7.4246017571838463E-3</v>
      </c>
      <c r="H1775" s="90">
        <v>44484</v>
      </c>
      <c r="I1775" s="54">
        <v>239.770004</v>
      </c>
      <c r="J1775" s="54">
        <v>782800</v>
      </c>
      <c r="K1775" s="107">
        <f t="shared" si="165"/>
        <v>1.06768901751364E-2</v>
      </c>
      <c r="W1775" s="90">
        <v>43846</v>
      </c>
      <c r="X1775" s="54">
        <v>24.431522000000001</v>
      </c>
      <c r="Y1775" s="54">
        <v>386010</v>
      </c>
      <c r="Z1775" s="107">
        <f t="shared" si="162"/>
        <v>4.8583015008234032E-2</v>
      </c>
      <c r="AE1775" s="90">
        <v>43846</v>
      </c>
      <c r="AF1775" s="54">
        <v>33.586033</v>
      </c>
      <c r="AG1775" s="54">
        <v>6955900</v>
      </c>
      <c r="AH1775" s="107">
        <f t="shared" si="163"/>
        <v>-2.7837464460300776E-3</v>
      </c>
      <c r="AL1775" s="10">
        <v>44210</v>
      </c>
      <c r="AM1775">
        <v>3795.540039</v>
      </c>
      <c r="AN1775">
        <v>5198480000</v>
      </c>
      <c r="AO1775" s="107">
        <f t="shared" si="164"/>
        <v>-7.1900279590226823E-3</v>
      </c>
    </row>
    <row r="1776" spans="1:41" x14ac:dyDescent="0.15">
      <c r="A1776" s="10">
        <v>44211</v>
      </c>
      <c r="B1776" s="9">
        <v>155.21249399999999</v>
      </c>
      <c r="C1776">
        <v>84880000</v>
      </c>
      <c r="D1776" s="107">
        <f t="shared" si="161"/>
        <v>5.318515144792535E-3</v>
      </c>
      <c r="H1776" s="90">
        <v>44487</v>
      </c>
      <c r="I1776" s="54">
        <v>242.33000200000001</v>
      </c>
      <c r="J1776" s="54">
        <v>1233400</v>
      </c>
      <c r="K1776" s="107">
        <f t="shared" si="165"/>
        <v>2.7648235648510378E-2</v>
      </c>
      <c r="W1776" s="90">
        <v>43847</v>
      </c>
      <c r="X1776" s="54">
        <v>25.618479000000001</v>
      </c>
      <c r="Y1776" s="54">
        <v>430900</v>
      </c>
      <c r="Z1776" s="107">
        <f t="shared" si="162"/>
        <v>-3.0888016419710174E-2</v>
      </c>
      <c r="AE1776" s="90">
        <v>43847</v>
      </c>
      <c r="AF1776" s="54">
        <v>33.492538000000003</v>
      </c>
      <c r="AG1776" s="54">
        <v>12082300</v>
      </c>
      <c r="AH1776" s="107">
        <f t="shared" si="163"/>
        <v>-2.79181589642441E-3</v>
      </c>
      <c r="AL1776" s="10">
        <v>44211</v>
      </c>
      <c r="AM1776">
        <v>3768.25</v>
      </c>
      <c r="AN1776">
        <v>5369820000</v>
      </c>
      <c r="AO1776" s="107">
        <f t="shared" si="164"/>
        <v>8.1363794864990346E-3</v>
      </c>
    </row>
    <row r="1777" spans="1:41" x14ac:dyDescent="0.15">
      <c r="A1777" s="10">
        <v>44215</v>
      </c>
      <c r="B1777" s="9">
        <v>156.037994</v>
      </c>
      <c r="C1777">
        <v>66102000</v>
      </c>
      <c r="D1777" s="107">
        <f t="shared" si="161"/>
        <v>4.5700484972909905E-2</v>
      </c>
      <c r="H1777" s="90">
        <v>44488</v>
      </c>
      <c r="I1777" s="54">
        <v>249.029999</v>
      </c>
      <c r="J1777" s="54">
        <v>1063100</v>
      </c>
      <c r="K1777" s="107">
        <f t="shared" si="165"/>
        <v>-4.5777617338383925E-3</v>
      </c>
      <c r="W1777" s="90">
        <v>43851</v>
      </c>
      <c r="X1777" s="54">
        <v>24.827175</v>
      </c>
      <c r="Y1777" s="54">
        <v>511060</v>
      </c>
      <c r="Z1777" s="107">
        <f t="shared" si="162"/>
        <v>7.9680833602695511E-3</v>
      </c>
      <c r="AE1777" s="90">
        <v>43851</v>
      </c>
      <c r="AF1777" s="54">
        <v>33.399033000000003</v>
      </c>
      <c r="AG1777" s="54">
        <v>6925200</v>
      </c>
      <c r="AH1777" s="107">
        <f t="shared" si="163"/>
        <v>4.759119822421054E-3</v>
      </c>
      <c r="AL1777" s="10">
        <v>44215</v>
      </c>
      <c r="AM1777">
        <v>3798.9099120000001</v>
      </c>
      <c r="AN1777">
        <v>5014440000</v>
      </c>
      <c r="AO1777" s="107">
        <f t="shared" si="164"/>
        <v>1.3935625541624974E-2</v>
      </c>
    </row>
    <row r="1778" spans="1:41" x14ac:dyDescent="0.15">
      <c r="A1778" s="10">
        <v>44216</v>
      </c>
      <c r="B1778" s="9">
        <v>163.169006</v>
      </c>
      <c r="C1778">
        <v>106196000</v>
      </c>
      <c r="D1778" s="107">
        <f t="shared" si="161"/>
        <v>1.3363426385033073E-2</v>
      </c>
      <c r="H1778" s="90">
        <v>44489</v>
      </c>
      <c r="I1778" s="54">
        <v>247.88999899999999</v>
      </c>
      <c r="J1778" s="54">
        <v>839300</v>
      </c>
      <c r="K1778" s="107">
        <f t="shared" si="165"/>
        <v>-1.6378220244375297E-2</v>
      </c>
      <c r="W1778" s="90">
        <v>43852</v>
      </c>
      <c r="X1778" s="54">
        <v>25.024999999999999</v>
      </c>
      <c r="Y1778" s="54">
        <v>375000</v>
      </c>
      <c r="Z1778" s="107">
        <f t="shared" si="162"/>
        <v>1.5810269730269777E-2</v>
      </c>
      <c r="AE1778" s="90">
        <v>43852</v>
      </c>
      <c r="AF1778" s="54">
        <v>33.557983</v>
      </c>
      <c r="AG1778" s="54">
        <v>8023300</v>
      </c>
      <c r="AH1778" s="107">
        <f t="shared" si="163"/>
        <v>-7.8013627934669927E-3</v>
      </c>
      <c r="AL1778" s="10">
        <v>44216</v>
      </c>
      <c r="AM1778">
        <v>3851.8500979999999</v>
      </c>
      <c r="AN1778">
        <v>4566190000</v>
      </c>
      <c r="AO1778" s="107">
        <f t="shared" si="164"/>
        <v>3.1672312498187694E-4</v>
      </c>
    </row>
    <row r="1779" spans="1:41" x14ac:dyDescent="0.15">
      <c r="A1779" s="10">
        <v>44217</v>
      </c>
      <c r="B1779" s="9">
        <v>165.349503</v>
      </c>
      <c r="C1779">
        <v>98722000</v>
      </c>
      <c r="D1779" s="107">
        <f t="shared" si="161"/>
        <v>-4.4633155020732396E-3</v>
      </c>
      <c r="H1779" s="90">
        <v>44490</v>
      </c>
      <c r="I1779" s="54">
        <v>243.83000200000001</v>
      </c>
      <c r="J1779" s="54">
        <v>899300</v>
      </c>
      <c r="K1779" s="107">
        <f t="shared" si="165"/>
        <v>-3.0184968788213418E-2</v>
      </c>
      <c r="W1779" s="90">
        <v>43853</v>
      </c>
      <c r="X1779" s="54">
        <v>25.420652</v>
      </c>
      <c r="Y1779" s="54">
        <v>455410</v>
      </c>
      <c r="Z1779" s="107">
        <f t="shared" si="162"/>
        <v>-2.7237381637575719E-2</v>
      </c>
      <c r="AE1779" s="90">
        <v>43853</v>
      </c>
      <c r="AF1779" s="54">
        <v>33.296185000000001</v>
      </c>
      <c r="AG1779" s="54">
        <v>7980200</v>
      </c>
      <c r="AH1779" s="107">
        <f t="shared" si="163"/>
        <v>-7.0206541680376544E-3</v>
      </c>
      <c r="AL1779" s="10">
        <v>44217</v>
      </c>
      <c r="AM1779">
        <v>3853.070068</v>
      </c>
      <c r="AN1779">
        <v>4501760000</v>
      </c>
      <c r="AO1779" s="107">
        <f t="shared" si="164"/>
        <v>-3.0106114851996546E-3</v>
      </c>
    </row>
    <row r="1780" spans="1:41" x14ac:dyDescent="0.15">
      <c r="A1780" s="10">
        <v>44218</v>
      </c>
      <c r="B1780" s="9">
        <v>164.61149599999999</v>
      </c>
      <c r="C1780">
        <v>56438000</v>
      </c>
      <c r="D1780" s="107">
        <f t="shared" si="161"/>
        <v>5.3763559745556577E-4</v>
      </c>
      <c r="H1780" s="90">
        <v>44491</v>
      </c>
      <c r="I1780" s="54">
        <v>236.470001</v>
      </c>
      <c r="J1780" s="54">
        <v>1272900</v>
      </c>
      <c r="K1780" s="107">
        <f t="shared" si="165"/>
        <v>-5.6666638234589284E-3</v>
      </c>
      <c r="W1780" s="90">
        <v>43854</v>
      </c>
      <c r="X1780" s="54">
        <v>24.728259999999999</v>
      </c>
      <c r="Y1780" s="54">
        <v>472790</v>
      </c>
      <c r="Z1780" s="107">
        <f t="shared" si="162"/>
        <v>-4.7999980589010227E-2</v>
      </c>
      <c r="AE1780" s="90">
        <v>43854</v>
      </c>
      <c r="AF1780" s="54">
        <v>33.062424</v>
      </c>
      <c r="AG1780" s="54">
        <v>9243600</v>
      </c>
      <c r="AH1780" s="107">
        <f t="shared" si="163"/>
        <v>3.3936108253889152E-3</v>
      </c>
      <c r="AL1780" s="10">
        <v>44218</v>
      </c>
      <c r="AM1780">
        <v>3841.469971</v>
      </c>
      <c r="AN1780">
        <v>5110890000</v>
      </c>
      <c r="AO1780" s="107">
        <f t="shared" si="164"/>
        <v>3.6158387557001515E-3</v>
      </c>
    </row>
    <row r="1781" spans="1:41" x14ac:dyDescent="0.15">
      <c r="A1781" s="10">
        <v>44221</v>
      </c>
      <c r="B1781" s="9">
        <v>164.699997</v>
      </c>
      <c r="C1781">
        <v>74996000</v>
      </c>
      <c r="D1781" s="107">
        <f t="shared" si="161"/>
        <v>9.7541349681991019E-3</v>
      </c>
      <c r="H1781" s="90">
        <v>44494</v>
      </c>
      <c r="I1781" s="54">
        <v>235.13000500000001</v>
      </c>
      <c r="J1781" s="54">
        <v>1376600</v>
      </c>
      <c r="K1781" s="107">
        <f t="shared" si="165"/>
        <v>3.7000594628491257E-3</v>
      </c>
      <c r="W1781" s="90">
        <v>43857</v>
      </c>
      <c r="X1781" s="54">
        <v>23.541304</v>
      </c>
      <c r="Y1781" s="54">
        <v>535120</v>
      </c>
      <c r="Z1781" s="107">
        <f t="shared" si="162"/>
        <v>2.5210115803270705E-2</v>
      </c>
      <c r="AE1781" s="90">
        <v>43857</v>
      </c>
      <c r="AF1781" s="54">
        <v>33.174624999999999</v>
      </c>
      <c r="AG1781" s="54">
        <v>10529200</v>
      </c>
      <c r="AH1781" s="107">
        <f t="shared" si="163"/>
        <v>2.0574882157673224E-2</v>
      </c>
      <c r="AL1781" s="10">
        <v>44221</v>
      </c>
      <c r="AM1781">
        <v>3855.360107</v>
      </c>
      <c r="AN1781">
        <v>7000840000</v>
      </c>
      <c r="AO1781" s="107">
        <f t="shared" si="164"/>
        <v>-1.4888336862691753E-3</v>
      </c>
    </row>
    <row r="1782" spans="1:41" x14ac:dyDescent="0.15">
      <c r="A1782" s="10">
        <v>44222</v>
      </c>
      <c r="B1782" s="9">
        <v>166.30650299999999</v>
      </c>
      <c r="C1782">
        <v>59104000</v>
      </c>
      <c r="D1782" s="107">
        <f t="shared" si="161"/>
        <v>-2.8125809367779198E-2</v>
      </c>
      <c r="H1782" s="90">
        <v>44495</v>
      </c>
      <c r="I1782" s="54">
        <v>236</v>
      </c>
      <c r="J1782" s="54">
        <v>1028400</v>
      </c>
      <c r="K1782" s="107">
        <f t="shared" si="165"/>
        <v>-2.4872860169491529E-2</v>
      </c>
      <c r="W1782" s="90">
        <v>43858</v>
      </c>
      <c r="X1782" s="54">
        <v>24.134782999999999</v>
      </c>
      <c r="Y1782" s="54">
        <v>283710</v>
      </c>
      <c r="Z1782" s="107">
        <f t="shared" si="162"/>
        <v>-4.0983587878125949E-2</v>
      </c>
      <c r="AE1782" s="90">
        <v>43858</v>
      </c>
      <c r="AF1782" s="54">
        <v>33.857188999999998</v>
      </c>
      <c r="AG1782" s="54">
        <v>15161800</v>
      </c>
      <c r="AH1782" s="107">
        <f t="shared" si="163"/>
        <v>-4.5015018819193786E-2</v>
      </c>
      <c r="AL1782" s="10">
        <v>44222</v>
      </c>
      <c r="AM1782">
        <v>3849.6201169999999</v>
      </c>
      <c r="AN1782">
        <v>6137500000</v>
      </c>
      <c r="AO1782" s="107">
        <f t="shared" si="164"/>
        <v>-2.5677883530241363E-2</v>
      </c>
    </row>
    <row r="1783" spans="1:41" x14ac:dyDescent="0.15">
      <c r="A1783" s="10">
        <v>44223</v>
      </c>
      <c r="B1783" s="9">
        <v>161.628998</v>
      </c>
      <c r="C1783">
        <v>93204000</v>
      </c>
      <c r="D1783" s="107">
        <f t="shared" si="161"/>
        <v>1.5591199792008847E-3</v>
      </c>
      <c r="H1783" s="90">
        <v>44496</v>
      </c>
      <c r="I1783" s="54">
        <v>230.13000500000001</v>
      </c>
      <c r="J1783" s="54">
        <v>2500500</v>
      </c>
      <c r="K1783" s="107">
        <f t="shared" si="165"/>
        <v>8.8558595390461958E-2</v>
      </c>
      <c r="W1783" s="90">
        <v>43859</v>
      </c>
      <c r="X1783" s="54">
        <v>23.145652999999999</v>
      </c>
      <c r="Y1783" s="54">
        <v>510430</v>
      </c>
      <c r="Z1783" s="107">
        <f t="shared" si="162"/>
        <v>-3.4188017940128934E-2</v>
      </c>
      <c r="AE1783" s="90">
        <v>43859</v>
      </c>
      <c r="AF1783" s="54">
        <v>32.333106999999998</v>
      </c>
      <c r="AG1783" s="54">
        <v>21462300</v>
      </c>
      <c r="AH1783" s="107">
        <f t="shared" si="163"/>
        <v>1.3880849743267865E-2</v>
      </c>
      <c r="AL1783" s="10">
        <v>44223</v>
      </c>
      <c r="AM1783">
        <v>3750.7700199999999</v>
      </c>
      <c r="AN1783">
        <v>9976520000</v>
      </c>
      <c r="AO1783" s="107">
        <f t="shared" si="164"/>
        <v>9.7606258994253903E-3</v>
      </c>
    </row>
    <row r="1784" spans="1:41" x14ac:dyDescent="0.15">
      <c r="A1784" s="10">
        <v>44224</v>
      </c>
      <c r="B1784" s="9">
        <v>161.88099700000001</v>
      </c>
      <c r="C1784">
        <v>62984000</v>
      </c>
      <c r="D1784" s="107">
        <f t="shared" si="161"/>
        <v>-9.7046535980995774E-3</v>
      </c>
      <c r="H1784" s="90">
        <v>44497</v>
      </c>
      <c r="I1784" s="54">
        <v>250.509995</v>
      </c>
      <c r="J1784" s="54">
        <v>2119900</v>
      </c>
      <c r="K1784" s="107">
        <f t="shared" si="165"/>
        <v>-5.6284740255573285E-3</v>
      </c>
      <c r="W1784" s="90">
        <v>43860</v>
      </c>
      <c r="X1784" s="54">
        <v>22.354348999999999</v>
      </c>
      <c r="Y1784" s="54">
        <v>338460</v>
      </c>
      <c r="Z1784" s="107">
        <f t="shared" si="162"/>
        <v>-1.7699151068993335E-2</v>
      </c>
      <c r="AE1784" s="90">
        <v>43860</v>
      </c>
      <c r="AF1784" s="54">
        <v>32.781917999999997</v>
      </c>
      <c r="AG1784" s="54">
        <v>12420000</v>
      </c>
      <c r="AH1784" s="107">
        <f t="shared" si="163"/>
        <v>-4.2783738279132955E-2</v>
      </c>
      <c r="AL1784" s="10">
        <v>44224</v>
      </c>
      <c r="AM1784">
        <v>3787.3798830000001</v>
      </c>
      <c r="AN1784">
        <v>6992770000</v>
      </c>
      <c r="AO1784" s="107">
        <f t="shared" si="164"/>
        <v>-1.9311475283558144E-2</v>
      </c>
    </row>
    <row r="1785" spans="1:41" x14ac:dyDescent="0.15">
      <c r="A1785" s="10">
        <v>44225</v>
      </c>
      <c r="B1785" s="9">
        <v>160.30999800000001</v>
      </c>
      <c r="C1785">
        <v>85872000</v>
      </c>
      <c r="D1785" s="107">
        <f t="shared" si="161"/>
        <v>4.2629898853844495E-2</v>
      </c>
      <c r="H1785" s="90">
        <v>44498</v>
      </c>
      <c r="I1785" s="54">
        <v>249.10000600000001</v>
      </c>
      <c r="J1785" s="54">
        <v>1377900</v>
      </c>
      <c r="K1785" s="107">
        <f t="shared" si="165"/>
        <v>1.372941757375945E-2</v>
      </c>
      <c r="W1785" s="90">
        <v>43861</v>
      </c>
      <c r="X1785" s="54">
        <v>21.958696</v>
      </c>
      <c r="Y1785" s="54">
        <v>714790</v>
      </c>
      <c r="Z1785" s="107">
        <f t="shared" si="162"/>
        <v>4.5045024531511269E-2</v>
      </c>
      <c r="AE1785" s="90">
        <v>43861</v>
      </c>
      <c r="AF1785" s="54">
        <v>31.379384999999999</v>
      </c>
      <c r="AG1785" s="54">
        <v>18541300</v>
      </c>
      <c r="AH1785" s="107">
        <f t="shared" si="163"/>
        <v>2.4731523578298331E-2</v>
      </c>
      <c r="AL1785" s="10">
        <v>44225</v>
      </c>
      <c r="AM1785">
        <v>3714.23999</v>
      </c>
      <c r="AN1785">
        <v>6643370000</v>
      </c>
      <c r="AO1785" s="107">
        <f t="shared" si="164"/>
        <v>1.6051767564970953E-2</v>
      </c>
    </row>
    <row r="1786" spans="1:41" x14ac:dyDescent="0.15">
      <c r="A1786" s="10">
        <v>44228</v>
      </c>
      <c r="B1786" s="9">
        <v>167.14399700000001</v>
      </c>
      <c r="C1786">
        <v>83204000</v>
      </c>
      <c r="D1786" s="107">
        <f t="shared" si="161"/>
        <v>1.1104215726036371E-2</v>
      </c>
      <c r="H1786" s="90">
        <v>44501</v>
      </c>
      <c r="I1786" s="54">
        <v>252.520004</v>
      </c>
      <c r="J1786" s="54">
        <v>1469100</v>
      </c>
      <c r="K1786" s="107">
        <f t="shared" si="165"/>
        <v>1.8731173471706386E-2</v>
      </c>
      <c r="W1786" s="90">
        <v>43864</v>
      </c>
      <c r="X1786" s="54">
        <v>22.947825999999999</v>
      </c>
      <c r="Y1786" s="54">
        <v>456950</v>
      </c>
      <c r="Z1786" s="107">
        <f t="shared" si="162"/>
        <v>2.586205769557437E-2</v>
      </c>
      <c r="AE1786" s="90">
        <v>43864</v>
      </c>
      <c r="AF1786" s="54">
        <v>32.155445</v>
      </c>
      <c r="AG1786" s="54">
        <v>14939600</v>
      </c>
      <c r="AH1786" s="107">
        <f t="shared" si="163"/>
        <v>8.7816666819569678E-2</v>
      </c>
      <c r="AL1786" s="10">
        <v>44228</v>
      </c>
      <c r="AM1786">
        <v>3773.860107</v>
      </c>
      <c r="AN1786">
        <v>5436230000</v>
      </c>
      <c r="AO1786" s="107">
        <f t="shared" si="164"/>
        <v>1.389822370540772E-2</v>
      </c>
    </row>
    <row r="1787" spans="1:41" x14ac:dyDescent="0.15">
      <c r="A1787" s="10">
        <v>44229</v>
      </c>
      <c r="B1787" s="9">
        <v>169</v>
      </c>
      <c r="C1787">
        <v>141972000</v>
      </c>
      <c r="D1787" s="107">
        <f t="shared" si="161"/>
        <v>-1.9961568047337286E-2</v>
      </c>
      <c r="H1787" s="90">
        <v>44502</v>
      </c>
      <c r="I1787" s="54">
        <v>257.25</v>
      </c>
      <c r="J1787" s="54">
        <v>1801300</v>
      </c>
      <c r="K1787" s="107">
        <f t="shared" si="165"/>
        <v>4.5286662779397524E-2</v>
      </c>
      <c r="W1787" s="90">
        <v>43865</v>
      </c>
      <c r="X1787" s="54">
        <v>23.541304</v>
      </c>
      <c r="Y1787" s="54">
        <v>353070</v>
      </c>
      <c r="Z1787" s="107">
        <f t="shared" si="162"/>
        <v>8.4033577749134114E-3</v>
      </c>
      <c r="AE1787" s="90">
        <v>43865</v>
      </c>
      <c r="AF1787" s="54">
        <v>34.979228999999997</v>
      </c>
      <c r="AG1787" s="54">
        <v>46298200</v>
      </c>
      <c r="AH1787" s="107">
        <f t="shared" si="163"/>
        <v>-7.4849562864863772E-3</v>
      </c>
      <c r="AL1787" s="10">
        <v>44229</v>
      </c>
      <c r="AM1787">
        <v>3826.3100589999999</v>
      </c>
      <c r="AN1787">
        <v>5514090000</v>
      </c>
      <c r="AO1787" s="107">
        <f t="shared" si="164"/>
        <v>1.0087690073419253E-3</v>
      </c>
    </row>
    <row r="1788" spans="1:41" x14ac:dyDescent="0.15">
      <c r="A1788" s="10">
        <v>44230</v>
      </c>
      <c r="B1788" s="9">
        <v>165.62649500000001</v>
      </c>
      <c r="C1788">
        <v>141776000</v>
      </c>
      <c r="D1788" s="107">
        <f t="shared" si="161"/>
        <v>5.575847028580716E-3</v>
      </c>
      <c r="H1788" s="90">
        <v>44503</v>
      </c>
      <c r="I1788" s="54">
        <v>268.89999399999999</v>
      </c>
      <c r="J1788" s="54">
        <v>3463200</v>
      </c>
      <c r="K1788" s="107">
        <f t="shared" si="165"/>
        <v>-4.9572284482832685E-2</v>
      </c>
      <c r="W1788" s="90">
        <v>43866</v>
      </c>
      <c r="X1788" s="54">
        <v>23.739129999999999</v>
      </c>
      <c r="Y1788" s="54">
        <v>412590</v>
      </c>
      <c r="Z1788" s="107">
        <f t="shared" si="162"/>
        <v>1.2500036858974939E-2</v>
      </c>
      <c r="AE1788" s="90">
        <v>43866</v>
      </c>
      <c r="AF1788" s="54">
        <v>34.717410999999998</v>
      </c>
      <c r="AG1788" s="54">
        <v>25896300</v>
      </c>
      <c r="AH1788" s="107">
        <f t="shared" si="163"/>
        <v>2.3431384327592841E-2</v>
      </c>
      <c r="AL1788" s="10">
        <v>44230</v>
      </c>
      <c r="AM1788">
        <v>3830.169922</v>
      </c>
      <c r="AN1788">
        <v>4864870000</v>
      </c>
      <c r="AO1788" s="107">
        <f t="shared" si="164"/>
        <v>1.0853322136239241E-2</v>
      </c>
    </row>
    <row r="1789" spans="1:41" x14ac:dyDescent="0.15">
      <c r="A1789" s="10">
        <v>44231</v>
      </c>
      <c r="B1789" s="9">
        <v>166.550003</v>
      </c>
      <c r="C1789">
        <v>73414000</v>
      </c>
      <c r="D1789" s="107">
        <f t="shared" si="161"/>
        <v>6.3494144758435844E-3</v>
      </c>
      <c r="H1789" s="90">
        <v>44504</v>
      </c>
      <c r="I1789" s="54">
        <v>255.570007</v>
      </c>
      <c r="J1789" s="54">
        <v>3165300</v>
      </c>
      <c r="K1789" s="107">
        <f t="shared" si="165"/>
        <v>-3.6584911155087219E-2</v>
      </c>
      <c r="W1789" s="90">
        <v>43867</v>
      </c>
      <c r="X1789" s="54">
        <v>24.035869999999999</v>
      </c>
      <c r="Y1789" s="54">
        <v>404170</v>
      </c>
      <c r="Z1789" s="107">
        <f t="shared" si="162"/>
        <v>4.1152244541178273E-3</v>
      </c>
      <c r="AE1789" s="90">
        <v>43867</v>
      </c>
      <c r="AF1789" s="54">
        <v>35.530887999999997</v>
      </c>
      <c r="AG1789" s="54">
        <v>24981600</v>
      </c>
      <c r="AH1789" s="107">
        <f t="shared" si="163"/>
        <v>-4.7368503708660525E-2</v>
      </c>
      <c r="AL1789" s="10">
        <v>44231</v>
      </c>
      <c r="AM1789">
        <v>3871.73999</v>
      </c>
      <c r="AN1789">
        <v>4879240000</v>
      </c>
      <c r="AO1789" s="107">
        <f t="shared" si="164"/>
        <v>3.8974951931107782E-3</v>
      </c>
    </row>
    <row r="1790" spans="1:41" x14ac:dyDescent="0.15">
      <c r="A1790" s="10">
        <v>44232</v>
      </c>
      <c r="B1790" s="9">
        <v>167.60749799999999</v>
      </c>
      <c r="C1790">
        <v>72416000</v>
      </c>
      <c r="D1790" s="107">
        <f t="shared" si="161"/>
        <v>-8.7137808118822324E-3</v>
      </c>
      <c r="H1790" s="90">
        <v>44505</v>
      </c>
      <c r="I1790" s="54">
        <v>246.220001</v>
      </c>
      <c r="J1790" s="54">
        <v>2255900</v>
      </c>
      <c r="K1790" s="107">
        <f t="shared" si="165"/>
        <v>-8.2040613751763747E-3</v>
      </c>
      <c r="W1790" s="90">
        <v>43868</v>
      </c>
      <c r="X1790" s="54">
        <v>24.134782999999999</v>
      </c>
      <c r="Y1790" s="54">
        <v>278140</v>
      </c>
      <c r="Z1790" s="107">
        <f t="shared" si="162"/>
        <v>-8.196759009600374E-3</v>
      </c>
      <c r="AE1790" s="90">
        <v>43868</v>
      </c>
      <c r="AF1790" s="54">
        <v>33.847842999999997</v>
      </c>
      <c r="AG1790" s="54">
        <v>18990500</v>
      </c>
      <c r="AH1790" s="107">
        <f t="shared" si="163"/>
        <v>-4.9724882025715678E-3</v>
      </c>
      <c r="AL1790" s="10">
        <v>44232</v>
      </c>
      <c r="AM1790">
        <v>3886.830078</v>
      </c>
      <c r="AN1790">
        <v>4879470000</v>
      </c>
      <c r="AO1790" s="107">
        <f t="shared" si="164"/>
        <v>7.3993484209113891E-3</v>
      </c>
    </row>
    <row r="1791" spans="1:41" x14ac:dyDescent="0.15">
      <c r="A1791" s="10">
        <v>44235</v>
      </c>
      <c r="B1791" s="9">
        <v>166.14700300000001</v>
      </c>
      <c r="C1791">
        <v>65148000</v>
      </c>
      <c r="D1791" s="107">
        <f t="shared" si="161"/>
        <v>-5.3988515218659217E-3</v>
      </c>
      <c r="H1791" s="90">
        <v>44508</v>
      </c>
      <c r="I1791" s="54">
        <v>244.199997</v>
      </c>
      <c r="J1791" s="54">
        <v>1250800</v>
      </c>
      <c r="K1791" s="107">
        <f t="shared" si="165"/>
        <v>2.6248992951461991E-2</v>
      </c>
      <c r="W1791" s="90">
        <v>43871</v>
      </c>
      <c r="X1791" s="54">
        <v>23.936955999999999</v>
      </c>
      <c r="Y1791" s="54">
        <v>268710</v>
      </c>
      <c r="Z1791" s="107">
        <f t="shared" si="162"/>
        <v>1.2396730812388901E-2</v>
      </c>
      <c r="AE1791" s="90">
        <v>43871</v>
      </c>
      <c r="AF1791" s="54">
        <v>33.679535000000001</v>
      </c>
      <c r="AG1791" s="54">
        <v>11638100</v>
      </c>
      <c r="AH1791" s="107">
        <f t="shared" si="163"/>
        <v>1.166013723170467E-2</v>
      </c>
      <c r="AL1791" s="10">
        <v>44235</v>
      </c>
      <c r="AM1791">
        <v>3915.5900879999999</v>
      </c>
      <c r="AN1791">
        <v>4648360000</v>
      </c>
      <c r="AO1791" s="107">
        <f t="shared" si="164"/>
        <v>-1.1135251397642598E-3</v>
      </c>
    </row>
    <row r="1792" spans="1:41" x14ac:dyDescent="0.15">
      <c r="A1792" s="10">
        <v>44236</v>
      </c>
      <c r="B1792" s="9">
        <v>165.25</v>
      </c>
      <c r="C1792">
        <v>44070000</v>
      </c>
      <c r="D1792" s="107">
        <f t="shared" si="161"/>
        <v>-5.5734039334341956E-3</v>
      </c>
      <c r="H1792" s="90">
        <v>44509</v>
      </c>
      <c r="I1792" s="54">
        <v>250.61000100000001</v>
      </c>
      <c r="J1792" s="54">
        <v>1049500</v>
      </c>
      <c r="K1792" s="107">
        <f t="shared" si="165"/>
        <v>-3.8625784930267026E-2</v>
      </c>
      <c r="W1792" s="90">
        <v>43872</v>
      </c>
      <c r="X1792" s="54">
        <v>24.233695999999998</v>
      </c>
      <c r="Y1792" s="54">
        <v>216010</v>
      </c>
      <c r="Z1792" s="107">
        <f t="shared" si="162"/>
        <v>-1.2244933665917057E-2</v>
      </c>
      <c r="AE1792" s="90">
        <v>43872</v>
      </c>
      <c r="AF1792" s="54">
        <v>34.072243</v>
      </c>
      <c r="AG1792" s="54">
        <v>9380300</v>
      </c>
      <c r="AH1792" s="107">
        <f t="shared" si="163"/>
        <v>1.9484129647701742E-2</v>
      </c>
      <c r="AL1792" s="10">
        <v>44236</v>
      </c>
      <c r="AM1792">
        <v>3911.2299800000001</v>
      </c>
      <c r="AN1792">
        <v>4568320000</v>
      </c>
      <c r="AO1792" s="107">
        <f t="shared" si="164"/>
        <v>-3.4518476461464775E-4</v>
      </c>
    </row>
    <row r="1793" spans="1:41" x14ac:dyDescent="0.15">
      <c r="A1793" s="10">
        <v>44237</v>
      </c>
      <c r="B1793" s="9">
        <v>164.32899499999999</v>
      </c>
      <c r="C1793">
        <v>63032000</v>
      </c>
      <c r="D1793" s="107">
        <f t="shared" si="161"/>
        <v>-7.4392775298114389E-3</v>
      </c>
      <c r="H1793" s="90">
        <v>44510</v>
      </c>
      <c r="I1793" s="54">
        <v>240.929993</v>
      </c>
      <c r="J1793" s="54">
        <v>1101700</v>
      </c>
      <c r="K1793" s="107">
        <f t="shared" si="165"/>
        <v>1.3032889599594144E-2</v>
      </c>
      <c r="W1793" s="90">
        <v>43873</v>
      </c>
      <c r="X1793" s="54">
        <v>23.936955999999999</v>
      </c>
      <c r="Y1793" s="54">
        <v>344460</v>
      </c>
      <c r="Z1793" s="107">
        <f t="shared" si="162"/>
        <v>0</v>
      </c>
      <c r="AE1793" s="90">
        <v>43873</v>
      </c>
      <c r="AF1793" s="54">
        <v>34.736111000000001</v>
      </c>
      <c r="AG1793" s="54">
        <v>11499100</v>
      </c>
      <c r="AH1793" s="107">
        <f t="shared" si="163"/>
        <v>1.0766605392296125E-3</v>
      </c>
      <c r="AL1793" s="10">
        <v>44237</v>
      </c>
      <c r="AM1793">
        <v>3909.8798830000001</v>
      </c>
      <c r="AN1793">
        <v>4837070000</v>
      </c>
      <c r="AO1793" s="107">
        <f t="shared" si="164"/>
        <v>1.6624551634596418E-3</v>
      </c>
    </row>
    <row r="1794" spans="1:41" x14ac:dyDescent="0.15">
      <c r="A1794" s="10">
        <v>44238</v>
      </c>
      <c r="B1794" s="9">
        <v>163.106506</v>
      </c>
      <c r="C1794">
        <v>46028000</v>
      </c>
      <c r="D1794" s="107">
        <f t="shared" si="161"/>
        <v>4.7759713521178249E-3</v>
      </c>
      <c r="H1794" s="90">
        <v>44511</v>
      </c>
      <c r="I1794" s="54">
        <v>244.070007</v>
      </c>
      <c r="J1794" s="54">
        <v>583200</v>
      </c>
      <c r="K1794" s="107">
        <f t="shared" si="165"/>
        <v>5.7114772811884373E-2</v>
      </c>
      <c r="W1794" s="90">
        <v>43874</v>
      </c>
      <c r="X1794" s="54">
        <v>23.936955999999999</v>
      </c>
      <c r="Y1794" s="54">
        <v>302340</v>
      </c>
      <c r="Z1794" s="107">
        <f t="shared" si="162"/>
        <v>1.2396730812388901E-2</v>
      </c>
      <c r="AE1794" s="90">
        <v>43874</v>
      </c>
      <c r="AF1794" s="54">
        <v>34.773510000000002</v>
      </c>
      <c r="AG1794" s="54">
        <v>7317900</v>
      </c>
      <c r="AH1794" s="107">
        <f t="shared" si="163"/>
        <v>2.5544933485287968E-2</v>
      </c>
      <c r="AL1794" s="10">
        <v>44238</v>
      </c>
      <c r="AM1794">
        <v>3916.3798830000001</v>
      </c>
      <c r="AN1794">
        <v>4590960000</v>
      </c>
      <c r="AO1794" s="107">
        <f t="shared" si="164"/>
        <v>4.7110330333601791E-3</v>
      </c>
    </row>
    <row r="1795" spans="1:41" x14ac:dyDescent="0.15">
      <c r="A1795" s="10">
        <v>44239</v>
      </c>
      <c r="B1795" s="9">
        <v>163.88549800000001</v>
      </c>
      <c r="C1795">
        <v>46706000</v>
      </c>
      <c r="D1795" s="107">
        <f t="shared" ref="D1795:D1858" si="166">B1796/B1795-1</f>
        <v>-2.6726159748436951E-3</v>
      </c>
      <c r="H1795" s="90">
        <v>44512</v>
      </c>
      <c r="I1795" s="54">
        <v>258.01001000000002</v>
      </c>
      <c r="J1795" s="54">
        <v>1284500</v>
      </c>
      <c r="K1795" s="107">
        <f t="shared" si="165"/>
        <v>-1.7363710035901425E-2</v>
      </c>
      <c r="W1795" s="90">
        <v>43875</v>
      </c>
      <c r="X1795" s="54">
        <v>24.233695999999998</v>
      </c>
      <c r="Y1795" s="54">
        <v>600240</v>
      </c>
      <c r="Z1795" s="107">
        <f t="shared" si="162"/>
        <v>-1.2244933665917057E-2</v>
      </c>
      <c r="AE1795" s="90">
        <v>43875</v>
      </c>
      <c r="AF1795" s="54">
        <v>35.661797</v>
      </c>
      <c r="AG1795" s="54">
        <v>10998300</v>
      </c>
      <c r="AH1795" s="107">
        <f t="shared" si="163"/>
        <v>-7.079424516941768E-3</v>
      </c>
      <c r="AL1795" s="10">
        <v>44239</v>
      </c>
      <c r="AM1795">
        <v>3934.830078</v>
      </c>
      <c r="AN1795">
        <v>4135060000</v>
      </c>
      <c r="AO1795" s="107">
        <f t="shared" si="164"/>
        <v>-5.6927235880499527E-4</v>
      </c>
    </row>
    <row r="1796" spans="1:41" x14ac:dyDescent="0.15">
      <c r="A1796" s="10">
        <v>44243</v>
      </c>
      <c r="B1796" s="9">
        <v>163.447495</v>
      </c>
      <c r="C1796">
        <v>51494000</v>
      </c>
      <c r="D1796" s="107">
        <f t="shared" si="166"/>
        <v>1.2141587119459896E-2</v>
      </c>
      <c r="H1796" s="90">
        <v>44515</v>
      </c>
      <c r="I1796" s="54">
        <v>253.529999</v>
      </c>
      <c r="J1796" s="54">
        <v>712600</v>
      </c>
      <c r="K1796" s="107">
        <f t="shared" si="165"/>
        <v>5.8888463136072433E-2</v>
      </c>
      <c r="W1796" s="90">
        <v>43879</v>
      </c>
      <c r="X1796" s="54">
        <v>23.936955999999999</v>
      </c>
      <c r="Y1796" s="54">
        <v>294210</v>
      </c>
      <c r="Z1796" s="107">
        <f t="shared" ref="Z1796:Z1859" si="167">X1797/X1796-1</f>
        <v>3.305783742928714E-2</v>
      </c>
      <c r="AE1796" s="90">
        <v>43879</v>
      </c>
      <c r="AF1796" s="54">
        <v>35.409331999999999</v>
      </c>
      <c r="AG1796" s="54">
        <v>15223600</v>
      </c>
      <c r="AH1796" s="107">
        <f t="shared" ref="AH1796:AH1859" si="168">AF1797/AF1796-1</f>
        <v>-8.9780004886845788E-3</v>
      </c>
      <c r="AL1796" s="10">
        <v>44243</v>
      </c>
      <c r="AM1796">
        <v>3932.5900879999999</v>
      </c>
      <c r="AN1796">
        <v>5058990000</v>
      </c>
      <c r="AO1796" s="107">
        <f t="shared" ref="AO1796:AO1859" si="169">AM1797/AM1796-1</f>
        <v>-3.2040206881589484E-4</v>
      </c>
    </row>
    <row r="1797" spans="1:41" x14ac:dyDescent="0.15">
      <c r="A1797" s="10">
        <v>44244</v>
      </c>
      <c r="B1797" s="9">
        <v>165.432007</v>
      </c>
      <c r="C1797">
        <v>65950000</v>
      </c>
      <c r="D1797" s="107">
        <f t="shared" si="166"/>
        <v>5.920813135030123E-3</v>
      </c>
      <c r="H1797" s="90">
        <v>44516</v>
      </c>
      <c r="I1797" s="54">
        <v>268.459991</v>
      </c>
      <c r="J1797" s="54">
        <v>1677800</v>
      </c>
      <c r="K1797" s="107">
        <f t="shared" ref="K1797:K1860" si="170">I1798/I1797-1</f>
        <v>-1.9295210361532145E-2</v>
      </c>
      <c r="W1797" s="90">
        <v>43880</v>
      </c>
      <c r="X1797" s="54">
        <v>24.728259999999999</v>
      </c>
      <c r="Y1797" s="54">
        <v>393600</v>
      </c>
      <c r="Z1797" s="107">
        <f t="shared" si="167"/>
        <v>7.200005176263935E-2</v>
      </c>
      <c r="AE1797" s="90">
        <v>43880</v>
      </c>
      <c r="AF1797" s="54">
        <v>35.091427000000003</v>
      </c>
      <c r="AG1797" s="54">
        <v>7598300</v>
      </c>
      <c r="AH1797" s="107">
        <f t="shared" si="168"/>
        <v>4.2631780121109575E-3</v>
      </c>
      <c r="AL1797" s="10">
        <v>44244</v>
      </c>
      <c r="AM1797">
        <v>3931.330078</v>
      </c>
      <c r="AN1797">
        <v>4730650000</v>
      </c>
      <c r="AO1797" s="107">
        <f t="shared" si="169"/>
        <v>-4.4158355201839861E-3</v>
      </c>
    </row>
    <row r="1798" spans="1:41" x14ac:dyDescent="0.15">
      <c r="A1798" s="10">
        <v>44245</v>
      </c>
      <c r="B1798" s="9">
        <v>166.41149899999999</v>
      </c>
      <c r="C1798">
        <v>60548000</v>
      </c>
      <c r="D1798" s="107">
        <f t="shared" si="166"/>
        <v>-2.3535056312424696E-2</v>
      </c>
      <c r="H1798" s="90">
        <v>44517</v>
      </c>
      <c r="I1798" s="54">
        <v>263.27999899999998</v>
      </c>
      <c r="J1798" s="54">
        <v>1005600</v>
      </c>
      <c r="K1798" s="107">
        <f t="shared" si="170"/>
        <v>-1.6978126014046246E-2</v>
      </c>
      <c r="W1798" s="90">
        <v>43881</v>
      </c>
      <c r="X1798" s="54">
        <v>26.508696</v>
      </c>
      <c r="Y1798" s="54">
        <v>702760</v>
      </c>
      <c r="Z1798" s="107">
        <f t="shared" si="167"/>
        <v>-4.8507478451599417E-2</v>
      </c>
      <c r="AE1798" s="90">
        <v>43881</v>
      </c>
      <c r="AF1798" s="54">
        <v>35.241028</v>
      </c>
      <c r="AG1798" s="54">
        <v>8940300</v>
      </c>
      <c r="AH1798" s="107">
        <f t="shared" si="168"/>
        <v>1.3531614344507892E-2</v>
      </c>
      <c r="AL1798" s="10">
        <v>44245</v>
      </c>
      <c r="AM1798">
        <v>3913.969971</v>
      </c>
      <c r="AN1798">
        <v>4793650000</v>
      </c>
      <c r="AO1798" s="107">
        <f t="shared" si="169"/>
        <v>-1.8548967043160447E-3</v>
      </c>
    </row>
    <row r="1799" spans="1:41" x14ac:dyDescent="0.15">
      <c r="A1799" s="10">
        <v>44246</v>
      </c>
      <c r="B1799" s="9">
        <v>162.49499499999999</v>
      </c>
      <c r="C1799">
        <v>86104000</v>
      </c>
      <c r="D1799" s="107">
        <f t="shared" si="166"/>
        <v>-2.1280606211902087E-2</v>
      </c>
      <c r="H1799" s="90">
        <v>44518</v>
      </c>
      <c r="I1799" s="54">
        <v>258.80999800000001</v>
      </c>
      <c r="J1799" s="54">
        <v>681900</v>
      </c>
      <c r="K1799" s="107">
        <f t="shared" si="170"/>
        <v>6.1821413869799668E-2</v>
      </c>
      <c r="W1799" s="90">
        <v>43882</v>
      </c>
      <c r="X1799" s="54">
        <v>25.222826000000001</v>
      </c>
      <c r="Y1799" s="54">
        <v>616650</v>
      </c>
      <c r="Z1799" s="107">
        <f t="shared" si="167"/>
        <v>-7.0588204509677066E-2</v>
      </c>
      <c r="AE1799" s="90">
        <v>43882</v>
      </c>
      <c r="AF1799" s="54">
        <v>35.717896000000003</v>
      </c>
      <c r="AG1799" s="54">
        <v>14695200</v>
      </c>
      <c r="AH1799" s="107">
        <f t="shared" si="168"/>
        <v>-2.4607440483056409E-2</v>
      </c>
      <c r="AL1799" s="10">
        <v>44246</v>
      </c>
      <c r="AM1799">
        <v>3906.709961</v>
      </c>
      <c r="AN1799">
        <v>4845320000</v>
      </c>
      <c r="AO1799" s="107">
        <f t="shared" si="169"/>
        <v>-7.7328394740282524E-3</v>
      </c>
    </row>
    <row r="1800" spans="1:41" x14ac:dyDescent="0.15">
      <c r="A1800" s="10">
        <v>44249</v>
      </c>
      <c r="B1800" s="9">
        <v>159.037003</v>
      </c>
      <c r="C1800">
        <v>70314000</v>
      </c>
      <c r="D1800" s="107">
        <f t="shared" si="166"/>
        <v>4.3260561191535984E-3</v>
      </c>
      <c r="H1800" s="90">
        <v>44519</v>
      </c>
      <c r="I1800" s="54">
        <v>274.80999800000001</v>
      </c>
      <c r="J1800" s="54">
        <v>1761300</v>
      </c>
      <c r="K1800" s="107">
        <f t="shared" si="170"/>
        <v>-5.9240926889421397E-2</v>
      </c>
      <c r="W1800" s="90">
        <v>43885</v>
      </c>
      <c r="X1800" s="54">
        <v>23.442392000000002</v>
      </c>
      <c r="Y1800" s="54">
        <v>1186240</v>
      </c>
      <c r="Z1800" s="107">
        <f t="shared" si="167"/>
        <v>0</v>
      </c>
      <c r="AE1800" s="90">
        <v>43885</v>
      </c>
      <c r="AF1800" s="54">
        <v>34.838970000000003</v>
      </c>
      <c r="AG1800" s="54">
        <v>18961600</v>
      </c>
      <c r="AH1800" s="107">
        <f t="shared" si="168"/>
        <v>-2.1471013637888947E-2</v>
      </c>
      <c r="AL1800" s="10">
        <v>44249</v>
      </c>
      <c r="AM1800">
        <v>3876.5</v>
      </c>
      <c r="AN1800">
        <v>5917100000</v>
      </c>
      <c r="AO1800" s="107">
        <f t="shared" si="169"/>
        <v>1.2563180704243671E-3</v>
      </c>
    </row>
    <row r="1801" spans="1:41" x14ac:dyDescent="0.15">
      <c r="A1801" s="10">
        <v>44250</v>
      </c>
      <c r="B1801" s="9">
        <v>159.72500600000001</v>
      </c>
      <c r="C1801">
        <v>93544000</v>
      </c>
      <c r="D1801" s="107">
        <f t="shared" si="166"/>
        <v>-1.094697094580166E-2</v>
      </c>
      <c r="H1801" s="90">
        <v>44522</v>
      </c>
      <c r="I1801" s="54">
        <v>258.52999899999998</v>
      </c>
      <c r="J1801" s="54">
        <v>1057200</v>
      </c>
      <c r="K1801" s="107">
        <f t="shared" si="170"/>
        <v>4.9123467485876482E-3</v>
      </c>
      <c r="W1801" s="90">
        <v>43886</v>
      </c>
      <c r="X1801" s="54">
        <v>23.442392000000002</v>
      </c>
      <c r="Y1801" s="54">
        <v>426720</v>
      </c>
      <c r="Z1801" s="107">
        <f t="shared" si="167"/>
        <v>-4.2194073028043455E-3</v>
      </c>
      <c r="AE1801" s="90">
        <v>43886</v>
      </c>
      <c r="AF1801" s="54">
        <v>34.090941999999998</v>
      </c>
      <c r="AG1801" s="54">
        <v>15856200</v>
      </c>
      <c r="AH1801" s="107">
        <f t="shared" si="168"/>
        <v>6.3082445771078799E-3</v>
      </c>
      <c r="AL1801" s="10">
        <v>44250</v>
      </c>
      <c r="AM1801">
        <v>3881.3701169999999</v>
      </c>
      <c r="AN1801">
        <v>6296610000</v>
      </c>
      <c r="AO1801" s="107">
        <f t="shared" si="169"/>
        <v>1.1351613907424785E-2</v>
      </c>
    </row>
    <row r="1802" spans="1:41" x14ac:dyDescent="0.15">
      <c r="A1802" s="10">
        <v>44251</v>
      </c>
      <c r="B1802" s="9">
        <v>157.97650100000001</v>
      </c>
      <c r="C1802">
        <v>60226000</v>
      </c>
      <c r="D1802" s="107">
        <f t="shared" si="166"/>
        <v>-3.2400382130251204E-2</v>
      </c>
      <c r="H1802" s="90">
        <v>44523</v>
      </c>
      <c r="I1802" s="54">
        <v>259.79998799999998</v>
      </c>
      <c r="J1802" s="54">
        <v>840500</v>
      </c>
      <c r="K1802" s="107">
        <f t="shared" si="170"/>
        <v>7.5134795618235328E-2</v>
      </c>
      <c r="W1802" s="90">
        <v>43887</v>
      </c>
      <c r="X1802" s="54">
        <v>23.343478999999999</v>
      </c>
      <c r="Y1802" s="54">
        <v>1285020</v>
      </c>
      <c r="Z1802" s="107">
        <f t="shared" si="167"/>
        <v>-2.5423759671812318E-2</v>
      </c>
      <c r="AE1802" s="90">
        <v>43887</v>
      </c>
      <c r="AF1802" s="54">
        <v>34.305996</v>
      </c>
      <c r="AG1802" s="54">
        <v>11917800</v>
      </c>
      <c r="AH1802" s="107">
        <f t="shared" si="168"/>
        <v>-4.4971089018957411E-2</v>
      </c>
      <c r="AL1802" s="10">
        <v>44251</v>
      </c>
      <c r="AM1802">
        <v>3925.429932</v>
      </c>
      <c r="AN1802">
        <v>6012790000</v>
      </c>
      <c r="AO1802" s="107">
        <f t="shared" si="169"/>
        <v>-2.4478807586572393E-2</v>
      </c>
    </row>
    <row r="1803" spans="1:41" x14ac:dyDescent="0.15">
      <c r="A1803" s="10">
        <v>44252</v>
      </c>
      <c r="B1803" s="9">
        <v>152.858002</v>
      </c>
      <c r="C1803">
        <v>90676000</v>
      </c>
      <c r="D1803" s="107">
        <f t="shared" si="166"/>
        <v>1.1700388442863474E-2</v>
      </c>
      <c r="H1803" s="90">
        <v>44524</v>
      </c>
      <c r="I1803" s="54">
        <v>279.32000699999998</v>
      </c>
      <c r="J1803" s="54">
        <v>1896100</v>
      </c>
      <c r="K1803" s="107">
        <f t="shared" si="170"/>
        <v>-1.0382335412156829E-2</v>
      </c>
      <c r="W1803" s="90">
        <v>43888</v>
      </c>
      <c r="X1803" s="54">
        <v>22.75</v>
      </c>
      <c r="Y1803" s="54">
        <v>843180</v>
      </c>
      <c r="Z1803" s="107">
        <f t="shared" si="167"/>
        <v>3.2967032967033072E-2</v>
      </c>
      <c r="AE1803" s="90">
        <v>43888</v>
      </c>
      <c r="AF1803" s="54">
        <v>32.763218000000002</v>
      </c>
      <c r="AG1803" s="54">
        <v>16142600</v>
      </c>
      <c r="AH1803" s="107">
        <f t="shared" si="168"/>
        <v>-6.8807954090468471E-3</v>
      </c>
      <c r="AL1803" s="10">
        <v>44252</v>
      </c>
      <c r="AM1803">
        <v>3829.3400879999999</v>
      </c>
      <c r="AN1803">
        <v>6547470000</v>
      </c>
      <c r="AO1803" s="107">
        <f t="shared" si="169"/>
        <v>-4.7502142880968545E-3</v>
      </c>
    </row>
    <row r="1804" spans="1:41" x14ac:dyDescent="0.15">
      <c r="A1804" s="10">
        <v>44253</v>
      </c>
      <c r="B1804" s="9">
        <v>154.6465</v>
      </c>
      <c r="C1804">
        <v>85518000</v>
      </c>
      <c r="D1804" s="107">
        <f t="shared" si="166"/>
        <v>1.7203797046813296E-2</v>
      </c>
      <c r="H1804" s="90">
        <v>44526</v>
      </c>
      <c r="I1804" s="54">
        <v>276.42001299999998</v>
      </c>
      <c r="J1804" s="54">
        <v>984300</v>
      </c>
      <c r="K1804" s="107">
        <f t="shared" si="170"/>
        <v>-3.2233566966802685E-2</v>
      </c>
      <c r="W1804" s="90">
        <v>43889</v>
      </c>
      <c r="X1804" s="54">
        <v>23.5</v>
      </c>
      <c r="Y1804" s="54">
        <v>728040</v>
      </c>
      <c r="Z1804" s="107">
        <f t="shared" si="167"/>
        <v>3.8297872340425476E-2</v>
      </c>
      <c r="AE1804" s="90">
        <v>43889</v>
      </c>
      <c r="AF1804" s="54">
        <v>32.537781000000003</v>
      </c>
      <c r="AG1804" s="54">
        <v>16824600</v>
      </c>
      <c r="AH1804" s="107">
        <f t="shared" si="168"/>
        <v>3.8106317084130481E-2</v>
      </c>
      <c r="AL1804" s="10">
        <v>44253</v>
      </c>
      <c r="AM1804">
        <v>3811.1499020000001</v>
      </c>
      <c r="AN1804">
        <v>6526070000</v>
      </c>
      <c r="AO1804" s="107">
        <f t="shared" si="169"/>
        <v>2.3790763504846213E-2</v>
      </c>
    </row>
    <row r="1805" spans="1:41" x14ac:dyDescent="0.15">
      <c r="A1805" s="10">
        <v>44256</v>
      </c>
      <c r="B1805" s="9">
        <v>157.307007</v>
      </c>
      <c r="C1805">
        <v>54582000</v>
      </c>
      <c r="D1805" s="107">
        <f t="shared" si="166"/>
        <v>-1.6404266085871089E-2</v>
      </c>
      <c r="H1805" s="90">
        <v>44529</v>
      </c>
      <c r="I1805" s="54">
        <v>267.51001000000002</v>
      </c>
      <c r="J1805" s="54">
        <v>983300</v>
      </c>
      <c r="K1805" s="107">
        <f t="shared" si="170"/>
        <v>-7.3530011082575952E-2</v>
      </c>
      <c r="W1805" s="90">
        <v>43892</v>
      </c>
      <c r="X1805" s="54">
        <v>24.4</v>
      </c>
      <c r="Y1805" s="54">
        <v>879900</v>
      </c>
      <c r="Z1805" s="107">
        <f t="shared" si="167"/>
        <v>-4.0983606557377095E-2</v>
      </c>
      <c r="AE1805" s="90">
        <v>43892</v>
      </c>
      <c r="AF1805" s="54">
        <v>33.777676</v>
      </c>
      <c r="AG1805" s="54">
        <v>13131000</v>
      </c>
      <c r="AH1805" s="107">
        <f t="shared" si="168"/>
        <v>2.1134284075671861E-2</v>
      </c>
      <c r="AL1805" s="10">
        <v>44256</v>
      </c>
      <c r="AM1805">
        <v>3901.820068</v>
      </c>
      <c r="AN1805">
        <v>5114820000</v>
      </c>
      <c r="AO1805" s="107">
        <f t="shared" si="169"/>
        <v>-8.0808516155286281E-3</v>
      </c>
    </row>
    <row r="1806" spans="1:41" x14ac:dyDescent="0.15">
      <c r="A1806" s="10">
        <v>44257</v>
      </c>
      <c r="B1806" s="9">
        <v>154.72650100000001</v>
      </c>
      <c r="C1806">
        <v>51916000</v>
      </c>
      <c r="D1806" s="107">
        <f t="shared" si="166"/>
        <v>-2.8931701880856253E-2</v>
      </c>
      <c r="H1806" s="90">
        <v>44530</v>
      </c>
      <c r="I1806" s="54">
        <v>247.83999600000001</v>
      </c>
      <c r="J1806" s="54">
        <v>2034600</v>
      </c>
      <c r="K1806" s="107">
        <f t="shared" si="170"/>
        <v>-1.492897457922826E-2</v>
      </c>
      <c r="W1806" s="90">
        <v>43893</v>
      </c>
      <c r="X1806" s="54">
        <v>23.4</v>
      </c>
      <c r="Y1806" s="54">
        <v>764650</v>
      </c>
      <c r="Z1806" s="107">
        <f t="shared" si="167"/>
        <v>6.4102564102564097E-2</v>
      </c>
      <c r="AE1806" s="90">
        <v>43893</v>
      </c>
      <c r="AF1806" s="54">
        <v>34.491543</v>
      </c>
      <c r="AG1806" s="54">
        <v>18838700</v>
      </c>
      <c r="AH1806" s="107">
        <f t="shared" si="168"/>
        <v>4.8202946444002137E-2</v>
      </c>
      <c r="AL1806" s="10">
        <v>44257</v>
      </c>
      <c r="AM1806">
        <v>3870.290039</v>
      </c>
      <c r="AN1806">
        <v>5536010000</v>
      </c>
      <c r="AO1806" s="107">
        <f t="shared" si="169"/>
        <v>-1.3066221779354348E-2</v>
      </c>
    </row>
    <row r="1807" spans="1:41" x14ac:dyDescent="0.15">
      <c r="A1807" s="10">
        <v>44258</v>
      </c>
      <c r="B1807" s="9">
        <v>150.25</v>
      </c>
      <c r="C1807">
        <v>79774000</v>
      </c>
      <c r="D1807" s="107">
        <f t="shared" si="166"/>
        <v>-9.1281597337771192E-3</v>
      </c>
      <c r="H1807" s="90">
        <v>44531</v>
      </c>
      <c r="I1807" s="54">
        <v>244.13999899999999</v>
      </c>
      <c r="J1807" s="54">
        <v>1393400</v>
      </c>
      <c r="K1807" s="107">
        <f t="shared" si="170"/>
        <v>-3.1580265550832598E-2</v>
      </c>
      <c r="W1807" s="90">
        <v>43894</v>
      </c>
      <c r="X1807" s="54">
        <v>24.9</v>
      </c>
      <c r="Y1807" s="54">
        <v>571060</v>
      </c>
      <c r="Z1807" s="107">
        <f t="shared" si="167"/>
        <v>-8.0321285140562249E-2</v>
      </c>
      <c r="AE1807" s="90">
        <v>43894</v>
      </c>
      <c r="AF1807" s="54">
        <v>36.154136999999999</v>
      </c>
      <c r="AG1807" s="54">
        <v>13445400</v>
      </c>
      <c r="AH1807" s="107">
        <f t="shared" si="168"/>
        <v>-3.2995726049276142E-2</v>
      </c>
      <c r="AL1807" s="10">
        <v>44258</v>
      </c>
      <c r="AM1807">
        <v>3819.719971</v>
      </c>
      <c r="AN1807">
        <v>6173660000</v>
      </c>
      <c r="AO1807" s="107">
        <f t="shared" si="169"/>
        <v>-1.341721392905737E-2</v>
      </c>
    </row>
    <row r="1808" spans="1:41" x14ac:dyDescent="0.15">
      <c r="A1808" s="10">
        <v>44259</v>
      </c>
      <c r="B1808" s="9">
        <v>148.87849399999999</v>
      </c>
      <c r="C1808">
        <v>109632000</v>
      </c>
      <c r="D1808" s="107">
        <f t="shared" si="166"/>
        <v>7.6874837275020536E-3</v>
      </c>
      <c r="H1808" s="90">
        <v>44532</v>
      </c>
      <c r="I1808" s="54">
        <v>236.429993</v>
      </c>
      <c r="J1808" s="54">
        <v>1606500</v>
      </c>
      <c r="K1808" s="107">
        <f t="shared" si="170"/>
        <v>-8.5437087501838427E-3</v>
      </c>
      <c r="W1808" s="90">
        <v>43895</v>
      </c>
      <c r="X1808" s="54">
        <v>22.9</v>
      </c>
      <c r="Y1808" s="54">
        <v>517250</v>
      </c>
      <c r="Z1808" s="107">
        <f t="shared" si="167"/>
        <v>-8.7335807860261516E-3</v>
      </c>
      <c r="AE1808" s="90">
        <v>43895</v>
      </c>
      <c r="AF1808" s="54">
        <v>34.961205</v>
      </c>
      <c r="AG1808" s="54">
        <v>11816600</v>
      </c>
      <c r="AH1808" s="107">
        <f t="shared" si="168"/>
        <v>-2.2300060881768835E-2</v>
      </c>
      <c r="AL1808" s="10">
        <v>44259</v>
      </c>
      <c r="AM1808">
        <v>3768.469971</v>
      </c>
      <c r="AN1808">
        <v>7195400000</v>
      </c>
      <c r="AO1808" s="107">
        <f t="shared" si="169"/>
        <v>1.9495968009665132E-2</v>
      </c>
    </row>
    <row r="1809" spans="1:41" x14ac:dyDescent="0.15">
      <c r="A1809" s="10">
        <v>44260</v>
      </c>
      <c r="B1809" s="9">
        <v>150.02299500000001</v>
      </c>
      <c r="C1809">
        <v>107772000</v>
      </c>
      <c r="D1809" s="107">
        <f t="shared" si="166"/>
        <v>-1.6167461528147853E-2</v>
      </c>
      <c r="H1809" s="90">
        <v>44533</v>
      </c>
      <c r="I1809" s="54">
        <v>234.41000399999999</v>
      </c>
      <c r="J1809" s="54">
        <v>1506800</v>
      </c>
      <c r="K1809" s="107">
        <f t="shared" si="170"/>
        <v>-5.5927651449551585E-2</v>
      </c>
      <c r="W1809" s="90">
        <v>43896</v>
      </c>
      <c r="X1809" s="54">
        <v>22.700001</v>
      </c>
      <c r="Y1809" s="54">
        <v>561400</v>
      </c>
      <c r="Z1809" s="107">
        <f t="shared" si="167"/>
        <v>-0.14977981719031641</v>
      </c>
      <c r="AE1809" s="90">
        <v>43896</v>
      </c>
      <c r="AF1809" s="54">
        <v>34.181567999999999</v>
      </c>
      <c r="AG1809" s="54">
        <v>12849800</v>
      </c>
      <c r="AH1809" s="107">
        <f t="shared" si="168"/>
        <v>-2.3907504769822063E-2</v>
      </c>
      <c r="AL1809" s="10">
        <v>44260</v>
      </c>
      <c r="AM1809">
        <v>3841.9399410000001</v>
      </c>
      <c r="AN1809">
        <v>6851070000</v>
      </c>
      <c r="AO1809" s="107">
        <f t="shared" si="169"/>
        <v>-5.3592308355140394E-3</v>
      </c>
    </row>
    <row r="1810" spans="1:41" x14ac:dyDescent="0.15">
      <c r="A1810" s="10">
        <v>44263</v>
      </c>
      <c r="B1810" s="9">
        <v>147.59750399999999</v>
      </c>
      <c r="C1810">
        <v>83700000</v>
      </c>
      <c r="D1810" s="107">
        <f t="shared" si="166"/>
        <v>3.7568372429929608E-2</v>
      </c>
      <c r="H1810" s="90">
        <v>44536</v>
      </c>
      <c r="I1810" s="54">
        <v>221.300003</v>
      </c>
      <c r="J1810" s="54">
        <v>2277300</v>
      </c>
      <c r="K1810" s="107">
        <f t="shared" si="170"/>
        <v>3.9945756349583084E-2</v>
      </c>
      <c r="W1810" s="90">
        <v>43899</v>
      </c>
      <c r="X1810" s="54">
        <v>19.299999</v>
      </c>
      <c r="Y1810" s="54">
        <v>931950</v>
      </c>
      <c r="Z1810" s="107">
        <f t="shared" si="167"/>
        <v>5.1813474187226705E-2</v>
      </c>
      <c r="AE1810" s="90">
        <v>43899</v>
      </c>
      <c r="AF1810" s="54">
        <v>33.364372000000003</v>
      </c>
      <c r="AG1810" s="54">
        <v>15594000</v>
      </c>
      <c r="AH1810" s="107">
        <f t="shared" si="168"/>
        <v>1.4639957856841912E-2</v>
      </c>
      <c r="AL1810" s="10">
        <v>44263</v>
      </c>
      <c r="AM1810">
        <v>3821.3500979999999</v>
      </c>
      <c r="AN1810">
        <v>5871710000</v>
      </c>
      <c r="AO1810" s="107">
        <f t="shared" si="169"/>
        <v>1.4154642106283255E-2</v>
      </c>
    </row>
    <row r="1811" spans="1:41" x14ac:dyDescent="0.15">
      <c r="A1811" s="10">
        <v>44264</v>
      </c>
      <c r="B1811" s="9">
        <v>153.14250200000001</v>
      </c>
      <c r="C1811">
        <v>80600000</v>
      </c>
      <c r="D1811" s="107">
        <f t="shared" si="166"/>
        <v>-1.7010170044108319E-3</v>
      </c>
      <c r="H1811" s="90">
        <v>44537</v>
      </c>
      <c r="I1811" s="54">
        <v>230.13999899999999</v>
      </c>
      <c r="J1811" s="54">
        <v>1595700</v>
      </c>
      <c r="K1811" s="107">
        <f t="shared" si="170"/>
        <v>3.4066207673877802E-2</v>
      </c>
      <c r="W1811" s="90">
        <v>43900</v>
      </c>
      <c r="X1811" s="54">
        <v>20.299999</v>
      </c>
      <c r="Y1811" s="54">
        <v>648280</v>
      </c>
      <c r="Z1811" s="107">
        <f t="shared" si="167"/>
        <v>-4.4334928292361075E-2</v>
      </c>
      <c r="AE1811" s="90">
        <v>43900</v>
      </c>
      <c r="AF1811" s="54">
        <v>33.852825000000003</v>
      </c>
      <c r="AG1811" s="54">
        <v>15419000</v>
      </c>
      <c r="AH1811" s="107">
        <f t="shared" si="168"/>
        <v>-3.3574184724613043E-2</v>
      </c>
      <c r="AL1811" s="10">
        <v>44264</v>
      </c>
      <c r="AM1811">
        <v>3875.4399410000001</v>
      </c>
      <c r="AN1811">
        <v>5513560000</v>
      </c>
      <c r="AO1811" s="107">
        <f t="shared" si="169"/>
        <v>6.0303135529871099E-3</v>
      </c>
    </row>
    <row r="1812" spans="1:41" x14ac:dyDescent="0.15">
      <c r="A1812" s="10">
        <v>44265</v>
      </c>
      <c r="B1812" s="9">
        <v>152.88200399999999</v>
      </c>
      <c r="C1812">
        <v>60250000</v>
      </c>
      <c r="D1812" s="107">
        <f t="shared" si="166"/>
        <v>1.8298425758469294E-2</v>
      </c>
      <c r="H1812" s="90">
        <v>44538</v>
      </c>
      <c r="I1812" s="54">
        <v>237.979996</v>
      </c>
      <c r="J1812" s="54">
        <v>936500</v>
      </c>
      <c r="K1812" s="107">
        <f t="shared" si="170"/>
        <v>-7.9208300348067917E-2</v>
      </c>
      <c r="W1812" s="90">
        <v>43901</v>
      </c>
      <c r="X1812" s="54">
        <v>19.399999999999999</v>
      </c>
      <c r="Y1812" s="54">
        <v>503010</v>
      </c>
      <c r="Z1812" s="107">
        <f t="shared" si="167"/>
        <v>-9.2783505154639068E-2</v>
      </c>
      <c r="AE1812" s="90">
        <v>43901</v>
      </c>
      <c r="AF1812" s="54">
        <v>32.716244000000003</v>
      </c>
      <c r="AG1812" s="54">
        <v>13056300</v>
      </c>
      <c r="AH1812" s="107">
        <f t="shared" si="168"/>
        <v>-5.1679343142201795E-2</v>
      </c>
      <c r="AL1812" s="10">
        <v>44265</v>
      </c>
      <c r="AM1812">
        <v>3898.8100589999999</v>
      </c>
      <c r="AN1812">
        <v>5847380000</v>
      </c>
      <c r="AO1812" s="107">
        <f t="shared" si="169"/>
        <v>1.0395486927207598E-2</v>
      </c>
    </row>
    <row r="1813" spans="1:41" x14ac:dyDescent="0.15">
      <c r="A1813" s="10">
        <v>44266</v>
      </c>
      <c r="B1813" s="9">
        <v>155.67950400000001</v>
      </c>
      <c r="C1813">
        <v>55528000</v>
      </c>
      <c r="D1813" s="107">
        <f t="shared" si="166"/>
        <v>-7.7402674664226456E-3</v>
      </c>
      <c r="H1813" s="90">
        <v>44539</v>
      </c>
      <c r="I1813" s="54">
        <v>219.13000500000001</v>
      </c>
      <c r="J1813" s="54">
        <v>2036700</v>
      </c>
      <c r="K1813" s="107">
        <f t="shared" si="170"/>
        <v>-7.7990287090076937E-2</v>
      </c>
      <c r="W1813" s="90">
        <v>43902</v>
      </c>
      <c r="X1813" s="54">
        <v>17.600000000000001</v>
      </c>
      <c r="Y1813" s="54">
        <v>1172070</v>
      </c>
      <c r="Z1813" s="107">
        <f t="shared" si="167"/>
        <v>3.9772670454545356E-2</v>
      </c>
      <c r="AE1813" s="90">
        <v>43902</v>
      </c>
      <c r="AF1813" s="54">
        <v>31.025490000000001</v>
      </c>
      <c r="AG1813" s="54">
        <v>17224800</v>
      </c>
      <c r="AH1813" s="107">
        <f t="shared" si="168"/>
        <v>2.906474643913759E-2</v>
      </c>
      <c r="AL1813" s="10">
        <v>44266</v>
      </c>
      <c r="AM1813">
        <v>3939.3400879999999</v>
      </c>
      <c r="AN1813">
        <v>5312880000</v>
      </c>
      <c r="AO1813" s="107">
        <f t="shared" si="169"/>
        <v>1.01539849585075E-3</v>
      </c>
    </row>
    <row r="1814" spans="1:41" x14ac:dyDescent="0.15">
      <c r="A1814" s="10">
        <v>44267</v>
      </c>
      <c r="B1814" s="9">
        <v>154.474503</v>
      </c>
      <c r="C1814">
        <v>48438000</v>
      </c>
      <c r="D1814" s="107">
        <f t="shared" si="166"/>
        <v>-2.5279446925943194E-3</v>
      </c>
      <c r="H1814" s="90">
        <v>44540</v>
      </c>
      <c r="I1814" s="54">
        <v>202.03999300000001</v>
      </c>
      <c r="J1814" s="54">
        <v>2748900</v>
      </c>
      <c r="K1814" s="107">
        <f t="shared" si="170"/>
        <v>1.7372847562908023E-2</v>
      </c>
      <c r="W1814" s="90">
        <v>43903</v>
      </c>
      <c r="X1814" s="54">
        <v>18.299999</v>
      </c>
      <c r="Y1814" s="54">
        <v>738130</v>
      </c>
      <c r="Z1814" s="107">
        <f t="shared" si="167"/>
        <v>-9.8360606467792655E-2</v>
      </c>
      <c r="AE1814" s="90">
        <v>43903</v>
      </c>
      <c r="AF1814" s="54">
        <v>31.927237999999999</v>
      </c>
      <c r="AG1814" s="54">
        <v>20972000</v>
      </c>
      <c r="AH1814" s="107">
        <f t="shared" si="168"/>
        <v>-5.1486007026351532E-2</v>
      </c>
      <c r="AL1814" s="10">
        <v>44267</v>
      </c>
      <c r="AM1814">
        <v>3943.3400879999999</v>
      </c>
      <c r="AN1814">
        <v>4476280000</v>
      </c>
      <c r="AO1814" s="107">
        <f t="shared" si="169"/>
        <v>6.4919211705587454E-3</v>
      </c>
    </row>
    <row r="1815" spans="1:41" x14ac:dyDescent="0.15">
      <c r="A1815" s="10">
        <v>44270</v>
      </c>
      <c r="B1815" s="9">
        <v>154.084</v>
      </c>
      <c r="C1815">
        <v>58272000</v>
      </c>
      <c r="D1815" s="107">
        <f t="shared" si="166"/>
        <v>3.3034059344254629E-3</v>
      </c>
      <c r="H1815" s="90">
        <v>44543</v>
      </c>
      <c r="I1815" s="54">
        <v>205.550003</v>
      </c>
      <c r="J1815" s="54">
        <v>1332000</v>
      </c>
      <c r="K1815" s="107">
        <f t="shared" si="170"/>
        <v>2.7243881869465358E-3</v>
      </c>
      <c r="W1815" s="90">
        <v>43906</v>
      </c>
      <c r="X1815" s="54">
        <v>16.5</v>
      </c>
      <c r="Y1815" s="54">
        <v>1252210</v>
      </c>
      <c r="Z1815" s="107">
        <f t="shared" si="167"/>
        <v>0.14545454545454528</v>
      </c>
      <c r="AE1815" s="90">
        <v>43906</v>
      </c>
      <c r="AF1815" s="54">
        <v>30.283432000000001</v>
      </c>
      <c r="AG1815" s="54">
        <v>17099700</v>
      </c>
      <c r="AH1815" s="107">
        <f t="shared" si="168"/>
        <v>3.2258067711744109E-2</v>
      </c>
      <c r="AL1815" s="10">
        <v>44270</v>
      </c>
      <c r="AM1815">
        <v>3968.9399410000001</v>
      </c>
      <c r="AN1815">
        <v>4900100000</v>
      </c>
      <c r="AO1815" s="107">
        <f t="shared" si="169"/>
        <v>-1.5696836164345029E-3</v>
      </c>
    </row>
    <row r="1816" spans="1:41" x14ac:dyDescent="0.15">
      <c r="A1816" s="10">
        <v>44271</v>
      </c>
      <c r="B1816" s="9">
        <v>154.59300200000001</v>
      </c>
      <c r="C1816">
        <v>50776000</v>
      </c>
      <c r="D1816" s="107">
        <f t="shared" si="166"/>
        <v>1.4188850540595377E-2</v>
      </c>
      <c r="H1816" s="90">
        <v>44544</v>
      </c>
      <c r="I1816" s="54">
        <v>206.11000100000001</v>
      </c>
      <c r="J1816" s="54">
        <v>1363600</v>
      </c>
      <c r="K1816" s="107">
        <f t="shared" si="170"/>
        <v>5.7250594065059168E-3</v>
      </c>
      <c r="W1816" s="90">
        <v>43907</v>
      </c>
      <c r="X1816" s="54">
        <v>18.899999999999999</v>
      </c>
      <c r="Y1816" s="54">
        <v>1289270</v>
      </c>
      <c r="Z1816" s="107">
        <f t="shared" si="167"/>
        <v>-6.8783068783068613E-2</v>
      </c>
      <c r="AE1816" s="90">
        <v>43907</v>
      </c>
      <c r="AF1816" s="54">
        <v>31.260317000000001</v>
      </c>
      <c r="AG1816" s="54">
        <v>14020000</v>
      </c>
      <c r="AH1816" s="107">
        <f t="shared" si="168"/>
        <v>-5.9495269993583233E-2</v>
      </c>
      <c r="AL1816" s="10">
        <v>44271</v>
      </c>
      <c r="AM1816">
        <v>3962.709961</v>
      </c>
      <c r="AN1816">
        <v>4613080000</v>
      </c>
      <c r="AO1816" s="107">
        <f t="shared" si="169"/>
        <v>2.8793820673973514E-3</v>
      </c>
    </row>
    <row r="1817" spans="1:41" x14ac:dyDescent="0.15">
      <c r="A1817" s="10">
        <v>44272</v>
      </c>
      <c r="B1817" s="9">
        <v>156.78649899999999</v>
      </c>
      <c r="C1817">
        <v>62372000</v>
      </c>
      <c r="D1817" s="107">
        <f t="shared" si="166"/>
        <v>-3.4358781109079972E-2</v>
      </c>
      <c r="H1817" s="90">
        <v>44545</v>
      </c>
      <c r="I1817" s="54">
        <v>207.28999300000001</v>
      </c>
      <c r="J1817" s="54">
        <v>1353400</v>
      </c>
      <c r="K1817" s="107">
        <f t="shared" si="170"/>
        <v>-8.5773547206400846E-2</v>
      </c>
      <c r="W1817" s="90">
        <v>43908</v>
      </c>
      <c r="X1817" s="54">
        <v>17.600000000000001</v>
      </c>
      <c r="Y1817" s="54">
        <v>847050</v>
      </c>
      <c r="Z1817" s="107">
        <f t="shared" si="167"/>
        <v>2.2727272727272707E-2</v>
      </c>
      <c r="AE1817" s="90">
        <v>43908</v>
      </c>
      <c r="AF1817" s="54">
        <v>29.400476000000001</v>
      </c>
      <c r="AG1817" s="54">
        <v>20304800</v>
      </c>
      <c r="AH1817" s="107">
        <f t="shared" si="168"/>
        <v>-5.4312930171606766E-2</v>
      </c>
      <c r="AL1817" s="10">
        <v>44272</v>
      </c>
      <c r="AM1817">
        <v>3974.1201169999999</v>
      </c>
      <c r="AN1817">
        <v>4561660000</v>
      </c>
      <c r="AO1817" s="107">
        <f t="shared" si="169"/>
        <v>-1.4760539257248628E-2</v>
      </c>
    </row>
    <row r="1818" spans="1:41" x14ac:dyDescent="0.15">
      <c r="A1818" s="10">
        <v>44273</v>
      </c>
      <c r="B1818" s="9">
        <v>151.399506</v>
      </c>
      <c r="C1818">
        <v>72992000</v>
      </c>
      <c r="D1818" s="107">
        <f t="shared" si="166"/>
        <v>1.551190662405455E-2</v>
      </c>
      <c r="H1818" s="90">
        <v>44546</v>
      </c>
      <c r="I1818" s="54">
        <v>189.509995</v>
      </c>
      <c r="J1818" s="54">
        <v>2813600</v>
      </c>
      <c r="K1818" s="107">
        <f t="shared" si="170"/>
        <v>6.4745946513269592E-2</v>
      </c>
      <c r="W1818" s="90">
        <v>43909</v>
      </c>
      <c r="X1818" s="54">
        <v>18</v>
      </c>
      <c r="Y1818" s="54">
        <v>1122660</v>
      </c>
      <c r="Z1818" s="107">
        <f t="shared" si="167"/>
        <v>-2.2222222222222143E-2</v>
      </c>
      <c r="AE1818" s="90">
        <v>43909</v>
      </c>
      <c r="AF1818" s="54">
        <v>27.803650000000001</v>
      </c>
      <c r="AG1818" s="54">
        <v>19461400</v>
      </c>
      <c r="AH1818" s="107">
        <f t="shared" si="168"/>
        <v>-6.8243378117621378E-2</v>
      </c>
      <c r="AL1818" s="10">
        <v>44273</v>
      </c>
      <c r="AM1818">
        <v>3915.459961</v>
      </c>
      <c r="AN1818">
        <v>5118590000</v>
      </c>
      <c r="AO1818" s="107">
        <f t="shared" si="169"/>
        <v>-6.0270390286343289E-4</v>
      </c>
    </row>
    <row r="1819" spans="1:41" x14ac:dyDescent="0.15">
      <c r="A1819" s="10">
        <v>44274</v>
      </c>
      <c r="B1819" s="9">
        <v>153.74800099999999</v>
      </c>
      <c r="C1819">
        <v>92508000</v>
      </c>
      <c r="D1819" s="107">
        <f t="shared" si="166"/>
        <v>1.1678213624384037E-2</v>
      </c>
      <c r="H1819" s="90">
        <v>44547</v>
      </c>
      <c r="I1819" s="54">
        <v>201.779999</v>
      </c>
      <c r="J1819" s="54">
        <v>2091200</v>
      </c>
      <c r="K1819" s="107">
        <f t="shared" si="170"/>
        <v>-2.874419183637722E-2</v>
      </c>
      <c r="W1819" s="90">
        <v>43910</v>
      </c>
      <c r="X1819" s="54">
        <v>17.600000000000001</v>
      </c>
      <c r="Y1819" s="54">
        <v>1312680</v>
      </c>
      <c r="Z1819" s="107">
        <f t="shared" si="167"/>
        <v>-0.20454545454545459</v>
      </c>
      <c r="AE1819" s="90">
        <v>43910</v>
      </c>
      <c r="AF1819" s="54">
        <v>25.906234999999999</v>
      </c>
      <c r="AG1819" s="54">
        <v>24947000</v>
      </c>
      <c r="AH1819" s="107">
        <f t="shared" si="168"/>
        <v>-4.4959987431597015E-2</v>
      </c>
      <c r="AL1819" s="10">
        <v>44274</v>
      </c>
      <c r="AM1819">
        <v>3913.1000979999999</v>
      </c>
      <c r="AN1819">
        <v>7757420000</v>
      </c>
      <c r="AO1819" s="107">
        <f t="shared" si="169"/>
        <v>7.0251180167995031E-3</v>
      </c>
    </row>
    <row r="1820" spans="1:41" x14ac:dyDescent="0.15">
      <c r="A1820" s="10">
        <v>44277</v>
      </c>
      <c r="B1820" s="9">
        <v>155.54350299999999</v>
      </c>
      <c r="C1820">
        <v>58044000</v>
      </c>
      <c r="D1820" s="107">
        <f t="shared" si="166"/>
        <v>8.5602868285665767E-3</v>
      </c>
      <c r="H1820" s="90">
        <v>44550</v>
      </c>
      <c r="I1820" s="54">
        <v>195.979996</v>
      </c>
      <c r="J1820" s="54">
        <v>1395500</v>
      </c>
      <c r="K1820" s="107">
        <f t="shared" si="170"/>
        <v>4.3677911902804567E-2</v>
      </c>
      <c r="W1820" s="90">
        <v>43913</v>
      </c>
      <c r="X1820" s="54">
        <v>14</v>
      </c>
      <c r="Y1820" s="54">
        <v>1072640</v>
      </c>
      <c r="Z1820" s="107">
        <f t="shared" si="167"/>
        <v>4.2857142857142927E-2</v>
      </c>
      <c r="AE1820" s="90">
        <v>43913</v>
      </c>
      <c r="AF1820" s="54">
        <v>24.741491</v>
      </c>
      <c r="AG1820" s="54">
        <v>18502800</v>
      </c>
      <c r="AH1820" s="107">
        <f t="shared" si="168"/>
        <v>5.0493440350866337E-2</v>
      </c>
      <c r="AL1820" s="10">
        <v>44277</v>
      </c>
      <c r="AM1820">
        <v>3940.5900879999999</v>
      </c>
      <c r="AN1820">
        <v>4316260000</v>
      </c>
      <c r="AO1820" s="107">
        <f t="shared" si="169"/>
        <v>-7.6308540925305035E-3</v>
      </c>
    </row>
    <row r="1821" spans="1:41" x14ac:dyDescent="0.15">
      <c r="A1821" s="10">
        <v>44278</v>
      </c>
      <c r="B1821" s="9">
        <v>156.875</v>
      </c>
      <c r="C1821">
        <v>76346000</v>
      </c>
      <c r="D1821" s="107">
        <f t="shared" si="166"/>
        <v>-1.6073306772908413E-2</v>
      </c>
      <c r="H1821" s="90">
        <v>44551</v>
      </c>
      <c r="I1821" s="54">
        <v>204.53999300000001</v>
      </c>
      <c r="J1821" s="54">
        <v>1078800</v>
      </c>
      <c r="K1821" s="107">
        <f t="shared" si="170"/>
        <v>-3.6667645725401155E-3</v>
      </c>
      <c r="W1821" s="90">
        <v>43914</v>
      </c>
      <c r="X1821" s="54">
        <v>14.6</v>
      </c>
      <c r="Y1821" s="54">
        <v>1016490</v>
      </c>
      <c r="Z1821" s="107">
        <f t="shared" si="167"/>
        <v>0.13013698630136994</v>
      </c>
      <c r="AE1821" s="90">
        <v>43914</v>
      </c>
      <c r="AF1821" s="54">
        <v>25.990773999999998</v>
      </c>
      <c r="AG1821" s="54">
        <v>24055000</v>
      </c>
      <c r="AH1821" s="107">
        <f t="shared" si="168"/>
        <v>2.5298092315373166E-2</v>
      </c>
      <c r="AL1821" s="10">
        <v>44278</v>
      </c>
      <c r="AM1821">
        <v>3910.5200199999999</v>
      </c>
      <c r="AN1821">
        <v>4669010000</v>
      </c>
      <c r="AO1821" s="107">
        <f t="shared" si="169"/>
        <v>-5.4673360296464413E-3</v>
      </c>
    </row>
    <row r="1822" spans="1:41" x14ac:dyDescent="0.15">
      <c r="A1822" s="10">
        <v>44279</v>
      </c>
      <c r="B1822" s="9">
        <v>154.3535</v>
      </c>
      <c r="C1822">
        <v>59180000</v>
      </c>
      <c r="D1822" s="107">
        <f t="shared" si="166"/>
        <v>-1.3219628968568875E-2</v>
      </c>
      <c r="H1822" s="90">
        <v>44552</v>
      </c>
      <c r="I1822" s="54">
        <v>203.78999300000001</v>
      </c>
      <c r="J1822" s="54">
        <v>807700</v>
      </c>
      <c r="K1822" s="107">
        <f t="shared" si="170"/>
        <v>2.8460769415699083E-3</v>
      </c>
      <c r="W1822" s="90">
        <v>43915</v>
      </c>
      <c r="X1822" s="54">
        <v>16.5</v>
      </c>
      <c r="Y1822" s="54">
        <v>1309290</v>
      </c>
      <c r="Z1822" s="107">
        <f t="shared" si="167"/>
        <v>0.1515151515151516</v>
      </c>
      <c r="AE1822" s="90">
        <v>43915</v>
      </c>
      <c r="AF1822" s="54">
        <v>26.648291</v>
      </c>
      <c r="AG1822" s="54">
        <v>18485800</v>
      </c>
      <c r="AH1822" s="107">
        <f t="shared" si="168"/>
        <v>6.3094890400288595E-2</v>
      </c>
      <c r="AL1822" s="10">
        <v>44279</v>
      </c>
      <c r="AM1822">
        <v>3889.139893</v>
      </c>
      <c r="AN1822">
        <v>4783020000</v>
      </c>
      <c r="AO1822" s="107">
        <f t="shared" si="169"/>
        <v>5.2402658584438377E-3</v>
      </c>
    </row>
    <row r="1823" spans="1:41" x14ac:dyDescent="0.15">
      <c r="A1823" s="10">
        <v>44280</v>
      </c>
      <c r="B1823" s="9">
        <v>152.31300400000001</v>
      </c>
      <c r="C1823">
        <v>71270000</v>
      </c>
      <c r="D1823" s="107">
        <f t="shared" si="166"/>
        <v>1.8941061657480329E-3</v>
      </c>
      <c r="H1823" s="90">
        <v>44553</v>
      </c>
      <c r="I1823" s="54">
        <v>204.36999499999999</v>
      </c>
      <c r="J1823" s="54">
        <v>623800</v>
      </c>
      <c r="K1823" s="107">
        <f t="shared" si="170"/>
        <v>-2.6862994247271899E-2</v>
      </c>
      <c r="W1823" s="90">
        <v>43916</v>
      </c>
      <c r="X1823" s="54">
        <v>19</v>
      </c>
      <c r="Y1823" s="54">
        <v>990890</v>
      </c>
      <c r="Z1823" s="107">
        <f t="shared" si="167"/>
        <v>-0.17368421052631577</v>
      </c>
      <c r="AE1823" s="90">
        <v>43916</v>
      </c>
      <c r="AF1823" s="54">
        <v>28.329661999999999</v>
      </c>
      <c r="AG1823" s="54">
        <v>14333700</v>
      </c>
      <c r="AH1823" s="107">
        <f t="shared" si="168"/>
        <v>6.6326241379099926E-4</v>
      </c>
      <c r="AL1823" s="10">
        <v>44280</v>
      </c>
      <c r="AM1823">
        <v>3909.5200199999999</v>
      </c>
      <c r="AN1823">
        <v>4948340000</v>
      </c>
      <c r="AO1823" s="107">
        <f t="shared" si="169"/>
        <v>1.6631202466639294E-2</v>
      </c>
    </row>
    <row r="1824" spans="1:41" x14ac:dyDescent="0.15">
      <c r="A1824" s="10">
        <v>44281</v>
      </c>
      <c r="B1824" s="9">
        <v>152.60150100000001</v>
      </c>
      <c r="C1824">
        <v>66258000</v>
      </c>
      <c r="D1824" s="107">
        <f t="shared" si="166"/>
        <v>7.765310250781754E-3</v>
      </c>
      <c r="H1824" s="90">
        <v>44557</v>
      </c>
      <c r="I1824" s="54">
        <v>198.88000500000001</v>
      </c>
      <c r="J1824" s="54">
        <v>700100</v>
      </c>
      <c r="K1824" s="107">
        <f t="shared" si="170"/>
        <v>-3.0269528603441009E-2</v>
      </c>
      <c r="W1824" s="90">
        <v>43917</v>
      </c>
      <c r="X1824" s="54">
        <v>15.7</v>
      </c>
      <c r="Y1824" s="54">
        <v>1091670</v>
      </c>
      <c r="Z1824" s="107">
        <f t="shared" si="167"/>
        <v>1.2738853503184711E-2</v>
      </c>
      <c r="AE1824" s="90">
        <v>43917</v>
      </c>
      <c r="AF1824" s="54">
        <v>28.348452000000002</v>
      </c>
      <c r="AG1824" s="54">
        <v>14183000</v>
      </c>
      <c r="AH1824" s="107">
        <f t="shared" si="168"/>
        <v>3.346577795500072E-2</v>
      </c>
      <c r="AL1824" s="10">
        <v>44281</v>
      </c>
      <c r="AM1824">
        <v>3974.540039</v>
      </c>
      <c r="AN1824">
        <v>5483160000</v>
      </c>
      <c r="AO1824" s="107">
        <f t="shared" si="169"/>
        <v>-8.6801264200320194E-4</v>
      </c>
    </row>
    <row r="1825" spans="1:41" x14ac:dyDescent="0.15">
      <c r="A1825" s="10">
        <v>44284</v>
      </c>
      <c r="B1825" s="9">
        <v>153.78649899999999</v>
      </c>
      <c r="C1825">
        <v>54920000</v>
      </c>
      <c r="D1825" s="107">
        <f t="shared" si="166"/>
        <v>-6.6455963731899548E-3</v>
      </c>
      <c r="H1825" s="90">
        <v>44558</v>
      </c>
      <c r="I1825" s="54">
        <v>192.86000100000001</v>
      </c>
      <c r="J1825" s="54">
        <v>948400</v>
      </c>
      <c r="K1825" s="107">
        <f t="shared" si="170"/>
        <v>-5.9110235097428188E-3</v>
      </c>
      <c r="W1825" s="90">
        <v>43920</v>
      </c>
      <c r="X1825" s="54">
        <v>15.9</v>
      </c>
      <c r="Y1825" s="54">
        <v>1715890</v>
      </c>
      <c r="Z1825" s="107">
        <f t="shared" si="167"/>
        <v>3.1446540880503138E-2</v>
      </c>
      <c r="AE1825" s="90">
        <v>43920</v>
      </c>
      <c r="AF1825" s="54">
        <v>29.297155</v>
      </c>
      <c r="AG1825" s="54">
        <v>14952000</v>
      </c>
      <c r="AH1825" s="107">
        <f t="shared" si="168"/>
        <v>-3.6229729473732153E-2</v>
      </c>
      <c r="AL1825" s="10">
        <v>44284</v>
      </c>
      <c r="AM1825">
        <v>3971.0900879999999</v>
      </c>
      <c r="AN1825">
        <v>4628180000</v>
      </c>
      <c r="AO1825" s="107">
        <f t="shared" si="169"/>
        <v>-3.1578329179421383E-3</v>
      </c>
    </row>
    <row r="1826" spans="1:41" x14ac:dyDescent="0.15">
      <c r="A1826" s="10">
        <v>44285</v>
      </c>
      <c r="B1826" s="9">
        <v>152.76449600000001</v>
      </c>
      <c r="C1826">
        <v>46752000</v>
      </c>
      <c r="D1826" s="107">
        <f t="shared" si="166"/>
        <v>1.2696006276222693E-2</v>
      </c>
      <c r="H1826" s="90">
        <v>44559</v>
      </c>
      <c r="I1826" s="54">
        <v>191.720001</v>
      </c>
      <c r="J1826" s="54">
        <v>789700</v>
      </c>
      <c r="K1826" s="107">
        <f t="shared" si="170"/>
        <v>5.6853588270115996E-3</v>
      </c>
      <c r="W1826" s="90">
        <v>43921</v>
      </c>
      <c r="X1826" s="54">
        <v>16.399999999999999</v>
      </c>
      <c r="Y1826" s="54">
        <v>948090</v>
      </c>
      <c r="Z1826" s="107">
        <f t="shared" si="167"/>
        <v>-3.6585365853658458E-2</v>
      </c>
      <c r="AE1826" s="90">
        <v>43921</v>
      </c>
      <c r="AF1826" s="54">
        <v>28.235727000000001</v>
      </c>
      <c r="AG1826" s="54">
        <v>15868300</v>
      </c>
      <c r="AH1826" s="107">
        <f t="shared" si="168"/>
        <v>-4.2581372174337884E-2</v>
      </c>
      <c r="AL1826" s="10">
        <v>44285</v>
      </c>
      <c r="AM1826">
        <v>3958.5500489999999</v>
      </c>
      <c r="AN1826">
        <v>4121510000</v>
      </c>
      <c r="AO1826" s="107">
        <f t="shared" si="169"/>
        <v>3.6224991025748388E-3</v>
      </c>
    </row>
    <row r="1827" spans="1:41" x14ac:dyDescent="0.15">
      <c r="A1827" s="10">
        <v>44286</v>
      </c>
      <c r="B1827" s="9">
        <v>154.70399499999999</v>
      </c>
      <c r="C1827">
        <v>61878000</v>
      </c>
      <c r="D1827" s="107">
        <f t="shared" si="166"/>
        <v>2.1628452452052249E-2</v>
      </c>
      <c r="H1827" s="90">
        <v>44560</v>
      </c>
      <c r="I1827" s="54">
        <v>192.80999800000001</v>
      </c>
      <c r="J1827" s="54">
        <v>653600</v>
      </c>
      <c r="K1827" s="107">
        <f t="shared" si="170"/>
        <v>-1.4729511070271428E-2</v>
      </c>
      <c r="W1827" s="90">
        <v>43922</v>
      </c>
      <c r="X1827" s="54">
        <v>15.8</v>
      </c>
      <c r="Y1827" s="54">
        <v>952740</v>
      </c>
      <c r="Z1827" s="107">
        <f t="shared" si="167"/>
        <v>2.5316518987341663E-2</v>
      </c>
      <c r="AE1827" s="90">
        <v>43922</v>
      </c>
      <c r="AF1827" s="54">
        <v>27.033411000000001</v>
      </c>
      <c r="AG1827" s="54">
        <v>14341500</v>
      </c>
      <c r="AH1827" s="107">
        <f t="shared" si="168"/>
        <v>1.4246037986105353E-2</v>
      </c>
      <c r="AL1827" s="10">
        <v>44286</v>
      </c>
      <c r="AM1827">
        <v>3972.889893</v>
      </c>
      <c r="AN1827">
        <v>4578050000</v>
      </c>
      <c r="AO1827" s="107">
        <f t="shared" si="169"/>
        <v>1.1825201620305759E-2</v>
      </c>
    </row>
    <row r="1828" spans="1:41" x14ac:dyDescent="0.15">
      <c r="A1828" s="10">
        <v>44287</v>
      </c>
      <c r="B1828" s="9">
        <v>158.050003</v>
      </c>
      <c r="C1828">
        <v>58806000</v>
      </c>
      <c r="D1828" s="107">
        <f t="shared" si="166"/>
        <v>2.0794045793216309E-2</v>
      </c>
      <c r="H1828" s="90">
        <v>44561</v>
      </c>
      <c r="I1828" s="54">
        <v>189.970001</v>
      </c>
      <c r="J1828" s="54">
        <v>787200</v>
      </c>
      <c r="K1828" s="107">
        <f t="shared" si="170"/>
        <v>3.0531152126487715E-2</v>
      </c>
      <c r="W1828" s="90">
        <v>43923</v>
      </c>
      <c r="X1828" s="54">
        <v>16.200001</v>
      </c>
      <c r="Y1828" s="54">
        <v>499440</v>
      </c>
      <c r="Z1828" s="107">
        <f t="shared" si="167"/>
        <v>0</v>
      </c>
      <c r="AE1828" s="90">
        <v>43923</v>
      </c>
      <c r="AF1828" s="54">
        <v>27.418530000000001</v>
      </c>
      <c r="AG1828" s="54">
        <v>12007100</v>
      </c>
      <c r="AH1828" s="107">
        <f t="shared" si="168"/>
        <v>7.5367643706647502E-3</v>
      </c>
      <c r="AL1828" s="10">
        <v>44287</v>
      </c>
      <c r="AM1828">
        <v>4019.8701169999999</v>
      </c>
      <c r="AN1828">
        <v>4162130000</v>
      </c>
      <c r="AO1828" s="107">
        <f t="shared" si="169"/>
        <v>1.4438226437851975E-2</v>
      </c>
    </row>
    <row r="1829" spans="1:41" x14ac:dyDescent="0.15">
      <c r="A1829" s="10">
        <v>44291</v>
      </c>
      <c r="B1829" s="9">
        <v>161.336502</v>
      </c>
      <c r="C1829">
        <v>66698000</v>
      </c>
      <c r="D1829" s="107">
        <f t="shared" si="166"/>
        <v>-9.0189137731522262E-4</v>
      </c>
      <c r="H1829" s="90">
        <v>44564</v>
      </c>
      <c r="I1829" s="54">
        <v>195.770004</v>
      </c>
      <c r="J1829" s="54">
        <v>1220600</v>
      </c>
      <c r="K1829" s="107">
        <f t="shared" si="170"/>
        <v>-4.8475276120441779E-2</v>
      </c>
      <c r="W1829" s="90">
        <v>43924</v>
      </c>
      <c r="X1829" s="54">
        <v>16.200001</v>
      </c>
      <c r="Y1829" s="54">
        <v>460890</v>
      </c>
      <c r="Z1829" s="107">
        <f t="shared" si="167"/>
        <v>9.2592586877000782E-2</v>
      </c>
      <c r="AE1829" s="90">
        <v>43924</v>
      </c>
      <c r="AF1829" s="54">
        <v>27.625177000000001</v>
      </c>
      <c r="AG1829" s="54">
        <v>10869100</v>
      </c>
      <c r="AH1829" s="107">
        <f t="shared" si="168"/>
        <v>6.0183541991423173E-2</v>
      </c>
      <c r="AL1829" s="10">
        <v>44291</v>
      </c>
      <c r="AM1829">
        <v>4077.9099120000001</v>
      </c>
      <c r="AN1829">
        <v>4005030000</v>
      </c>
      <c r="AO1829" s="107">
        <f t="shared" si="169"/>
        <v>-9.7353082477802388E-4</v>
      </c>
    </row>
    <row r="1830" spans="1:41" x14ac:dyDescent="0.15">
      <c r="A1830" s="10">
        <v>44292</v>
      </c>
      <c r="B1830" s="9">
        <v>161.19099399999999</v>
      </c>
      <c r="C1830">
        <v>50756000</v>
      </c>
      <c r="D1830" s="107">
        <f t="shared" si="166"/>
        <v>1.7237340195321416E-2</v>
      </c>
      <c r="H1830" s="90">
        <v>44565</v>
      </c>
      <c r="I1830" s="54">
        <v>186.279999</v>
      </c>
      <c r="J1830" s="54">
        <v>1829600</v>
      </c>
      <c r="K1830" s="107">
        <f t="shared" si="170"/>
        <v>-8.5999592473693376E-2</v>
      </c>
      <c r="W1830" s="90">
        <v>43927</v>
      </c>
      <c r="X1830" s="54">
        <v>17.700001</v>
      </c>
      <c r="Y1830" s="54">
        <v>580280</v>
      </c>
      <c r="Z1830" s="107">
        <f t="shared" si="167"/>
        <v>-1.1299490887034414E-2</v>
      </c>
      <c r="AE1830" s="90">
        <v>43927</v>
      </c>
      <c r="AF1830" s="54">
        <v>29.287758</v>
      </c>
      <c r="AG1830" s="54">
        <v>14731900</v>
      </c>
      <c r="AH1830" s="107">
        <f t="shared" si="168"/>
        <v>1.411162984889458E-2</v>
      </c>
      <c r="AL1830" s="10">
        <v>44292</v>
      </c>
      <c r="AM1830">
        <v>4073.9399410000001</v>
      </c>
      <c r="AN1830">
        <v>4081270000</v>
      </c>
      <c r="AO1830" s="107">
        <f t="shared" si="169"/>
        <v>1.4752328426630434E-3</v>
      </c>
    </row>
    <row r="1831" spans="1:41" x14ac:dyDescent="0.15">
      <c r="A1831" s="10">
        <v>44293</v>
      </c>
      <c r="B1831" s="9">
        <v>163.96949799999999</v>
      </c>
      <c r="C1831">
        <v>66924000</v>
      </c>
      <c r="D1831" s="107">
        <f t="shared" si="166"/>
        <v>6.0712389324997229E-3</v>
      </c>
      <c r="H1831" s="90">
        <v>44566</v>
      </c>
      <c r="I1831" s="54">
        <v>170.259995</v>
      </c>
      <c r="J1831" s="54">
        <v>2802600</v>
      </c>
      <c r="K1831" s="107">
        <f t="shared" si="170"/>
        <v>2.2671209405356718E-2</v>
      </c>
      <c r="W1831" s="90">
        <v>43928</v>
      </c>
      <c r="X1831" s="54">
        <v>17.5</v>
      </c>
      <c r="Y1831" s="54">
        <v>551220</v>
      </c>
      <c r="Z1831" s="107">
        <f t="shared" si="167"/>
        <v>5.1428571428571379E-2</v>
      </c>
      <c r="AE1831" s="90">
        <v>43928</v>
      </c>
      <c r="AF1831" s="54">
        <v>29.701056000000001</v>
      </c>
      <c r="AG1831" s="54">
        <v>10602500</v>
      </c>
      <c r="AH1831" s="107">
        <f t="shared" si="168"/>
        <v>4.395954810495617E-2</v>
      </c>
      <c r="AL1831" s="10">
        <v>44293</v>
      </c>
      <c r="AM1831">
        <v>4079.9499510000001</v>
      </c>
      <c r="AN1831">
        <v>4120810000</v>
      </c>
      <c r="AO1831" s="107">
        <f t="shared" si="169"/>
        <v>4.2206329015823663E-3</v>
      </c>
    </row>
    <row r="1832" spans="1:41" x14ac:dyDescent="0.15">
      <c r="A1832" s="10">
        <v>44294</v>
      </c>
      <c r="B1832" s="9">
        <v>164.96499600000001</v>
      </c>
      <c r="C1832">
        <v>56242000</v>
      </c>
      <c r="D1832" s="107">
        <f t="shared" si="166"/>
        <v>2.209562688074751E-2</v>
      </c>
      <c r="H1832" s="90">
        <v>44567</v>
      </c>
      <c r="I1832" s="54">
        <v>174.11999499999999</v>
      </c>
      <c r="J1832" s="54">
        <v>1622700</v>
      </c>
      <c r="K1832" s="107">
        <f t="shared" si="170"/>
        <v>3.4229308357147659E-2</v>
      </c>
      <c r="W1832" s="90">
        <v>43929</v>
      </c>
      <c r="X1832" s="54">
        <v>18.399999999999999</v>
      </c>
      <c r="Y1832" s="54">
        <v>544600</v>
      </c>
      <c r="Z1832" s="107">
        <f t="shared" si="167"/>
        <v>1.0869565217391353E-2</v>
      </c>
      <c r="AE1832" s="90">
        <v>43929</v>
      </c>
      <c r="AF1832" s="54">
        <v>31.006701</v>
      </c>
      <c r="AG1832" s="54">
        <v>12044500</v>
      </c>
      <c r="AH1832" s="107">
        <f t="shared" si="168"/>
        <v>2.4840920677114298E-2</v>
      </c>
      <c r="AL1832" s="10">
        <v>44294</v>
      </c>
      <c r="AM1832">
        <v>4097.169922</v>
      </c>
      <c r="AN1832">
        <v>3907100000</v>
      </c>
      <c r="AO1832" s="107">
        <f t="shared" si="169"/>
        <v>7.7199343942659926E-3</v>
      </c>
    </row>
    <row r="1833" spans="1:41" x14ac:dyDescent="0.15">
      <c r="A1833" s="10">
        <v>44295</v>
      </c>
      <c r="B1833" s="9">
        <v>168.61000100000001</v>
      </c>
      <c r="C1833">
        <v>86830000</v>
      </c>
      <c r="D1833" s="107">
        <f t="shared" si="166"/>
        <v>2.132121451087432E-3</v>
      </c>
      <c r="H1833" s="90">
        <v>44568</v>
      </c>
      <c r="I1833" s="54">
        <v>180.08000200000001</v>
      </c>
      <c r="J1833" s="54">
        <v>1374600</v>
      </c>
      <c r="K1833" s="107">
        <f t="shared" si="170"/>
        <v>-1.993556730413637E-2</v>
      </c>
      <c r="W1833" s="90">
        <v>43930</v>
      </c>
      <c r="X1833" s="54">
        <v>18.600000000000001</v>
      </c>
      <c r="Y1833" s="54">
        <v>878220</v>
      </c>
      <c r="Z1833" s="107">
        <f t="shared" si="167"/>
        <v>-4.8387043010752695E-2</v>
      </c>
      <c r="AE1833" s="90">
        <v>43930</v>
      </c>
      <c r="AF1833" s="54">
        <v>31.776935999999999</v>
      </c>
      <c r="AG1833" s="54">
        <v>13558300</v>
      </c>
      <c r="AH1833" s="107">
        <f t="shared" si="168"/>
        <v>2.7490535903146762E-2</v>
      </c>
      <c r="AL1833" s="10">
        <v>44295</v>
      </c>
      <c r="AM1833">
        <v>4128.7998049999997</v>
      </c>
      <c r="AN1833">
        <v>3640390000</v>
      </c>
      <c r="AO1833" s="107">
        <f t="shared" si="169"/>
        <v>-1.9607901526719207E-4</v>
      </c>
    </row>
    <row r="1834" spans="1:41" x14ac:dyDescent="0.15">
      <c r="A1834" s="10">
        <v>44298</v>
      </c>
      <c r="B1834" s="9">
        <v>168.96949799999999</v>
      </c>
      <c r="C1834">
        <v>65636000</v>
      </c>
      <c r="D1834" s="107">
        <f t="shared" si="166"/>
        <v>6.0987457037957604E-3</v>
      </c>
      <c r="H1834" s="90">
        <v>44571</v>
      </c>
      <c r="I1834" s="54">
        <v>176.490005</v>
      </c>
      <c r="J1834" s="54">
        <v>1593800</v>
      </c>
      <c r="K1834" s="107">
        <f t="shared" si="170"/>
        <v>3.0143310381797628E-2</v>
      </c>
      <c r="W1834" s="90">
        <v>43934</v>
      </c>
      <c r="X1834" s="54">
        <v>17.700001</v>
      </c>
      <c r="Y1834" s="54">
        <v>451980</v>
      </c>
      <c r="Z1834" s="107">
        <f t="shared" si="167"/>
        <v>4.5197681062277839E-2</v>
      </c>
      <c r="AE1834" s="90">
        <v>43934</v>
      </c>
      <c r="AF1834" s="54">
        <v>32.650500999999998</v>
      </c>
      <c r="AG1834" s="54">
        <v>13792100</v>
      </c>
      <c r="AH1834" s="107">
        <f t="shared" si="168"/>
        <v>2.819341118226637E-2</v>
      </c>
      <c r="AL1834" s="10">
        <v>44298</v>
      </c>
      <c r="AM1834">
        <v>4127.9902339999999</v>
      </c>
      <c r="AN1834">
        <v>3588900000</v>
      </c>
      <c r="AO1834" s="107">
        <f t="shared" si="169"/>
        <v>3.2944869607460792E-3</v>
      </c>
    </row>
    <row r="1835" spans="1:41" x14ac:dyDescent="0.15">
      <c r="A1835" s="10">
        <v>44299</v>
      </c>
      <c r="B1835" s="9">
        <v>170</v>
      </c>
      <c r="C1835">
        <v>66316000</v>
      </c>
      <c r="D1835" s="107">
        <f t="shared" si="166"/>
        <v>-1.9705917647058868E-2</v>
      </c>
      <c r="H1835" s="90">
        <v>44572</v>
      </c>
      <c r="I1835" s="54">
        <v>181.80999800000001</v>
      </c>
      <c r="J1835" s="54">
        <v>941900</v>
      </c>
      <c r="K1835" s="107">
        <f t="shared" si="170"/>
        <v>-3.1846400438330202E-2</v>
      </c>
      <c r="W1835" s="90">
        <v>43935</v>
      </c>
      <c r="X1835" s="54">
        <v>18.5</v>
      </c>
      <c r="Y1835" s="54">
        <v>498290</v>
      </c>
      <c r="Z1835" s="107">
        <f t="shared" si="167"/>
        <v>-3.7837891891891906E-2</v>
      </c>
      <c r="AE1835" s="90">
        <v>43935</v>
      </c>
      <c r="AF1835" s="54">
        <v>33.57103</v>
      </c>
      <c r="AG1835" s="54">
        <v>14582700</v>
      </c>
      <c r="AH1835" s="107">
        <f t="shared" si="168"/>
        <v>1.2590826078318074E-2</v>
      </c>
      <c r="AL1835" s="10">
        <v>44299</v>
      </c>
      <c r="AM1835">
        <v>4141.5898440000001</v>
      </c>
      <c r="AN1835">
        <v>3734720000</v>
      </c>
      <c r="AO1835" s="107">
        <f t="shared" si="169"/>
        <v>-4.0877268483083817E-3</v>
      </c>
    </row>
    <row r="1836" spans="1:41" x14ac:dyDescent="0.15">
      <c r="A1836" s="10">
        <v>44300</v>
      </c>
      <c r="B1836" s="9">
        <v>166.64999399999999</v>
      </c>
      <c r="C1836">
        <v>62904000</v>
      </c>
      <c r="D1836" s="107">
        <f t="shared" si="166"/>
        <v>1.3828407338556614E-2</v>
      </c>
      <c r="H1836" s="90">
        <v>44573</v>
      </c>
      <c r="I1836" s="54">
        <v>176.020004</v>
      </c>
      <c r="J1836" s="54">
        <v>1175100</v>
      </c>
      <c r="K1836" s="107">
        <f t="shared" si="170"/>
        <v>-3.3234893006819921E-2</v>
      </c>
      <c r="W1836" s="90">
        <v>43936</v>
      </c>
      <c r="X1836" s="54">
        <v>17.799999</v>
      </c>
      <c r="Y1836" s="54">
        <v>363720</v>
      </c>
      <c r="Z1836" s="107">
        <f t="shared" si="167"/>
        <v>5.6180340234850412E-3</v>
      </c>
      <c r="AE1836" s="90">
        <v>43936</v>
      </c>
      <c r="AF1836" s="54">
        <v>33.993716999999997</v>
      </c>
      <c r="AG1836" s="54">
        <v>10651500</v>
      </c>
      <c r="AH1836" s="107">
        <f t="shared" si="168"/>
        <v>2.8460788798118308E-2</v>
      </c>
      <c r="AL1836" s="10">
        <v>44300</v>
      </c>
      <c r="AM1836">
        <v>4124.6601559999999</v>
      </c>
      <c r="AN1836">
        <v>3985350000</v>
      </c>
      <c r="AO1836" s="107">
        <f t="shared" si="169"/>
        <v>1.1094190616755428E-2</v>
      </c>
    </row>
    <row r="1837" spans="1:41" x14ac:dyDescent="0.15">
      <c r="A1837" s="10">
        <v>44301</v>
      </c>
      <c r="B1837" s="9">
        <v>168.954498</v>
      </c>
      <c r="C1837">
        <v>64672000</v>
      </c>
      <c r="D1837" s="107">
        <f t="shared" si="166"/>
        <v>6.0223433648982638E-3</v>
      </c>
      <c r="H1837" s="90">
        <v>44574</v>
      </c>
      <c r="I1837" s="54">
        <v>170.16999799999999</v>
      </c>
      <c r="J1837" s="54">
        <v>1566100</v>
      </c>
      <c r="K1837" s="107">
        <f t="shared" si="170"/>
        <v>7.5807076168621368E-3</v>
      </c>
      <c r="W1837" s="90">
        <v>43937</v>
      </c>
      <c r="X1837" s="54">
        <v>17.899999999999999</v>
      </c>
      <c r="Y1837" s="54">
        <v>382050</v>
      </c>
      <c r="Z1837" s="107">
        <f t="shared" si="167"/>
        <v>7.2625754189944214E-2</v>
      </c>
      <c r="AE1837" s="90">
        <v>43937</v>
      </c>
      <c r="AF1837" s="54">
        <v>34.961205</v>
      </c>
      <c r="AG1837" s="54">
        <v>11205800</v>
      </c>
      <c r="AH1837" s="107">
        <f t="shared" si="168"/>
        <v>6.4482045169782509E-3</v>
      </c>
      <c r="AL1837" s="10">
        <v>44301</v>
      </c>
      <c r="AM1837">
        <v>4170.419922</v>
      </c>
      <c r="AN1837">
        <v>4033420000</v>
      </c>
      <c r="AO1837" s="107">
        <f t="shared" si="169"/>
        <v>3.6088195628949382E-3</v>
      </c>
    </row>
    <row r="1838" spans="1:41" x14ac:dyDescent="0.15">
      <c r="A1838" s="10">
        <v>44302</v>
      </c>
      <c r="B1838" s="9">
        <v>169.97200000000001</v>
      </c>
      <c r="C1838">
        <v>63720000</v>
      </c>
      <c r="D1838" s="107">
        <f t="shared" si="166"/>
        <v>-8.069011366578116E-3</v>
      </c>
      <c r="H1838" s="90">
        <v>44575</v>
      </c>
      <c r="I1838" s="54">
        <v>171.46000699999999</v>
      </c>
      <c r="J1838" s="54">
        <v>1455800</v>
      </c>
      <c r="K1838" s="107">
        <f t="shared" si="170"/>
        <v>-5.3248598082700327E-2</v>
      </c>
      <c r="W1838" s="90">
        <v>43938</v>
      </c>
      <c r="X1838" s="54">
        <v>19.200001</v>
      </c>
      <c r="Y1838" s="54">
        <v>475880</v>
      </c>
      <c r="Z1838" s="107">
        <f t="shared" si="167"/>
        <v>-2.604166531032992E-2</v>
      </c>
      <c r="AE1838" s="90">
        <v>43938</v>
      </c>
      <c r="AF1838" s="54">
        <v>35.186641999999999</v>
      </c>
      <c r="AG1838" s="54">
        <v>15513600</v>
      </c>
      <c r="AH1838" s="107">
        <f t="shared" si="168"/>
        <v>4.805204202208424E-3</v>
      </c>
      <c r="AL1838" s="10">
        <v>44302</v>
      </c>
      <c r="AM1838">
        <v>4185.4702150000003</v>
      </c>
      <c r="AN1838">
        <v>4163820000</v>
      </c>
      <c r="AO1838" s="107">
        <f t="shared" si="169"/>
        <v>-5.3065600420239001E-3</v>
      </c>
    </row>
    <row r="1839" spans="1:41" x14ac:dyDescent="0.15">
      <c r="A1839" s="10">
        <v>44305</v>
      </c>
      <c r="B1839" s="9">
        <v>168.600494</v>
      </c>
      <c r="C1839">
        <v>54508000</v>
      </c>
      <c r="D1839" s="107">
        <f t="shared" si="166"/>
        <v>-1.1067565436670646E-2</v>
      </c>
      <c r="H1839" s="90">
        <v>44579</v>
      </c>
      <c r="I1839" s="54">
        <v>162.33000200000001</v>
      </c>
      <c r="J1839" s="54">
        <v>2192600</v>
      </c>
      <c r="K1839" s="107">
        <f t="shared" si="170"/>
        <v>-3.8871421932219374E-2</v>
      </c>
      <c r="W1839" s="90">
        <v>43941</v>
      </c>
      <c r="X1839" s="54">
        <v>18.700001</v>
      </c>
      <c r="Y1839" s="54">
        <v>627250</v>
      </c>
      <c r="Z1839" s="107">
        <f t="shared" si="167"/>
        <v>-3.2085613257453738E-2</v>
      </c>
      <c r="AE1839" s="90">
        <v>43941</v>
      </c>
      <c r="AF1839" s="54">
        <v>35.355721000000003</v>
      </c>
      <c r="AG1839" s="54">
        <v>12664000</v>
      </c>
      <c r="AH1839" s="107">
        <f t="shared" si="168"/>
        <v>-7.9692901751327039E-4</v>
      </c>
      <c r="AL1839" s="10">
        <v>44305</v>
      </c>
      <c r="AM1839">
        <v>4163.2597660000001</v>
      </c>
      <c r="AN1839">
        <v>3810290000</v>
      </c>
      <c r="AO1839" s="107">
        <f t="shared" si="169"/>
        <v>-6.8023199588167493E-3</v>
      </c>
    </row>
    <row r="1840" spans="1:41" x14ac:dyDescent="0.15">
      <c r="A1840" s="10">
        <v>44306</v>
      </c>
      <c r="B1840" s="9">
        <v>166.734497</v>
      </c>
      <c r="C1840">
        <v>52460000</v>
      </c>
      <c r="D1840" s="107">
        <f t="shared" si="166"/>
        <v>8.195670509624664E-3</v>
      </c>
      <c r="H1840" s="90">
        <v>44580</v>
      </c>
      <c r="I1840" s="54">
        <v>156.020004</v>
      </c>
      <c r="J1840" s="54">
        <v>2211800</v>
      </c>
      <c r="K1840" s="107">
        <f t="shared" si="170"/>
        <v>-5.2044672425466731E-2</v>
      </c>
      <c r="W1840" s="90">
        <v>43942</v>
      </c>
      <c r="X1840" s="54">
        <v>18.100000000000001</v>
      </c>
      <c r="Y1840" s="54">
        <v>317320</v>
      </c>
      <c r="Z1840" s="107">
        <f t="shared" si="167"/>
        <v>1.6574585635358963E-2</v>
      </c>
      <c r="AE1840" s="90">
        <v>43942</v>
      </c>
      <c r="AF1840" s="54">
        <v>35.327545000000001</v>
      </c>
      <c r="AG1840" s="54">
        <v>12259600</v>
      </c>
      <c r="AH1840" s="107">
        <f t="shared" si="168"/>
        <v>1.7016693347924328E-2</v>
      </c>
      <c r="AL1840" s="10">
        <v>44306</v>
      </c>
      <c r="AM1840">
        <v>4134.9399409999996</v>
      </c>
      <c r="AN1840">
        <v>4342650000</v>
      </c>
      <c r="AO1840" s="107">
        <f t="shared" si="169"/>
        <v>9.3060556015462925E-3</v>
      </c>
    </row>
    <row r="1841" spans="1:41" x14ac:dyDescent="0.15">
      <c r="A1841" s="10">
        <v>44307</v>
      </c>
      <c r="B1841" s="9">
        <v>168.100998</v>
      </c>
      <c r="C1841">
        <v>44224000</v>
      </c>
      <c r="D1841" s="107">
        <f t="shared" si="166"/>
        <v>-1.5758395437961648E-2</v>
      </c>
      <c r="H1841" s="90">
        <v>44581</v>
      </c>
      <c r="I1841" s="54">
        <v>147.89999399999999</v>
      </c>
      <c r="J1841" s="54">
        <v>2734600</v>
      </c>
      <c r="K1841" s="107">
        <f t="shared" si="170"/>
        <v>-5.5307595211937621E-2</v>
      </c>
      <c r="W1841" s="90">
        <v>43943</v>
      </c>
      <c r="X1841" s="54">
        <v>18.399999999999999</v>
      </c>
      <c r="Y1841" s="54">
        <v>313400</v>
      </c>
      <c r="Z1841" s="107">
        <f t="shared" si="167"/>
        <v>-3.2608749999999964E-2</v>
      </c>
      <c r="AE1841" s="90">
        <v>43943</v>
      </c>
      <c r="AF1841" s="54">
        <v>35.928702999999999</v>
      </c>
      <c r="AG1841" s="54">
        <v>9823600</v>
      </c>
      <c r="AH1841" s="107">
        <f t="shared" si="168"/>
        <v>-8.8889932931895954E-3</v>
      </c>
      <c r="AL1841" s="10">
        <v>44307</v>
      </c>
      <c r="AM1841">
        <v>4173.419922</v>
      </c>
      <c r="AN1841">
        <v>3887250000</v>
      </c>
      <c r="AO1841" s="107">
        <f t="shared" si="169"/>
        <v>-9.2106576185553291E-3</v>
      </c>
    </row>
    <row r="1842" spans="1:41" x14ac:dyDescent="0.15">
      <c r="A1842" s="10">
        <v>44308</v>
      </c>
      <c r="B1842" s="9">
        <v>165.45199600000001</v>
      </c>
      <c r="C1842">
        <v>51612000</v>
      </c>
      <c r="D1842" s="107">
        <f t="shared" si="166"/>
        <v>9.6221867278045714E-3</v>
      </c>
      <c r="H1842" s="90">
        <v>44582</v>
      </c>
      <c r="I1842" s="54">
        <v>139.720001</v>
      </c>
      <c r="J1842" s="54">
        <v>3368000</v>
      </c>
      <c r="K1842" s="107">
        <f t="shared" si="170"/>
        <v>9.3472644621581447E-2</v>
      </c>
      <c r="W1842" s="90">
        <v>43944</v>
      </c>
      <c r="X1842" s="54">
        <v>17.799999</v>
      </c>
      <c r="Y1842" s="54">
        <v>601790</v>
      </c>
      <c r="Z1842" s="107">
        <f t="shared" si="167"/>
        <v>-5.6178654841496645E-3</v>
      </c>
      <c r="AE1842" s="90">
        <v>43944</v>
      </c>
      <c r="AF1842" s="54">
        <v>35.609332999999999</v>
      </c>
      <c r="AG1842" s="54">
        <v>15275800</v>
      </c>
      <c r="AH1842" s="107">
        <f t="shared" si="168"/>
        <v>3.7984648575136282E-2</v>
      </c>
      <c r="AL1842" s="10">
        <v>44308</v>
      </c>
      <c r="AM1842">
        <v>4134.9799800000001</v>
      </c>
      <c r="AN1842">
        <v>4245140000</v>
      </c>
      <c r="AO1842" s="107">
        <f t="shared" si="169"/>
        <v>1.0928696685007955E-2</v>
      </c>
    </row>
    <row r="1843" spans="1:41" x14ac:dyDescent="0.15">
      <c r="A1843" s="10">
        <v>44309</v>
      </c>
      <c r="B1843" s="9">
        <v>167.044006</v>
      </c>
      <c r="C1843">
        <v>63856000</v>
      </c>
      <c r="D1843" s="107">
        <f t="shared" si="166"/>
        <v>2.0389782797713751E-2</v>
      </c>
      <c r="H1843" s="90">
        <v>44585</v>
      </c>
      <c r="I1843" s="54">
        <v>152.779999</v>
      </c>
      <c r="J1843" s="54">
        <v>4426700</v>
      </c>
      <c r="K1843" s="107">
        <f t="shared" si="170"/>
        <v>-2.5657795690913643E-2</v>
      </c>
      <c r="W1843" s="90">
        <v>43945</v>
      </c>
      <c r="X1843" s="54">
        <v>17.700001</v>
      </c>
      <c r="Y1843" s="54">
        <v>356280</v>
      </c>
      <c r="Z1843" s="107">
        <f t="shared" si="167"/>
        <v>0.15254230776597111</v>
      </c>
      <c r="AE1843" s="90">
        <v>43945</v>
      </c>
      <c r="AF1843" s="54">
        <v>36.961941000000003</v>
      </c>
      <c r="AG1843" s="54">
        <v>16894800</v>
      </c>
      <c r="AH1843" s="107">
        <f t="shared" si="168"/>
        <v>7.1154271903630661E-3</v>
      </c>
      <c r="AL1843" s="10">
        <v>44309</v>
      </c>
      <c r="AM1843">
        <v>4180.169922</v>
      </c>
      <c r="AN1843">
        <v>3569880000</v>
      </c>
      <c r="AO1843" s="107">
        <f t="shared" si="169"/>
        <v>1.7822708499934947E-3</v>
      </c>
    </row>
    <row r="1844" spans="1:41" x14ac:dyDescent="0.15">
      <c r="A1844" s="10">
        <v>44312</v>
      </c>
      <c r="B1844" s="9">
        <v>170.449997</v>
      </c>
      <c r="C1844">
        <v>97614000</v>
      </c>
      <c r="D1844" s="107">
        <f t="shared" si="166"/>
        <v>2.4729187880245806E-3</v>
      </c>
      <c r="H1844" s="90">
        <v>44586</v>
      </c>
      <c r="I1844" s="54">
        <v>148.86000100000001</v>
      </c>
      <c r="J1844" s="54">
        <v>2662400</v>
      </c>
      <c r="K1844" s="107">
        <f t="shared" si="170"/>
        <v>-4.1582715023628314E-2</v>
      </c>
      <c r="W1844" s="90">
        <v>43948</v>
      </c>
      <c r="X1844" s="54">
        <v>20.399999999999999</v>
      </c>
      <c r="Y1844" s="54">
        <v>1182840</v>
      </c>
      <c r="Z1844" s="107">
        <f t="shared" si="167"/>
        <v>8.3333333333333481E-2</v>
      </c>
      <c r="AE1844" s="90">
        <v>43948</v>
      </c>
      <c r="AF1844" s="54">
        <v>37.224941000000001</v>
      </c>
      <c r="AG1844" s="54">
        <v>11090200</v>
      </c>
      <c r="AH1844" s="107">
        <f t="shared" si="168"/>
        <v>-1.3878141539566125E-2</v>
      </c>
      <c r="AL1844" s="10">
        <v>44312</v>
      </c>
      <c r="AM1844">
        <v>4187.6201170000004</v>
      </c>
      <c r="AN1844">
        <v>3748320000</v>
      </c>
      <c r="AO1844" s="107">
        <f t="shared" si="169"/>
        <v>-2.1489580593681001E-4</v>
      </c>
    </row>
    <row r="1845" spans="1:41" x14ac:dyDescent="0.15">
      <c r="A1845" s="10">
        <v>44313</v>
      </c>
      <c r="B1845" s="9">
        <v>170.87150600000001</v>
      </c>
      <c r="C1845">
        <v>76542000</v>
      </c>
      <c r="D1845" s="107">
        <f t="shared" si="166"/>
        <v>1.2017784872803805E-2</v>
      </c>
      <c r="H1845" s="90">
        <v>44587</v>
      </c>
      <c r="I1845" s="54">
        <v>142.66999799999999</v>
      </c>
      <c r="J1845" s="54">
        <v>2477300</v>
      </c>
      <c r="K1845" s="107">
        <f t="shared" si="170"/>
        <v>-1.5069699517343493E-2</v>
      </c>
      <c r="W1845" s="90">
        <v>43949</v>
      </c>
      <c r="X1845" s="54">
        <v>22.1</v>
      </c>
      <c r="Y1845" s="54">
        <v>674580</v>
      </c>
      <c r="Z1845" s="107">
        <f t="shared" si="167"/>
        <v>-9.0497737556561875E-3</v>
      </c>
      <c r="AE1845" s="90">
        <v>43949</v>
      </c>
      <c r="AF1845" s="54">
        <v>36.708328000000002</v>
      </c>
      <c r="AG1845" s="54">
        <v>16170400</v>
      </c>
      <c r="AH1845" s="107">
        <f t="shared" si="168"/>
        <v>-1.2795461563926969E-3</v>
      </c>
      <c r="AL1845" s="10">
        <v>44313</v>
      </c>
      <c r="AM1845">
        <v>4186.7202150000003</v>
      </c>
      <c r="AN1845">
        <v>3710700000</v>
      </c>
      <c r="AO1845" s="107">
        <f t="shared" si="169"/>
        <v>-8.4553990193025896E-4</v>
      </c>
    </row>
    <row r="1846" spans="1:41" x14ac:dyDescent="0.15">
      <c r="A1846" s="10">
        <v>44314</v>
      </c>
      <c r="B1846" s="9">
        <v>172.925003</v>
      </c>
      <c r="C1846">
        <v>92638000</v>
      </c>
      <c r="D1846" s="107">
        <f t="shared" si="166"/>
        <v>3.7039351677790044E-3</v>
      </c>
      <c r="H1846" s="90">
        <v>44588</v>
      </c>
      <c r="I1846" s="54">
        <v>140.520004</v>
      </c>
      <c r="J1846" s="54">
        <v>1871700</v>
      </c>
      <c r="K1846" s="107">
        <f t="shared" si="170"/>
        <v>4.4548781823262606E-2</v>
      </c>
      <c r="W1846" s="90">
        <v>43950</v>
      </c>
      <c r="X1846" s="54">
        <v>21.9</v>
      </c>
      <c r="Y1846" s="54">
        <v>716900</v>
      </c>
      <c r="Z1846" s="107">
        <f t="shared" si="167"/>
        <v>1.3698675799086901E-2</v>
      </c>
      <c r="AE1846" s="90">
        <v>43950</v>
      </c>
      <c r="AF1846" s="54">
        <v>36.661358</v>
      </c>
      <c r="AG1846" s="54">
        <v>17989600</v>
      </c>
      <c r="AH1846" s="107">
        <f t="shared" si="168"/>
        <v>2.0497249447224641E-2</v>
      </c>
      <c r="AL1846" s="10">
        <v>44314</v>
      </c>
      <c r="AM1846">
        <v>4183.1801759999998</v>
      </c>
      <c r="AN1846">
        <v>3787360000</v>
      </c>
      <c r="AO1846" s="107">
        <f t="shared" si="169"/>
        <v>6.7628067187512908E-3</v>
      </c>
    </row>
    <row r="1847" spans="1:41" x14ac:dyDescent="0.15">
      <c r="A1847" s="10">
        <v>44315</v>
      </c>
      <c r="B1847" s="9">
        <v>173.565506</v>
      </c>
      <c r="C1847">
        <v>153648000</v>
      </c>
      <c r="D1847" s="107">
        <f t="shared" si="166"/>
        <v>-1.1206374151324638E-3</v>
      </c>
      <c r="H1847" s="90">
        <v>44589</v>
      </c>
      <c r="I1847" s="54">
        <v>146.779999</v>
      </c>
      <c r="J1847" s="54">
        <v>1871400</v>
      </c>
      <c r="K1847" s="107">
        <f t="shared" si="170"/>
        <v>6.2270057652745958E-2</v>
      </c>
      <c r="W1847" s="90">
        <v>43951</v>
      </c>
      <c r="X1847" s="54">
        <v>22.200001</v>
      </c>
      <c r="Y1847" s="54">
        <v>706590</v>
      </c>
      <c r="Z1847" s="107">
        <f t="shared" si="167"/>
        <v>-9.9099139680218995E-2</v>
      </c>
      <c r="AE1847" s="90">
        <v>43951</v>
      </c>
      <c r="AF1847" s="54">
        <v>37.412815000000002</v>
      </c>
      <c r="AG1847" s="54">
        <v>18279500</v>
      </c>
      <c r="AH1847" s="107">
        <f t="shared" si="168"/>
        <v>-1.4562042444547396E-2</v>
      </c>
      <c r="AL1847" s="10">
        <v>44315</v>
      </c>
      <c r="AM1847">
        <v>4211.4702150000003</v>
      </c>
      <c r="AN1847">
        <v>4298680000</v>
      </c>
      <c r="AO1847" s="107">
        <f t="shared" si="169"/>
        <v>-7.1947067064797032E-3</v>
      </c>
    </row>
    <row r="1848" spans="1:41" x14ac:dyDescent="0.15">
      <c r="A1848" s="10">
        <v>44316</v>
      </c>
      <c r="B1848" s="9">
        <v>173.371002</v>
      </c>
      <c r="C1848">
        <v>140186000</v>
      </c>
      <c r="D1848" s="107">
        <f t="shared" si="166"/>
        <v>-2.3340171962552336E-2</v>
      </c>
      <c r="H1848" s="90">
        <v>44592</v>
      </c>
      <c r="I1848" s="54">
        <v>155.91999799999999</v>
      </c>
      <c r="J1848" s="54">
        <v>1709000</v>
      </c>
      <c r="K1848" s="107">
        <f t="shared" si="170"/>
        <v>4.2521838667545442E-2</v>
      </c>
      <c r="W1848" s="90">
        <v>43952</v>
      </c>
      <c r="X1848" s="54">
        <v>20</v>
      </c>
      <c r="Y1848" s="54">
        <v>803780</v>
      </c>
      <c r="Z1848" s="107">
        <f t="shared" si="167"/>
        <v>0</v>
      </c>
      <c r="AE1848" s="90">
        <v>43952</v>
      </c>
      <c r="AF1848" s="54">
        <v>36.868008000000003</v>
      </c>
      <c r="AG1848" s="54">
        <v>13894700</v>
      </c>
      <c r="AH1848" s="107">
        <f t="shared" si="168"/>
        <v>1.4777229081647025E-2</v>
      </c>
      <c r="AL1848" s="10">
        <v>44316</v>
      </c>
      <c r="AM1848">
        <v>4181.169922</v>
      </c>
      <c r="AN1848">
        <v>4300880000</v>
      </c>
      <c r="AO1848" s="107">
        <f t="shared" si="169"/>
        <v>2.7480906574837149E-3</v>
      </c>
    </row>
    <row r="1849" spans="1:41" x14ac:dyDescent="0.15">
      <c r="A1849" s="10">
        <v>44319</v>
      </c>
      <c r="B1849" s="9">
        <v>169.32449299999999</v>
      </c>
      <c r="C1849">
        <v>117510000</v>
      </c>
      <c r="D1849" s="107">
        <f t="shared" si="166"/>
        <v>-2.2034538145642046E-2</v>
      </c>
      <c r="H1849" s="90">
        <v>44593</v>
      </c>
      <c r="I1849" s="54">
        <v>162.550003</v>
      </c>
      <c r="J1849" s="54">
        <v>1224500</v>
      </c>
      <c r="K1849" s="107">
        <f t="shared" si="170"/>
        <v>-9.3755796485589737E-2</v>
      </c>
      <c r="W1849" s="90">
        <v>43955</v>
      </c>
      <c r="X1849" s="54">
        <v>20</v>
      </c>
      <c r="Y1849" s="54">
        <v>424810</v>
      </c>
      <c r="Z1849" s="107">
        <f t="shared" si="167"/>
        <v>-7.4999999999999956E-2</v>
      </c>
      <c r="AE1849" s="90">
        <v>43955</v>
      </c>
      <c r="AF1849" s="54">
        <v>37.412815000000002</v>
      </c>
      <c r="AG1849" s="54">
        <v>10219900</v>
      </c>
      <c r="AH1849" s="107">
        <f t="shared" si="168"/>
        <v>1.2302068154989021E-2</v>
      </c>
      <c r="AL1849" s="10">
        <v>44319</v>
      </c>
      <c r="AM1849">
        <v>4192.6601559999999</v>
      </c>
      <c r="AN1849">
        <v>4070220000</v>
      </c>
      <c r="AO1849" s="107">
        <f t="shared" si="169"/>
        <v>-6.678337608625351E-3</v>
      </c>
    </row>
    <row r="1850" spans="1:41" x14ac:dyDescent="0.15">
      <c r="A1850" s="10">
        <v>44320</v>
      </c>
      <c r="B1850" s="9">
        <v>165.59350599999999</v>
      </c>
      <c r="C1850">
        <v>108788000</v>
      </c>
      <c r="D1850" s="107">
        <f t="shared" si="166"/>
        <v>-1.2479432617363506E-2</v>
      </c>
      <c r="H1850" s="90">
        <v>44594</v>
      </c>
      <c r="I1850" s="54">
        <v>147.30999800000001</v>
      </c>
      <c r="J1850" s="54">
        <v>2828000</v>
      </c>
      <c r="K1850" s="107">
        <f t="shared" si="170"/>
        <v>-5.9466398200616388E-2</v>
      </c>
      <c r="W1850" s="90">
        <v>43956</v>
      </c>
      <c r="X1850" s="54">
        <v>18.5</v>
      </c>
      <c r="Y1850" s="54">
        <v>561150</v>
      </c>
      <c r="Z1850" s="107">
        <f t="shared" si="167"/>
        <v>0.15135129729729724</v>
      </c>
      <c r="AE1850" s="90">
        <v>43956</v>
      </c>
      <c r="AF1850" s="54">
        <v>37.873069999999998</v>
      </c>
      <c r="AG1850" s="54">
        <v>12414200</v>
      </c>
      <c r="AH1850" s="107">
        <f t="shared" si="168"/>
        <v>1.5625086638078267E-2</v>
      </c>
      <c r="AL1850" s="10">
        <v>44320</v>
      </c>
      <c r="AM1850">
        <v>4164.6601559999999</v>
      </c>
      <c r="AN1850">
        <v>4452460000</v>
      </c>
      <c r="AO1850" s="107">
        <f t="shared" si="169"/>
        <v>7.034638818679273E-4</v>
      </c>
    </row>
    <row r="1851" spans="1:41" x14ac:dyDescent="0.15">
      <c r="A1851" s="10">
        <v>44321</v>
      </c>
      <c r="B1851" s="9">
        <v>163.526993</v>
      </c>
      <c r="C1851">
        <v>74226000</v>
      </c>
      <c r="D1851" s="107">
        <f t="shared" si="166"/>
        <v>1.0955402329204444E-2</v>
      </c>
      <c r="H1851" s="90">
        <v>44595</v>
      </c>
      <c r="I1851" s="54">
        <v>138.550003</v>
      </c>
      <c r="J1851" s="54">
        <v>2518300</v>
      </c>
      <c r="K1851" s="107">
        <f t="shared" si="170"/>
        <v>2.9014824344680834E-2</v>
      </c>
      <c r="W1851" s="90">
        <v>43957</v>
      </c>
      <c r="X1851" s="54">
        <v>21.299999</v>
      </c>
      <c r="Y1851" s="54">
        <v>1647180</v>
      </c>
      <c r="Z1851" s="107">
        <f t="shared" si="167"/>
        <v>-5.6337983865632935E-2</v>
      </c>
      <c r="AE1851" s="90">
        <v>43957</v>
      </c>
      <c r="AF1851" s="54">
        <v>38.464840000000002</v>
      </c>
      <c r="AG1851" s="54">
        <v>11026000</v>
      </c>
      <c r="AH1851" s="107">
        <f t="shared" si="168"/>
        <v>1.0256327596839032E-2</v>
      </c>
      <c r="AL1851" s="10">
        <v>44321</v>
      </c>
      <c r="AM1851">
        <v>4167.5898440000001</v>
      </c>
      <c r="AN1851">
        <v>4230920000</v>
      </c>
      <c r="AO1851" s="107">
        <f t="shared" si="169"/>
        <v>8.1654563605852992E-3</v>
      </c>
    </row>
    <row r="1852" spans="1:41" x14ac:dyDescent="0.15">
      <c r="A1852" s="10">
        <v>44322</v>
      </c>
      <c r="B1852" s="9">
        <v>165.31849700000001</v>
      </c>
      <c r="C1852">
        <v>88954000</v>
      </c>
      <c r="D1852" s="107">
        <f t="shared" si="166"/>
        <v>-4.4640618768753138E-3</v>
      </c>
      <c r="H1852" s="90">
        <v>44596</v>
      </c>
      <c r="I1852" s="54">
        <v>142.570007</v>
      </c>
      <c r="J1852" s="54">
        <v>2308300</v>
      </c>
      <c r="K1852" s="107">
        <f t="shared" si="170"/>
        <v>-9.3287643592526726E-3</v>
      </c>
      <c r="W1852" s="90">
        <v>43958</v>
      </c>
      <c r="X1852" s="54">
        <v>20.100000000000001</v>
      </c>
      <c r="Y1852" s="54">
        <v>672950</v>
      </c>
      <c r="Z1852" s="107">
        <f t="shared" si="167"/>
        <v>2.4875621890547261E-2</v>
      </c>
      <c r="AE1852" s="90">
        <v>43958</v>
      </c>
      <c r="AF1852" s="54">
        <v>38.859347999999997</v>
      </c>
      <c r="AG1852" s="54">
        <v>12588900</v>
      </c>
      <c r="AH1852" s="107">
        <f t="shared" si="168"/>
        <v>1.8854407953525332E-2</v>
      </c>
      <c r="AL1852" s="10">
        <v>44322</v>
      </c>
      <c r="AM1852">
        <v>4201.6201170000004</v>
      </c>
      <c r="AN1852">
        <v>4511000000</v>
      </c>
      <c r="AO1852" s="107">
        <f t="shared" si="169"/>
        <v>7.3733417437364945E-3</v>
      </c>
    </row>
    <row r="1853" spans="1:41" x14ac:dyDescent="0.15">
      <c r="A1853" s="10">
        <v>44323</v>
      </c>
      <c r="B1853" s="9">
        <v>164.58050499999999</v>
      </c>
      <c r="C1853">
        <v>94206000</v>
      </c>
      <c r="D1853" s="107">
        <f t="shared" si="166"/>
        <v>-3.072052185038554E-2</v>
      </c>
      <c r="H1853" s="90">
        <v>44599</v>
      </c>
      <c r="I1853" s="54">
        <v>141.240005</v>
      </c>
      <c r="J1853" s="54">
        <v>1526300</v>
      </c>
      <c r="K1853" s="107">
        <f t="shared" si="170"/>
        <v>4.0285951561669808E-2</v>
      </c>
      <c r="W1853" s="90">
        <v>43959</v>
      </c>
      <c r="X1853" s="54">
        <v>20.6</v>
      </c>
      <c r="Y1853" s="54">
        <v>532820</v>
      </c>
      <c r="Z1853" s="107">
        <f t="shared" si="167"/>
        <v>7.2815533980582492E-2</v>
      </c>
      <c r="AE1853" s="90">
        <v>43959</v>
      </c>
      <c r="AF1853" s="54">
        <v>39.592018000000003</v>
      </c>
      <c r="AG1853" s="54">
        <v>8946000</v>
      </c>
      <c r="AH1853" s="107">
        <f t="shared" si="168"/>
        <v>-4.7451483781413284E-4</v>
      </c>
      <c r="AL1853" s="10">
        <v>44323</v>
      </c>
      <c r="AM1853">
        <v>4232.6000979999999</v>
      </c>
      <c r="AN1853">
        <v>4016080000</v>
      </c>
      <c r="AO1853" s="107">
        <f t="shared" si="169"/>
        <v>-1.0435647350873323E-2</v>
      </c>
    </row>
    <row r="1854" spans="1:41" x14ac:dyDescent="0.15">
      <c r="A1854" s="10">
        <v>44326</v>
      </c>
      <c r="B1854" s="9">
        <v>159.524506</v>
      </c>
      <c r="C1854">
        <v>116772000</v>
      </c>
      <c r="D1854" s="107">
        <f t="shared" si="166"/>
        <v>1.0474816953828903E-2</v>
      </c>
      <c r="H1854" s="90">
        <v>44600</v>
      </c>
      <c r="I1854" s="54">
        <v>146.929993</v>
      </c>
      <c r="J1854" s="54">
        <v>1559000</v>
      </c>
      <c r="K1854" s="107">
        <f t="shared" si="170"/>
        <v>3.4438251147265841E-2</v>
      </c>
      <c r="W1854" s="90">
        <v>43962</v>
      </c>
      <c r="X1854" s="54">
        <v>22.1</v>
      </c>
      <c r="Y1854" s="54">
        <v>524700</v>
      </c>
      <c r="Z1854" s="107">
        <f t="shared" si="167"/>
        <v>-9.0497737556561098E-2</v>
      </c>
      <c r="AE1854" s="90">
        <v>43962</v>
      </c>
      <c r="AF1854" s="54">
        <v>39.573231</v>
      </c>
      <c r="AG1854" s="54">
        <v>13731700</v>
      </c>
      <c r="AH1854" s="107">
        <f t="shared" si="168"/>
        <v>-3.0856464563129293E-3</v>
      </c>
      <c r="AL1854" s="10">
        <v>44326</v>
      </c>
      <c r="AM1854">
        <v>4188.4301759999998</v>
      </c>
      <c r="AN1854">
        <v>4560700000</v>
      </c>
      <c r="AO1854" s="107">
        <f t="shared" si="169"/>
        <v>-8.6739127724210219E-3</v>
      </c>
    </row>
    <row r="1855" spans="1:41" x14ac:dyDescent="0.15">
      <c r="A1855" s="10">
        <v>44327</v>
      </c>
      <c r="B1855" s="9">
        <v>161.19549599999999</v>
      </c>
      <c r="C1855">
        <v>92396000</v>
      </c>
      <c r="D1855" s="107">
        <f t="shared" si="166"/>
        <v>-2.2323799915600517E-2</v>
      </c>
      <c r="H1855" s="90">
        <v>44601</v>
      </c>
      <c r="I1855" s="54">
        <v>151.990005</v>
      </c>
      <c r="J1855" s="54">
        <v>1250000</v>
      </c>
      <c r="K1855" s="107">
        <f t="shared" si="170"/>
        <v>-2.7764990204454554E-2</v>
      </c>
      <c r="W1855" s="90">
        <v>43963</v>
      </c>
      <c r="X1855" s="54">
        <v>20.100000000000001</v>
      </c>
      <c r="Y1855" s="54">
        <v>568080</v>
      </c>
      <c r="Z1855" s="107">
        <f t="shared" si="167"/>
        <v>-4.9751243781095411E-3</v>
      </c>
      <c r="AE1855" s="90">
        <v>43963</v>
      </c>
      <c r="AF1855" s="54">
        <v>39.451121999999998</v>
      </c>
      <c r="AG1855" s="54">
        <v>9548400</v>
      </c>
      <c r="AH1855" s="107">
        <f t="shared" si="168"/>
        <v>-1.0000121162586861E-2</v>
      </c>
      <c r="AL1855" s="10">
        <v>44327</v>
      </c>
      <c r="AM1855">
        <v>4152.1000979999999</v>
      </c>
      <c r="AN1855">
        <v>4870710000</v>
      </c>
      <c r="AO1855" s="107">
        <f t="shared" si="169"/>
        <v>-2.1449400760569004E-2</v>
      </c>
    </row>
    <row r="1856" spans="1:41" x14ac:dyDescent="0.15">
      <c r="A1856" s="10">
        <v>44328</v>
      </c>
      <c r="B1856" s="9">
        <v>157.59700000000001</v>
      </c>
      <c r="C1856">
        <v>98728000</v>
      </c>
      <c r="D1856" s="107">
        <f t="shared" si="166"/>
        <v>3.0235474025519515E-3</v>
      </c>
      <c r="H1856" s="90">
        <v>44602</v>
      </c>
      <c r="I1856" s="54">
        <v>147.770004</v>
      </c>
      <c r="J1856" s="54">
        <v>1312300</v>
      </c>
      <c r="K1856" s="107">
        <f t="shared" si="170"/>
        <v>-1.3872930530610339E-2</v>
      </c>
      <c r="W1856" s="90">
        <v>43964</v>
      </c>
      <c r="X1856" s="54">
        <v>20</v>
      </c>
      <c r="Y1856" s="54">
        <v>913740</v>
      </c>
      <c r="Z1856" s="107">
        <f t="shared" si="167"/>
        <v>0</v>
      </c>
      <c r="AE1856" s="90">
        <v>43964</v>
      </c>
      <c r="AF1856" s="54">
        <v>39.056606000000002</v>
      </c>
      <c r="AG1856" s="54">
        <v>11041700</v>
      </c>
      <c r="AH1856" s="107">
        <f t="shared" si="168"/>
        <v>1.1063301301705408E-2</v>
      </c>
      <c r="AL1856" s="10">
        <v>44328</v>
      </c>
      <c r="AM1856">
        <v>4063.040039</v>
      </c>
      <c r="AN1856">
        <v>4733070000</v>
      </c>
      <c r="AO1856" s="107">
        <f t="shared" si="169"/>
        <v>1.2173141422493483E-2</v>
      </c>
    </row>
    <row r="1857" spans="1:41" x14ac:dyDescent="0.15">
      <c r="A1857" s="10">
        <v>44329</v>
      </c>
      <c r="B1857" s="9">
        <v>158.07350199999999</v>
      </c>
      <c r="C1857">
        <v>67018000</v>
      </c>
      <c r="D1857" s="107">
        <f t="shared" si="166"/>
        <v>1.9430846796827606E-2</v>
      </c>
      <c r="H1857" s="90">
        <v>44603</v>
      </c>
      <c r="I1857" s="54">
        <v>145.720001</v>
      </c>
      <c r="J1857" s="54">
        <v>1165400</v>
      </c>
      <c r="K1857" s="107">
        <f t="shared" si="170"/>
        <v>-2.4087249354328599E-2</v>
      </c>
      <c r="W1857" s="90">
        <v>43965</v>
      </c>
      <c r="X1857" s="54">
        <v>20</v>
      </c>
      <c r="Y1857" s="54">
        <v>794500</v>
      </c>
      <c r="Z1857" s="107">
        <f t="shared" si="167"/>
        <v>6.4999950000000029E-2</v>
      </c>
      <c r="AE1857" s="90">
        <v>43965</v>
      </c>
      <c r="AF1857" s="54">
        <v>39.488700999999999</v>
      </c>
      <c r="AG1857" s="54">
        <v>11165100</v>
      </c>
      <c r="AH1857" s="107">
        <f t="shared" si="168"/>
        <v>1.6649319510408933E-3</v>
      </c>
      <c r="AL1857" s="10">
        <v>44329</v>
      </c>
      <c r="AM1857">
        <v>4112.5</v>
      </c>
      <c r="AN1857">
        <v>4779540000</v>
      </c>
      <c r="AO1857" s="107">
        <f t="shared" si="169"/>
        <v>1.4917956960486256E-2</v>
      </c>
    </row>
    <row r="1858" spans="1:41" x14ac:dyDescent="0.15">
      <c r="A1858" s="10">
        <v>44330</v>
      </c>
      <c r="B1858" s="9">
        <v>161.145004</v>
      </c>
      <c r="C1858">
        <v>66500000</v>
      </c>
      <c r="D1858" s="107">
        <f t="shared" si="166"/>
        <v>1.4735157411395639E-2</v>
      </c>
      <c r="H1858" s="90">
        <v>44606</v>
      </c>
      <c r="I1858" s="54">
        <v>142.21000699999999</v>
      </c>
      <c r="J1858" s="54">
        <v>1641700</v>
      </c>
      <c r="K1858" s="107">
        <f t="shared" si="170"/>
        <v>4.3456801179961868E-2</v>
      </c>
      <c r="W1858" s="90">
        <v>43966</v>
      </c>
      <c r="X1858" s="54">
        <v>21.299999</v>
      </c>
      <c r="Y1858" s="54">
        <v>1632220</v>
      </c>
      <c r="Z1858" s="107">
        <f t="shared" si="167"/>
        <v>5.1643241861184963E-2</v>
      </c>
      <c r="AE1858" s="90">
        <v>43966</v>
      </c>
      <c r="AF1858" s="54">
        <v>39.554447000000003</v>
      </c>
      <c r="AG1858" s="54">
        <v>13183200</v>
      </c>
      <c r="AH1858" s="107">
        <f t="shared" si="168"/>
        <v>9.2613101126148845E-3</v>
      </c>
      <c r="AL1858" s="10">
        <v>44330</v>
      </c>
      <c r="AM1858">
        <v>4173.8500979999999</v>
      </c>
      <c r="AN1858">
        <v>4008880000</v>
      </c>
      <c r="AO1858" s="107">
        <f t="shared" si="169"/>
        <v>-2.5300522903445311E-3</v>
      </c>
    </row>
    <row r="1859" spans="1:41" x14ac:dyDescent="0.15">
      <c r="A1859" s="10">
        <v>44333</v>
      </c>
      <c r="B1859" s="9">
        <v>163.51950099999999</v>
      </c>
      <c r="C1859">
        <v>74478000</v>
      </c>
      <c r="D1859" s="107">
        <f t="shared" ref="D1859:D1922" si="171">B1860/B1859-1</f>
        <v>-1.1653062713296691E-2</v>
      </c>
      <c r="H1859" s="90">
        <v>44607</v>
      </c>
      <c r="I1859" s="54">
        <v>148.38999899999999</v>
      </c>
      <c r="J1859" s="54">
        <v>1365200</v>
      </c>
      <c r="K1859" s="107">
        <f t="shared" si="170"/>
        <v>-7.9857174202150771E-2</v>
      </c>
      <c r="W1859" s="90">
        <v>43969</v>
      </c>
      <c r="X1859" s="54">
        <v>22.4</v>
      </c>
      <c r="Y1859" s="54">
        <v>822960</v>
      </c>
      <c r="Z1859" s="107">
        <f t="shared" si="167"/>
        <v>-1.7857142857142794E-2</v>
      </c>
      <c r="AE1859" s="90">
        <v>43969</v>
      </c>
      <c r="AF1859" s="54">
        <v>39.920772999999997</v>
      </c>
      <c r="AG1859" s="54">
        <v>8880900</v>
      </c>
      <c r="AH1859" s="107">
        <f t="shared" si="168"/>
        <v>-2.352810152248197E-3</v>
      </c>
      <c r="AL1859" s="10">
        <v>44333</v>
      </c>
      <c r="AM1859">
        <v>4163.2900390000004</v>
      </c>
      <c r="AN1859">
        <v>4125050000</v>
      </c>
      <c r="AO1859" s="107">
        <f t="shared" si="169"/>
        <v>-8.5172929745047643E-3</v>
      </c>
    </row>
    <row r="1860" spans="1:41" x14ac:dyDescent="0.15">
      <c r="A1860" s="10">
        <v>44334</v>
      </c>
      <c r="B1860" s="9">
        <v>161.61399800000001</v>
      </c>
      <c r="C1860">
        <v>56568000</v>
      </c>
      <c r="D1860" s="107">
        <f t="shared" si="171"/>
        <v>-1.4851436321750011E-4</v>
      </c>
      <c r="H1860" s="90">
        <v>44608</v>
      </c>
      <c r="I1860" s="54">
        <v>136.53999300000001</v>
      </c>
      <c r="J1860" s="54">
        <v>1898800</v>
      </c>
      <c r="K1860" s="107">
        <f t="shared" si="170"/>
        <v>-4.2038891857860361E-2</v>
      </c>
      <c r="W1860" s="90">
        <v>43970</v>
      </c>
      <c r="X1860" s="54">
        <v>22</v>
      </c>
      <c r="Y1860" s="54">
        <v>529930</v>
      </c>
      <c r="Z1860" s="107">
        <f t="shared" ref="Z1860:Z1923" si="172">X1861/X1860-1</f>
        <v>4.5454545454545414E-2</v>
      </c>
      <c r="AE1860" s="90">
        <v>43970</v>
      </c>
      <c r="AF1860" s="54">
        <v>39.826847000000001</v>
      </c>
      <c r="AG1860" s="54">
        <v>13600300</v>
      </c>
      <c r="AH1860" s="107">
        <f t="shared" ref="AH1860:AH1923" si="173">AF1861/AF1860-1</f>
        <v>7.3112491179629924E-3</v>
      </c>
      <c r="AL1860" s="10">
        <v>44334</v>
      </c>
      <c r="AM1860">
        <v>4127.830078</v>
      </c>
      <c r="AN1860">
        <v>4398150000</v>
      </c>
      <c r="AO1860" s="107">
        <f t="shared" ref="AO1860:AO1923" si="174">AM1861/AM1860-1</f>
        <v>-2.9434113736307443E-3</v>
      </c>
    </row>
    <row r="1861" spans="1:41" x14ac:dyDescent="0.15">
      <c r="A1861" s="10">
        <v>44335</v>
      </c>
      <c r="B1861" s="9">
        <v>161.58999600000001</v>
      </c>
      <c r="C1861">
        <v>53594000</v>
      </c>
      <c r="D1861" s="107">
        <f t="shared" si="171"/>
        <v>4.9137138415424886E-3</v>
      </c>
      <c r="H1861" s="90">
        <v>44609</v>
      </c>
      <c r="I1861" s="54">
        <v>130.800003</v>
      </c>
      <c r="J1861" s="54">
        <v>1545300</v>
      </c>
      <c r="K1861" s="107">
        <f t="shared" ref="K1861:K1924" si="175">I1862/I1861-1</f>
        <v>-2.0718707475870568E-2</v>
      </c>
      <c r="W1861" s="90">
        <v>43971</v>
      </c>
      <c r="X1861" s="54">
        <v>23</v>
      </c>
      <c r="Y1861" s="54">
        <v>457860</v>
      </c>
      <c r="Z1861" s="107">
        <f t="shared" si="172"/>
        <v>-1.7391304347825987E-2</v>
      </c>
      <c r="AE1861" s="90">
        <v>43971</v>
      </c>
      <c r="AF1861" s="54">
        <v>40.118031000000002</v>
      </c>
      <c r="AG1861" s="54">
        <v>9282500</v>
      </c>
      <c r="AH1861" s="107">
        <f t="shared" si="173"/>
        <v>-5.6193685078912425E-3</v>
      </c>
      <c r="AL1861" s="10">
        <v>44335</v>
      </c>
      <c r="AM1861">
        <v>4115.6801759999998</v>
      </c>
      <c r="AN1861">
        <v>4247450000</v>
      </c>
      <c r="AO1861" s="107">
        <f t="shared" si="174"/>
        <v>1.0554741656874755E-2</v>
      </c>
    </row>
    <row r="1862" spans="1:41" x14ac:dyDescent="0.15">
      <c r="A1862" s="10">
        <v>44336</v>
      </c>
      <c r="B1862" s="9">
        <v>162.38400300000001</v>
      </c>
      <c r="C1862">
        <v>52664000</v>
      </c>
      <c r="D1862" s="107">
        <f t="shared" si="171"/>
        <v>-1.3732855200028538E-2</v>
      </c>
      <c r="H1862" s="90">
        <v>44610</v>
      </c>
      <c r="I1862" s="54">
        <v>128.08999600000001</v>
      </c>
      <c r="J1862" s="54">
        <v>2422100</v>
      </c>
      <c r="K1862" s="107">
        <f t="shared" si="175"/>
        <v>-4.4031533891218277E-2</v>
      </c>
      <c r="W1862" s="90">
        <v>43972</v>
      </c>
      <c r="X1862" s="54">
        <v>22.6</v>
      </c>
      <c r="Y1862" s="54">
        <v>496870</v>
      </c>
      <c r="Z1862" s="107">
        <f t="shared" si="172"/>
        <v>4.4248230088494989E-3</v>
      </c>
      <c r="AE1862" s="90">
        <v>43972</v>
      </c>
      <c r="AF1862" s="54">
        <v>39.892592999999998</v>
      </c>
      <c r="AG1862" s="54">
        <v>8281700</v>
      </c>
      <c r="AH1862" s="107">
        <f t="shared" si="173"/>
        <v>2.3075361383503079E-2</v>
      </c>
      <c r="AL1862" s="10">
        <v>44336</v>
      </c>
      <c r="AM1862">
        <v>4159.1201170000004</v>
      </c>
      <c r="AN1862">
        <v>3978880000</v>
      </c>
      <c r="AO1862" s="107">
        <f t="shared" si="174"/>
        <v>-7.8388070271750987E-4</v>
      </c>
    </row>
    <row r="1863" spans="1:41" x14ac:dyDescent="0.15">
      <c r="A1863" s="10">
        <v>44337</v>
      </c>
      <c r="B1863" s="9">
        <v>160.15400700000001</v>
      </c>
      <c r="C1863">
        <v>82098000</v>
      </c>
      <c r="D1863" s="107">
        <f t="shared" si="171"/>
        <v>1.3084212123396943E-2</v>
      </c>
      <c r="H1863" s="90">
        <v>44614</v>
      </c>
      <c r="I1863" s="54">
        <v>122.449997</v>
      </c>
      <c r="J1863" s="54">
        <v>2623300</v>
      </c>
      <c r="K1863" s="107">
        <f t="shared" si="175"/>
        <v>-9.228232157490357E-3</v>
      </c>
      <c r="W1863" s="90">
        <v>43973</v>
      </c>
      <c r="X1863" s="54">
        <v>22.700001</v>
      </c>
      <c r="Y1863" s="54">
        <v>461880</v>
      </c>
      <c r="Z1863" s="107">
        <f t="shared" si="172"/>
        <v>5.2863389741700795E-2</v>
      </c>
      <c r="AE1863" s="90">
        <v>43973</v>
      </c>
      <c r="AF1863" s="54">
        <v>40.813129000000004</v>
      </c>
      <c r="AG1863" s="54">
        <v>9879700</v>
      </c>
      <c r="AH1863" s="107">
        <f t="shared" si="173"/>
        <v>-2.071416773754331E-3</v>
      </c>
      <c r="AL1863" s="10">
        <v>44337</v>
      </c>
      <c r="AM1863">
        <v>4155.8598629999997</v>
      </c>
      <c r="AN1863">
        <v>3995250000</v>
      </c>
      <c r="AO1863" s="107">
        <f t="shared" si="174"/>
        <v>9.911292333679933E-3</v>
      </c>
    </row>
    <row r="1864" spans="1:41" x14ac:dyDescent="0.15">
      <c r="A1864" s="10">
        <v>44340</v>
      </c>
      <c r="B1864" s="9">
        <v>162.24949599999999</v>
      </c>
      <c r="C1864">
        <v>48456000</v>
      </c>
      <c r="D1864" s="107">
        <f t="shared" si="171"/>
        <v>4.332851671847493E-3</v>
      </c>
      <c r="H1864" s="90">
        <v>44615</v>
      </c>
      <c r="I1864" s="54">
        <v>121.32</v>
      </c>
      <c r="J1864" s="54">
        <v>3144200</v>
      </c>
      <c r="K1864" s="107">
        <f t="shared" si="175"/>
        <v>4.7395318166831624E-2</v>
      </c>
      <c r="W1864" s="90">
        <v>43977</v>
      </c>
      <c r="X1864" s="54">
        <v>23.9</v>
      </c>
      <c r="Y1864" s="54">
        <v>937070</v>
      </c>
      <c r="Z1864" s="107">
        <f t="shared" si="172"/>
        <v>7.9497866108786619E-2</v>
      </c>
      <c r="AE1864" s="90">
        <v>43977</v>
      </c>
      <c r="AF1864" s="54">
        <v>40.728588000000002</v>
      </c>
      <c r="AG1864" s="54">
        <v>9548900</v>
      </c>
      <c r="AH1864" s="107">
        <f t="shared" si="173"/>
        <v>1.8219487501015097E-2</v>
      </c>
      <c r="AL1864" s="10">
        <v>44340</v>
      </c>
      <c r="AM1864">
        <v>4197.0498049999997</v>
      </c>
      <c r="AN1864">
        <v>3684800000</v>
      </c>
      <c r="AO1864" s="107">
        <f t="shared" si="174"/>
        <v>-2.1252838099213855E-3</v>
      </c>
    </row>
    <row r="1865" spans="1:41" x14ac:dyDescent="0.15">
      <c r="A1865" s="10">
        <v>44341</v>
      </c>
      <c r="B1865" s="9">
        <v>162.95249899999999</v>
      </c>
      <c r="C1865">
        <v>65222000</v>
      </c>
      <c r="D1865" s="107">
        <f t="shared" si="171"/>
        <v>1.8747610615041932E-3</v>
      </c>
      <c r="H1865" s="90">
        <v>44616</v>
      </c>
      <c r="I1865" s="54">
        <v>127.07</v>
      </c>
      <c r="J1865" s="54">
        <v>6258600</v>
      </c>
      <c r="K1865" s="107">
        <f t="shared" si="175"/>
        <v>3.2423089635633895E-2</v>
      </c>
      <c r="W1865" s="90">
        <v>43978</v>
      </c>
      <c r="X1865" s="54">
        <v>25.799999</v>
      </c>
      <c r="Y1865" s="54">
        <v>764730</v>
      </c>
      <c r="Z1865" s="107">
        <f t="shared" si="172"/>
        <v>-5.4263529235020536E-2</v>
      </c>
      <c r="AE1865" s="90">
        <v>43978</v>
      </c>
      <c r="AF1865" s="54">
        <v>41.470641999999998</v>
      </c>
      <c r="AG1865" s="54">
        <v>8706500</v>
      </c>
      <c r="AH1865" s="107">
        <f t="shared" si="173"/>
        <v>1.8120288564620335E-3</v>
      </c>
      <c r="AL1865" s="10">
        <v>44341</v>
      </c>
      <c r="AM1865">
        <v>4188.1298829999996</v>
      </c>
      <c r="AN1865">
        <v>4182250000</v>
      </c>
      <c r="AO1865" s="107">
        <f t="shared" si="174"/>
        <v>1.8768164358766715E-3</v>
      </c>
    </row>
    <row r="1866" spans="1:41" x14ac:dyDescent="0.15">
      <c r="A1866" s="10">
        <v>44342</v>
      </c>
      <c r="B1866" s="9">
        <v>163.25799599999999</v>
      </c>
      <c r="C1866">
        <v>47680000</v>
      </c>
      <c r="D1866" s="107">
        <f t="shared" si="171"/>
        <v>-1.0734561509624263E-2</v>
      </c>
      <c r="H1866" s="90">
        <v>44617</v>
      </c>
      <c r="I1866" s="54">
        <v>131.19000199999999</v>
      </c>
      <c r="J1866" s="54">
        <v>3233800</v>
      </c>
      <c r="K1866" s="107">
        <f t="shared" si="175"/>
        <v>7.3786057263723448E-2</v>
      </c>
      <c r="W1866" s="90">
        <v>43979</v>
      </c>
      <c r="X1866" s="54">
        <v>24.4</v>
      </c>
      <c r="Y1866" s="54">
        <v>553460</v>
      </c>
      <c r="Z1866" s="107">
        <f t="shared" si="172"/>
        <v>1.2295122950819692E-2</v>
      </c>
      <c r="AE1866" s="90">
        <v>43979</v>
      </c>
      <c r="AF1866" s="54">
        <v>41.545788000000002</v>
      </c>
      <c r="AG1866" s="54">
        <v>12476300</v>
      </c>
      <c r="AH1866" s="107">
        <f t="shared" si="173"/>
        <v>3.3356040809720433E-2</v>
      </c>
      <c r="AL1866" s="10">
        <v>44342</v>
      </c>
      <c r="AM1866">
        <v>4195.9902339999999</v>
      </c>
      <c r="AN1866">
        <v>4420890000</v>
      </c>
      <c r="AO1866" s="107">
        <f t="shared" si="174"/>
        <v>1.165314675992013E-3</v>
      </c>
    </row>
    <row r="1867" spans="1:41" x14ac:dyDescent="0.15">
      <c r="A1867" s="10">
        <v>44343</v>
      </c>
      <c r="B1867" s="9">
        <v>161.505493</v>
      </c>
      <c r="C1867">
        <v>51224000</v>
      </c>
      <c r="D1867" s="107">
        <f t="shared" si="171"/>
        <v>-2.1794305163354011E-3</v>
      </c>
      <c r="H1867" s="90">
        <v>44620</v>
      </c>
      <c r="I1867" s="54">
        <v>140.86999499999999</v>
      </c>
      <c r="J1867" s="54">
        <v>2893100</v>
      </c>
      <c r="K1867" s="107">
        <f t="shared" si="175"/>
        <v>-5.9345497953627313E-2</v>
      </c>
      <c r="W1867" s="90">
        <v>43980</v>
      </c>
      <c r="X1867" s="54">
        <v>24.700001</v>
      </c>
      <c r="Y1867" s="54">
        <v>583500</v>
      </c>
      <c r="Z1867" s="107">
        <f t="shared" si="172"/>
        <v>8.0971251782540055E-3</v>
      </c>
      <c r="AE1867" s="90">
        <v>43980</v>
      </c>
      <c r="AF1867" s="54">
        <v>42.931590999999997</v>
      </c>
      <c r="AG1867" s="54">
        <v>18741500</v>
      </c>
      <c r="AH1867" s="107">
        <f t="shared" si="173"/>
        <v>-7.4658775166286384E-3</v>
      </c>
      <c r="AL1867" s="10">
        <v>44343</v>
      </c>
      <c r="AM1867">
        <v>4200.8798829999996</v>
      </c>
      <c r="AN1867">
        <v>6406310000</v>
      </c>
      <c r="AO1867" s="107">
        <f t="shared" si="174"/>
        <v>7.6888177952216807E-4</v>
      </c>
    </row>
    <row r="1868" spans="1:41" x14ac:dyDescent="0.15">
      <c r="A1868" s="10">
        <v>44344</v>
      </c>
      <c r="B1868" s="9">
        <v>161.153503</v>
      </c>
      <c r="C1868">
        <v>46596000</v>
      </c>
      <c r="D1868" s="107">
        <f t="shared" si="171"/>
        <v>-1.3714129440922651E-3</v>
      </c>
      <c r="H1868" s="90">
        <v>44621</v>
      </c>
      <c r="I1868" s="54">
        <v>132.509995</v>
      </c>
      <c r="J1868" s="54">
        <v>2117100</v>
      </c>
      <c r="K1868" s="107">
        <f t="shared" si="175"/>
        <v>-1.1319900812010397E-2</v>
      </c>
      <c r="W1868" s="90">
        <v>43983</v>
      </c>
      <c r="X1868" s="54">
        <v>24.9</v>
      </c>
      <c r="Y1868" s="54">
        <v>650770</v>
      </c>
      <c r="Z1868" s="107">
        <f t="shared" si="172"/>
        <v>2.4096385542168752E-2</v>
      </c>
      <c r="AE1868" s="90">
        <v>43983</v>
      </c>
      <c r="AF1868" s="54">
        <v>42.611069000000001</v>
      </c>
      <c r="AG1868" s="54">
        <v>8931500</v>
      </c>
      <c r="AH1868" s="107">
        <f t="shared" si="173"/>
        <v>1.7256572464774411E-2</v>
      </c>
      <c r="AL1868" s="10">
        <v>44344</v>
      </c>
      <c r="AM1868">
        <v>4204.1098629999997</v>
      </c>
      <c r="AN1868">
        <v>4649250000</v>
      </c>
      <c r="AO1868" s="107">
        <f t="shared" si="174"/>
        <v>-4.923334706867788E-4</v>
      </c>
    </row>
    <row r="1869" spans="1:41" x14ac:dyDescent="0.15">
      <c r="A1869" s="10">
        <v>44348</v>
      </c>
      <c r="B1869" s="9">
        <v>160.93249499999999</v>
      </c>
      <c r="C1869">
        <v>48600000</v>
      </c>
      <c r="D1869" s="107">
        <f t="shared" si="171"/>
        <v>4.7659610322949852E-3</v>
      </c>
      <c r="H1869" s="90">
        <v>44622</v>
      </c>
      <c r="I1869" s="54">
        <v>131.009995</v>
      </c>
      <c r="J1869" s="54">
        <v>1858600</v>
      </c>
      <c r="K1869" s="107">
        <f t="shared" si="175"/>
        <v>-5.2896674028573232E-2</v>
      </c>
      <c r="W1869" s="90">
        <v>43984</v>
      </c>
      <c r="X1869" s="54">
        <v>25.5</v>
      </c>
      <c r="Y1869" s="54">
        <v>382600</v>
      </c>
      <c r="Z1869" s="107">
        <f t="shared" si="172"/>
        <v>4.3137254901960853E-2</v>
      </c>
      <c r="AE1869" s="90">
        <v>43984</v>
      </c>
      <c r="AF1869" s="54">
        <v>43.34639</v>
      </c>
      <c r="AG1869" s="54">
        <v>9959000</v>
      </c>
      <c r="AH1869" s="107">
        <f t="shared" si="173"/>
        <v>1.0221935436838026E-2</v>
      </c>
      <c r="AL1869" s="10">
        <v>44348</v>
      </c>
      <c r="AM1869">
        <v>4202.0400390000004</v>
      </c>
      <c r="AN1869">
        <v>5074670000</v>
      </c>
      <c r="AO1869" s="107">
        <f t="shared" si="174"/>
        <v>1.4469348087047251E-3</v>
      </c>
    </row>
    <row r="1870" spans="1:41" x14ac:dyDescent="0.15">
      <c r="A1870" s="10">
        <v>44349</v>
      </c>
      <c r="B1870" s="9">
        <v>161.69949299999999</v>
      </c>
      <c r="C1870">
        <v>40290000</v>
      </c>
      <c r="D1870" s="107">
        <f t="shared" si="171"/>
        <v>-1.4526941033760621E-2</v>
      </c>
      <c r="H1870" s="90">
        <v>44623</v>
      </c>
      <c r="I1870" s="54">
        <v>124.08000199999999</v>
      </c>
      <c r="J1870" s="54">
        <v>2049900</v>
      </c>
      <c r="K1870" s="107">
        <f t="shared" si="175"/>
        <v>5.883268763970495E-3</v>
      </c>
      <c r="W1870" s="90">
        <v>43985</v>
      </c>
      <c r="X1870" s="54">
        <v>26.6</v>
      </c>
      <c r="Y1870" s="54">
        <v>804790</v>
      </c>
      <c r="Z1870" s="107">
        <f t="shared" si="172"/>
        <v>1.1278195488721776E-2</v>
      </c>
      <c r="AE1870" s="90">
        <v>43985</v>
      </c>
      <c r="AF1870" s="54">
        <v>43.789473999999998</v>
      </c>
      <c r="AG1870" s="54">
        <v>7599200</v>
      </c>
      <c r="AH1870" s="107">
        <f t="shared" si="173"/>
        <v>6.2647863730904918E-2</v>
      </c>
      <c r="AL1870" s="10">
        <v>44349</v>
      </c>
      <c r="AM1870">
        <v>4208.1201170000004</v>
      </c>
      <c r="AN1870">
        <v>5833670000</v>
      </c>
      <c r="AO1870" s="107">
        <f t="shared" si="174"/>
        <v>-3.6287032155551957E-3</v>
      </c>
    </row>
    <row r="1871" spans="1:41" x14ac:dyDescent="0.15">
      <c r="A1871" s="10">
        <v>44350</v>
      </c>
      <c r="B1871" s="9">
        <v>159.350494</v>
      </c>
      <c r="C1871">
        <v>47966000</v>
      </c>
      <c r="D1871" s="107">
        <f t="shared" si="171"/>
        <v>6.0276625185735622E-3</v>
      </c>
      <c r="H1871" s="90">
        <v>44624</v>
      </c>
      <c r="I1871" s="54">
        <v>124.80999799999999</v>
      </c>
      <c r="J1871" s="54">
        <v>2211400</v>
      </c>
      <c r="K1871" s="107">
        <f t="shared" si="175"/>
        <v>1.1377333729305938E-2</v>
      </c>
      <c r="W1871" s="90">
        <v>43986</v>
      </c>
      <c r="X1871" s="54">
        <v>26.9</v>
      </c>
      <c r="Y1871" s="54">
        <v>535530</v>
      </c>
      <c r="Z1871" s="107">
        <f t="shared" si="172"/>
        <v>2.9739814126394037E-2</v>
      </c>
      <c r="AE1871" s="90">
        <v>43986</v>
      </c>
      <c r="AF1871" s="54">
        <v>46.532791000000003</v>
      </c>
      <c r="AG1871" s="54">
        <v>32274600</v>
      </c>
      <c r="AH1871" s="107">
        <f t="shared" si="173"/>
        <v>-1.0940048706728267E-2</v>
      </c>
      <c r="AL1871" s="10">
        <v>44350</v>
      </c>
      <c r="AM1871">
        <v>4192.8500979999999</v>
      </c>
      <c r="AN1871">
        <v>5587970000</v>
      </c>
      <c r="AO1871" s="107">
        <f t="shared" si="174"/>
        <v>8.8340956948755878E-3</v>
      </c>
    </row>
    <row r="1872" spans="1:41" x14ac:dyDescent="0.15">
      <c r="A1872" s="10">
        <v>44351</v>
      </c>
      <c r="B1872" s="9">
        <v>160.31100499999999</v>
      </c>
      <c r="C1872">
        <v>44994000</v>
      </c>
      <c r="D1872" s="107">
        <f t="shared" si="171"/>
        <v>-2.5606975640879437E-3</v>
      </c>
      <c r="H1872" s="90">
        <v>44627</v>
      </c>
      <c r="I1872" s="54">
        <v>126.230003</v>
      </c>
      <c r="J1872" s="54">
        <v>2570100</v>
      </c>
      <c r="K1872" s="107">
        <f t="shared" si="175"/>
        <v>3.1608951161951504E-2</v>
      </c>
      <c r="W1872" s="90">
        <v>43987</v>
      </c>
      <c r="X1872" s="54">
        <v>27.700001</v>
      </c>
      <c r="Y1872" s="54">
        <v>884420</v>
      </c>
      <c r="Z1872" s="107">
        <f t="shared" si="172"/>
        <v>3.9711117699959608E-2</v>
      </c>
      <c r="AE1872" s="90">
        <v>43987</v>
      </c>
      <c r="AF1872" s="54">
        <v>46.023719999999997</v>
      </c>
      <c r="AG1872" s="54">
        <v>16332600</v>
      </c>
      <c r="AH1872" s="107">
        <f t="shared" si="173"/>
        <v>-2.0483568038393019E-3</v>
      </c>
      <c r="AL1872" s="10">
        <v>44351</v>
      </c>
      <c r="AM1872">
        <v>4229.8901370000003</v>
      </c>
      <c r="AN1872">
        <v>4139790000</v>
      </c>
      <c r="AO1872" s="107">
        <f t="shared" si="174"/>
        <v>-7.9673866007090588E-4</v>
      </c>
    </row>
    <row r="1873" spans="1:41" x14ac:dyDescent="0.15">
      <c r="A1873" s="10">
        <v>44354</v>
      </c>
      <c r="B1873" s="9">
        <v>159.900497</v>
      </c>
      <c r="C1873">
        <v>44316000</v>
      </c>
      <c r="D1873" s="107">
        <f t="shared" si="171"/>
        <v>2.0669154017701308E-2</v>
      </c>
      <c r="H1873" s="90">
        <v>44628</v>
      </c>
      <c r="I1873" s="54">
        <v>130.220001</v>
      </c>
      <c r="J1873" s="54">
        <v>1984400</v>
      </c>
      <c r="K1873" s="107">
        <f t="shared" si="175"/>
        <v>-2.6954400038746718E-2</v>
      </c>
      <c r="W1873" s="90">
        <v>43990</v>
      </c>
      <c r="X1873" s="54">
        <v>28.799999</v>
      </c>
      <c r="Y1873" s="54">
        <v>937210</v>
      </c>
      <c r="Z1873" s="107">
        <f t="shared" si="172"/>
        <v>-7.2916599754048628E-2</v>
      </c>
      <c r="AE1873" s="90">
        <v>43990</v>
      </c>
      <c r="AF1873" s="54">
        <v>45.929447000000003</v>
      </c>
      <c r="AG1873" s="54">
        <v>12182400</v>
      </c>
      <c r="AH1873" s="107">
        <f t="shared" si="173"/>
        <v>2.1141382346710813E-2</v>
      </c>
      <c r="AL1873" s="10">
        <v>44354</v>
      </c>
      <c r="AM1873">
        <v>4226.5200199999999</v>
      </c>
      <c r="AN1873">
        <v>4476920000</v>
      </c>
      <c r="AO1873" s="107">
        <f t="shared" si="174"/>
        <v>1.7502484230513815E-4</v>
      </c>
    </row>
    <row r="1874" spans="1:41" x14ac:dyDescent="0.15">
      <c r="A1874" s="10">
        <v>44355</v>
      </c>
      <c r="B1874" s="9">
        <v>163.20550499999999</v>
      </c>
      <c r="C1874">
        <v>68334000</v>
      </c>
      <c r="D1874" s="107">
        <f t="shared" si="171"/>
        <v>5.2203508699046886E-3</v>
      </c>
      <c r="H1874" s="90">
        <v>44629</v>
      </c>
      <c r="I1874" s="54">
        <v>126.709999</v>
      </c>
      <c r="J1874" s="54">
        <v>1700900</v>
      </c>
      <c r="K1874" s="107">
        <f t="shared" si="175"/>
        <v>-4.7194349674014258E-2</v>
      </c>
      <c r="W1874" s="90">
        <v>43991</v>
      </c>
      <c r="X1874" s="54">
        <v>26.700001</v>
      </c>
      <c r="Y1874" s="54">
        <v>754130</v>
      </c>
      <c r="Z1874" s="107">
        <f t="shared" si="172"/>
        <v>-2.6217264935682993E-2</v>
      </c>
      <c r="AE1874" s="90">
        <v>43991</v>
      </c>
      <c r="AF1874" s="54">
        <v>46.900458999999998</v>
      </c>
      <c r="AG1874" s="54">
        <v>9699800</v>
      </c>
      <c r="AH1874" s="107">
        <f t="shared" si="173"/>
        <v>-1.0050285435372786E-2</v>
      </c>
      <c r="AL1874" s="10">
        <v>44355</v>
      </c>
      <c r="AM1874">
        <v>4227.2597660000001</v>
      </c>
      <c r="AN1874">
        <v>4659620000</v>
      </c>
      <c r="AO1874" s="107">
        <f t="shared" si="174"/>
        <v>-1.8238673341089973E-3</v>
      </c>
    </row>
    <row r="1875" spans="1:41" x14ac:dyDescent="0.15">
      <c r="A1875" s="10">
        <v>44356</v>
      </c>
      <c r="B1875" s="9">
        <v>164.05749499999999</v>
      </c>
      <c r="C1875">
        <v>49110000</v>
      </c>
      <c r="D1875" s="107">
        <f t="shared" si="171"/>
        <v>2.0876845644876019E-2</v>
      </c>
      <c r="H1875" s="90">
        <v>44630</v>
      </c>
      <c r="I1875" s="54">
        <v>120.730003</v>
      </c>
      <c r="J1875" s="54">
        <v>1735600</v>
      </c>
      <c r="K1875" s="107">
        <f t="shared" si="175"/>
        <v>-5.2016945613759358E-2</v>
      </c>
      <c r="W1875" s="90">
        <v>43992</v>
      </c>
      <c r="X1875" s="54">
        <v>26</v>
      </c>
      <c r="Y1875" s="54">
        <v>764970</v>
      </c>
      <c r="Z1875" s="107">
        <f t="shared" si="172"/>
        <v>0</v>
      </c>
      <c r="AE1875" s="90">
        <v>43992</v>
      </c>
      <c r="AF1875" s="54">
        <v>46.429096000000001</v>
      </c>
      <c r="AG1875" s="54">
        <v>10545900</v>
      </c>
      <c r="AH1875" s="107">
        <f t="shared" si="173"/>
        <v>-2.6599139470645738E-2</v>
      </c>
      <c r="AL1875" s="10">
        <v>44356</v>
      </c>
      <c r="AM1875">
        <v>4219.5498049999997</v>
      </c>
      <c r="AN1875">
        <v>4713260000</v>
      </c>
      <c r="AO1875" s="107">
        <f t="shared" si="174"/>
        <v>4.6522429896997952E-3</v>
      </c>
    </row>
    <row r="1876" spans="1:41" x14ac:dyDescent="0.15">
      <c r="A1876" s="10">
        <v>44357</v>
      </c>
      <c r="B1876" s="9">
        <v>167.48249799999999</v>
      </c>
      <c r="C1876">
        <v>69530000</v>
      </c>
      <c r="D1876" s="107">
        <f t="shared" si="171"/>
        <v>-8.4182527537879359E-4</v>
      </c>
      <c r="H1876" s="90">
        <v>44631</v>
      </c>
      <c r="I1876" s="54">
        <v>114.449997</v>
      </c>
      <c r="J1876" s="54">
        <v>2582100</v>
      </c>
      <c r="K1876" s="107">
        <f t="shared" si="175"/>
        <v>-8.4228914396563992E-2</v>
      </c>
      <c r="W1876" s="90">
        <v>43993</v>
      </c>
      <c r="X1876" s="54">
        <v>26</v>
      </c>
      <c r="Y1876" s="54">
        <v>957190</v>
      </c>
      <c r="Z1876" s="107">
        <f t="shared" si="172"/>
        <v>-3.0769192307692261E-2</v>
      </c>
      <c r="AE1876" s="90">
        <v>43993</v>
      </c>
      <c r="AF1876" s="54">
        <v>45.194122</v>
      </c>
      <c r="AG1876" s="54">
        <v>10563900</v>
      </c>
      <c r="AH1876" s="107">
        <f t="shared" si="173"/>
        <v>-5.8406931768693049E-3</v>
      </c>
      <c r="AL1876" s="10">
        <v>44357</v>
      </c>
      <c r="AM1876">
        <v>4239.1801759999998</v>
      </c>
      <c r="AN1876">
        <v>4408210000</v>
      </c>
      <c r="AO1876" s="107">
        <f t="shared" si="174"/>
        <v>1.9484345220244226E-3</v>
      </c>
    </row>
    <row r="1877" spans="1:41" x14ac:dyDescent="0.15">
      <c r="A1877" s="10">
        <v>44358</v>
      </c>
      <c r="B1877" s="9">
        <v>167.34150700000001</v>
      </c>
      <c r="C1877">
        <v>56348000</v>
      </c>
      <c r="D1877" s="107">
        <f t="shared" si="171"/>
        <v>1.106712873094895E-2</v>
      </c>
      <c r="H1877" s="90">
        <v>44634</v>
      </c>
      <c r="I1877" s="54">
        <v>104.80999799999999</v>
      </c>
      <c r="J1877" s="54">
        <v>2304400</v>
      </c>
      <c r="K1877" s="107">
        <f t="shared" si="175"/>
        <v>7.6233233016567814E-2</v>
      </c>
      <c r="W1877" s="90">
        <v>43994</v>
      </c>
      <c r="X1877" s="54">
        <v>25.200001</v>
      </c>
      <c r="Y1877" s="54">
        <v>667440</v>
      </c>
      <c r="Z1877" s="107">
        <f t="shared" si="172"/>
        <v>-7.9365473041053125E-3</v>
      </c>
      <c r="AE1877" s="90">
        <v>43994</v>
      </c>
      <c r="AF1877" s="54">
        <v>44.930157000000001</v>
      </c>
      <c r="AG1877" s="54">
        <v>10056500</v>
      </c>
      <c r="AH1877" s="107">
        <f t="shared" si="173"/>
        <v>4.8259568734647651E-3</v>
      </c>
      <c r="AL1877" s="10">
        <v>44358</v>
      </c>
      <c r="AM1877">
        <v>4247.4399409999996</v>
      </c>
      <c r="AN1877">
        <v>3815010000</v>
      </c>
      <c r="AO1877" s="107">
        <f t="shared" si="174"/>
        <v>1.8152018879837861E-3</v>
      </c>
    </row>
    <row r="1878" spans="1:41" x14ac:dyDescent="0.15">
      <c r="A1878" s="10">
        <v>44361</v>
      </c>
      <c r="B1878" s="9">
        <v>169.19349700000001</v>
      </c>
      <c r="C1878">
        <v>51394000</v>
      </c>
      <c r="D1878" s="107">
        <f t="shared" si="171"/>
        <v>-2.1870225898812379E-4</v>
      </c>
      <c r="H1878" s="90">
        <v>44635</v>
      </c>
      <c r="I1878" s="54">
        <v>112.800003</v>
      </c>
      <c r="J1878" s="54">
        <v>3182200</v>
      </c>
      <c r="K1878" s="107">
        <f t="shared" si="175"/>
        <v>5.6294315878697265E-2</v>
      </c>
      <c r="W1878" s="90">
        <v>43997</v>
      </c>
      <c r="X1878" s="54">
        <v>25</v>
      </c>
      <c r="Y1878" s="54">
        <v>385300</v>
      </c>
      <c r="Z1878" s="107">
        <f t="shared" si="172"/>
        <v>1.1999960000000032E-2</v>
      </c>
      <c r="AE1878" s="90">
        <v>43997</v>
      </c>
      <c r="AF1878" s="54">
        <v>45.146988</v>
      </c>
      <c r="AG1878" s="54">
        <v>12464800</v>
      </c>
      <c r="AH1878" s="107">
        <f t="shared" si="173"/>
        <v>4.8024466216882722E-3</v>
      </c>
      <c r="AL1878" s="10">
        <v>44361</v>
      </c>
      <c r="AM1878">
        <v>4255.1499020000001</v>
      </c>
      <c r="AN1878">
        <v>4151200000</v>
      </c>
      <c r="AO1878" s="107">
        <f t="shared" si="174"/>
        <v>-2.0116936411515018E-3</v>
      </c>
    </row>
    <row r="1879" spans="1:41" x14ac:dyDescent="0.15">
      <c r="A1879" s="10">
        <v>44362</v>
      </c>
      <c r="B1879" s="9">
        <v>169.15649400000001</v>
      </c>
      <c r="C1879">
        <v>48524000</v>
      </c>
      <c r="D1879" s="107">
        <f t="shared" si="171"/>
        <v>9.4941847163134696E-3</v>
      </c>
      <c r="H1879" s="90">
        <v>44636</v>
      </c>
      <c r="I1879" s="54">
        <v>119.150002</v>
      </c>
      <c r="J1879" s="54">
        <v>3645200</v>
      </c>
      <c r="K1879" s="107">
        <f t="shared" si="175"/>
        <v>5.9588668743790763E-3</v>
      </c>
      <c r="W1879" s="90">
        <v>43998</v>
      </c>
      <c r="X1879" s="54">
        <v>25.299999</v>
      </c>
      <c r="Y1879" s="54">
        <v>978930</v>
      </c>
      <c r="Z1879" s="107">
        <f t="shared" si="172"/>
        <v>-3.9525693261885153E-2</v>
      </c>
      <c r="AE1879" s="90">
        <v>43998</v>
      </c>
      <c r="AF1879" s="54">
        <v>45.363804000000002</v>
      </c>
      <c r="AG1879" s="54">
        <v>9642900</v>
      </c>
      <c r="AH1879" s="107">
        <f t="shared" si="173"/>
        <v>6.442471182531273E-3</v>
      </c>
      <c r="AL1879" s="10">
        <v>44362</v>
      </c>
      <c r="AM1879">
        <v>4246.5898440000001</v>
      </c>
      <c r="AN1879">
        <v>4048940000</v>
      </c>
      <c r="AO1879" s="107">
        <f t="shared" si="174"/>
        <v>-5.3901247449975598E-3</v>
      </c>
    </row>
    <row r="1880" spans="1:41" x14ac:dyDescent="0.15">
      <c r="A1880" s="10">
        <v>44363</v>
      </c>
      <c r="B1880" s="9">
        <v>170.762497</v>
      </c>
      <c r="C1880">
        <v>84056000</v>
      </c>
      <c r="D1880" s="107">
        <f t="shared" si="171"/>
        <v>2.1664645721361175E-2</v>
      </c>
      <c r="H1880" s="90">
        <v>44637</v>
      </c>
      <c r="I1880" s="54">
        <v>119.860001</v>
      </c>
      <c r="J1880" s="54">
        <v>2636800</v>
      </c>
      <c r="K1880" s="107">
        <f t="shared" si="175"/>
        <v>4.2382787899359453E-2</v>
      </c>
      <c r="W1880" s="90">
        <v>43999</v>
      </c>
      <c r="X1880" s="54">
        <v>24.299999</v>
      </c>
      <c r="Y1880" s="54">
        <v>480340</v>
      </c>
      <c r="Z1880" s="107">
        <f t="shared" si="172"/>
        <v>-4.1151442022693274E-3</v>
      </c>
      <c r="AE1880" s="90">
        <v>43999</v>
      </c>
      <c r="AF1880" s="54">
        <v>45.656058999999999</v>
      </c>
      <c r="AG1880" s="54">
        <v>9692100</v>
      </c>
      <c r="AH1880" s="107">
        <f t="shared" si="173"/>
        <v>2.0645671585439729E-4</v>
      </c>
      <c r="AL1880" s="10">
        <v>44363</v>
      </c>
      <c r="AM1880">
        <v>4223.7001950000003</v>
      </c>
      <c r="AN1880">
        <v>4538350000</v>
      </c>
      <c r="AO1880" s="107">
        <f t="shared" si="174"/>
        <v>-4.3571558468546989E-4</v>
      </c>
    </row>
    <row r="1881" spans="1:41" x14ac:dyDescent="0.15">
      <c r="A1881" s="10">
        <v>44364</v>
      </c>
      <c r="B1881" s="9">
        <v>174.462006</v>
      </c>
      <c r="C1881">
        <v>102730000</v>
      </c>
      <c r="D1881" s="107">
        <f t="shared" si="171"/>
        <v>-6.7066178294439283E-4</v>
      </c>
      <c r="H1881" s="90">
        <v>44638</v>
      </c>
      <c r="I1881" s="54">
        <v>124.94000200000001</v>
      </c>
      <c r="J1881" s="54">
        <v>3131600</v>
      </c>
      <c r="K1881" s="107">
        <f t="shared" si="175"/>
        <v>-5.034416439340228E-2</v>
      </c>
      <c r="W1881" s="90">
        <v>44000</v>
      </c>
      <c r="X1881" s="54">
        <v>24.200001</v>
      </c>
      <c r="Y1881" s="54">
        <v>666950</v>
      </c>
      <c r="Z1881" s="107">
        <f t="shared" si="172"/>
        <v>-4.9586816132776157E-2</v>
      </c>
      <c r="AE1881" s="90">
        <v>44000</v>
      </c>
      <c r="AF1881" s="54">
        <v>45.665484999999997</v>
      </c>
      <c r="AG1881" s="54">
        <v>11344000</v>
      </c>
      <c r="AH1881" s="107">
        <f t="shared" si="173"/>
        <v>-3.096649471696078E-3</v>
      </c>
      <c r="AL1881" s="10">
        <v>44364</v>
      </c>
      <c r="AM1881">
        <v>4221.8598629999997</v>
      </c>
      <c r="AN1881">
        <v>5312680000</v>
      </c>
      <c r="AO1881" s="107">
        <f t="shared" si="174"/>
        <v>-1.3124468788176635E-2</v>
      </c>
    </row>
    <row r="1882" spans="1:41" x14ac:dyDescent="0.15">
      <c r="A1882" s="10">
        <v>44365</v>
      </c>
      <c r="B1882" s="9">
        <v>174.345001</v>
      </c>
      <c r="C1882">
        <v>104954000</v>
      </c>
      <c r="D1882" s="107">
        <f t="shared" si="171"/>
        <v>-9.4468036969983515E-3</v>
      </c>
      <c r="H1882" s="90">
        <v>44641</v>
      </c>
      <c r="I1882" s="54">
        <v>118.650002</v>
      </c>
      <c r="J1882" s="54">
        <v>1675200</v>
      </c>
      <c r="K1882" s="107">
        <f t="shared" si="175"/>
        <v>7.5853348911026464E-2</v>
      </c>
      <c r="W1882" s="90">
        <v>44001</v>
      </c>
      <c r="X1882" s="54">
        <v>23</v>
      </c>
      <c r="Y1882" s="54">
        <v>1659110</v>
      </c>
      <c r="Z1882" s="107">
        <f t="shared" si="172"/>
        <v>6.5217391304347894E-2</v>
      </c>
      <c r="AE1882" s="90">
        <v>44001</v>
      </c>
      <c r="AF1882" s="54">
        <v>45.524075000000003</v>
      </c>
      <c r="AG1882" s="54">
        <v>36555400</v>
      </c>
      <c r="AH1882" s="107">
        <f t="shared" si="173"/>
        <v>1.8016291379890692E-2</v>
      </c>
      <c r="AL1882" s="10">
        <v>44365</v>
      </c>
      <c r="AM1882">
        <v>4166.4501950000003</v>
      </c>
      <c r="AN1882">
        <v>6817010000</v>
      </c>
      <c r="AO1882" s="107">
        <f t="shared" si="174"/>
        <v>1.4002290023774178E-2</v>
      </c>
    </row>
    <row r="1883" spans="1:41" x14ac:dyDescent="0.15">
      <c r="A1883" s="10">
        <v>44368</v>
      </c>
      <c r="B1883" s="9">
        <v>172.69799800000001</v>
      </c>
      <c r="C1883">
        <v>65542000</v>
      </c>
      <c r="D1883" s="107">
        <f t="shared" si="171"/>
        <v>1.4904660330804731E-2</v>
      </c>
      <c r="H1883" s="90">
        <v>44642</v>
      </c>
      <c r="I1883" s="54">
        <v>127.650002</v>
      </c>
      <c r="J1883" s="54">
        <v>1861200</v>
      </c>
      <c r="K1883" s="107">
        <f t="shared" si="175"/>
        <v>-5.1547214233494509E-2</v>
      </c>
      <c r="W1883" s="90">
        <v>44004</v>
      </c>
      <c r="X1883" s="54">
        <v>24.5</v>
      </c>
      <c r="Y1883" s="54">
        <v>943110</v>
      </c>
      <c r="Z1883" s="107">
        <f t="shared" si="172"/>
        <v>-4.0816326530612734E-3</v>
      </c>
      <c r="AE1883" s="90">
        <v>44004</v>
      </c>
      <c r="AF1883" s="54">
        <v>46.344250000000002</v>
      </c>
      <c r="AG1883" s="54">
        <v>9223500</v>
      </c>
      <c r="AH1883" s="107">
        <f t="shared" si="173"/>
        <v>1.3018745583324831E-2</v>
      </c>
      <c r="AL1883" s="10">
        <v>44368</v>
      </c>
      <c r="AM1883">
        <v>4224.7900390000004</v>
      </c>
      <c r="AN1883">
        <v>4128950000</v>
      </c>
      <c r="AO1883" s="107">
        <f t="shared" si="174"/>
        <v>5.1244918209292223E-3</v>
      </c>
    </row>
    <row r="1884" spans="1:41" x14ac:dyDescent="0.15">
      <c r="A1884" s="10">
        <v>44369</v>
      </c>
      <c r="B1884" s="9">
        <v>175.27200300000001</v>
      </c>
      <c r="C1884">
        <v>66902000</v>
      </c>
      <c r="D1884" s="107">
        <f t="shared" si="171"/>
        <v>-4.6219018789905864E-4</v>
      </c>
      <c r="H1884" s="90">
        <v>44643</v>
      </c>
      <c r="I1884" s="54">
        <v>121.07</v>
      </c>
      <c r="J1884" s="54">
        <v>1451800</v>
      </c>
      <c r="K1884" s="107">
        <f t="shared" si="175"/>
        <v>2.4779301230692941E-3</v>
      </c>
      <c r="W1884" s="90">
        <v>44005</v>
      </c>
      <c r="X1884" s="54">
        <v>24.4</v>
      </c>
      <c r="Y1884" s="54">
        <v>669780</v>
      </c>
      <c r="Z1884" s="107">
        <f t="shared" si="172"/>
        <v>-5.7377049180327822E-2</v>
      </c>
      <c r="AE1884" s="90">
        <v>44005</v>
      </c>
      <c r="AF1884" s="54">
        <v>46.947594000000002</v>
      </c>
      <c r="AG1884" s="54">
        <v>12289300</v>
      </c>
      <c r="AH1884" s="107">
        <f t="shared" si="173"/>
        <v>-2.0682827750448718E-2</v>
      </c>
      <c r="AL1884" s="10">
        <v>44369</v>
      </c>
      <c r="AM1884">
        <v>4246.4399409999996</v>
      </c>
      <c r="AN1884">
        <v>3828390000</v>
      </c>
      <c r="AO1884" s="107">
        <f t="shared" si="174"/>
        <v>-1.0832831887211958E-3</v>
      </c>
    </row>
    <row r="1885" spans="1:41" x14ac:dyDescent="0.15">
      <c r="A1885" s="10">
        <v>44370</v>
      </c>
      <c r="B1885" s="9">
        <v>175.19099399999999</v>
      </c>
      <c r="C1885">
        <v>56266000</v>
      </c>
      <c r="D1885" s="107">
        <f t="shared" si="171"/>
        <v>-1.5622943494458363E-2</v>
      </c>
      <c r="H1885" s="90">
        <v>44644</v>
      </c>
      <c r="I1885" s="54">
        <v>121.370003</v>
      </c>
      <c r="J1885" s="54">
        <v>953200</v>
      </c>
      <c r="K1885" s="107">
        <f t="shared" si="175"/>
        <v>-5.4296810061049361E-2</v>
      </c>
      <c r="W1885" s="90">
        <v>44006</v>
      </c>
      <c r="X1885" s="54">
        <v>23</v>
      </c>
      <c r="Y1885" s="54">
        <v>670290</v>
      </c>
      <c r="Z1885" s="107">
        <f t="shared" si="172"/>
        <v>3.4782565217391204E-2</v>
      </c>
      <c r="AE1885" s="90">
        <v>44006</v>
      </c>
      <c r="AF1885" s="54">
        <v>45.976585</v>
      </c>
      <c r="AG1885" s="54">
        <v>13009000</v>
      </c>
      <c r="AH1885" s="107">
        <f t="shared" si="173"/>
        <v>1.2917749328272166E-2</v>
      </c>
      <c r="AL1885" s="10">
        <v>44370</v>
      </c>
      <c r="AM1885">
        <v>4241.8398440000001</v>
      </c>
      <c r="AN1885">
        <v>3730350000</v>
      </c>
      <c r="AO1885" s="107">
        <f t="shared" si="174"/>
        <v>5.8112495772011385E-3</v>
      </c>
    </row>
    <row r="1886" spans="1:41" x14ac:dyDescent="0.15">
      <c r="A1886" s="10">
        <v>44371</v>
      </c>
      <c r="B1886" s="9">
        <v>172.45399499999999</v>
      </c>
      <c r="C1886">
        <v>76640000</v>
      </c>
      <c r="D1886" s="107">
        <f t="shared" si="171"/>
        <v>-1.3806563309826325E-2</v>
      </c>
      <c r="H1886" s="90">
        <v>44645</v>
      </c>
      <c r="I1886" s="54">
        <v>114.779999</v>
      </c>
      <c r="J1886" s="54">
        <v>1534500</v>
      </c>
      <c r="K1886" s="107">
        <f t="shared" si="175"/>
        <v>4.4171450114753874E-2</v>
      </c>
      <c r="W1886" s="90">
        <v>44007</v>
      </c>
      <c r="X1886" s="54">
        <v>23.799999</v>
      </c>
      <c r="Y1886" s="54">
        <v>402760</v>
      </c>
      <c r="Z1886" s="107">
        <f t="shared" si="172"/>
        <v>-0.11764702174987485</v>
      </c>
      <c r="AE1886" s="90">
        <v>44007</v>
      </c>
      <c r="AF1886" s="54">
        <v>46.570498999999998</v>
      </c>
      <c r="AG1886" s="54">
        <v>10268700</v>
      </c>
      <c r="AH1886" s="107">
        <f t="shared" si="173"/>
        <v>3.0161927189141791E-2</v>
      </c>
      <c r="AL1886" s="10">
        <v>44371</v>
      </c>
      <c r="AM1886">
        <v>4266.4902339999999</v>
      </c>
      <c r="AN1886">
        <v>3816660000</v>
      </c>
      <c r="AO1886" s="107">
        <f t="shared" si="174"/>
        <v>3.330597334258556E-3</v>
      </c>
    </row>
    <row r="1887" spans="1:41" x14ac:dyDescent="0.15">
      <c r="A1887" s="10">
        <v>44372</v>
      </c>
      <c r="B1887" s="9">
        <v>170.07299800000001</v>
      </c>
      <c r="C1887">
        <v>78820000</v>
      </c>
      <c r="D1887" s="107">
        <f t="shared" si="171"/>
        <v>1.2474090684283512E-2</v>
      </c>
      <c r="H1887" s="90">
        <v>44648</v>
      </c>
      <c r="I1887" s="54">
        <v>119.849998</v>
      </c>
      <c r="J1887" s="54">
        <v>1271600</v>
      </c>
      <c r="K1887" s="107">
        <f t="shared" si="175"/>
        <v>8.0684239978043193E-2</v>
      </c>
      <c r="W1887" s="90">
        <v>44008</v>
      </c>
      <c r="X1887" s="54">
        <v>21</v>
      </c>
      <c r="Y1887" s="54">
        <v>1174450</v>
      </c>
      <c r="Z1887" s="107">
        <f t="shared" si="172"/>
        <v>7.6190476190476364E-2</v>
      </c>
      <c r="AE1887" s="90">
        <v>44008</v>
      </c>
      <c r="AF1887" s="54">
        <v>47.975155000000001</v>
      </c>
      <c r="AG1887" s="54">
        <v>17762400</v>
      </c>
      <c r="AH1887" s="107">
        <f t="shared" si="173"/>
        <v>8.2530843308374902E-3</v>
      </c>
      <c r="AL1887" s="10">
        <v>44372</v>
      </c>
      <c r="AM1887">
        <v>4280.7001950000003</v>
      </c>
      <c r="AN1887">
        <v>7341450000</v>
      </c>
      <c r="AO1887" s="107">
        <f t="shared" si="174"/>
        <v>2.3149642695310391E-3</v>
      </c>
    </row>
    <row r="1888" spans="1:41" x14ac:dyDescent="0.15">
      <c r="A1888" s="10">
        <v>44375</v>
      </c>
      <c r="B1888" s="9">
        <v>172.19450399999999</v>
      </c>
      <c r="C1888">
        <v>44856000</v>
      </c>
      <c r="D1888" s="107">
        <f t="shared" si="171"/>
        <v>1.2340347401562646E-3</v>
      </c>
      <c r="H1888" s="90">
        <v>44649</v>
      </c>
      <c r="I1888" s="54">
        <v>129.520004</v>
      </c>
      <c r="J1888" s="54">
        <v>1907600</v>
      </c>
      <c r="K1888" s="107">
        <f t="shared" si="175"/>
        <v>-6.2152584553657131E-2</v>
      </c>
      <c r="W1888" s="90">
        <v>44011</v>
      </c>
      <c r="X1888" s="54">
        <v>22.6</v>
      </c>
      <c r="Y1888" s="54">
        <v>564140</v>
      </c>
      <c r="Z1888" s="107">
        <f t="shared" si="172"/>
        <v>3.9823008849557473E-2</v>
      </c>
      <c r="AE1888" s="90">
        <v>44011</v>
      </c>
      <c r="AF1888" s="54">
        <v>48.371098000000003</v>
      </c>
      <c r="AG1888" s="54">
        <v>8933900</v>
      </c>
      <c r="AH1888" s="107">
        <f t="shared" si="173"/>
        <v>2.2217874814419059E-2</v>
      </c>
      <c r="AL1888" s="10">
        <v>44375</v>
      </c>
      <c r="AM1888">
        <v>4290.6098629999997</v>
      </c>
      <c r="AN1888">
        <v>4147890000</v>
      </c>
      <c r="AO1888" s="107">
        <f t="shared" si="174"/>
        <v>2.7733633166260319E-4</v>
      </c>
    </row>
    <row r="1889" spans="1:41" x14ac:dyDescent="0.15">
      <c r="A1889" s="10">
        <v>44376</v>
      </c>
      <c r="B1889" s="9">
        <v>172.40699799999999</v>
      </c>
      <c r="C1889">
        <v>41968000</v>
      </c>
      <c r="D1889" s="107">
        <f t="shared" si="171"/>
        <v>-2.3143028103765895E-3</v>
      </c>
      <c r="H1889" s="90">
        <v>44650</v>
      </c>
      <c r="I1889" s="54">
        <v>121.470001</v>
      </c>
      <c r="J1889" s="54">
        <v>3373800</v>
      </c>
      <c r="K1889" s="107">
        <f t="shared" si="175"/>
        <v>-8.8005284531116446E-2</v>
      </c>
      <c r="W1889" s="90">
        <v>44012</v>
      </c>
      <c r="X1889" s="54">
        <v>23.5</v>
      </c>
      <c r="Y1889" s="54">
        <v>2959470</v>
      </c>
      <c r="Z1889" s="107">
        <f t="shared" si="172"/>
        <v>-3.5744680851063859E-2</v>
      </c>
      <c r="AE1889" s="90">
        <v>44012</v>
      </c>
      <c r="AF1889" s="54">
        <v>49.445801000000003</v>
      </c>
      <c r="AG1889" s="54">
        <v>10559900</v>
      </c>
      <c r="AH1889" s="107">
        <f t="shared" si="173"/>
        <v>9.723393903559252E-3</v>
      </c>
      <c r="AL1889" s="10">
        <v>44376</v>
      </c>
      <c r="AM1889">
        <v>4291.7998049999997</v>
      </c>
      <c r="AN1889">
        <v>3707150000</v>
      </c>
      <c r="AO1889" s="107">
        <f t="shared" si="174"/>
        <v>1.3281595738365848E-3</v>
      </c>
    </row>
    <row r="1890" spans="1:41" x14ac:dyDescent="0.15">
      <c r="A1890" s="10">
        <v>44377</v>
      </c>
      <c r="B1890" s="9">
        <v>172.00799599999999</v>
      </c>
      <c r="C1890">
        <v>48080000</v>
      </c>
      <c r="D1890" s="107">
        <f t="shared" si="171"/>
        <v>-2.0900016764336948E-3</v>
      </c>
      <c r="H1890" s="90">
        <v>44651</v>
      </c>
      <c r="I1890" s="54">
        <v>110.779999</v>
      </c>
      <c r="J1890" s="54">
        <v>2213900</v>
      </c>
      <c r="K1890" s="107">
        <f t="shared" si="175"/>
        <v>2.9788951343101555E-3</v>
      </c>
      <c r="W1890" s="90">
        <v>44013</v>
      </c>
      <c r="X1890" s="54">
        <v>22.66</v>
      </c>
      <c r="Y1890" s="54">
        <v>1055500</v>
      </c>
      <c r="Z1890" s="107">
        <f t="shared" si="172"/>
        <v>-3.3980626654898538E-2</v>
      </c>
      <c r="AE1890" s="90">
        <v>44013</v>
      </c>
      <c r="AF1890" s="54">
        <v>49.926582000000003</v>
      </c>
      <c r="AG1890" s="54">
        <v>12879800</v>
      </c>
      <c r="AH1890" s="107">
        <f t="shared" si="173"/>
        <v>2.6435236443784538E-2</v>
      </c>
      <c r="AL1890" s="10">
        <v>44377</v>
      </c>
      <c r="AM1890">
        <v>4297.5</v>
      </c>
      <c r="AN1890">
        <v>4266040000</v>
      </c>
      <c r="AO1890" s="107">
        <f t="shared" si="174"/>
        <v>5.2216267597440247E-3</v>
      </c>
    </row>
    <row r="1891" spans="1:41" x14ac:dyDescent="0.15">
      <c r="A1891" s="10">
        <v>44378</v>
      </c>
      <c r="B1891" s="9">
        <v>171.64849899999999</v>
      </c>
      <c r="C1891">
        <v>40742000</v>
      </c>
      <c r="D1891" s="107">
        <f t="shared" si="171"/>
        <v>2.2723746625946228E-2</v>
      </c>
      <c r="H1891" s="90">
        <v>44652</v>
      </c>
      <c r="I1891" s="54">
        <v>111.110001</v>
      </c>
      <c r="J1891" s="54">
        <v>2102200</v>
      </c>
      <c r="K1891" s="107">
        <f t="shared" si="175"/>
        <v>5.0130491853744186E-2</v>
      </c>
      <c r="W1891" s="90">
        <v>44014</v>
      </c>
      <c r="X1891" s="54">
        <v>21.889999</v>
      </c>
      <c r="Y1891" s="54">
        <v>2908000</v>
      </c>
      <c r="Z1891" s="107">
        <f t="shared" si="172"/>
        <v>-3.0150709463257597E-2</v>
      </c>
      <c r="AE1891" s="90">
        <v>44014</v>
      </c>
      <c r="AF1891" s="54">
        <v>51.246403000000001</v>
      </c>
      <c r="AG1891" s="54">
        <v>8468400</v>
      </c>
      <c r="AH1891" s="107">
        <f t="shared" si="173"/>
        <v>3.3296483267323262E-2</v>
      </c>
      <c r="AL1891" s="10">
        <v>44378</v>
      </c>
      <c r="AM1891">
        <v>4319.9399409999996</v>
      </c>
      <c r="AN1891">
        <v>3788230000</v>
      </c>
      <c r="AO1891" s="107">
        <f t="shared" si="174"/>
        <v>7.5000818165311678E-3</v>
      </c>
    </row>
    <row r="1892" spans="1:41" x14ac:dyDescent="0.15">
      <c r="A1892" s="10">
        <v>44379</v>
      </c>
      <c r="B1892" s="9">
        <v>175.54899599999999</v>
      </c>
      <c r="C1892">
        <v>63388000</v>
      </c>
      <c r="D1892" s="107">
        <f t="shared" si="171"/>
        <v>4.6927109739778983E-2</v>
      </c>
      <c r="H1892" s="90">
        <v>44655</v>
      </c>
      <c r="I1892" s="54">
        <v>116.68</v>
      </c>
      <c r="J1892" s="54">
        <v>1938700</v>
      </c>
      <c r="K1892" s="107">
        <f t="shared" si="175"/>
        <v>-1.7569446348988715E-2</v>
      </c>
      <c r="W1892" s="90">
        <v>44018</v>
      </c>
      <c r="X1892" s="54">
        <v>21.23</v>
      </c>
      <c r="Y1892" s="54">
        <v>2559300</v>
      </c>
      <c r="Z1892" s="107">
        <f t="shared" si="172"/>
        <v>-2.3080546396608614E-2</v>
      </c>
      <c r="AE1892" s="90">
        <v>44018</v>
      </c>
      <c r="AF1892" s="54">
        <v>52.952728</v>
      </c>
      <c r="AG1892" s="54">
        <v>9889300</v>
      </c>
      <c r="AH1892" s="107">
        <f t="shared" si="173"/>
        <v>1.4776632471135365E-2</v>
      </c>
      <c r="AL1892" s="10">
        <v>44379</v>
      </c>
      <c r="AM1892">
        <v>4352.3398440000001</v>
      </c>
      <c r="AN1892">
        <v>3225840000</v>
      </c>
      <c r="AO1892" s="107">
        <f t="shared" si="174"/>
        <v>-2.0218561315084038E-3</v>
      </c>
    </row>
    <row r="1893" spans="1:41" x14ac:dyDescent="0.15">
      <c r="A1893" s="10">
        <v>44383</v>
      </c>
      <c r="B1893" s="9">
        <v>183.787003</v>
      </c>
      <c r="C1893">
        <v>134896000</v>
      </c>
      <c r="D1893" s="107">
        <f t="shared" si="171"/>
        <v>5.6695630430405597E-3</v>
      </c>
      <c r="H1893" s="90">
        <v>44656</v>
      </c>
      <c r="I1893" s="54">
        <v>114.629997</v>
      </c>
      <c r="J1893" s="54">
        <v>1281000</v>
      </c>
      <c r="K1893" s="107">
        <f t="shared" si="175"/>
        <v>-6.6998169772263028E-2</v>
      </c>
      <c r="W1893" s="90">
        <v>44019</v>
      </c>
      <c r="X1893" s="54">
        <v>20.74</v>
      </c>
      <c r="Y1893" s="54">
        <v>2224000</v>
      </c>
      <c r="Z1893" s="107">
        <f t="shared" si="172"/>
        <v>6.4127290260366454E-2</v>
      </c>
      <c r="AE1893" s="90">
        <v>44019</v>
      </c>
      <c r="AF1893" s="54">
        <v>53.735191</v>
      </c>
      <c r="AG1893" s="54">
        <v>10641800</v>
      </c>
      <c r="AH1893" s="107">
        <f t="shared" si="173"/>
        <v>2.2280780578224801E-2</v>
      </c>
      <c r="AL1893" s="10">
        <v>44383</v>
      </c>
      <c r="AM1893">
        <v>4343.5400390000004</v>
      </c>
      <c r="AN1893">
        <v>4309570000</v>
      </c>
      <c r="AO1893" s="107">
        <f t="shared" si="174"/>
        <v>3.3589753677873979E-3</v>
      </c>
    </row>
    <row r="1894" spans="1:41" x14ac:dyDescent="0.15">
      <c r="A1894" s="10">
        <v>44384</v>
      </c>
      <c r="B1894" s="9">
        <v>184.82899499999999</v>
      </c>
      <c r="C1894">
        <v>106562000</v>
      </c>
      <c r="D1894" s="107">
        <f t="shared" si="171"/>
        <v>9.4222283684439745E-3</v>
      </c>
      <c r="H1894" s="90">
        <v>44657</v>
      </c>
      <c r="I1894" s="54">
        <v>106.949997</v>
      </c>
      <c r="J1894" s="54">
        <v>2321400</v>
      </c>
      <c r="K1894" s="107">
        <f t="shared" si="175"/>
        <v>4.665736456261893E-2</v>
      </c>
      <c r="W1894" s="90">
        <v>44020</v>
      </c>
      <c r="X1894" s="54">
        <v>22.07</v>
      </c>
      <c r="Y1894" s="54">
        <v>1110500</v>
      </c>
      <c r="Z1894" s="107">
        <f t="shared" si="172"/>
        <v>-9.3339374716810086E-2</v>
      </c>
      <c r="AE1894" s="90">
        <v>44020</v>
      </c>
      <c r="AF1894" s="54">
        <v>54.932453000000002</v>
      </c>
      <c r="AG1894" s="54">
        <v>11127200</v>
      </c>
      <c r="AH1894" s="107">
        <f t="shared" si="173"/>
        <v>1.6303440882204923E-2</v>
      </c>
      <c r="AL1894" s="10">
        <v>44384</v>
      </c>
      <c r="AM1894">
        <v>4358.1298829999996</v>
      </c>
      <c r="AN1894">
        <v>4037380000</v>
      </c>
      <c r="AO1894" s="107">
        <f t="shared" si="174"/>
        <v>-8.5610250271651589E-3</v>
      </c>
    </row>
    <row r="1895" spans="1:41" x14ac:dyDescent="0.15">
      <c r="A1895" s="10">
        <v>44385</v>
      </c>
      <c r="B1895" s="9">
        <v>186.57049599999999</v>
      </c>
      <c r="C1895">
        <v>103612000</v>
      </c>
      <c r="D1895" s="107">
        <f t="shared" si="171"/>
        <v>-3.2347075927803282E-3</v>
      </c>
      <c r="H1895" s="90">
        <v>44658</v>
      </c>
      <c r="I1895" s="54">
        <v>111.94000200000001</v>
      </c>
      <c r="J1895" s="54">
        <v>2987400</v>
      </c>
      <c r="K1895" s="107">
        <f t="shared" si="175"/>
        <v>1.3399499492594558E-3</v>
      </c>
      <c r="W1895" s="90">
        <v>44021</v>
      </c>
      <c r="X1895" s="54">
        <v>20.010000000000002</v>
      </c>
      <c r="Y1895" s="54">
        <v>1499800</v>
      </c>
      <c r="Z1895" s="107">
        <f t="shared" si="172"/>
        <v>-6.9964517741131216E-3</v>
      </c>
      <c r="AE1895" s="90">
        <v>44021</v>
      </c>
      <c r="AF1895" s="54">
        <v>55.828040999999999</v>
      </c>
      <c r="AG1895" s="54">
        <v>15414600</v>
      </c>
      <c r="AH1895" s="107">
        <f t="shared" si="173"/>
        <v>8.4414568657353861E-4</v>
      </c>
      <c r="AL1895" s="10">
        <v>44385</v>
      </c>
      <c r="AM1895">
        <v>4320.8198240000002</v>
      </c>
      <c r="AN1895">
        <v>4347500000</v>
      </c>
      <c r="AO1895" s="107">
        <f t="shared" si="174"/>
        <v>1.1277947932317955E-2</v>
      </c>
    </row>
    <row r="1896" spans="1:41" x14ac:dyDescent="0.15">
      <c r="A1896" s="10">
        <v>44386</v>
      </c>
      <c r="B1896" s="9">
        <v>185.966995</v>
      </c>
      <c r="C1896">
        <v>74964000</v>
      </c>
      <c r="D1896" s="107">
        <f t="shared" si="171"/>
        <v>-2.1234950857818014E-4</v>
      </c>
      <c r="H1896" s="90">
        <v>44659</v>
      </c>
      <c r="I1896" s="54">
        <v>112.089996</v>
      </c>
      <c r="J1896" s="54">
        <v>2394800</v>
      </c>
      <c r="K1896" s="107">
        <f t="shared" si="175"/>
        <v>1.4898796142342574E-2</v>
      </c>
      <c r="W1896" s="90">
        <v>44022</v>
      </c>
      <c r="X1896" s="54">
        <v>19.870000999999998</v>
      </c>
      <c r="Y1896" s="54">
        <v>618100</v>
      </c>
      <c r="Z1896" s="107">
        <f t="shared" si="172"/>
        <v>9.0587816276406219E-3</v>
      </c>
      <c r="AE1896" s="90">
        <v>44022</v>
      </c>
      <c r="AF1896" s="54">
        <v>55.875168000000002</v>
      </c>
      <c r="AG1896" s="54">
        <v>11750700</v>
      </c>
      <c r="AH1896" s="107">
        <f t="shared" si="173"/>
        <v>-1.636569575951885E-2</v>
      </c>
      <c r="AL1896" s="10">
        <v>44386</v>
      </c>
      <c r="AM1896">
        <v>4369.5498049999997</v>
      </c>
      <c r="AN1896">
        <v>3531120000</v>
      </c>
      <c r="AO1896" s="107">
        <f t="shared" si="174"/>
        <v>3.4511743023832864E-3</v>
      </c>
    </row>
    <row r="1897" spans="1:41" x14ac:dyDescent="0.15">
      <c r="A1897" s="10">
        <v>44389</v>
      </c>
      <c r="B1897" s="9">
        <v>185.927505</v>
      </c>
      <c r="C1897">
        <v>51432000</v>
      </c>
      <c r="D1897" s="107">
        <f t="shared" si="171"/>
        <v>-1.1076946361432638E-2</v>
      </c>
      <c r="H1897" s="90">
        <v>44662</v>
      </c>
      <c r="I1897" s="54">
        <v>113.760002</v>
      </c>
      <c r="J1897" s="54">
        <v>2043700</v>
      </c>
      <c r="K1897" s="107">
        <f t="shared" si="175"/>
        <v>-5.4588597844785536E-2</v>
      </c>
      <c r="W1897" s="90">
        <v>44025</v>
      </c>
      <c r="X1897" s="54">
        <v>20.049999</v>
      </c>
      <c r="Y1897" s="54">
        <v>842100</v>
      </c>
      <c r="Z1897" s="107">
        <f t="shared" si="172"/>
        <v>3.1920300843905292E-2</v>
      </c>
      <c r="AE1897" s="90">
        <v>44025</v>
      </c>
      <c r="AF1897" s="54">
        <v>54.960732</v>
      </c>
      <c r="AG1897" s="54">
        <v>13128100</v>
      </c>
      <c r="AH1897" s="107">
        <f t="shared" si="173"/>
        <v>1.3378952085281615E-2</v>
      </c>
      <c r="AL1897" s="10">
        <v>44389</v>
      </c>
      <c r="AM1897">
        <v>4384.6298829999996</v>
      </c>
      <c r="AN1897">
        <v>3384460000</v>
      </c>
      <c r="AO1897" s="107">
        <f t="shared" si="174"/>
        <v>-3.5168126869239424E-3</v>
      </c>
    </row>
    <row r="1898" spans="1:41" x14ac:dyDescent="0.15">
      <c r="A1898" s="10">
        <v>44390</v>
      </c>
      <c r="B1898" s="9">
        <v>183.86799600000001</v>
      </c>
      <c r="C1898">
        <v>76918000</v>
      </c>
      <c r="D1898" s="107">
        <f t="shared" si="171"/>
        <v>1.1747775833701457E-3</v>
      </c>
      <c r="H1898" s="90">
        <v>44663</v>
      </c>
      <c r="I1898" s="54">
        <v>107.550003</v>
      </c>
      <c r="J1898" s="54">
        <v>3021600</v>
      </c>
      <c r="K1898" s="107">
        <f t="shared" si="175"/>
        <v>8.786607844167138E-2</v>
      </c>
      <c r="W1898" s="90">
        <v>44026</v>
      </c>
      <c r="X1898" s="54">
        <v>20.690000999999999</v>
      </c>
      <c r="Y1898" s="54">
        <v>546000</v>
      </c>
      <c r="Z1898" s="107">
        <f t="shared" si="172"/>
        <v>7.5882016632092153E-2</v>
      </c>
      <c r="AE1898" s="90">
        <v>44026</v>
      </c>
      <c r="AF1898" s="54">
        <v>55.696049000000002</v>
      </c>
      <c r="AG1898" s="54">
        <v>10054000</v>
      </c>
      <c r="AH1898" s="107">
        <f t="shared" si="173"/>
        <v>-1.1679015148812422E-2</v>
      </c>
      <c r="AL1898" s="10">
        <v>44390</v>
      </c>
      <c r="AM1898">
        <v>4369.2099609999996</v>
      </c>
      <c r="AN1898">
        <v>3695430000</v>
      </c>
      <c r="AO1898" s="107">
        <f t="shared" si="174"/>
        <v>1.1649346324467125E-3</v>
      </c>
    </row>
    <row r="1899" spans="1:41" x14ac:dyDescent="0.15">
      <c r="A1899" s="10">
        <v>44391</v>
      </c>
      <c r="B1899" s="9">
        <v>184.084</v>
      </c>
      <c r="C1899">
        <v>65932000</v>
      </c>
      <c r="D1899" s="107">
        <f t="shared" si="171"/>
        <v>-1.3711142739184279E-2</v>
      </c>
      <c r="H1899" s="90">
        <v>44664</v>
      </c>
      <c r="I1899" s="54">
        <v>117</v>
      </c>
      <c r="J1899" s="54">
        <v>5465100</v>
      </c>
      <c r="K1899" s="107">
        <f t="shared" si="175"/>
        <v>-7.4957239316239321E-2</v>
      </c>
      <c r="W1899" s="90">
        <v>44027</v>
      </c>
      <c r="X1899" s="54">
        <v>22.26</v>
      </c>
      <c r="Y1899" s="54">
        <v>802200</v>
      </c>
      <c r="Z1899" s="107">
        <f t="shared" si="172"/>
        <v>3.2345013477088846E-2</v>
      </c>
      <c r="AE1899" s="90">
        <v>44027</v>
      </c>
      <c r="AF1899" s="54">
        <v>55.045574000000002</v>
      </c>
      <c r="AG1899" s="54">
        <v>10724800</v>
      </c>
      <c r="AH1899" s="107">
        <f t="shared" si="173"/>
        <v>4.4527830702609794E-3</v>
      </c>
      <c r="AL1899" s="10">
        <v>44391</v>
      </c>
      <c r="AM1899">
        <v>4374.2998049999997</v>
      </c>
      <c r="AN1899">
        <v>4006370000</v>
      </c>
      <c r="AO1899" s="107">
        <f t="shared" si="174"/>
        <v>-3.2622409610993941E-3</v>
      </c>
    </row>
    <row r="1900" spans="1:41" x14ac:dyDescent="0.15">
      <c r="A1900" s="10">
        <v>44392</v>
      </c>
      <c r="B1900" s="9">
        <v>181.55999800000001</v>
      </c>
      <c r="C1900">
        <v>63706000</v>
      </c>
      <c r="D1900" s="107">
        <f t="shared" si="171"/>
        <v>-1.585423568907518E-2</v>
      </c>
      <c r="H1900" s="90">
        <v>44665</v>
      </c>
      <c r="I1900" s="54">
        <v>108.230003</v>
      </c>
      <c r="J1900" s="54">
        <v>2872600</v>
      </c>
      <c r="K1900" s="107">
        <f t="shared" si="175"/>
        <v>-5.7562624293745923E-2</v>
      </c>
      <c r="W1900" s="90">
        <v>44028</v>
      </c>
      <c r="X1900" s="54">
        <v>22.98</v>
      </c>
      <c r="Y1900" s="54">
        <v>634700</v>
      </c>
      <c r="Z1900" s="107">
        <f t="shared" si="172"/>
        <v>2.3498694516971286E-2</v>
      </c>
      <c r="AE1900" s="90">
        <v>44028</v>
      </c>
      <c r="AF1900" s="54">
        <v>55.290680000000002</v>
      </c>
      <c r="AG1900" s="54">
        <v>7231200</v>
      </c>
      <c r="AH1900" s="107">
        <f t="shared" si="173"/>
        <v>-8.8662139803671325E-3</v>
      </c>
      <c r="AL1900" s="10">
        <v>44392</v>
      </c>
      <c r="AM1900">
        <v>4360.0297849999997</v>
      </c>
      <c r="AN1900">
        <v>3905230000</v>
      </c>
      <c r="AO1900" s="107">
        <f t="shared" si="174"/>
        <v>-7.5388542328500563E-3</v>
      </c>
    </row>
    <row r="1901" spans="1:41" x14ac:dyDescent="0.15">
      <c r="A1901" s="10">
        <v>44393</v>
      </c>
      <c r="B1901" s="9">
        <v>178.68150299999999</v>
      </c>
      <c r="C1901">
        <v>80874000</v>
      </c>
      <c r="D1901" s="107">
        <f t="shared" si="171"/>
        <v>-6.7270309451111787E-3</v>
      </c>
      <c r="H1901" s="90">
        <v>44669</v>
      </c>
      <c r="I1901" s="54">
        <v>102</v>
      </c>
      <c r="J1901" s="54">
        <v>3258900</v>
      </c>
      <c r="K1901" s="107">
        <f t="shared" si="175"/>
        <v>4.5098019607843209E-2</v>
      </c>
      <c r="W1901" s="90">
        <v>44029</v>
      </c>
      <c r="X1901" s="54">
        <v>23.52</v>
      </c>
      <c r="Y1901" s="54">
        <v>774500</v>
      </c>
      <c r="Z1901" s="107">
        <f t="shared" si="172"/>
        <v>-2.0833290816326566E-2</v>
      </c>
      <c r="AE1901" s="90">
        <v>44029</v>
      </c>
      <c r="AF1901" s="54">
        <v>54.800460999999999</v>
      </c>
      <c r="AG1901" s="54">
        <v>6629600</v>
      </c>
      <c r="AH1901" s="107">
        <f t="shared" si="173"/>
        <v>5.849111378825933E-3</v>
      </c>
      <c r="AL1901" s="10">
        <v>44393</v>
      </c>
      <c r="AM1901">
        <v>4327.1601559999999</v>
      </c>
      <c r="AN1901">
        <v>3985700000</v>
      </c>
      <c r="AO1901" s="107">
        <f t="shared" si="174"/>
        <v>-1.5869512457213575E-2</v>
      </c>
    </row>
    <row r="1902" spans="1:41" x14ac:dyDescent="0.15">
      <c r="A1902" s="10">
        <v>44396</v>
      </c>
      <c r="B1902" s="9">
        <v>177.47950700000001</v>
      </c>
      <c r="C1902">
        <v>75692000</v>
      </c>
      <c r="D1902" s="107">
        <f t="shared" si="171"/>
        <v>6.6486154933933506E-3</v>
      </c>
      <c r="H1902" s="90">
        <v>44670</v>
      </c>
      <c r="I1902" s="54">
        <v>106.599998</v>
      </c>
      <c r="J1902" s="54">
        <v>2005300</v>
      </c>
      <c r="K1902" s="107">
        <f t="shared" si="175"/>
        <v>-8.9212027940188121E-2</v>
      </c>
      <c r="W1902" s="90">
        <v>44032</v>
      </c>
      <c r="X1902" s="54">
        <v>23.030000999999999</v>
      </c>
      <c r="Y1902" s="54">
        <v>492700</v>
      </c>
      <c r="Z1902" s="107">
        <f t="shared" si="172"/>
        <v>9.5527134367037192E-3</v>
      </c>
      <c r="AE1902" s="90">
        <v>44032</v>
      </c>
      <c r="AF1902" s="54">
        <v>55.120995000000001</v>
      </c>
      <c r="AG1902" s="54">
        <v>6417100</v>
      </c>
      <c r="AH1902" s="107">
        <f t="shared" si="173"/>
        <v>-3.2153265738399717E-2</v>
      </c>
      <c r="AL1902" s="10">
        <v>44396</v>
      </c>
      <c r="AM1902">
        <v>4258.4902339999999</v>
      </c>
      <c r="AN1902">
        <v>5157660000</v>
      </c>
      <c r="AO1902" s="107">
        <f t="shared" si="174"/>
        <v>1.5162609622647816E-2</v>
      </c>
    </row>
    <row r="1903" spans="1:41" x14ac:dyDescent="0.15">
      <c r="A1903" s="10">
        <v>44397</v>
      </c>
      <c r="B1903" s="9">
        <v>178.65950000000001</v>
      </c>
      <c r="C1903">
        <v>65114000</v>
      </c>
      <c r="D1903" s="107">
        <f t="shared" si="171"/>
        <v>3.3611142984280029E-3</v>
      </c>
      <c r="H1903" s="90">
        <v>44671</v>
      </c>
      <c r="I1903" s="54">
        <v>97.089995999999999</v>
      </c>
      <c r="J1903" s="54">
        <v>3133000</v>
      </c>
      <c r="K1903" s="107">
        <f t="shared" si="175"/>
        <v>-4.5009735091553593E-2</v>
      </c>
      <c r="W1903" s="90">
        <v>44033</v>
      </c>
      <c r="X1903" s="54">
        <v>23.25</v>
      </c>
      <c r="Y1903" s="54">
        <v>619900</v>
      </c>
      <c r="Z1903" s="107">
        <f t="shared" si="172"/>
        <v>3.4408602150537426E-3</v>
      </c>
      <c r="AE1903" s="90">
        <v>44033</v>
      </c>
      <c r="AF1903" s="54">
        <v>53.348675</v>
      </c>
      <c r="AG1903" s="54">
        <v>18072000</v>
      </c>
      <c r="AH1903" s="107">
        <f t="shared" si="173"/>
        <v>-4.4177292125812118E-3</v>
      </c>
      <c r="AL1903" s="10">
        <v>44397</v>
      </c>
      <c r="AM1903">
        <v>4323.0600590000004</v>
      </c>
      <c r="AN1903">
        <v>4438270000</v>
      </c>
      <c r="AO1903" s="107">
        <f t="shared" si="174"/>
        <v>8.2418198021152467E-3</v>
      </c>
    </row>
    <row r="1904" spans="1:41" x14ac:dyDescent="0.15">
      <c r="A1904" s="10">
        <v>44398</v>
      </c>
      <c r="B1904" s="9">
        <v>179.259995</v>
      </c>
      <c r="C1904">
        <v>46380000</v>
      </c>
      <c r="D1904" s="107">
        <f t="shared" si="171"/>
        <v>1.4735635800949165E-2</v>
      </c>
      <c r="H1904" s="90">
        <v>44672</v>
      </c>
      <c r="I1904" s="54">
        <v>92.720000999999996</v>
      </c>
      <c r="J1904" s="54">
        <v>3157800</v>
      </c>
      <c r="K1904" s="107">
        <f t="shared" si="175"/>
        <v>-8.0780823114960931E-2</v>
      </c>
      <c r="W1904" s="90">
        <v>44034</v>
      </c>
      <c r="X1904" s="54">
        <v>23.33</v>
      </c>
      <c r="Y1904" s="54">
        <v>463000</v>
      </c>
      <c r="Z1904" s="107">
        <f t="shared" si="172"/>
        <v>2.4432061723103304E-2</v>
      </c>
      <c r="AE1904" s="90">
        <v>44034</v>
      </c>
      <c r="AF1904" s="54">
        <v>53.112994999999998</v>
      </c>
      <c r="AG1904" s="54">
        <v>9139800</v>
      </c>
      <c r="AH1904" s="107">
        <f t="shared" si="173"/>
        <v>-2.1121855395275668E-2</v>
      </c>
      <c r="AL1904" s="10">
        <v>44398</v>
      </c>
      <c r="AM1904">
        <v>4358.6899409999996</v>
      </c>
      <c r="AN1904">
        <v>3810280000</v>
      </c>
      <c r="AO1904" s="107">
        <f t="shared" si="174"/>
        <v>2.0166699441768188E-3</v>
      </c>
    </row>
    <row r="1905" spans="1:41" x14ac:dyDescent="0.15">
      <c r="A1905" s="10">
        <v>44399</v>
      </c>
      <c r="B1905" s="9">
        <v>181.90150499999999</v>
      </c>
      <c r="C1905">
        <v>65308000</v>
      </c>
      <c r="D1905" s="107">
        <f t="shared" si="171"/>
        <v>5.1153837347306386E-3</v>
      </c>
      <c r="H1905" s="90">
        <v>44673</v>
      </c>
      <c r="I1905" s="54">
        <v>85.230002999999996</v>
      </c>
      <c r="J1905" s="54">
        <v>5240700</v>
      </c>
      <c r="K1905" s="107">
        <f t="shared" si="175"/>
        <v>-1.525287990427493E-2</v>
      </c>
      <c r="W1905" s="90">
        <v>44035</v>
      </c>
      <c r="X1905" s="54">
        <v>23.9</v>
      </c>
      <c r="Y1905" s="54">
        <v>533200</v>
      </c>
      <c r="Z1905" s="107">
        <f t="shared" si="172"/>
        <v>-4.8535564853556479E-2</v>
      </c>
      <c r="AE1905" s="90">
        <v>44035</v>
      </c>
      <c r="AF1905" s="54">
        <v>51.991149999999998</v>
      </c>
      <c r="AG1905" s="54">
        <v>9819200</v>
      </c>
      <c r="AH1905" s="107">
        <f t="shared" si="173"/>
        <v>-5.4384255781991797E-4</v>
      </c>
      <c r="AL1905" s="10">
        <v>44399</v>
      </c>
      <c r="AM1905">
        <v>4367.4799800000001</v>
      </c>
      <c r="AN1905">
        <v>3358300000</v>
      </c>
      <c r="AO1905" s="107">
        <f t="shared" si="174"/>
        <v>1.0145452114928899E-2</v>
      </c>
    </row>
    <row r="1906" spans="1:41" x14ac:dyDescent="0.15">
      <c r="A1906" s="10">
        <v>44400</v>
      </c>
      <c r="B1906" s="9">
        <v>182.83200099999999</v>
      </c>
      <c r="C1906">
        <v>48726000</v>
      </c>
      <c r="D1906" s="107">
        <f t="shared" si="171"/>
        <v>1.1808632997458712E-2</v>
      </c>
      <c r="H1906" s="90">
        <v>44676</v>
      </c>
      <c r="I1906" s="54">
        <v>83.93</v>
      </c>
      <c r="J1906" s="54">
        <v>3482400</v>
      </c>
      <c r="K1906" s="107">
        <f t="shared" si="175"/>
        <v>-5.5879923745978832E-2</v>
      </c>
      <c r="W1906" s="90">
        <v>44036</v>
      </c>
      <c r="X1906" s="54">
        <v>22.74</v>
      </c>
      <c r="Y1906" s="54">
        <v>400200</v>
      </c>
      <c r="Z1906" s="107">
        <f t="shared" si="172"/>
        <v>-2.682502198768677E-2</v>
      </c>
      <c r="AE1906" s="90">
        <v>44036</v>
      </c>
      <c r="AF1906" s="54">
        <v>51.962874999999997</v>
      </c>
      <c r="AG1906" s="54">
        <v>6509600</v>
      </c>
      <c r="AH1906" s="107">
        <f t="shared" si="173"/>
        <v>3.8280022034962613E-2</v>
      </c>
      <c r="AL1906" s="10">
        <v>44400</v>
      </c>
      <c r="AM1906">
        <v>4411.7900390000004</v>
      </c>
      <c r="AN1906">
        <v>4540070000</v>
      </c>
      <c r="AO1906" s="107">
        <f t="shared" si="174"/>
        <v>2.3821999476614231E-3</v>
      </c>
    </row>
    <row r="1907" spans="1:41" x14ac:dyDescent="0.15">
      <c r="A1907" s="10">
        <v>44403</v>
      </c>
      <c r="B1907" s="9">
        <v>184.99099699999999</v>
      </c>
      <c r="C1907">
        <v>58002000</v>
      </c>
      <c r="D1907" s="107">
        <f t="shared" si="171"/>
        <v>-1.9846873953547006E-2</v>
      </c>
      <c r="H1907" s="90">
        <v>44677</v>
      </c>
      <c r="I1907" s="54">
        <v>79.239998</v>
      </c>
      <c r="J1907" s="54">
        <v>3519500</v>
      </c>
      <c r="K1907" s="107">
        <f t="shared" si="175"/>
        <v>-3.7354859600072121E-2</v>
      </c>
      <c r="W1907" s="90">
        <v>44039</v>
      </c>
      <c r="X1907" s="54">
        <v>22.129999000000002</v>
      </c>
      <c r="Y1907" s="54">
        <v>540700</v>
      </c>
      <c r="Z1907" s="107">
        <f t="shared" si="172"/>
        <v>0</v>
      </c>
      <c r="AE1907" s="90">
        <v>44039</v>
      </c>
      <c r="AF1907" s="54">
        <v>53.952015000000003</v>
      </c>
      <c r="AG1907" s="54">
        <v>7820700</v>
      </c>
      <c r="AH1907" s="107">
        <f t="shared" si="173"/>
        <v>-1.5376515594459295E-2</v>
      </c>
      <c r="AL1907" s="10">
        <v>44403</v>
      </c>
      <c r="AM1907">
        <v>4422.2998049999997</v>
      </c>
      <c r="AN1907">
        <v>4275630000</v>
      </c>
      <c r="AO1907" s="107">
        <f t="shared" si="174"/>
        <v>-4.7124448632899218E-3</v>
      </c>
    </row>
    <row r="1908" spans="1:41" x14ac:dyDescent="0.15">
      <c r="A1908" s="10">
        <v>44404</v>
      </c>
      <c r="B1908" s="9">
        <v>181.31950399999999</v>
      </c>
      <c r="C1908">
        <v>82638000</v>
      </c>
      <c r="D1908" s="107">
        <f t="shared" si="171"/>
        <v>1.0837333859021747E-3</v>
      </c>
      <c r="H1908" s="90">
        <v>44678</v>
      </c>
      <c r="I1908" s="54">
        <v>76.279999000000004</v>
      </c>
      <c r="J1908" s="54">
        <v>3488700</v>
      </c>
      <c r="K1908" s="107">
        <f t="shared" si="175"/>
        <v>9.3209230377677477E-2</v>
      </c>
      <c r="W1908" s="90">
        <v>44040</v>
      </c>
      <c r="X1908" s="54">
        <v>22.129999000000002</v>
      </c>
      <c r="Y1908" s="54">
        <v>371200</v>
      </c>
      <c r="Z1908" s="107">
        <f t="shared" si="172"/>
        <v>3.1632174949487446E-3</v>
      </c>
      <c r="AE1908" s="90">
        <v>44040</v>
      </c>
      <c r="AF1908" s="54">
        <v>53.122421000000003</v>
      </c>
      <c r="AG1908" s="54">
        <v>11066800</v>
      </c>
      <c r="AH1908" s="107">
        <f t="shared" si="173"/>
        <v>-3.2298207945003266E-2</v>
      </c>
      <c r="AL1908" s="10">
        <v>44404</v>
      </c>
      <c r="AM1908">
        <v>4401.4599609999996</v>
      </c>
      <c r="AN1908">
        <v>4241950000</v>
      </c>
      <c r="AO1908" s="107">
        <f t="shared" si="174"/>
        <v>-1.8626183295167298E-4</v>
      </c>
    </row>
    <row r="1909" spans="1:41" x14ac:dyDescent="0.15">
      <c r="A1909" s="10">
        <v>44405</v>
      </c>
      <c r="B1909" s="9">
        <v>181.516006</v>
      </c>
      <c r="C1909">
        <v>59988000</v>
      </c>
      <c r="D1909" s="107">
        <f t="shared" si="171"/>
        <v>-8.373939210628123E-3</v>
      </c>
      <c r="H1909" s="90">
        <v>44679</v>
      </c>
      <c r="I1909" s="54">
        <v>83.389999000000003</v>
      </c>
      <c r="J1909" s="54">
        <v>4231900</v>
      </c>
      <c r="K1909" s="107">
        <f t="shared" si="175"/>
        <v>-7.7347368717440523E-2</v>
      </c>
      <c r="W1909" s="90">
        <v>44041</v>
      </c>
      <c r="X1909" s="54">
        <v>22.200001</v>
      </c>
      <c r="Y1909" s="54">
        <v>427500</v>
      </c>
      <c r="Z1909" s="107">
        <f t="shared" si="172"/>
        <v>-5.8559006371216027E-3</v>
      </c>
      <c r="AE1909" s="90">
        <v>44041</v>
      </c>
      <c r="AF1909" s="54">
        <v>51.406661999999997</v>
      </c>
      <c r="AG1909" s="54">
        <v>14250500</v>
      </c>
      <c r="AH1909" s="107">
        <f t="shared" si="173"/>
        <v>3.4844316481783544E-3</v>
      </c>
      <c r="AL1909" s="10">
        <v>44405</v>
      </c>
      <c r="AM1909">
        <v>4400.6401370000003</v>
      </c>
      <c r="AN1909">
        <v>4215290000</v>
      </c>
      <c r="AO1909" s="107">
        <f t="shared" si="174"/>
        <v>4.2061528377137503E-3</v>
      </c>
    </row>
    <row r="1910" spans="1:41" x14ac:dyDescent="0.15">
      <c r="A1910" s="10">
        <v>44406</v>
      </c>
      <c r="B1910" s="9">
        <v>179.996002</v>
      </c>
      <c r="C1910">
        <v>110400000</v>
      </c>
      <c r="D1910" s="107">
        <f t="shared" si="171"/>
        <v>-7.5648908024079309E-2</v>
      </c>
      <c r="H1910" s="90">
        <v>44680</v>
      </c>
      <c r="I1910" s="54">
        <v>76.940002000000007</v>
      </c>
      <c r="J1910" s="54">
        <v>4581100</v>
      </c>
      <c r="K1910" s="107">
        <f t="shared" si="175"/>
        <v>0.13582007705172661</v>
      </c>
      <c r="W1910" s="90">
        <v>44042</v>
      </c>
      <c r="X1910" s="54">
        <v>22.07</v>
      </c>
      <c r="Y1910" s="54">
        <v>440700</v>
      </c>
      <c r="Z1910" s="107">
        <f t="shared" si="172"/>
        <v>0</v>
      </c>
      <c r="AE1910" s="90">
        <v>44042</v>
      </c>
      <c r="AF1910" s="54">
        <v>51.585785000000001</v>
      </c>
      <c r="AG1910" s="54">
        <v>8018300</v>
      </c>
      <c r="AH1910" s="107">
        <f t="shared" si="173"/>
        <v>1.0233827012616104E-2</v>
      </c>
      <c r="AL1910" s="10">
        <v>44406</v>
      </c>
      <c r="AM1910">
        <v>4419.1499020000001</v>
      </c>
      <c r="AN1910">
        <v>4044600000</v>
      </c>
      <c r="AO1910" s="107">
        <f t="shared" si="174"/>
        <v>-5.4060478892530295E-3</v>
      </c>
    </row>
    <row r="1911" spans="1:41" x14ac:dyDescent="0.15">
      <c r="A1911" s="10">
        <v>44407</v>
      </c>
      <c r="B1911" s="9">
        <v>166.379501</v>
      </c>
      <c r="C1911">
        <v>199312000</v>
      </c>
      <c r="D1911" s="107">
        <f t="shared" si="171"/>
        <v>1.1690382458833248E-3</v>
      </c>
      <c r="H1911" s="90">
        <v>44683</v>
      </c>
      <c r="I1911" s="54">
        <v>87.389999000000003</v>
      </c>
      <c r="J1911" s="54">
        <v>4651700</v>
      </c>
      <c r="K1911" s="107">
        <f t="shared" si="175"/>
        <v>2.8149662754888061E-2</v>
      </c>
      <c r="W1911" s="90">
        <v>44043</v>
      </c>
      <c r="X1911" s="54">
        <v>22.07</v>
      </c>
      <c r="Y1911" s="54">
        <v>716600</v>
      </c>
      <c r="Z1911" s="107">
        <f t="shared" si="172"/>
        <v>-3.5795151789759894E-2</v>
      </c>
      <c r="AE1911" s="90">
        <v>44043</v>
      </c>
      <c r="AF1911" s="54">
        <v>52.113705000000003</v>
      </c>
      <c r="AG1911" s="54">
        <v>8945500</v>
      </c>
      <c r="AH1911" s="107">
        <f t="shared" si="173"/>
        <v>2.3335857621330058E-2</v>
      </c>
      <c r="AL1911" s="10">
        <v>44407</v>
      </c>
      <c r="AM1911">
        <v>4395.2597660000001</v>
      </c>
      <c r="AN1911">
        <v>3956740000</v>
      </c>
      <c r="AO1911" s="107">
        <f t="shared" si="174"/>
        <v>-1.8428057569328526E-3</v>
      </c>
    </row>
    <row r="1912" spans="1:41" x14ac:dyDescent="0.15">
      <c r="A1912" s="10">
        <v>44410</v>
      </c>
      <c r="B1912" s="9">
        <v>166.574005</v>
      </c>
      <c r="C1912">
        <v>67078000</v>
      </c>
      <c r="D1912" s="107">
        <f t="shared" si="171"/>
        <v>1.0433746850236236E-2</v>
      </c>
      <c r="H1912" s="90">
        <v>44684</v>
      </c>
      <c r="I1912" s="54">
        <v>89.849997999999999</v>
      </c>
      <c r="J1912" s="54">
        <v>2962200</v>
      </c>
      <c r="K1912" s="107">
        <f t="shared" si="175"/>
        <v>1.0128035840357041E-2</v>
      </c>
      <c r="W1912" s="90">
        <v>44046</v>
      </c>
      <c r="X1912" s="54">
        <v>21.280000999999999</v>
      </c>
      <c r="Y1912" s="54">
        <v>706600</v>
      </c>
      <c r="Z1912" s="107">
        <f t="shared" si="172"/>
        <v>-1.738726422052328E-2</v>
      </c>
      <c r="AE1912" s="90">
        <v>44046</v>
      </c>
      <c r="AF1912" s="54">
        <v>53.329822999999998</v>
      </c>
      <c r="AG1912" s="54">
        <v>8830300</v>
      </c>
      <c r="AH1912" s="107">
        <f t="shared" si="173"/>
        <v>-4.2426167437307205E-3</v>
      </c>
      <c r="AL1912" s="10">
        <v>44410</v>
      </c>
      <c r="AM1912">
        <v>4387.1601559999999</v>
      </c>
      <c r="AN1912">
        <v>3724090000</v>
      </c>
      <c r="AO1912" s="107">
        <f t="shared" si="174"/>
        <v>8.2034265265606976E-3</v>
      </c>
    </row>
    <row r="1913" spans="1:41" x14ac:dyDescent="0.15">
      <c r="A1913" s="10">
        <v>44411</v>
      </c>
      <c r="B1913" s="9">
        <v>168.31199599999999</v>
      </c>
      <c r="C1913">
        <v>83146000</v>
      </c>
      <c r="D1913" s="107">
        <f t="shared" si="171"/>
        <v>-3.4222397315042397E-3</v>
      </c>
      <c r="H1913" s="90">
        <v>44685</v>
      </c>
      <c r="I1913" s="54">
        <v>90.760002</v>
      </c>
      <c r="J1913" s="54">
        <v>5113300</v>
      </c>
      <c r="K1913" s="107">
        <f t="shared" si="175"/>
        <v>-0.25683125260398298</v>
      </c>
      <c r="W1913" s="90">
        <v>44047</v>
      </c>
      <c r="X1913" s="54">
        <v>20.91</v>
      </c>
      <c r="Y1913" s="54">
        <v>905900</v>
      </c>
      <c r="Z1913" s="107">
        <f t="shared" si="172"/>
        <v>-2.9650836920133927E-2</v>
      </c>
      <c r="AE1913" s="90">
        <v>44047</v>
      </c>
      <c r="AF1913" s="54">
        <v>53.103565000000003</v>
      </c>
      <c r="AG1913" s="54">
        <v>6120700</v>
      </c>
      <c r="AH1913" s="107">
        <f t="shared" si="173"/>
        <v>5.8582884218789655E-3</v>
      </c>
      <c r="AL1913" s="10">
        <v>44411</v>
      </c>
      <c r="AM1913">
        <v>4423.1499020000001</v>
      </c>
      <c r="AN1913">
        <v>3965190000</v>
      </c>
      <c r="AO1913" s="107">
        <f t="shared" si="174"/>
        <v>-4.6323878805769603E-3</v>
      </c>
    </row>
    <row r="1914" spans="1:41" x14ac:dyDescent="0.15">
      <c r="A1914" s="10">
        <v>44412</v>
      </c>
      <c r="B1914" s="9">
        <v>167.73599200000001</v>
      </c>
      <c r="C1914">
        <v>43678000</v>
      </c>
      <c r="D1914" s="107">
        <f t="shared" si="171"/>
        <v>6.3403685000413823E-3</v>
      </c>
      <c r="H1914" s="90">
        <v>44686</v>
      </c>
      <c r="I1914" s="54">
        <v>67.449996999999996</v>
      </c>
      <c r="J1914" s="54">
        <v>13634300</v>
      </c>
      <c r="K1914" s="107">
        <f t="shared" si="175"/>
        <v>-1.8977006033076504E-2</v>
      </c>
      <c r="W1914" s="90">
        <v>44048</v>
      </c>
      <c r="X1914" s="54">
        <v>20.290001</v>
      </c>
      <c r="Y1914" s="54">
        <v>1944900</v>
      </c>
      <c r="Z1914" s="107">
        <f t="shared" si="172"/>
        <v>-7.8363722111201461E-2</v>
      </c>
      <c r="AE1914" s="90">
        <v>44048</v>
      </c>
      <c r="AF1914" s="54">
        <v>53.414661000000002</v>
      </c>
      <c r="AG1914" s="54">
        <v>6973500</v>
      </c>
      <c r="AH1914" s="107">
        <f t="shared" si="173"/>
        <v>-2.7885490090445386E-2</v>
      </c>
      <c r="AL1914" s="10">
        <v>44412</v>
      </c>
      <c r="AM1914">
        <v>4402.6601559999999</v>
      </c>
      <c r="AN1914">
        <v>4260760000</v>
      </c>
      <c r="AO1914" s="107">
        <f t="shared" si="174"/>
        <v>6.0054469486969797E-3</v>
      </c>
    </row>
    <row r="1915" spans="1:41" x14ac:dyDescent="0.15">
      <c r="A1915" s="10">
        <v>44413</v>
      </c>
      <c r="B1915" s="9">
        <v>168.79949999999999</v>
      </c>
      <c r="C1915">
        <v>48670000</v>
      </c>
      <c r="D1915" s="107">
        <f t="shared" si="171"/>
        <v>-9.1973376698389897E-3</v>
      </c>
      <c r="H1915" s="90">
        <v>44687</v>
      </c>
      <c r="I1915" s="54">
        <v>66.169998000000007</v>
      </c>
      <c r="J1915" s="54">
        <v>8927600</v>
      </c>
      <c r="K1915" s="107">
        <f t="shared" si="175"/>
        <v>-5.7730090909176246E-2</v>
      </c>
      <c r="W1915" s="90">
        <v>44049</v>
      </c>
      <c r="X1915" s="54">
        <v>18.700001</v>
      </c>
      <c r="Y1915" s="54">
        <v>1167500</v>
      </c>
      <c r="Z1915" s="107">
        <f t="shared" si="172"/>
        <v>1.4973207755443418E-2</v>
      </c>
      <c r="AE1915" s="90">
        <v>44049</v>
      </c>
      <c r="AF1915" s="54">
        <v>51.925167000000002</v>
      </c>
      <c r="AG1915" s="54">
        <v>8657100</v>
      </c>
      <c r="AH1915" s="107">
        <f t="shared" si="173"/>
        <v>2.3601464777185388E-3</v>
      </c>
      <c r="AL1915" s="10">
        <v>44413</v>
      </c>
      <c r="AM1915">
        <v>4429.1000979999999</v>
      </c>
      <c r="AN1915">
        <v>3769410000</v>
      </c>
      <c r="AO1915" s="107">
        <f t="shared" si="174"/>
        <v>1.6752662698571452E-3</v>
      </c>
    </row>
    <row r="1916" spans="1:41" x14ac:dyDescent="0.15">
      <c r="A1916" s="10">
        <v>44414</v>
      </c>
      <c r="B1916" s="9">
        <v>167.246994</v>
      </c>
      <c r="C1916">
        <v>52752000</v>
      </c>
      <c r="D1916" s="107">
        <f t="shared" si="171"/>
        <v>-9.1773248851345635E-4</v>
      </c>
      <c r="H1916" s="90">
        <v>44690</v>
      </c>
      <c r="I1916" s="54">
        <v>62.349997999999999</v>
      </c>
      <c r="J1916" s="54">
        <v>4915700</v>
      </c>
      <c r="K1916" s="107">
        <f t="shared" si="175"/>
        <v>-6.2068935431240924E-2</v>
      </c>
      <c r="W1916" s="90">
        <v>44050</v>
      </c>
      <c r="X1916" s="54">
        <v>18.98</v>
      </c>
      <c r="Y1916" s="54">
        <v>539800</v>
      </c>
      <c r="Z1916" s="107">
        <f t="shared" si="172"/>
        <v>-1.6859852476290849E-2</v>
      </c>
      <c r="AE1916" s="90">
        <v>44050</v>
      </c>
      <c r="AF1916" s="54">
        <v>52.047718000000003</v>
      </c>
      <c r="AG1916" s="54">
        <v>6369300</v>
      </c>
      <c r="AH1916" s="107">
        <f t="shared" si="173"/>
        <v>-1.5214595959807564E-2</v>
      </c>
      <c r="AL1916" s="10">
        <v>44414</v>
      </c>
      <c r="AM1916">
        <v>4436.5200199999999</v>
      </c>
      <c r="AN1916">
        <v>3451870000</v>
      </c>
      <c r="AO1916" s="107">
        <f t="shared" si="174"/>
        <v>-9.3990830227341782E-4</v>
      </c>
    </row>
    <row r="1917" spans="1:41" x14ac:dyDescent="0.15">
      <c r="A1917" s="10">
        <v>44417</v>
      </c>
      <c r="B1917" s="9">
        <v>167.09350599999999</v>
      </c>
      <c r="C1917">
        <v>42964000</v>
      </c>
      <c r="D1917" s="107">
        <f t="shared" si="171"/>
        <v>-6.3408149446573248E-3</v>
      </c>
      <c r="H1917" s="90">
        <v>44691</v>
      </c>
      <c r="I1917" s="54">
        <v>58.48</v>
      </c>
      <c r="J1917" s="54">
        <v>6218000</v>
      </c>
      <c r="K1917" s="107">
        <f t="shared" si="175"/>
        <v>-0.10037617989056091</v>
      </c>
      <c r="W1917" s="90">
        <v>44053</v>
      </c>
      <c r="X1917" s="54">
        <v>18.66</v>
      </c>
      <c r="Y1917" s="54">
        <v>734600</v>
      </c>
      <c r="Z1917" s="107">
        <f t="shared" si="172"/>
        <v>3.3762111468381484E-2</v>
      </c>
      <c r="AE1917" s="90">
        <v>44053</v>
      </c>
      <c r="AF1917" s="54">
        <v>51.255833000000003</v>
      </c>
      <c r="AG1917" s="54">
        <v>6268400</v>
      </c>
      <c r="AH1917" s="107">
        <f t="shared" si="173"/>
        <v>-1.4714617944070474E-3</v>
      </c>
      <c r="AL1917" s="10">
        <v>44417</v>
      </c>
      <c r="AM1917">
        <v>4432.3500979999999</v>
      </c>
      <c r="AN1917">
        <v>3449280000</v>
      </c>
      <c r="AO1917" s="107">
        <f t="shared" si="174"/>
        <v>9.9267925653823141E-4</v>
      </c>
    </row>
    <row r="1918" spans="1:41" x14ac:dyDescent="0.15">
      <c r="A1918" s="10">
        <v>44418</v>
      </c>
      <c r="B1918" s="9">
        <v>166.033997</v>
      </c>
      <c r="C1918">
        <v>48252000</v>
      </c>
      <c r="D1918" s="107">
        <f t="shared" si="171"/>
        <v>-8.6036476011596141E-3</v>
      </c>
      <c r="H1918" s="90">
        <v>44692</v>
      </c>
      <c r="I1918" s="54">
        <v>52.610000999999997</v>
      </c>
      <c r="J1918" s="54">
        <v>5419500</v>
      </c>
      <c r="K1918" s="107">
        <f t="shared" si="175"/>
        <v>5.9874490403450276E-2</v>
      </c>
      <c r="W1918" s="90">
        <v>44054</v>
      </c>
      <c r="X1918" s="54">
        <v>19.290001</v>
      </c>
      <c r="Y1918" s="54">
        <v>591600</v>
      </c>
      <c r="Z1918" s="107">
        <f t="shared" si="172"/>
        <v>8.294452654512563E-3</v>
      </c>
      <c r="AE1918" s="90">
        <v>44054</v>
      </c>
      <c r="AF1918" s="54">
        <v>51.180411999999997</v>
      </c>
      <c r="AG1918" s="54">
        <v>9325500</v>
      </c>
      <c r="AH1918" s="107">
        <f t="shared" si="173"/>
        <v>2.2103612608667556E-2</v>
      </c>
      <c r="AL1918" s="10">
        <v>44418</v>
      </c>
      <c r="AM1918">
        <v>4436.75</v>
      </c>
      <c r="AN1918">
        <v>3886610000</v>
      </c>
      <c r="AO1918" s="107">
        <f t="shared" si="174"/>
        <v>1.2757437313348774E-3</v>
      </c>
    </row>
    <row r="1919" spans="1:41" x14ac:dyDescent="0.15">
      <c r="A1919" s="10">
        <v>44419</v>
      </c>
      <c r="B1919" s="9">
        <v>164.60549900000001</v>
      </c>
      <c r="C1919">
        <v>58944000</v>
      </c>
      <c r="D1919" s="107">
        <f t="shared" si="171"/>
        <v>3.4598115096993176E-3</v>
      </c>
      <c r="H1919" s="90">
        <v>44693</v>
      </c>
      <c r="I1919" s="54">
        <v>55.759998000000003</v>
      </c>
      <c r="J1919" s="54">
        <v>8837100</v>
      </c>
      <c r="K1919" s="107">
        <f t="shared" si="175"/>
        <v>2.8156457250948952E-2</v>
      </c>
      <c r="W1919" s="90">
        <v>44055</v>
      </c>
      <c r="X1919" s="54">
        <v>19.450001</v>
      </c>
      <c r="Y1919" s="54">
        <v>514200</v>
      </c>
      <c r="Z1919" s="107">
        <f t="shared" si="172"/>
        <v>4.1645190660915654E-2</v>
      </c>
      <c r="AE1919" s="90">
        <v>44055</v>
      </c>
      <c r="AF1919" s="54">
        <v>52.311684</v>
      </c>
      <c r="AG1919" s="54">
        <v>6976200</v>
      </c>
      <c r="AH1919" s="107">
        <f t="shared" si="173"/>
        <v>1.4236723864595957E-2</v>
      </c>
      <c r="AL1919" s="10">
        <v>44419</v>
      </c>
      <c r="AM1919">
        <v>4442.4101559999999</v>
      </c>
      <c r="AN1919">
        <v>3532560000</v>
      </c>
      <c r="AO1919" s="107">
        <f t="shared" si="174"/>
        <v>4.1463803100489915E-3</v>
      </c>
    </row>
    <row r="1920" spans="1:41" x14ac:dyDescent="0.15">
      <c r="A1920" s="10">
        <v>44420</v>
      </c>
      <c r="B1920" s="9">
        <v>165.175003</v>
      </c>
      <c r="C1920">
        <v>46282000</v>
      </c>
      <c r="D1920" s="107">
        <f t="shared" si="171"/>
        <v>-2.8848251330136909E-3</v>
      </c>
      <c r="H1920" s="90">
        <v>44694</v>
      </c>
      <c r="I1920" s="54">
        <v>57.330002</v>
      </c>
      <c r="J1920" s="54">
        <v>6668100</v>
      </c>
      <c r="K1920" s="107">
        <f t="shared" si="175"/>
        <v>-0.11372755577437443</v>
      </c>
      <c r="W1920" s="90">
        <v>44056</v>
      </c>
      <c r="X1920" s="54">
        <v>20.260000000000002</v>
      </c>
      <c r="Y1920" s="54">
        <v>818300</v>
      </c>
      <c r="Z1920" s="107">
        <f t="shared" si="172"/>
        <v>4.0473840078973256E-2</v>
      </c>
      <c r="AE1920" s="90">
        <v>44056</v>
      </c>
      <c r="AF1920" s="54">
        <v>53.056431000000003</v>
      </c>
      <c r="AG1920" s="54">
        <v>8205900</v>
      </c>
      <c r="AH1920" s="107">
        <f t="shared" si="173"/>
        <v>1.7758450431748507E-4</v>
      </c>
      <c r="AL1920" s="10">
        <v>44420</v>
      </c>
      <c r="AM1920">
        <v>4460.830078</v>
      </c>
      <c r="AN1920">
        <v>3375310000</v>
      </c>
      <c r="AO1920" s="107">
        <f t="shared" si="174"/>
        <v>1.6073066838750982E-3</v>
      </c>
    </row>
    <row r="1921" spans="1:41" x14ac:dyDescent="0.15">
      <c r="A1921" s="10">
        <v>44421</v>
      </c>
      <c r="B1921" s="9">
        <v>164.69850199999999</v>
      </c>
      <c r="C1921">
        <v>41134000</v>
      </c>
      <c r="D1921" s="107">
        <f t="shared" si="171"/>
        <v>1.5239422153334736E-3</v>
      </c>
      <c r="H1921" s="90">
        <v>44697</v>
      </c>
      <c r="I1921" s="54">
        <v>50.810001</v>
      </c>
      <c r="J1921" s="54">
        <v>4758500</v>
      </c>
      <c r="K1921" s="107">
        <f t="shared" si="175"/>
        <v>8.5809819212560035E-2</v>
      </c>
      <c r="W1921" s="90">
        <v>44057</v>
      </c>
      <c r="X1921" s="54">
        <v>21.08</v>
      </c>
      <c r="Y1921" s="54">
        <v>440000</v>
      </c>
      <c r="Z1921" s="107">
        <f t="shared" si="172"/>
        <v>3.3206831119545477E-3</v>
      </c>
      <c r="AE1921" s="90">
        <v>44057</v>
      </c>
      <c r="AF1921" s="54">
        <v>53.065852999999997</v>
      </c>
      <c r="AG1921" s="54">
        <v>6253200</v>
      </c>
      <c r="AH1921" s="107">
        <f t="shared" si="173"/>
        <v>1.8831073911127039E-2</v>
      </c>
      <c r="AL1921" s="10">
        <v>44421</v>
      </c>
      <c r="AM1921">
        <v>4468</v>
      </c>
      <c r="AN1921">
        <v>3016470000</v>
      </c>
      <c r="AO1921" s="107">
        <f t="shared" si="174"/>
        <v>2.6208507162039929E-3</v>
      </c>
    </row>
    <row r="1922" spans="1:41" x14ac:dyDescent="0.15">
      <c r="A1922" s="10">
        <v>44424</v>
      </c>
      <c r="B1922" s="9">
        <v>164.94949299999999</v>
      </c>
      <c r="C1922">
        <v>66394000</v>
      </c>
      <c r="D1922" s="107">
        <f t="shared" si="171"/>
        <v>-1.7287024944053653E-2</v>
      </c>
      <c r="H1922" s="90">
        <v>44698</v>
      </c>
      <c r="I1922" s="54">
        <v>55.169998</v>
      </c>
      <c r="J1922" s="54">
        <v>5805500</v>
      </c>
      <c r="K1922" s="107">
        <f t="shared" si="175"/>
        <v>-0.13721225801023229</v>
      </c>
      <c r="W1922" s="90">
        <v>44060</v>
      </c>
      <c r="X1922" s="54">
        <v>21.15</v>
      </c>
      <c r="Y1922" s="54">
        <v>1595500</v>
      </c>
      <c r="Z1922" s="107">
        <f t="shared" si="172"/>
        <v>-2.8368794326240065E-3</v>
      </c>
      <c r="AE1922" s="90">
        <v>44060</v>
      </c>
      <c r="AF1922" s="54">
        <v>54.06514</v>
      </c>
      <c r="AG1922" s="54">
        <v>5689900</v>
      </c>
      <c r="AH1922" s="107">
        <f t="shared" si="173"/>
        <v>-5.5796766641128537E-3</v>
      </c>
      <c r="AL1922" s="10">
        <v>44424</v>
      </c>
      <c r="AM1922">
        <v>4479.7099609999996</v>
      </c>
      <c r="AN1922">
        <v>3370640000</v>
      </c>
      <c r="AO1922" s="107">
        <f t="shared" si="174"/>
        <v>-7.0606988567043505E-3</v>
      </c>
    </row>
    <row r="1923" spans="1:41" x14ac:dyDescent="0.15">
      <c r="A1923" s="10">
        <v>44425</v>
      </c>
      <c r="B1923" s="9">
        <v>162.098007</v>
      </c>
      <c r="C1923">
        <v>67758000</v>
      </c>
      <c r="D1923" s="107">
        <f t="shared" ref="D1923:D1986" si="176">B1924/B1923-1</f>
        <v>-1.2566483929688288E-2</v>
      </c>
      <c r="H1923" s="90">
        <v>44699</v>
      </c>
      <c r="I1923" s="54">
        <v>47.599997999999999</v>
      </c>
      <c r="J1923" s="54">
        <v>5900000</v>
      </c>
      <c r="K1923" s="107">
        <f t="shared" si="175"/>
        <v>4.4537880022600174E-2</v>
      </c>
      <c r="W1923" s="90">
        <v>44061</v>
      </c>
      <c r="X1923" s="54">
        <v>21.09</v>
      </c>
      <c r="Y1923" s="54">
        <v>1437100</v>
      </c>
      <c r="Z1923" s="107">
        <f t="shared" si="172"/>
        <v>-8.5348506401138335E-3</v>
      </c>
      <c r="AE1923" s="90">
        <v>44061</v>
      </c>
      <c r="AF1923" s="54">
        <v>53.763474000000002</v>
      </c>
      <c r="AG1923" s="54">
        <v>4807100</v>
      </c>
      <c r="AH1923" s="107">
        <f t="shared" si="173"/>
        <v>1.1923411050409394E-2</v>
      </c>
      <c r="AL1923" s="10">
        <v>44425</v>
      </c>
      <c r="AM1923">
        <v>4448.080078</v>
      </c>
      <c r="AN1923">
        <v>3836960000</v>
      </c>
      <c r="AO1923" s="107">
        <f t="shared" si="174"/>
        <v>-1.074847061240336E-2</v>
      </c>
    </row>
    <row r="1924" spans="1:41" x14ac:dyDescent="0.15">
      <c r="A1924" s="10">
        <v>44426</v>
      </c>
      <c r="B1924" s="9">
        <v>160.06100499999999</v>
      </c>
      <c r="C1924">
        <v>56086000</v>
      </c>
      <c r="D1924" s="107">
        <f t="shared" si="176"/>
        <v>-4.207820636887738E-3</v>
      </c>
      <c r="H1924" s="90">
        <v>44700</v>
      </c>
      <c r="I1924" s="54">
        <v>49.720001000000003</v>
      </c>
      <c r="J1924" s="54">
        <v>4277800</v>
      </c>
      <c r="K1924" s="107">
        <f t="shared" si="175"/>
        <v>3.4191411218998047E-2</v>
      </c>
      <c r="W1924" s="90">
        <v>44062</v>
      </c>
      <c r="X1924" s="54">
        <v>20.91</v>
      </c>
      <c r="Y1924" s="54">
        <v>744500</v>
      </c>
      <c r="Z1924" s="107">
        <f t="shared" ref="Z1924:Z1987" si="177">X1925/X1924-1</f>
        <v>-2.3911525585843529E-3</v>
      </c>
      <c r="AE1924" s="90">
        <v>44062</v>
      </c>
      <c r="AF1924" s="54">
        <v>54.404518000000003</v>
      </c>
      <c r="AG1924" s="54">
        <v>7208600</v>
      </c>
      <c r="AH1924" s="107">
        <f t="shared" ref="AH1924:AH1987" si="178">AF1925/AF1924-1</f>
        <v>-8.6615968181180669E-4</v>
      </c>
      <c r="AL1924" s="10">
        <v>44426</v>
      </c>
      <c r="AM1924">
        <v>4400.2700199999999</v>
      </c>
      <c r="AN1924">
        <v>3755590000</v>
      </c>
      <c r="AO1924" s="107">
        <f t="shared" ref="AO1924:AO1987" si="179">AM1925/AM1924-1</f>
        <v>1.2566921972665401E-3</v>
      </c>
    </row>
    <row r="1925" spans="1:41" x14ac:dyDescent="0.15">
      <c r="A1925" s="10">
        <v>44427</v>
      </c>
      <c r="B1925" s="9">
        <v>159.387497</v>
      </c>
      <c r="C1925">
        <v>75658000</v>
      </c>
      <c r="D1925" s="107">
        <f t="shared" si="176"/>
        <v>3.8271571577537244E-3</v>
      </c>
      <c r="H1925" s="90">
        <v>44701</v>
      </c>
      <c r="I1925" s="54">
        <v>51.419998</v>
      </c>
      <c r="J1925" s="54">
        <v>4029000</v>
      </c>
      <c r="K1925" s="107">
        <f t="shared" ref="K1925:K1988" si="180">I1926/I1925-1</f>
        <v>-2.333716543512887E-2</v>
      </c>
      <c r="W1925" s="90">
        <v>44063</v>
      </c>
      <c r="X1925" s="54">
        <v>20.860001</v>
      </c>
      <c r="Y1925" s="54">
        <v>473400</v>
      </c>
      <c r="Z1925" s="107">
        <f t="shared" si="177"/>
        <v>-1.9175550375093442E-2</v>
      </c>
      <c r="AE1925" s="90">
        <v>44063</v>
      </c>
      <c r="AF1925" s="54">
        <v>54.357394999999997</v>
      </c>
      <c r="AG1925" s="54">
        <v>6458400</v>
      </c>
      <c r="AH1925" s="107">
        <f t="shared" si="178"/>
        <v>9.5383893948561838E-3</v>
      </c>
      <c r="AL1925" s="10">
        <v>44427</v>
      </c>
      <c r="AM1925">
        <v>4405.7998049999997</v>
      </c>
      <c r="AN1925">
        <v>4398410000</v>
      </c>
      <c r="AO1925" s="107">
        <f t="shared" si="179"/>
        <v>8.1415676126028735E-3</v>
      </c>
    </row>
    <row r="1926" spans="1:41" x14ac:dyDescent="0.15">
      <c r="A1926" s="10">
        <v>44428</v>
      </c>
      <c r="B1926" s="9">
        <v>159.99749800000001</v>
      </c>
      <c r="C1926">
        <v>67168000</v>
      </c>
      <c r="D1926" s="107">
        <f t="shared" si="176"/>
        <v>2.0600353388025905E-2</v>
      </c>
      <c r="H1926" s="90">
        <v>44704</v>
      </c>
      <c r="I1926" s="54">
        <v>50.220001000000003</v>
      </c>
      <c r="J1926" s="54">
        <v>3803100</v>
      </c>
      <c r="K1926" s="107">
        <f t="shared" si="180"/>
        <v>-9.3787393592445367E-2</v>
      </c>
      <c r="W1926" s="90">
        <v>44064</v>
      </c>
      <c r="X1926" s="54">
        <v>20.459999</v>
      </c>
      <c r="Y1926" s="54">
        <v>359200</v>
      </c>
      <c r="Z1926" s="107">
        <f t="shared" si="177"/>
        <v>4.2033286511890866E-2</v>
      </c>
      <c r="AE1926" s="90">
        <v>44064</v>
      </c>
      <c r="AF1926" s="54">
        <v>54.875877000000003</v>
      </c>
      <c r="AG1926" s="54">
        <v>6784200</v>
      </c>
      <c r="AH1926" s="107">
        <f t="shared" si="178"/>
        <v>9.7923173054710322E-3</v>
      </c>
      <c r="AL1926" s="10">
        <v>44428</v>
      </c>
      <c r="AM1926">
        <v>4441.669922</v>
      </c>
      <c r="AN1926">
        <v>3652610000</v>
      </c>
      <c r="AO1926" s="107">
        <f t="shared" si="179"/>
        <v>8.523790300687617E-3</v>
      </c>
    </row>
    <row r="1927" spans="1:41" x14ac:dyDescent="0.15">
      <c r="A1927" s="10">
        <v>44431</v>
      </c>
      <c r="B1927" s="9">
        <v>163.29350299999999</v>
      </c>
      <c r="C1927">
        <v>65362000</v>
      </c>
      <c r="D1927" s="107">
        <f t="shared" si="176"/>
        <v>1.2220314729852078E-2</v>
      </c>
      <c r="H1927" s="90">
        <v>44705</v>
      </c>
      <c r="I1927" s="54">
        <v>45.509998000000003</v>
      </c>
      <c r="J1927" s="54">
        <v>4087500</v>
      </c>
      <c r="K1927" s="107">
        <f t="shared" si="180"/>
        <v>0.10525161965509189</v>
      </c>
      <c r="W1927" s="90">
        <v>44067</v>
      </c>
      <c r="X1927" s="54">
        <v>21.32</v>
      </c>
      <c r="Y1927" s="54">
        <v>507900</v>
      </c>
      <c r="Z1927" s="107">
        <f t="shared" si="177"/>
        <v>1.7354643527204505E-2</v>
      </c>
      <c r="AE1927" s="90">
        <v>44067</v>
      </c>
      <c r="AF1927" s="54">
        <v>55.413238999999997</v>
      </c>
      <c r="AG1927" s="54">
        <v>6053100</v>
      </c>
      <c r="AH1927" s="107">
        <f t="shared" si="178"/>
        <v>-1.241918018905197E-2</v>
      </c>
      <c r="AL1927" s="10">
        <v>44431</v>
      </c>
      <c r="AM1927">
        <v>4479.5297849999997</v>
      </c>
      <c r="AN1927">
        <v>3576530000</v>
      </c>
      <c r="AO1927" s="107">
        <f t="shared" si="179"/>
        <v>1.4957362316099232E-3</v>
      </c>
    </row>
    <row r="1928" spans="1:41" x14ac:dyDescent="0.15">
      <c r="A1928" s="10">
        <v>44432</v>
      </c>
      <c r="B1928" s="9">
        <v>165.28900100000001</v>
      </c>
      <c r="C1928">
        <v>51036000</v>
      </c>
      <c r="D1928" s="107">
        <f t="shared" si="176"/>
        <v>-1.9965091325103712E-3</v>
      </c>
      <c r="H1928" s="90">
        <v>44706</v>
      </c>
      <c r="I1928" s="54">
        <v>50.299999</v>
      </c>
      <c r="J1928" s="54">
        <v>4634400</v>
      </c>
      <c r="K1928" s="107">
        <f t="shared" si="180"/>
        <v>0.11948314352849199</v>
      </c>
      <c r="W1928" s="90">
        <v>44068</v>
      </c>
      <c r="X1928" s="54">
        <v>21.690000999999999</v>
      </c>
      <c r="Y1928" s="54">
        <v>303500</v>
      </c>
      <c r="Z1928" s="107">
        <f t="shared" si="177"/>
        <v>5.5786027856798981E-2</v>
      </c>
      <c r="AE1928" s="90">
        <v>44068</v>
      </c>
      <c r="AF1928" s="54">
        <v>54.725051999999998</v>
      </c>
      <c r="AG1928" s="54">
        <v>4983200</v>
      </c>
      <c r="AH1928" s="107">
        <f t="shared" si="178"/>
        <v>9.130096395340237E-3</v>
      </c>
      <c r="AL1928" s="10">
        <v>44432</v>
      </c>
      <c r="AM1928">
        <v>4486.2299800000001</v>
      </c>
      <c r="AN1928">
        <v>3979220000</v>
      </c>
      <c r="AO1928" s="107">
        <f t="shared" si="179"/>
        <v>2.2201182383430051E-3</v>
      </c>
    </row>
    <row r="1929" spans="1:41" x14ac:dyDescent="0.15">
      <c r="A1929" s="10">
        <v>44433</v>
      </c>
      <c r="B1929" s="9">
        <v>164.959</v>
      </c>
      <c r="C1929">
        <v>33606000</v>
      </c>
      <c r="D1929" s="107">
        <f t="shared" si="176"/>
        <v>5.0982547178390902E-3</v>
      </c>
      <c r="H1929" s="90">
        <v>44707</v>
      </c>
      <c r="I1929" s="54">
        <v>56.310001</v>
      </c>
      <c r="J1929" s="54">
        <v>4574600</v>
      </c>
      <c r="K1929" s="107">
        <f t="shared" si="180"/>
        <v>4.8481618744776744E-2</v>
      </c>
      <c r="W1929" s="90">
        <v>44069</v>
      </c>
      <c r="X1929" s="54">
        <v>22.9</v>
      </c>
      <c r="Y1929" s="54">
        <v>388900</v>
      </c>
      <c r="Z1929" s="107">
        <f t="shared" si="177"/>
        <v>5.1091703056768578E-2</v>
      </c>
      <c r="AE1929" s="90">
        <v>44069</v>
      </c>
      <c r="AF1929" s="54">
        <v>55.224696999999999</v>
      </c>
      <c r="AG1929" s="54">
        <v>6498800</v>
      </c>
      <c r="AH1929" s="107">
        <f t="shared" si="178"/>
        <v>-3.8750416321885917E-2</v>
      </c>
      <c r="AL1929" s="10">
        <v>44433</v>
      </c>
      <c r="AM1929">
        <v>4496.1899409999996</v>
      </c>
      <c r="AN1929">
        <v>3444700000</v>
      </c>
      <c r="AO1929" s="107">
        <f t="shared" si="179"/>
        <v>-5.8249187297845229E-3</v>
      </c>
    </row>
    <row r="1930" spans="1:41" x14ac:dyDescent="0.15">
      <c r="A1930" s="10">
        <v>44434</v>
      </c>
      <c r="B1930" s="9">
        <v>165.800003</v>
      </c>
      <c r="C1930">
        <v>41976000</v>
      </c>
      <c r="D1930" s="107">
        <f t="shared" si="176"/>
        <v>1.0141754943152836E-2</v>
      </c>
      <c r="H1930" s="90">
        <v>44708</v>
      </c>
      <c r="I1930" s="54">
        <v>59.040000999999997</v>
      </c>
      <c r="J1930" s="54">
        <v>2850400</v>
      </c>
      <c r="K1930" s="107">
        <f t="shared" si="180"/>
        <v>5.9281503060950591E-3</v>
      </c>
      <c r="W1930" s="90">
        <v>44070</v>
      </c>
      <c r="X1930" s="54">
        <v>24.07</v>
      </c>
      <c r="Y1930" s="54">
        <v>686300</v>
      </c>
      <c r="Z1930" s="107">
        <f t="shared" si="177"/>
        <v>2.4926879933526713E-3</v>
      </c>
      <c r="AE1930" s="90">
        <v>44070</v>
      </c>
      <c r="AF1930" s="54">
        <v>53.084716999999998</v>
      </c>
      <c r="AG1930" s="54">
        <v>8112900</v>
      </c>
      <c r="AH1930" s="107">
        <f t="shared" si="178"/>
        <v>-3.6227997598630823E-2</v>
      </c>
      <c r="AL1930" s="10">
        <v>44434</v>
      </c>
      <c r="AM1930">
        <v>4470</v>
      </c>
      <c r="AN1930">
        <v>3263980000</v>
      </c>
      <c r="AO1930" s="107">
        <f t="shared" si="179"/>
        <v>8.8076324384789295E-3</v>
      </c>
    </row>
    <row r="1931" spans="1:41" x14ac:dyDescent="0.15">
      <c r="A1931" s="10">
        <v>44435</v>
      </c>
      <c r="B1931" s="9">
        <v>167.481506</v>
      </c>
      <c r="C1931">
        <v>48048000</v>
      </c>
      <c r="D1931" s="107">
        <f t="shared" si="176"/>
        <v>2.1476998182712759E-2</v>
      </c>
      <c r="H1931" s="90">
        <v>44712</v>
      </c>
      <c r="I1931" s="54">
        <v>59.389999000000003</v>
      </c>
      <c r="J1931" s="54">
        <v>3711800</v>
      </c>
      <c r="K1931" s="107">
        <f t="shared" si="180"/>
        <v>-3.5191110206955978E-2</v>
      </c>
      <c r="W1931" s="90">
        <v>44071</v>
      </c>
      <c r="X1931" s="54">
        <v>24.129999000000002</v>
      </c>
      <c r="Y1931" s="54">
        <v>597300</v>
      </c>
      <c r="Z1931" s="107">
        <f t="shared" si="177"/>
        <v>-3.1081642398741893E-2</v>
      </c>
      <c r="AE1931" s="90">
        <v>44071</v>
      </c>
      <c r="AF1931" s="54">
        <v>51.161563999999998</v>
      </c>
      <c r="AG1931" s="54">
        <v>12445500</v>
      </c>
      <c r="AH1931" s="107">
        <f t="shared" si="178"/>
        <v>1.2382029603317024E-2</v>
      </c>
      <c r="AL1931" s="10">
        <v>44435</v>
      </c>
      <c r="AM1931">
        <v>4509.3701170000004</v>
      </c>
      <c r="AN1931">
        <v>3331200000</v>
      </c>
      <c r="AO1931" s="107">
        <f t="shared" si="179"/>
        <v>4.3065708726788277E-3</v>
      </c>
    </row>
    <row r="1932" spans="1:41" x14ac:dyDescent="0.15">
      <c r="A1932" s="10">
        <v>44438</v>
      </c>
      <c r="B1932" s="9">
        <v>171.078506</v>
      </c>
      <c r="C1932">
        <v>63844000</v>
      </c>
      <c r="D1932" s="107">
        <f t="shared" si="176"/>
        <v>1.4385202779360284E-2</v>
      </c>
      <c r="H1932" s="90">
        <v>44713</v>
      </c>
      <c r="I1932" s="54">
        <v>57.299999</v>
      </c>
      <c r="J1932" s="54">
        <v>2896200</v>
      </c>
      <c r="K1932" s="107">
        <f t="shared" si="180"/>
        <v>0.11291450458838592</v>
      </c>
      <c r="W1932" s="90">
        <v>44074</v>
      </c>
      <c r="X1932" s="54">
        <v>23.379999000000002</v>
      </c>
      <c r="Y1932" s="54">
        <v>678600</v>
      </c>
      <c r="Z1932" s="107">
        <f t="shared" si="177"/>
        <v>1.5825535321879025E-2</v>
      </c>
      <c r="AE1932" s="90">
        <v>44074</v>
      </c>
      <c r="AF1932" s="54">
        <v>51.795048000000001</v>
      </c>
      <c r="AG1932" s="54">
        <v>13417200</v>
      </c>
      <c r="AH1932" s="107">
        <f t="shared" si="178"/>
        <v>-2.0627782794988558E-2</v>
      </c>
      <c r="AL1932" s="10">
        <v>44438</v>
      </c>
      <c r="AM1932">
        <v>4528.7900390000004</v>
      </c>
      <c r="AN1932">
        <v>3168660000</v>
      </c>
      <c r="AO1932" s="107">
        <f t="shared" si="179"/>
        <v>-1.3491159774211559E-3</v>
      </c>
    </row>
    <row r="1933" spans="1:41" x14ac:dyDescent="0.15">
      <c r="A1933" s="10">
        <v>44439</v>
      </c>
      <c r="B1933" s="9">
        <v>173.53950499999999</v>
      </c>
      <c r="C1933">
        <v>87128000</v>
      </c>
      <c r="D1933" s="107">
        <f t="shared" si="176"/>
        <v>2.365409536001728E-3</v>
      </c>
      <c r="H1933" s="90">
        <v>44714</v>
      </c>
      <c r="I1933" s="54">
        <v>63.77</v>
      </c>
      <c r="J1933" s="54">
        <v>4554700</v>
      </c>
      <c r="K1933" s="107">
        <f t="shared" si="180"/>
        <v>-8.5777026815116897E-2</v>
      </c>
      <c r="W1933" s="90">
        <v>44075</v>
      </c>
      <c r="X1933" s="54">
        <v>23.75</v>
      </c>
      <c r="Y1933" s="54">
        <v>513600</v>
      </c>
      <c r="Z1933" s="107">
        <f t="shared" si="177"/>
        <v>-1.2631999999999088E-3</v>
      </c>
      <c r="AE1933" s="90">
        <v>44075</v>
      </c>
      <c r="AF1933" s="54">
        <v>50.726630999999998</v>
      </c>
      <c r="AG1933" s="54">
        <v>10121800</v>
      </c>
      <c r="AH1933" s="107">
        <f t="shared" si="178"/>
        <v>2.684053667983588E-2</v>
      </c>
      <c r="AL1933" s="10">
        <v>44439</v>
      </c>
      <c r="AM1933">
        <v>4522.6801759999998</v>
      </c>
      <c r="AN1933">
        <v>4290710000</v>
      </c>
      <c r="AO1933" s="107">
        <f t="shared" si="179"/>
        <v>3.1168863265662594E-4</v>
      </c>
    </row>
    <row r="1934" spans="1:41" x14ac:dyDescent="0.15">
      <c r="A1934" s="10">
        <v>44440</v>
      </c>
      <c r="B1934" s="9">
        <v>173.949997</v>
      </c>
      <c r="C1934">
        <v>72598000</v>
      </c>
      <c r="D1934" s="107">
        <f t="shared" si="176"/>
        <v>-4.5644783770821817E-3</v>
      </c>
      <c r="H1934" s="90">
        <v>44715</v>
      </c>
      <c r="I1934" s="54">
        <v>58.299999</v>
      </c>
      <c r="J1934" s="54">
        <v>3880000</v>
      </c>
      <c r="K1934" s="107">
        <f t="shared" si="180"/>
        <v>-2.5042864923548236E-2</v>
      </c>
      <c r="W1934" s="90">
        <v>44076</v>
      </c>
      <c r="X1934" s="54">
        <v>23.719999000000001</v>
      </c>
      <c r="Y1934" s="54">
        <v>385500</v>
      </c>
      <c r="Z1934" s="107">
        <f t="shared" si="177"/>
        <v>-2.8667707785316576E-2</v>
      </c>
      <c r="AE1934" s="90">
        <v>44076</v>
      </c>
      <c r="AF1934" s="54">
        <v>52.088160999999999</v>
      </c>
      <c r="AG1934" s="54">
        <v>10896300</v>
      </c>
      <c r="AH1934" s="107">
        <f t="shared" si="178"/>
        <v>-3.5033603893214749E-2</v>
      </c>
      <c r="AL1934" s="10">
        <v>44440</v>
      </c>
      <c r="AM1934">
        <v>4524.0898440000001</v>
      </c>
      <c r="AN1934">
        <v>4057340000</v>
      </c>
      <c r="AO1934" s="107">
        <f t="shared" si="179"/>
        <v>2.8426382860313737E-3</v>
      </c>
    </row>
    <row r="1935" spans="1:41" x14ac:dyDescent="0.15">
      <c r="A1935" s="10">
        <v>44441</v>
      </c>
      <c r="B1935" s="9">
        <v>173.15600599999999</v>
      </c>
      <c r="C1935">
        <v>58474000</v>
      </c>
      <c r="D1935" s="107">
        <f t="shared" si="176"/>
        <v>4.3110834977333479E-3</v>
      </c>
      <c r="H1935" s="90">
        <v>44718</v>
      </c>
      <c r="I1935" s="54">
        <v>56.84</v>
      </c>
      <c r="J1935" s="54">
        <v>2597700</v>
      </c>
      <c r="K1935" s="107">
        <f t="shared" si="180"/>
        <v>-3.7297660098522201E-2</v>
      </c>
      <c r="W1935" s="90">
        <v>44077</v>
      </c>
      <c r="X1935" s="54">
        <v>23.040001</v>
      </c>
      <c r="Y1935" s="54">
        <v>733300</v>
      </c>
      <c r="Z1935" s="107">
        <f t="shared" si="177"/>
        <v>-1.5190971562891953E-2</v>
      </c>
      <c r="AE1935" s="90">
        <v>44077</v>
      </c>
      <c r="AF1935" s="54">
        <v>50.263325000000002</v>
      </c>
      <c r="AG1935" s="54">
        <v>10157700</v>
      </c>
      <c r="AH1935" s="107">
        <f t="shared" si="178"/>
        <v>-1.1662897351100487E-2</v>
      </c>
      <c r="AL1935" s="10">
        <v>44441</v>
      </c>
      <c r="AM1935">
        <v>4536.9501950000003</v>
      </c>
      <c r="AN1935">
        <v>3735990000</v>
      </c>
      <c r="AO1935" s="107">
        <f t="shared" si="179"/>
        <v>-3.3503100864440416E-4</v>
      </c>
    </row>
    <row r="1936" spans="1:41" x14ac:dyDescent="0.15">
      <c r="A1936" s="10">
        <v>44442</v>
      </c>
      <c r="B1936" s="9">
        <v>173.90249600000001</v>
      </c>
      <c r="C1936">
        <v>51514000</v>
      </c>
      <c r="D1936" s="107">
        <f t="shared" si="176"/>
        <v>8.982027492003386E-3</v>
      </c>
      <c r="H1936" s="90">
        <v>44719</v>
      </c>
      <c r="I1936" s="54">
        <v>54.720001000000003</v>
      </c>
      <c r="J1936" s="54">
        <v>2593000</v>
      </c>
      <c r="K1936" s="107">
        <f t="shared" si="180"/>
        <v>3.3991245723844044E-2</v>
      </c>
      <c r="W1936" s="90">
        <v>44078</v>
      </c>
      <c r="X1936" s="54">
        <v>22.690000999999999</v>
      </c>
      <c r="Y1936" s="54">
        <v>502700</v>
      </c>
      <c r="Z1936" s="107">
        <f t="shared" si="177"/>
        <v>-3.0409914922436498E-2</v>
      </c>
      <c r="AE1936" s="90">
        <v>44078</v>
      </c>
      <c r="AF1936" s="54">
        <v>49.677109000000002</v>
      </c>
      <c r="AG1936" s="54">
        <v>9971400</v>
      </c>
      <c r="AH1936" s="107">
        <f t="shared" si="178"/>
        <v>-1.9223501915137664E-2</v>
      </c>
      <c r="AL1936" s="10">
        <v>44442</v>
      </c>
      <c r="AM1936">
        <v>4535.4301759999998</v>
      </c>
      <c r="AN1936">
        <v>3217530000</v>
      </c>
      <c r="AO1936" s="107">
        <f t="shared" si="179"/>
        <v>-3.3955744885003636E-3</v>
      </c>
    </row>
    <row r="1937" spans="1:41" x14ac:dyDescent="0.15">
      <c r="A1937" s="10">
        <v>44446</v>
      </c>
      <c r="B1937" s="9">
        <v>175.464493</v>
      </c>
      <c r="C1937">
        <v>54758000</v>
      </c>
      <c r="D1937" s="107">
        <f t="shared" si="176"/>
        <v>4.6191738632841428E-3</v>
      </c>
      <c r="H1937" s="90">
        <v>44720</v>
      </c>
      <c r="I1937" s="54">
        <v>56.580002</v>
      </c>
      <c r="J1937" s="54">
        <v>3339900</v>
      </c>
      <c r="K1937" s="107">
        <f t="shared" si="180"/>
        <v>-4.5599185380021723E-2</v>
      </c>
      <c r="W1937" s="90">
        <v>44082</v>
      </c>
      <c r="X1937" s="54">
        <v>22</v>
      </c>
      <c r="Y1937" s="54">
        <v>701900</v>
      </c>
      <c r="Z1937" s="107">
        <f t="shared" si="177"/>
        <v>2.5454500000000158E-2</v>
      </c>
      <c r="AE1937" s="90">
        <v>44082</v>
      </c>
      <c r="AF1937" s="54">
        <v>48.722141000000001</v>
      </c>
      <c r="AG1937" s="54">
        <v>12745100</v>
      </c>
      <c r="AH1937" s="107">
        <f t="shared" si="178"/>
        <v>3.7065858825867215E-2</v>
      </c>
      <c r="AL1937" s="10">
        <v>44446</v>
      </c>
      <c r="AM1937">
        <v>4520.0297849999997</v>
      </c>
      <c r="AN1937">
        <v>3822960000</v>
      </c>
      <c r="AO1937" s="107">
        <f t="shared" si="179"/>
        <v>-1.3185667536479428E-3</v>
      </c>
    </row>
    <row r="1938" spans="1:41" x14ac:dyDescent="0.15">
      <c r="A1938" s="10">
        <v>44447</v>
      </c>
      <c r="B1938" s="9">
        <v>176.27499399999999</v>
      </c>
      <c r="C1938">
        <v>61068000</v>
      </c>
      <c r="D1938" s="107">
        <f t="shared" si="176"/>
        <v>-1.1726002384660483E-2</v>
      </c>
      <c r="H1938" s="90">
        <v>44721</v>
      </c>
      <c r="I1938" s="54">
        <v>54</v>
      </c>
      <c r="J1938" s="54">
        <v>3308200</v>
      </c>
      <c r="K1938" s="107">
        <f t="shared" si="180"/>
        <v>-4.5370388888888891E-2</v>
      </c>
      <c r="W1938" s="90">
        <v>44083</v>
      </c>
      <c r="X1938" s="54">
        <v>22.559999000000001</v>
      </c>
      <c r="Y1938" s="54">
        <v>434000</v>
      </c>
      <c r="Z1938" s="107">
        <f t="shared" si="177"/>
        <v>-2.9698582876710344E-2</v>
      </c>
      <c r="AE1938" s="90">
        <v>44083</v>
      </c>
      <c r="AF1938" s="54">
        <v>50.528069000000002</v>
      </c>
      <c r="AG1938" s="54">
        <v>8912100</v>
      </c>
      <c r="AH1938" s="107">
        <f t="shared" si="178"/>
        <v>-2.0958172773236194E-2</v>
      </c>
      <c r="AL1938" s="10">
        <v>44447</v>
      </c>
      <c r="AM1938">
        <v>4514.0698240000002</v>
      </c>
      <c r="AN1938">
        <v>3750880000</v>
      </c>
      <c r="AO1938" s="107">
        <f t="shared" si="179"/>
        <v>-4.6056086437710198E-3</v>
      </c>
    </row>
    <row r="1939" spans="1:41" x14ac:dyDescent="0.15">
      <c r="A1939" s="10">
        <v>44448</v>
      </c>
      <c r="B1939" s="9">
        <v>174.20799299999999</v>
      </c>
      <c r="C1939">
        <v>54384000</v>
      </c>
      <c r="D1939" s="107">
        <f t="shared" si="176"/>
        <v>-4.3080055459912003E-3</v>
      </c>
      <c r="H1939" s="90">
        <v>44722</v>
      </c>
      <c r="I1939" s="54">
        <v>51.549999</v>
      </c>
      <c r="J1939" s="54">
        <v>3560600</v>
      </c>
      <c r="K1939" s="107">
        <f t="shared" si="180"/>
        <v>-6.9641126472184678E-2</v>
      </c>
      <c r="W1939" s="90">
        <v>44084</v>
      </c>
      <c r="X1939" s="54">
        <v>21.889999</v>
      </c>
      <c r="Y1939" s="54">
        <v>421600</v>
      </c>
      <c r="Z1939" s="107">
        <f t="shared" si="177"/>
        <v>-2.9237050216402438E-2</v>
      </c>
      <c r="AE1939" s="90">
        <v>44084</v>
      </c>
      <c r="AF1939" s="54">
        <v>49.469093000000001</v>
      </c>
      <c r="AG1939" s="54">
        <v>7080700</v>
      </c>
      <c r="AH1939" s="107">
        <f t="shared" si="178"/>
        <v>8.6008449760741623E-3</v>
      </c>
      <c r="AL1939" s="10">
        <v>44448</v>
      </c>
      <c r="AM1939">
        <v>4493.2797849999997</v>
      </c>
      <c r="AN1939">
        <v>3735390000</v>
      </c>
      <c r="AO1939" s="107">
        <f t="shared" si="179"/>
        <v>-7.7225787532391177E-3</v>
      </c>
    </row>
    <row r="1940" spans="1:41" x14ac:dyDescent="0.15">
      <c r="A1940" s="10">
        <v>44449</v>
      </c>
      <c r="B1940" s="9">
        <v>173.457504</v>
      </c>
      <c r="C1940">
        <v>47946000</v>
      </c>
      <c r="D1940" s="107">
        <f t="shared" si="176"/>
        <v>-3.453289631101808E-3</v>
      </c>
      <c r="H1940" s="90">
        <v>44725</v>
      </c>
      <c r="I1940" s="54">
        <v>47.959999000000003</v>
      </c>
      <c r="J1940" s="54">
        <v>4227300</v>
      </c>
      <c r="K1940" s="107">
        <f t="shared" si="180"/>
        <v>-1.7097581674261453E-2</v>
      </c>
      <c r="W1940" s="90">
        <v>44085</v>
      </c>
      <c r="X1940" s="54">
        <v>21.25</v>
      </c>
      <c r="Y1940" s="54">
        <v>484500</v>
      </c>
      <c r="Z1940" s="107">
        <f t="shared" si="177"/>
        <v>0</v>
      </c>
      <c r="AE1940" s="90">
        <v>44085</v>
      </c>
      <c r="AF1940" s="54">
        <v>49.894568999999997</v>
      </c>
      <c r="AG1940" s="54">
        <v>7224600</v>
      </c>
      <c r="AH1940" s="107">
        <f t="shared" si="178"/>
        <v>-8.9064803826643946E-3</v>
      </c>
      <c r="AL1940" s="10">
        <v>44449</v>
      </c>
      <c r="AM1940">
        <v>4458.580078</v>
      </c>
      <c r="AN1940">
        <v>3623180000</v>
      </c>
      <c r="AO1940" s="107">
        <f t="shared" si="179"/>
        <v>2.2764875414220676E-3</v>
      </c>
    </row>
    <row r="1941" spans="1:41" x14ac:dyDescent="0.15">
      <c r="A1941" s="10">
        <v>44452</v>
      </c>
      <c r="B1941" s="9">
        <v>172.85850500000001</v>
      </c>
      <c r="C1941">
        <v>51380000</v>
      </c>
      <c r="D1941" s="107">
        <f t="shared" si="176"/>
        <v>-2.0739795244671955E-3</v>
      </c>
      <c r="H1941" s="90">
        <v>44726</v>
      </c>
      <c r="I1941" s="54">
        <v>47.139999000000003</v>
      </c>
      <c r="J1941" s="54">
        <v>2759000</v>
      </c>
      <c r="K1941" s="107">
        <f t="shared" si="180"/>
        <v>3.1183751191848685E-2</v>
      </c>
      <c r="W1941" s="90">
        <v>44088</v>
      </c>
      <c r="X1941" s="54">
        <v>21.25</v>
      </c>
      <c r="Y1941" s="54">
        <v>572300</v>
      </c>
      <c r="Z1941" s="107">
        <f t="shared" si="177"/>
        <v>-1.4118117647058392E-3</v>
      </c>
      <c r="AE1941" s="90">
        <v>44088</v>
      </c>
      <c r="AF1941" s="54">
        <v>49.450184</v>
      </c>
      <c r="AG1941" s="54">
        <v>7417400</v>
      </c>
      <c r="AH1941" s="107">
        <f t="shared" si="178"/>
        <v>-9.9428548132398653E-3</v>
      </c>
      <c r="AL1941" s="10">
        <v>44452</v>
      </c>
      <c r="AM1941">
        <v>4468.7299800000001</v>
      </c>
      <c r="AN1941">
        <v>3914220000</v>
      </c>
      <c r="AO1941" s="107">
        <f t="shared" si="179"/>
        <v>-5.7466383323524495E-3</v>
      </c>
    </row>
    <row r="1942" spans="1:41" x14ac:dyDescent="0.15">
      <c r="A1942" s="10">
        <v>44453</v>
      </c>
      <c r="B1942" s="9">
        <v>172.5</v>
      </c>
      <c r="C1942">
        <v>38738000</v>
      </c>
      <c r="D1942" s="107">
        <f t="shared" si="176"/>
        <v>7.4753913043477116E-3</v>
      </c>
      <c r="H1942" s="90">
        <v>44727</v>
      </c>
      <c r="I1942" s="54">
        <v>48.610000999999997</v>
      </c>
      <c r="J1942" s="54">
        <v>2938200</v>
      </c>
      <c r="K1942" s="107">
        <f t="shared" si="180"/>
        <v>-9.1133530320231748E-2</v>
      </c>
      <c r="W1942" s="90">
        <v>44089</v>
      </c>
      <c r="X1942" s="54">
        <v>21.219999000000001</v>
      </c>
      <c r="Y1942" s="54">
        <v>316600</v>
      </c>
      <c r="Z1942" s="107">
        <f t="shared" si="177"/>
        <v>1.460895450560562E-2</v>
      </c>
      <c r="AE1942" s="90">
        <v>44089</v>
      </c>
      <c r="AF1942" s="54">
        <v>48.958508000000002</v>
      </c>
      <c r="AG1942" s="54">
        <v>7750000</v>
      </c>
      <c r="AH1942" s="107">
        <f t="shared" si="178"/>
        <v>-2.6264791402548449E-2</v>
      </c>
      <c r="AL1942" s="10">
        <v>44453</v>
      </c>
      <c r="AM1942">
        <v>4443.0498049999997</v>
      </c>
      <c r="AN1942">
        <v>3670460000</v>
      </c>
      <c r="AO1942" s="107">
        <f t="shared" si="179"/>
        <v>8.4739968383047426E-3</v>
      </c>
    </row>
    <row r="1943" spans="1:41" x14ac:dyDescent="0.15">
      <c r="A1943" s="10">
        <v>44454</v>
      </c>
      <c r="B1943" s="9">
        <v>173.78950499999999</v>
      </c>
      <c r="C1943">
        <v>59150000</v>
      </c>
      <c r="D1943" s="107">
        <f t="shared" si="176"/>
        <v>3.5819078948409189E-3</v>
      </c>
      <c r="H1943" s="90">
        <v>44728</v>
      </c>
      <c r="I1943" s="54">
        <v>44.18</v>
      </c>
      <c r="J1943" s="54">
        <v>2564100</v>
      </c>
      <c r="K1943" s="107">
        <f t="shared" si="180"/>
        <v>3.6668153010412041E-2</v>
      </c>
      <c r="W1943" s="90">
        <v>44090</v>
      </c>
      <c r="X1943" s="54">
        <v>21.530000999999999</v>
      </c>
      <c r="Y1943" s="54">
        <v>380600</v>
      </c>
      <c r="Z1943" s="107">
        <f t="shared" si="177"/>
        <v>8.8248021911379038E-3</v>
      </c>
      <c r="AE1943" s="90">
        <v>44090</v>
      </c>
      <c r="AF1943" s="54">
        <v>47.672623000000002</v>
      </c>
      <c r="AG1943" s="54">
        <v>9394000</v>
      </c>
      <c r="AH1943" s="107">
        <f t="shared" si="178"/>
        <v>-3.530349064283711E-2</v>
      </c>
      <c r="AL1943" s="10">
        <v>44454</v>
      </c>
      <c r="AM1943">
        <v>4480.7001950000003</v>
      </c>
      <c r="AN1943">
        <v>4032020000</v>
      </c>
      <c r="AO1943" s="107">
        <f t="shared" si="179"/>
        <v>-1.5511403792997092E-3</v>
      </c>
    </row>
    <row r="1944" spans="1:41" x14ac:dyDescent="0.15">
      <c r="A1944" s="10">
        <v>44455</v>
      </c>
      <c r="B1944" s="9">
        <v>174.412003</v>
      </c>
      <c r="C1944">
        <v>51672000</v>
      </c>
      <c r="D1944" s="107">
        <f t="shared" si="176"/>
        <v>-7.3733228096692915E-3</v>
      </c>
      <c r="H1944" s="90">
        <v>44729</v>
      </c>
      <c r="I1944" s="54">
        <v>45.799999</v>
      </c>
      <c r="J1944" s="54">
        <v>4070700</v>
      </c>
      <c r="K1944" s="107">
        <f t="shared" si="180"/>
        <v>-1.812222746991754E-2</v>
      </c>
      <c r="W1944" s="90">
        <v>44091</v>
      </c>
      <c r="X1944" s="54">
        <v>21.719999000000001</v>
      </c>
      <c r="Y1944" s="54">
        <v>299000</v>
      </c>
      <c r="Z1944" s="107">
        <f t="shared" si="177"/>
        <v>-4.6039596963149965E-3</v>
      </c>
      <c r="AE1944" s="90">
        <v>44091</v>
      </c>
      <c r="AF1944" s="54">
        <v>45.989612999999999</v>
      </c>
      <c r="AG1944" s="54">
        <v>15676200</v>
      </c>
      <c r="AH1944" s="107">
        <f t="shared" si="178"/>
        <v>-6.1672621598274358E-4</v>
      </c>
      <c r="AL1944" s="10">
        <v>44455</v>
      </c>
      <c r="AM1944">
        <v>4473.75</v>
      </c>
      <c r="AN1944">
        <v>3984560000</v>
      </c>
      <c r="AO1944" s="107">
        <f t="shared" si="179"/>
        <v>-9.1108725342274877E-3</v>
      </c>
    </row>
    <row r="1945" spans="1:41" x14ac:dyDescent="0.15">
      <c r="A1945" s="10">
        <v>44456</v>
      </c>
      <c r="B1945" s="9">
        <v>173.12600699999999</v>
      </c>
      <c r="C1945">
        <v>92332000</v>
      </c>
      <c r="D1945" s="107">
        <f t="shared" si="176"/>
        <v>-3.0841744071414934E-2</v>
      </c>
      <c r="H1945" s="90">
        <v>44733</v>
      </c>
      <c r="I1945" s="54">
        <v>44.970001000000003</v>
      </c>
      <c r="J1945" s="54">
        <v>2992000</v>
      </c>
      <c r="K1945" s="107">
        <f t="shared" si="180"/>
        <v>6.7378228432772191E-2</v>
      </c>
      <c r="W1945" s="90">
        <v>44092</v>
      </c>
      <c r="X1945" s="54">
        <v>21.620000999999998</v>
      </c>
      <c r="Y1945" s="54">
        <v>1027700</v>
      </c>
      <c r="Z1945" s="107">
        <f t="shared" si="177"/>
        <v>-4.8103651799091041E-2</v>
      </c>
      <c r="AE1945" s="90">
        <v>44092</v>
      </c>
      <c r="AF1945" s="54">
        <v>45.96125</v>
      </c>
      <c r="AG1945" s="54">
        <v>10017200</v>
      </c>
      <c r="AH1945" s="107">
        <f t="shared" si="178"/>
        <v>3.1475057793249661E-2</v>
      </c>
      <c r="AL1945" s="10">
        <v>44456</v>
      </c>
      <c r="AM1945">
        <v>4432.9902339999999</v>
      </c>
      <c r="AN1945">
        <v>7289530000</v>
      </c>
      <c r="AO1945" s="107">
        <f t="shared" si="179"/>
        <v>-1.6977311030999198E-2</v>
      </c>
    </row>
    <row r="1946" spans="1:41" x14ac:dyDescent="0.15">
      <c r="A1946" s="10">
        <v>44459</v>
      </c>
      <c r="B1946" s="9">
        <v>167.78649899999999</v>
      </c>
      <c r="C1946">
        <v>93382000</v>
      </c>
      <c r="D1946" s="107">
        <f t="shared" si="176"/>
        <v>-3.6057489941428988E-3</v>
      </c>
      <c r="H1946" s="90">
        <v>44734</v>
      </c>
      <c r="I1946" s="54">
        <v>48</v>
      </c>
      <c r="J1946" s="54">
        <v>3216200</v>
      </c>
      <c r="K1946" s="107">
        <f t="shared" si="180"/>
        <v>0.12833333333333319</v>
      </c>
      <c r="W1946" s="90">
        <v>44095</v>
      </c>
      <c r="X1946" s="54">
        <v>20.58</v>
      </c>
      <c r="Y1946" s="54">
        <v>660700</v>
      </c>
      <c r="Z1946" s="107">
        <f t="shared" si="177"/>
        <v>7.7745383867833251E-3</v>
      </c>
      <c r="AE1946" s="90">
        <v>44095</v>
      </c>
      <c r="AF1946" s="54">
        <v>47.407882999999998</v>
      </c>
      <c r="AG1946" s="54">
        <v>9097400</v>
      </c>
      <c r="AH1946" s="107">
        <f t="shared" si="178"/>
        <v>1.5556379094168848E-2</v>
      </c>
      <c r="AL1946" s="10">
        <v>44459</v>
      </c>
      <c r="AM1946">
        <v>4357.7299800000001</v>
      </c>
      <c r="AN1946">
        <v>4898070000</v>
      </c>
      <c r="AO1946" s="107">
        <f t="shared" si="179"/>
        <v>-8.1235850230454432E-4</v>
      </c>
    </row>
    <row r="1947" spans="1:41" x14ac:dyDescent="0.15">
      <c r="A1947" s="10">
        <v>44460</v>
      </c>
      <c r="B1947" s="9">
        <v>167.18150299999999</v>
      </c>
      <c r="C1947">
        <v>55618000</v>
      </c>
      <c r="D1947" s="107">
        <f t="shared" si="176"/>
        <v>1.0892347342995157E-2</v>
      </c>
      <c r="H1947" s="90">
        <v>44735</v>
      </c>
      <c r="I1947" s="54">
        <v>54.16</v>
      </c>
      <c r="J1947" s="54">
        <v>4865000</v>
      </c>
      <c r="K1947" s="107">
        <f t="shared" si="180"/>
        <v>9.5827141802067972E-2</v>
      </c>
      <c r="W1947" s="90">
        <v>44096</v>
      </c>
      <c r="X1947" s="54">
        <v>20.74</v>
      </c>
      <c r="Y1947" s="54">
        <v>330400</v>
      </c>
      <c r="Z1947" s="107">
        <f t="shared" si="177"/>
        <v>-7.377054001928629E-2</v>
      </c>
      <c r="AE1947" s="90">
        <v>44096</v>
      </c>
      <c r="AF1947" s="54">
        <v>48.145378000000001</v>
      </c>
      <c r="AG1947" s="54">
        <v>6906300</v>
      </c>
      <c r="AH1947" s="107">
        <f t="shared" si="178"/>
        <v>-4.7130796231364958E-3</v>
      </c>
      <c r="AL1947" s="10">
        <v>44460</v>
      </c>
      <c r="AM1947">
        <v>4354.1899409999996</v>
      </c>
      <c r="AN1947">
        <v>3920920000</v>
      </c>
      <c r="AO1947" s="107">
        <f t="shared" si="179"/>
        <v>9.5196113540423344E-3</v>
      </c>
    </row>
    <row r="1948" spans="1:41" x14ac:dyDescent="0.15">
      <c r="A1948" s="10">
        <v>44461</v>
      </c>
      <c r="B1948" s="9">
        <v>169.00250199999999</v>
      </c>
      <c r="C1948">
        <v>48228000</v>
      </c>
      <c r="D1948" s="107">
        <f t="shared" si="176"/>
        <v>1.0635943129410075E-2</v>
      </c>
      <c r="H1948" s="90">
        <v>44736</v>
      </c>
      <c r="I1948" s="54">
        <v>59.349997999999999</v>
      </c>
      <c r="J1948" s="54">
        <v>5021100</v>
      </c>
      <c r="K1948" s="107">
        <f t="shared" si="180"/>
        <v>-6.1499530294845117E-2</v>
      </c>
      <c r="W1948" s="90">
        <v>44097</v>
      </c>
      <c r="X1948" s="54">
        <v>19.209999</v>
      </c>
      <c r="Y1948" s="54">
        <v>837100</v>
      </c>
      <c r="Z1948" s="107">
        <f t="shared" si="177"/>
        <v>-3.0713067710206654E-2</v>
      </c>
      <c r="AE1948" s="90">
        <v>44097</v>
      </c>
      <c r="AF1948" s="54">
        <v>47.918464999999998</v>
      </c>
      <c r="AG1948" s="54">
        <v>6502600</v>
      </c>
      <c r="AH1948" s="107">
        <f t="shared" si="178"/>
        <v>2.1704430640672845E-2</v>
      </c>
      <c r="AL1948" s="10">
        <v>44461</v>
      </c>
      <c r="AM1948">
        <v>4395.6401370000003</v>
      </c>
      <c r="AN1948">
        <v>3939170000</v>
      </c>
      <c r="AO1948" s="107">
        <f t="shared" si="179"/>
        <v>1.2134715613094649E-2</v>
      </c>
    </row>
    <row r="1949" spans="1:41" x14ac:dyDescent="0.15">
      <c r="A1949" s="10">
        <v>44462</v>
      </c>
      <c r="B1949" s="9">
        <v>170.800003</v>
      </c>
      <c r="C1949">
        <v>47588000</v>
      </c>
      <c r="D1949" s="107">
        <f t="shared" si="176"/>
        <v>2.7868734873499612E-3</v>
      </c>
      <c r="H1949" s="90">
        <v>44739</v>
      </c>
      <c r="I1949" s="54">
        <v>55.700001</v>
      </c>
      <c r="J1949" s="54">
        <v>3457000</v>
      </c>
      <c r="K1949" s="107">
        <f t="shared" si="180"/>
        <v>-9.6588885159984095E-2</v>
      </c>
      <c r="W1949" s="90">
        <v>44098</v>
      </c>
      <c r="X1949" s="54">
        <v>18.620000999999998</v>
      </c>
      <c r="Y1949" s="54">
        <v>605800</v>
      </c>
      <c r="Z1949" s="107">
        <f t="shared" si="177"/>
        <v>-1.6648871286311762E-2</v>
      </c>
      <c r="AE1949" s="90">
        <v>44098</v>
      </c>
      <c r="AF1949" s="54">
        <v>48.958508000000002</v>
      </c>
      <c r="AG1949" s="54">
        <v>8182500</v>
      </c>
      <c r="AH1949" s="107">
        <f t="shared" si="178"/>
        <v>1.3518896450030793E-2</v>
      </c>
      <c r="AL1949" s="10">
        <v>44462</v>
      </c>
      <c r="AM1949">
        <v>4448.9799800000001</v>
      </c>
      <c r="AN1949">
        <v>3916350000</v>
      </c>
      <c r="AO1949" s="107">
        <f t="shared" si="179"/>
        <v>1.4610090468423209E-3</v>
      </c>
    </row>
    <row r="1950" spans="1:41" x14ac:dyDescent="0.15">
      <c r="A1950" s="10">
        <v>44463</v>
      </c>
      <c r="B1950" s="9">
        <v>171.27600100000001</v>
      </c>
      <c r="C1950">
        <v>42324000</v>
      </c>
      <c r="D1950" s="107">
        <f t="shared" si="176"/>
        <v>-5.7568368845790641E-3</v>
      </c>
      <c r="H1950" s="90">
        <v>44740</v>
      </c>
      <c r="I1950" s="54">
        <v>50.32</v>
      </c>
      <c r="J1950" s="54">
        <v>2734600</v>
      </c>
      <c r="K1950" s="107">
        <f t="shared" si="180"/>
        <v>-4.2726589825119232E-2</v>
      </c>
      <c r="W1950" s="90">
        <v>44099</v>
      </c>
      <c r="X1950" s="54">
        <v>18.309999000000001</v>
      </c>
      <c r="Y1950" s="54">
        <v>414400</v>
      </c>
      <c r="Z1950" s="107">
        <f t="shared" si="177"/>
        <v>7.6462046775642722E-3</v>
      </c>
      <c r="AE1950" s="90">
        <v>44099</v>
      </c>
      <c r="AF1950" s="54">
        <v>49.620373000000001</v>
      </c>
      <c r="AG1950" s="54">
        <v>6852600</v>
      </c>
      <c r="AH1950" s="107">
        <f t="shared" si="178"/>
        <v>2.9725733823080969E-2</v>
      </c>
      <c r="AL1950" s="10">
        <v>44463</v>
      </c>
      <c r="AM1950">
        <v>4455.4799800000001</v>
      </c>
      <c r="AN1950">
        <v>3384290000</v>
      </c>
      <c r="AO1950" s="107">
        <f t="shared" si="179"/>
        <v>-2.7763825795488195E-3</v>
      </c>
    </row>
    <row r="1951" spans="1:41" x14ac:dyDescent="0.15">
      <c r="A1951" s="10">
        <v>44466</v>
      </c>
      <c r="B1951" s="9">
        <v>170.28999300000001</v>
      </c>
      <c r="C1951">
        <v>72690000</v>
      </c>
      <c r="D1951" s="107">
        <f t="shared" si="176"/>
        <v>-2.6378467230308789E-2</v>
      </c>
      <c r="H1951" s="90">
        <v>44741</v>
      </c>
      <c r="I1951" s="54">
        <v>48.169998</v>
      </c>
      <c r="J1951" s="54">
        <v>2984300</v>
      </c>
      <c r="K1951" s="107">
        <f t="shared" si="180"/>
        <v>-9.5702661229091213E-2</v>
      </c>
      <c r="W1951" s="90">
        <v>44102</v>
      </c>
      <c r="X1951" s="54">
        <v>18.450001</v>
      </c>
      <c r="Y1951" s="54">
        <v>376200</v>
      </c>
      <c r="Z1951" s="107">
        <f t="shared" si="177"/>
        <v>-8.1301892612364313E-3</v>
      </c>
      <c r="AE1951" s="90">
        <v>44102</v>
      </c>
      <c r="AF1951" s="54">
        <v>51.095374999999997</v>
      </c>
      <c r="AG1951" s="54">
        <v>6507200</v>
      </c>
      <c r="AH1951" s="107">
        <f t="shared" si="178"/>
        <v>-2.5721682246191535E-2</v>
      </c>
      <c r="AL1951" s="10">
        <v>44466</v>
      </c>
      <c r="AM1951">
        <v>4443.1098629999997</v>
      </c>
      <c r="AN1951">
        <v>4058650000</v>
      </c>
      <c r="AO1951" s="107">
        <f t="shared" si="179"/>
        <v>-2.0364110451886908E-2</v>
      </c>
    </row>
    <row r="1952" spans="1:41" x14ac:dyDescent="0.15">
      <c r="A1952" s="10">
        <v>44467</v>
      </c>
      <c r="B1952" s="9">
        <v>165.79800399999999</v>
      </c>
      <c r="C1952">
        <v>88616000</v>
      </c>
      <c r="D1952" s="107">
        <f t="shared" si="176"/>
        <v>-4.4753494137358407E-3</v>
      </c>
      <c r="H1952" s="90">
        <v>44742</v>
      </c>
      <c r="I1952" s="54">
        <v>43.560001</v>
      </c>
      <c r="J1952" s="54">
        <v>5178300</v>
      </c>
      <c r="K1952" s="107">
        <f t="shared" si="180"/>
        <v>4.0404016519650643E-2</v>
      </c>
      <c r="W1952" s="90">
        <v>44103</v>
      </c>
      <c r="X1952" s="54">
        <v>18.299999</v>
      </c>
      <c r="Y1952" s="54">
        <v>374000</v>
      </c>
      <c r="Z1952" s="107">
        <f t="shared" si="177"/>
        <v>6.2841642778231899E-2</v>
      </c>
      <c r="AE1952" s="90">
        <v>44103</v>
      </c>
      <c r="AF1952" s="54">
        <v>49.781115999999997</v>
      </c>
      <c r="AG1952" s="54">
        <v>7029100</v>
      </c>
      <c r="AH1952" s="107">
        <f t="shared" si="178"/>
        <v>-1.044641104470212E-2</v>
      </c>
      <c r="AL1952" s="10">
        <v>44467</v>
      </c>
      <c r="AM1952">
        <v>4352.6298829999996</v>
      </c>
      <c r="AN1952">
        <v>4416550000</v>
      </c>
      <c r="AO1952" s="107">
        <f t="shared" si="179"/>
        <v>1.5691841906144699E-3</v>
      </c>
    </row>
    <row r="1953" spans="1:41" x14ac:dyDescent="0.15">
      <c r="A1953" s="10">
        <v>44468</v>
      </c>
      <c r="B1953" s="9">
        <v>165.05600000000001</v>
      </c>
      <c r="C1953">
        <v>51246000</v>
      </c>
      <c r="D1953" s="107">
        <f t="shared" si="176"/>
        <v>-4.8710801182628716E-3</v>
      </c>
      <c r="H1953" s="90">
        <v>44743</v>
      </c>
      <c r="I1953" s="54">
        <v>45.32</v>
      </c>
      <c r="J1953" s="54">
        <v>2843600</v>
      </c>
      <c r="K1953" s="107">
        <f t="shared" si="180"/>
        <v>0.18446601941747565</v>
      </c>
      <c r="W1953" s="90">
        <v>44104</v>
      </c>
      <c r="X1953" s="54">
        <v>19.450001</v>
      </c>
      <c r="Y1953" s="54">
        <v>614300</v>
      </c>
      <c r="Z1953" s="107">
        <f t="shared" si="177"/>
        <v>3.9074445291802373E-2</v>
      </c>
      <c r="AE1953" s="90">
        <v>44104</v>
      </c>
      <c r="AF1953" s="54">
        <v>49.261082000000002</v>
      </c>
      <c r="AG1953" s="54">
        <v>9083900</v>
      </c>
      <c r="AH1953" s="107">
        <f t="shared" si="178"/>
        <v>5.374364290252398E-3</v>
      </c>
      <c r="AL1953" s="10">
        <v>44468</v>
      </c>
      <c r="AM1953">
        <v>4359.4599609999996</v>
      </c>
      <c r="AN1953">
        <v>3712660000</v>
      </c>
      <c r="AO1953" s="107">
        <f t="shared" si="179"/>
        <v>-1.1909714153697459E-2</v>
      </c>
    </row>
    <row r="1954" spans="1:41" x14ac:dyDescent="0.15">
      <c r="A1954" s="10">
        <v>44469</v>
      </c>
      <c r="B1954" s="9">
        <v>164.25199900000001</v>
      </c>
      <c r="C1954">
        <v>56848000</v>
      </c>
      <c r="D1954" s="107">
        <f t="shared" si="176"/>
        <v>-5.4188077187433681E-4</v>
      </c>
      <c r="H1954" s="90">
        <v>44747</v>
      </c>
      <c r="I1954" s="54">
        <v>53.68</v>
      </c>
      <c r="J1954" s="54">
        <v>5500300</v>
      </c>
      <c r="K1954" s="107">
        <f t="shared" si="180"/>
        <v>-2.7198192995528947E-2</v>
      </c>
      <c r="W1954" s="90">
        <v>44105</v>
      </c>
      <c r="X1954" s="54">
        <v>20.209999</v>
      </c>
      <c r="Y1954" s="54">
        <v>371100</v>
      </c>
      <c r="Z1954" s="107">
        <f t="shared" si="177"/>
        <v>1.8307818817803856E-2</v>
      </c>
      <c r="AE1954" s="90">
        <v>44105</v>
      </c>
      <c r="AF1954" s="54">
        <v>49.525829000000002</v>
      </c>
      <c r="AG1954" s="54">
        <v>6659600</v>
      </c>
      <c r="AH1954" s="107">
        <f t="shared" si="178"/>
        <v>-1.3364117539557019E-2</v>
      </c>
      <c r="AL1954" s="10">
        <v>44469</v>
      </c>
      <c r="AM1954">
        <v>4307.5400390000004</v>
      </c>
      <c r="AN1954">
        <v>4448140000</v>
      </c>
      <c r="AO1954" s="107">
        <f t="shared" si="179"/>
        <v>1.1491477630348745E-2</v>
      </c>
    </row>
    <row r="1955" spans="1:41" x14ac:dyDescent="0.15">
      <c r="A1955" s="10">
        <v>44470</v>
      </c>
      <c r="B1955" s="9">
        <v>164.162994</v>
      </c>
      <c r="C1955">
        <v>56712000</v>
      </c>
      <c r="D1955" s="107">
        <f t="shared" si="176"/>
        <v>-2.8471678580618387E-2</v>
      </c>
      <c r="H1955" s="90">
        <v>44748</v>
      </c>
      <c r="I1955" s="54">
        <v>52.220001000000003</v>
      </c>
      <c r="J1955" s="54">
        <v>4017100</v>
      </c>
      <c r="K1955" s="107">
        <f t="shared" si="180"/>
        <v>0.10953653562741206</v>
      </c>
      <c r="W1955" s="90">
        <v>44106</v>
      </c>
      <c r="X1955" s="54">
        <v>20.58</v>
      </c>
      <c r="Y1955" s="54">
        <v>450900</v>
      </c>
      <c r="Z1955" s="107">
        <f t="shared" si="177"/>
        <v>7.5801700680272255E-2</v>
      </c>
      <c r="AE1955" s="90">
        <v>44106</v>
      </c>
      <c r="AF1955" s="54">
        <v>48.863959999999999</v>
      </c>
      <c r="AG1955" s="54">
        <v>5456700</v>
      </c>
      <c r="AH1955" s="107">
        <f t="shared" si="178"/>
        <v>1.7417745102934479E-3</v>
      </c>
      <c r="AL1955" s="10">
        <v>44470</v>
      </c>
      <c r="AM1955">
        <v>4357.0400390000004</v>
      </c>
      <c r="AN1955">
        <v>4010370000</v>
      </c>
      <c r="AO1955" s="107">
        <f t="shared" si="179"/>
        <v>-1.2985898108245686E-2</v>
      </c>
    </row>
    <row r="1956" spans="1:41" x14ac:dyDescent="0.15">
      <c r="A1956" s="10">
        <v>44473</v>
      </c>
      <c r="B1956" s="9">
        <v>159.48899800000001</v>
      </c>
      <c r="C1956">
        <v>90462000</v>
      </c>
      <c r="D1956" s="107">
        <f t="shared" si="176"/>
        <v>9.7875403292708718E-3</v>
      </c>
      <c r="H1956" s="90">
        <v>44749</v>
      </c>
      <c r="I1956" s="54">
        <v>57.939999</v>
      </c>
      <c r="J1956" s="54">
        <v>3353100</v>
      </c>
      <c r="K1956" s="107">
        <f t="shared" si="180"/>
        <v>-4.5391750869723024E-2</v>
      </c>
      <c r="W1956" s="90">
        <v>44109</v>
      </c>
      <c r="X1956" s="54">
        <v>22.139999</v>
      </c>
      <c r="Y1956" s="54">
        <v>334200</v>
      </c>
      <c r="Z1956" s="107">
        <f t="shared" si="177"/>
        <v>-4.9682929073303628E-3</v>
      </c>
      <c r="AE1956" s="90">
        <v>44109</v>
      </c>
      <c r="AF1956" s="54">
        <v>48.949069999999999</v>
      </c>
      <c r="AG1956" s="54">
        <v>4954700</v>
      </c>
      <c r="AH1956" s="107">
        <f t="shared" si="178"/>
        <v>-4.0757321844929861E-2</v>
      </c>
      <c r="AL1956" s="10">
        <v>44473</v>
      </c>
      <c r="AM1956">
        <v>4300.4599609999996</v>
      </c>
      <c r="AN1956">
        <v>4307870000</v>
      </c>
      <c r="AO1956" s="107">
        <f t="shared" si="179"/>
        <v>1.0524514682256569E-2</v>
      </c>
    </row>
    <row r="1957" spans="1:41" x14ac:dyDescent="0.15">
      <c r="A1957" s="10">
        <v>44474</v>
      </c>
      <c r="B1957" s="9">
        <v>161.050003</v>
      </c>
      <c r="C1957">
        <v>65384000</v>
      </c>
      <c r="D1957" s="107">
        <f t="shared" si="176"/>
        <v>1.2732014665035374E-2</v>
      </c>
      <c r="H1957" s="90">
        <v>44750</v>
      </c>
      <c r="I1957" s="54">
        <v>55.310001</v>
      </c>
      <c r="J1957" s="54">
        <v>4447100</v>
      </c>
      <c r="K1957" s="107">
        <f t="shared" si="180"/>
        <v>-9.5642757265544054E-2</v>
      </c>
      <c r="W1957" s="90">
        <v>44110</v>
      </c>
      <c r="X1957" s="54">
        <v>22.030000999999999</v>
      </c>
      <c r="Y1957" s="54">
        <v>635600</v>
      </c>
      <c r="Z1957" s="107">
        <f t="shared" si="177"/>
        <v>3.2682658525526209E-2</v>
      </c>
      <c r="AE1957" s="90">
        <v>44110</v>
      </c>
      <c r="AF1957" s="54">
        <v>46.954037</v>
      </c>
      <c r="AG1957" s="54">
        <v>8824800</v>
      </c>
      <c r="AH1957" s="107">
        <f t="shared" si="178"/>
        <v>2.5775227804160972E-2</v>
      </c>
      <c r="AL1957" s="10">
        <v>44474</v>
      </c>
      <c r="AM1957">
        <v>4345.7202150000003</v>
      </c>
      <c r="AN1957">
        <v>3902890000</v>
      </c>
      <c r="AO1957" s="107">
        <f t="shared" si="179"/>
        <v>4.1027928899926014E-3</v>
      </c>
    </row>
    <row r="1958" spans="1:41" x14ac:dyDescent="0.15">
      <c r="A1958" s="10">
        <v>44475</v>
      </c>
      <c r="B1958" s="9">
        <v>163.100494</v>
      </c>
      <c r="C1958">
        <v>50660000</v>
      </c>
      <c r="D1958" s="107">
        <f t="shared" si="176"/>
        <v>1.2391207104498481E-2</v>
      </c>
      <c r="H1958" s="90">
        <v>44753</v>
      </c>
      <c r="I1958" s="54">
        <v>50.02</v>
      </c>
      <c r="J1958" s="54">
        <v>2749400</v>
      </c>
      <c r="K1958" s="107">
        <f t="shared" si="180"/>
        <v>1.4794042383046824E-2</v>
      </c>
      <c r="W1958" s="90">
        <v>44111</v>
      </c>
      <c r="X1958" s="54">
        <v>22.75</v>
      </c>
      <c r="Y1958" s="54">
        <v>617500</v>
      </c>
      <c r="Z1958" s="107">
        <f t="shared" si="177"/>
        <v>2.0219736263736188E-2</v>
      </c>
      <c r="AE1958" s="90">
        <v>44111</v>
      </c>
      <c r="AF1958" s="54">
        <v>48.164287999999999</v>
      </c>
      <c r="AG1958" s="54">
        <v>6016400</v>
      </c>
      <c r="AH1958" s="107">
        <f t="shared" si="178"/>
        <v>2.2379236665971192E-2</v>
      </c>
      <c r="AL1958" s="10">
        <v>44475</v>
      </c>
      <c r="AM1958">
        <v>4363.5498049999997</v>
      </c>
      <c r="AN1958">
        <v>4009630000</v>
      </c>
      <c r="AO1958" s="107">
        <f t="shared" si="179"/>
        <v>8.2982806701343836E-3</v>
      </c>
    </row>
    <row r="1959" spans="1:41" x14ac:dyDescent="0.15">
      <c r="A1959" s="10">
        <v>44476</v>
      </c>
      <c r="B1959" s="9">
        <v>165.12150600000001</v>
      </c>
      <c r="C1959">
        <v>48182000</v>
      </c>
      <c r="D1959" s="107">
        <f t="shared" si="176"/>
        <v>-4.1818053670126254E-3</v>
      </c>
      <c r="H1959" s="90">
        <v>44754</v>
      </c>
      <c r="I1959" s="54">
        <v>50.759998000000003</v>
      </c>
      <c r="J1959" s="54">
        <v>2613100</v>
      </c>
      <c r="K1959" s="107">
        <f t="shared" si="180"/>
        <v>-1.0835284114865451E-2</v>
      </c>
      <c r="W1959" s="90">
        <v>44112</v>
      </c>
      <c r="X1959" s="54">
        <v>23.209999</v>
      </c>
      <c r="Y1959" s="54">
        <v>503000</v>
      </c>
      <c r="Z1959" s="107">
        <f t="shared" si="177"/>
        <v>-2.4989229857355855E-2</v>
      </c>
      <c r="AE1959" s="90">
        <v>44112</v>
      </c>
      <c r="AF1959" s="54">
        <v>49.242167999999999</v>
      </c>
      <c r="AG1959" s="54">
        <v>6746800</v>
      </c>
      <c r="AH1959" s="107">
        <f t="shared" si="178"/>
        <v>6.4708097336412917E-2</v>
      </c>
      <c r="AL1959" s="10">
        <v>44476</v>
      </c>
      <c r="AM1959">
        <v>4399.7597660000001</v>
      </c>
      <c r="AN1959">
        <v>3843740000</v>
      </c>
      <c r="AO1959" s="107">
        <f t="shared" si="179"/>
        <v>-1.9137231230365037E-3</v>
      </c>
    </row>
    <row r="1960" spans="1:41" x14ac:dyDescent="0.15">
      <c r="A1960" s="10">
        <v>44477</v>
      </c>
      <c r="B1960" s="9">
        <v>164.43100000000001</v>
      </c>
      <c r="C1960">
        <v>39964000</v>
      </c>
      <c r="D1960" s="107">
        <f t="shared" si="176"/>
        <v>-1.2868607501018814E-2</v>
      </c>
      <c r="H1960" s="90">
        <v>44755</v>
      </c>
      <c r="I1960" s="54">
        <v>50.209999000000003</v>
      </c>
      <c r="J1960" s="54">
        <v>2392700</v>
      </c>
      <c r="K1960" s="107">
        <f t="shared" si="180"/>
        <v>-2.1509620026082921E-2</v>
      </c>
      <c r="W1960" s="90">
        <v>44113</v>
      </c>
      <c r="X1960" s="54">
        <v>22.629999000000002</v>
      </c>
      <c r="Y1960" s="54">
        <v>398000</v>
      </c>
      <c r="Z1960" s="107">
        <f t="shared" si="177"/>
        <v>-2.1210738895746428E-2</v>
      </c>
      <c r="AE1960" s="90">
        <v>44113</v>
      </c>
      <c r="AF1960" s="54">
        <v>52.428534999999997</v>
      </c>
      <c r="AG1960" s="54">
        <v>12658300</v>
      </c>
      <c r="AH1960" s="107">
        <f t="shared" si="178"/>
        <v>-1.2622324846573996E-3</v>
      </c>
      <c r="AL1960" s="10">
        <v>44477</v>
      </c>
      <c r="AM1960">
        <v>4391.3398440000001</v>
      </c>
      <c r="AN1960">
        <v>3280160000</v>
      </c>
      <c r="AO1960" s="107">
        <f t="shared" si="179"/>
        <v>-6.8657639971078099E-3</v>
      </c>
    </row>
    <row r="1961" spans="1:41" x14ac:dyDescent="0.15">
      <c r="A1961" s="10">
        <v>44480</v>
      </c>
      <c r="B1961" s="9">
        <v>162.31500199999999</v>
      </c>
      <c r="C1961">
        <v>40684000</v>
      </c>
      <c r="D1961" s="107">
        <f t="shared" si="176"/>
        <v>3.1727812811777056E-4</v>
      </c>
      <c r="H1961" s="90">
        <v>44756</v>
      </c>
      <c r="I1961" s="54">
        <v>49.130001</v>
      </c>
      <c r="J1961" s="54">
        <v>1988700</v>
      </c>
      <c r="K1961" s="107">
        <f t="shared" si="180"/>
        <v>5.841642462006047E-2</v>
      </c>
      <c r="W1961" s="90">
        <v>44116</v>
      </c>
      <c r="X1961" s="54">
        <v>22.15</v>
      </c>
      <c r="Y1961" s="54">
        <v>425100</v>
      </c>
      <c r="Z1961" s="107">
        <f t="shared" si="177"/>
        <v>-1.0383747178329461E-2</v>
      </c>
      <c r="AE1961" s="90">
        <v>44116</v>
      </c>
      <c r="AF1961" s="54">
        <v>52.362358</v>
      </c>
      <c r="AG1961" s="54">
        <v>8092000</v>
      </c>
      <c r="AH1961" s="107">
        <f t="shared" si="178"/>
        <v>3.990609055459271E-2</v>
      </c>
      <c r="AL1961" s="10">
        <v>44480</v>
      </c>
      <c r="AM1961">
        <v>4361.1899409999996</v>
      </c>
      <c r="AN1961">
        <v>3281970000</v>
      </c>
      <c r="AO1961" s="107">
        <f t="shared" si="179"/>
        <v>-2.4167805444361701E-3</v>
      </c>
    </row>
    <row r="1962" spans="1:41" x14ac:dyDescent="0.15">
      <c r="A1962" s="10">
        <v>44481</v>
      </c>
      <c r="B1962" s="9">
        <v>162.366501</v>
      </c>
      <c r="C1962">
        <v>36392000</v>
      </c>
      <c r="D1962" s="107">
        <f t="shared" si="176"/>
        <v>1.1378603274821986E-2</v>
      </c>
      <c r="H1962" s="90">
        <v>44757</v>
      </c>
      <c r="I1962" s="54">
        <v>52</v>
      </c>
      <c r="J1962" s="54">
        <v>2542800</v>
      </c>
      <c r="K1962" s="107">
        <f t="shared" si="180"/>
        <v>4.038442307692458E-3</v>
      </c>
      <c r="W1962" s="90">
        <v>44117</v>
      </c>
      <c r="X1962" s="54">
        <v>21.92</v>
      </c>
      <c r="Y1962" s="54">
        <v>336900</v>
      </c>
      <c r="Z1962" s="107">
        <f t="shared" si="177"/>
        <v>-1.2773768248175332E-2</v>
      </c>
      <c r="AE1962" s="90">
        <v>44117</v>
      </c>
      <c r="AF1962" s="54">
        <v>54.451934999999999</v>
      </c>
      <c r="AG1962" s="54">
        <v>7445700</v>
      </c>
      <c r="AH1962" s="107">
        <f t="shared" si="178"/>
        <v>-1.962148819872056E-2</v>
      </c>
      <c r="AL1962" s="10">
        <v>44481</v>
      </c>
      <c r="AM1962">
        <v>4350.6499020000001</v>
      </c>
      <c r="AN1962">
        <v>3558450000</v>
      </c>
      <c r="AO1962" s="107">
        <f t="shared" si="179"/>
        <v>3.022514634872131E-3</v>
      </c>
    </row>
    <row r="1963" spans="1:41" x14ac:dyDescent="0.15">
      <c r="A1963" s="10">
        <v>44482</v>
      </c>
      <c r="B1963" s="9">
        <v>164.21400499999999</v>
      </c>
      <c r="C1963">
        <v>48402000</v>
      </c>
      <c r="D1963" s="107">
        <f t="shared" si="176"/>
        <v>4.7437549556141878E-3</v>
      </c>
      <c r="H1963" s="90">
        <v>44760</v>
      </c>
      <c r="I1963" s="54">
        <v>52.209999000000003</v>
      </c>
      <c r="J1963" s="54">
        <v>2859300</v>
      </c>
      <c r="K1963" s="107">
        <f t="shared" si="180"/>
        <v>3.8306838504248875E-2</v>
      </c>
      <c r="W1963" s="90">
        <v>44118</v>
      </c>
      <c r="X1963" s="54">
        <v>21.639999</v>
      </c>
      <c r="Y1963" s="54">
        <v>240800</v>
      </c>
      <c r="Z1963" s="107">
        <f t="shared" si="177"/>
        <v>3.4195935036780867E-2</v>
      </c>
      <c r="AE1963" s="90">
        <v>44118</v>
      </c>
      <c r="AF1963" s="54">
        <v>53.383507000000002</v>
      </c>
      <c r="AG1963" s="54">
        <v>7513800</v>
      </c>
      <c r="AH1963" s="107">
        <f t="shared" si="178"/>
        <v>-1.877439412139037E-2</v>
      </c>
      <c r="AL1963" s="10">
        <v>44482</v>
      </c>
      <c r="AM1963">
        <v>4363.7998049999997</v>
      </c>
      <c r="AN1963">
        <v>3620070000</v>
      </c>
      <c r="AO1963" s="107">
        <f t="shared" si="179"/>
        <v>1.706310195868399E-2</v>
      </c>
    </row>
    <row r="1964" spans="1:41" x14ac:dyDescent="0.15">
      <c r="A1964" s="10">
        <v>44483</v>
      </c>
      <c r="B1964" s="9">
        <v>164.99299600000001</v>
      </c>
      <c r="C1964">
        <v>42190000</v>
      </c>
      <c r="D1964" s="107">
        <f t="shared" si="176"/>
        <v>3.3080240569727026E-2</v>
      </c>
      <c r="H1964" s="90">
        <v>44761</v>
      </c>
      <c r="I1964" s="54">
        <v>54.209999000000003</v>
      </c>
      <c r="J1964" s="54">
        <v>2090100</v>
      </c>
      <c r="K1964" s="107">
        <f t="shared" si="180"/>
        <v>4.0951873103705294E-2</v>
      </c>
      <c r="W1964" s="90">
        <v>44119</v>
      </c>
      <c r="X1964" s="54">
        <v>22.379999000000002</v>
      </c>
      <c r="Y1964" s="54">
        <v>268600</v>
      </c>
      <c r="Z1964" s="107">
        <f t="shared" si="177"/>
        <v>8.9369977183628713E-4</v>
      </c>
      <c r="AE1964" s="90">
        <v>44119</v>
      </c>
      <c r="AF1964" s="54">
        <v>52.381264000000002</v>
      </c>
      <c r="AG1964" s="54">
        <v>6275700</v>
      </c>
      <c r="AH1964" s="107">
        <f t="shared" si="178"/>
        <v>7.7617447337656742E-3</v>
      </c>
      <c r="AL1964" s="10">
        <v>44483</v>
      </c>
      <c r="AM1964">
        <v>4438.2597660000001</v>
      </c>
      <c r="AN1964">
        <v>3598280000</v>
      </c>
      <c r="AO1964" s="107">
        <f t="shared" si="179"/>
        <v>7.4602102503433798E-3</v>
      </c>
    </row>
    <row r="1965" spans="1:41" x14ac:dyDescent="0.15">
      <c r="A1965" s="10">
        <v>44484</v>
      </c>
      <c r="B1965" s="9">
        <v>170.45100400000001</v>
      </c>
      <c r="C1965">
        <v>103598000</v>
      </c>
      <c r="D1965" s="107">
        <f t="shared" si="176"/>
        <v>1.1064774954332224E-2</v>
      </c>
      <c r="H1965" s="90">
        <v>44762</v>
      </c>
      <c r="I1965" s="54">
        <v>56.43</v>
      </c>
      <c r="J1965" s="54">
        <v>2821000</v>
      </c>
      <c r="K1965" s="107">
        <f t="shared" si="180"/>
        <v>1.1164292043239321E-2</v>
      </c>
      <c r="W1965" s="90">
        <v>44120</v>
      </c>
      <c r="X1965" s="54">
        <v>22.4</v>
      </c>
      <c r="Y1965" s="54">
        <v>209700</v>
      </c>
      <c r="Z1965" s="107">
        <f t="shared" si="177"/>
        <v>-4.2410669642857113E-2</v>
      </c>
      <c r="AE1965" s="90">
        <v>44120</v>
      </c>
      <c r="AF1965" s="54">
        <v>52.787833999999997</v>
      </c>
      <c r="AG1965" s="54">
        <v>6165600</v>
      </c>
      <c r="AH1965" s="107">
        <f t="shared" si="178"/>
        <v>-2.7046440283948647E-2</v>
      </c>
      <c r="AL1965" s="10">
        <v>44484</v>
      </c>
      <c r="AM1965">
        <v>4471.3701170000004</v>
      </c>
      <c r="AN1965">
        <v>3819380000</v>
      </c>
      <c r="AO1965" s="107">
        <f t="shared" si="179"/>
        <v>3.3747696131500859E-3</v>
      </c>
    </row>
    <row r="1966" spans="1:41" x14ac:dyDescent="0.15">
      <c r="A1966" s="10">
        <v>44487</v>
      </c>
      <c r="B1966" s="9">
        <v>172.337006</v>
      </c>
      <c r="C1966">
        <v>63482000</v>
      </c>
      <c r="D1966" s="107">
        <f t="shared" si="176"/>
        <v>-7.5144626801748604E-4</v>
      </c>
      <c r="H1966" s="90">
        <v>44763</v>
      </c>
      <c r="I1966" s="54">
        <v>57.060001</v>
      </c>
      <c r="J1966" s="54">
        <v>2961700</v>
      </c>
      <c r="K1966" s="107">
        <f t="shared" si="180"/>
        <v>-9.3059952803015156E-2</v>
      </c>
      <c r="W1966" s="90">
        <v>44123</v>
      </c>
      <c r="X1966" s="54">
        <v>21.450001</v>
      </c>
      <c r="Y1966" s="54">
        <v>423300</v>
      </c>
      <c r="Z1966" s="107">
        <f t="shared" si="177"/>
        <v>1.3985966713941034E-2</v>
      </c>
      <c r="AE1966" s="90">
        <v>44123</v>
      </c>
      <c r="AF1966" s="54">
        <v>51.360111000000003</v>
      </c>
      <c r="AG1966" s="54">
        <v>6721200</v>
      </c>
      <c r="AH1966" s="107">
        <f t="shared" si="178"/>
        <v>-2.2091852566284986E-3</v>
      </c>
      <c r="AL1966" s="10">
        <v>44487</v>
      </c>
      <c r="AM1966">
        <v>4486.4599609999996</v>
      </c>
      <c r="AN1966">
        <v>3662010000</v>
      </c>
      <c r="AO1966" s="107">
        <f t="shared" si="179"/>
        <v>7.3933395791649925E-3</v>
      </c>
    </row>
    <row r="1967" spans="1:41" x14ac:dyDescent="0.15">
      <c r="A1967" s="10">
        <v>44488</v>
      </c>
      <c r="B1967" s="9">
        <v>172.207504</v>
      </c>
      <c r="C1967">
        <v>47722000</v>
      </c>
      <c r="D1967" s="107">
        <f t="shared" si="176"/>
        <v>-8.4461940752593723E-3</v>
      </c>
      <c r="H1967" s="90">
        <v>44764</v>
      </c>
      <c r="I1967" s="54">
        <v>51.75</v>
      </c>
      <c r="J1967" s="54">
        <v>2669900</v>
      </c>
      <c r="K1967" s="107">
        <f t="shared" si="180"/>
        <v>-4.6570048309178658E-2</v>
      </c>
      <c r="W1967" s="90">
        <v>44124</v>
      </c>
      <c r="X1967" s="54">
        <v>21.75</v>
      </c>
      <c r="Y1967" s="54">
        <v>389300</v>
      </c>
      <c r="Z1967" s="107">
        <f t="shared" si="177"/>
        <v>8.7356781609195799E-3</v>
      </c>
      <c r="AE1967" s="90">
        <v>44124</v>
      </c>
      <c r="AF1967" s="54">
        <v>51.246647000000003</v>
      </c>
      <c r="AG1967" s="54">
        <v>6407500</v>
      </c>
      <c r="AH1967" s="107">
        <f t="shared" si="178"/>
        <v>-2.5461060896335375E-2</v>
      </c>
      <c r="AL1967" s="10">
        <v>44488</v>
      </c>
      <c r="AM1967">
        <v>4519.6298829999996</v>
      </c>
      <c r="AN1967">
        <v>3459130000</v>
      </c>
      <c r="AO1967" s="107">
        <f t="shared" si="179"/>
        <v>3.6640296724934629E-3</v>
      </c>
    </row>
    <row r="1968" spans="1:41" x14ac:dyDescent="0.15">
      <c r="A1968" s="10">
        <v>44489</v>
      </c>
      <c r="B1968" s="9">
        <v>170.753006</v>
      </c>
      <c r="C1968">
        <v>42796000</v>
      </c>
      <c r="D1968" s="107">
        <f t="shared" si="176"/>
        <v>5.8417595295512381E-3</v>
      </c>
      <c r="H1968" s="90">
        <v>44767</v>
      </c>
      <c r="I1968" s="54">
        <v>49.34</v>
      </c>
      <c r="J1968" s="54">
        <v>2329600</v>
      </c>
      <c r="K1968" s="107">
        <f t="shared" si="180"/>
        <v>-8.593437373327939E-2</v>
      </c>
      <c r="W1968" s="90">
        <v>44125</v>
      </c>
      <c r="X1968" s="54">
        <v>21.940000999999999</v>
      </c>
      <c r="Y1968" s="54">
        <v>396100</v>
      </c>
      <c r="Z1968" s="107">
        <f t="shared" si="177"/>
        <v>1.0483089768318798E-2</v>
      </c>
      <c r="AE1968" s="90">
        <v>44125</v>
      </c>
      <c r="AF1968" s="54">
        <v>49.941853000000002</v>
      </c>
      <c r="AG1968" s="54">
        <v>6557400</v>
      </c>
      <c r="AH1968" s="107">
        <f t="shared" si="178"/>
        <v>-1.0034189159941698E-2</v>
      </c>
      <c r="AL1968" s="10">
        <v>44489</v>
      </c>
      <c r="AM1968">
        <v>4536.1899409999996</v>
      </c>
      <c r="AN1968">
        <v>3670760000</v>
      </c>
      <c r="AO1968" s="107">
        <f t="shared" si="179"/>
        <v>2.9958719050031668E-3</v>
      </c>
    </row>
    <row r="1969" spans="1:41" x14ac:dyDescent="0.15">
      <c r="A1969" s="10">
        <v>44490</v>
      </c>
      <c r="B1969" s="9">
        <v>171.75050400000001</v>
      </c>
      <c r="C1969">
        <v>37628000</v>
      </c>
      <c r="D1969" s="107">
        <f t="shared" si="176"/>
        <v>-2.8954837885075357E-2</v>
      </c>
      <c r="H1969" s="90">
        <v>44768</v>
      </c>
      <c r="I1969" s="54">
        <v>45.099997999999999</v>
      </c>
      <c r="J1969" s="54">
        <v>3963300</v>
      </c>
      <c r="K1969" s="107">
        <f t="shared" si="180"/>
        <v>0.10731710010275397</v>
      </c>
      <c r="W1969" s="90">
        <v>44126</v>
      </c>
      <c r="X1969" s="54">
        <v>22.17</v>
      </c>
      <c r="Y1969" s="54">
        <v>400500</v>
      </c>
      <c r="Z1969" s="107">
        <f t="shared" si="177"/>
        <v>5.412764997744679E-3</v>
      </c>
      <c r="AE1969" s="90">
        <v>44126</v>
      </c>
      <c r="AF1969" s="54">
        <v>49.440727000000003</v>
      </c>
      <c r="AG1969" s="54">
        <v>5164000</v>
      </c>
      <c r="AH1969" s="107">
        <f t="shared" si="178"/>
        <v>2.8686269115743457E-2</v>
      </c>
      <c r="AL1969" s="10">
        <v>44490</v>
      </c>
      <c r="AM1969">
        <v>4549.7797849999997</v>
      </c>
      <c r="AN1969">
        <v>3822330000</v>
      </c>
      <c r="AO1969" s="107">
        <f t="shared" si="179"/>
        <v>-1.0725536686606585E-3</v>
      </c>
    </row>
    <row r="1970" spans="1:41" x14ac:dyDescent="0.15">
      <c r="A1970" s="10">
        <v>44491</v>
      </c>
      <c r="B1970" s="9">
        <v>166.77749600000001</v>
      </c>
      <c r="C1970">
        <v>62782000</v>
      </c>
      <c r="D1970" s="107">
        <f t="shared" si="176"/>
        <v>-4.5509857037306922E-3</v>
      </c>
      <c r="H1970" s="90">
        <v>44769</v>
      </c>
      <c r="I1970" s="54">
        <v>49.939999</v>
      </c>
      <c r="J1970" s="54">
        <v>3551800</v>
      </c>
      <c r="K1970" s="107">
        <f t="shared" si="180"/>
        <v>5.3464198107012306E-2</v>
      </c>
      <c r="W1970" s="90">
        <v>44127</v>
      </c>
      <c r="X1970" s="54">
        <v>22.290001</v>
      </c>
      <c r="Y1970" s="54">
        <v>387400</v>
      </c>
      <c r="Z1970" s="107">
        <f t="shared" si="177"/>
        <v>-3.589057712469379E-2</v>
      </c>
      <c r="AE1970" s="90">
        <v>44127</v>
      </c>
      <c r="AF1970" s="54">
        <v>50.858997000000002</v>
      </c>
      <c r="AG1970" s="54">
        <v>5734700</v>
      </c>
      <c r="AH1970" s="107">
        <f t="shared" si="178"/>
        <v>-8.3660124087779897E-3</v>
      </c>
      <c r="AL1970" s="10">
        <v>44491</v>
      </c>
      <c r="AM1970">
        <v>4544.8999020000001</v>
      </c>
      <c r="AN1970">
        <v>3758220000</v>
      </c>
      <c r="AO1970" s="107">
        <f t="shared" si="179"/>
        <v>4.7481965423492589E-3</v>
      </c>
    </row>
    <row r="1971" spans="1:41" x14ac:dyDescent="0.15">
      <c r="A1971" s="10">
        <v>44494</v>
      </c>
      <c r="B1971" s="9">
        <v>166.018494</v>
      </c>
      <c r="C1971">
        <v>44520000</v>
      </c>
      <c r="D1971" s="107">
        <f t="shared" si="176"/>
        <v>1.6775257580640357E-2</v>
      </c>
      <c r="H1971" s="90">
        <v>44770</v>
      </c>
      <c r="I1971" s="54">
        <v>52.610000999999997</v>
      </c>
      <c r="J1971" s="54">
        <v>4022700</v>
      </c>
      <c r="K1971" s="107">
        <f t="shared" si="180"/>
        <v>2.471011167629511E-2</v>
      </c>
      <c r="W1971" s="90">
        <v>44130</v>
      </c>
      <c r="X1971" s="54">
        <v>21.49</v>
      </c>
      <c r="Y1971" s="54">
        <v>502300</v>
      </c>
      <c r="Z1971" s="107">
        <f t="shared" si="177"/>
        <v>-2.8385342019543791E-2</v>
      </c>
      <c r="AE1971" s="90">
        <v>44130</v>
      </c>
      <c r="AF1971" s="54">
        <v>50.433509999999998</v>
      </c>
      <c r="AG1971" s="54">
        <v>6597300</v>
      </c>
      <c r="AH1971" s="107">
        <f t="shared" si="178"/>
        <v>3.9371838287678429E-3</v>
      </c>
      <c r="AL1971" s="10">
        <v>44494</v>
      </c>
      <c r="AM1971">
        <v>4566.4799800000001</v>
      </c>
      <c r="AN1971">
        <v>3899400000</v>
      </c>
      <c r="AO1971" s="107">
        <f t="shared" si="179"/>
        <v>1.8197953426701829E-3</v>
      </c>
    </row>
    <row r="1972" spans="1:41" x14ac:dyDescent="0.15">
      <c r="A1972" s="10">
        <v>44495</v>
      </c>
      <c r="B1972" s="9">
        <v>168.80349699999999</v>
      </c>
      <c r="C1972">
        <v>53966000</v>
      </c>
      <c r="D1972" s="107">
        <f t="shared" si="176"/>
        <v>4.8636373925357024E-3</v>
      </c>
      <c r="H1972" s="90">
        <v>44771</v>
      </c>
      <c r="I1972" s="54">
        <v>53.91</v>
      </c>
      <c r="J1972" s="54">
        <v>2960200</v>
      </c>
      <c r="K1972" s="107">
        <f t="shared" si="180"/>
        <v>5.3978853644963909E-2</v>
      </c>
      <c r="W1972" s="90">
        <v>44131</v>
      </c>
      <c r="X1972" s="54">
        <v>20.879999000000002</v>
      </c>
      <c r="Y1972" s="54">
        <v>614700</v>
      </c>
      <c r="Z1972" s="107">
        <f t="shared" si="177"/>
        <v>-7.8065089945646093E-2</v>
      </c>
      <c r="AE1972" s="90">
        <v>44131</v>
      </c>
      <c r="AF1972" s="54">
        <v>50.632075999999998</v>
      </c>
      <c r="AG1972" s="54">
        <v>4613000</v>
      </c>
      <c r="AH1972" s="107">
        <f t="shared" si="178"/>
        <v>-5.6023181826476698E-3</v>
      </c>
      <c r="AL1972" s="10">
        <v>44495</v>
      </c>
      <c r="AM1972">
        <v>4574.7900390000004</v>
      </c>
      <c r="AN1972">
        <v>3879740000</v>
      </c>
      <c r="AO1972" s="107">
        <f t="shared" si="179"/>
        <v>-5.0515680070537528E-3</v>
      </c>
    </row>
    <row r="1973" spans="1:41" x14ac:dyDescent="0.15">
      <c r="A1973" s="10">
        <v>44496</v>
      </c>
      <c r="B1973" s="9">
        <v>169.62449599999999</v>
      </c>
      <c r="C1973">
        <v>54044000</v>
      </c>
      <c r="D1973" s="107">
        <f t="shared" si="176"/>
        <v>1.5941152744825215E-2</v>
      </c>
      <c r="H1973" s="90">
        <v>44774</v>
      </c>
      <c r="I1973" s="54">
        <v>56.82</v>
      </c>
      <c r="J1973" s="54">
        <v>2844600</v>
      </c>
      <c r="K1973" s="107">
        <f t="shared" si="180"/>
        <v>1.1087662794790676E-2</v>
      </c>
      <c r="W1973" s="90">
        <v>44132</v>
      </c>
      <c r="X1973" s="54">
        <v>19.25</v>
      </c>
      <c r="Y1973" s="54">
        <v>533600</v>
      </c>
      <c r="Z1973" s="107">
        <f t="shared" si="177"/>
        <v>2.2337662337662323E-2</v>
      </c>
      <c r="AE1973" s="90">
        <v>44132</v>
      </c>
      <c r="AF1973" s="54">
        <v>50.348419</v>
      </c>
      <c r="AG1973" s="54">
        <v>9717200</v>
      </c>
      <c r="AH1973" s="107">
        <f t="shared" si="178"/>
        <v>-7.4553880232068437E-2</v>
      </c>
      <c r="AL1973" s="10">
        <v>44496</v>
      </c>
      <c r="AM1973">
        <v>4551.6801759999998</v>
      </c>
      <c r="AN1973">
        <v>4226050000</v>
      </c>
      <c r="AO1973" s="107">
        <f t="shared" si="179"/>
        <v>9.8292815553919777E-3</v>
      </c>
    </row>
    <row r="1974" spans="1:41" x14ac:dyDescent="0.15">
      <c r="A1974" s="10">
        <v>44497</v>
      </c>
      <c r="B1974" s="9">
        <v>172.328506</v>
      </c>
      <c r="C1974">
        <v>114174000</v>
      </c>
      <c r="D1974" s="107">
        <f t="shared" si="176"/>
        <v>-2.1511240862263303E-2</v>
      </c>
      <c r="H1974" s="90">
        <v>44775</v>
      </c>
      <c r="I1974" s="54">
        <v>57.450001</v>
      </c>
      <c r="J1974" s="54">
        <v>3413300</v>
      </c>
      <c r="K1974" s="107">
        <f t="shared" si="180"/>
        <v>0.12167103356534326</v>
      </c>
      <c r="W1974" s="90">
        <v>44133</v>
      </c>
      <c r="X1974" s="54">
        <v>19.68</v>
      </c>
      <c r="Y1974" s="54">
        <v>431300</v>
      </c>
      <c r="Z1974" s="107">
        <f t="shared" si="177"/>
        <v>-9.1463414634146423E-3</v>
      </c>
      <c r="AE1974" s="90">
        <v>44133</v>
      </c>
      <c r="AF1974" s="54">
        <v>46.594749</v>
      </c>
      <c r="AG1974" s="54">
        <v>22526800</v>
      </c>
      <c r="AH1974" s="107">
        <f t="shared" si="178"/>
        <v>-3.3482313640105676E-2</v>
      </c>
      <c r="AL1974" s="10">
        <v>44497</v>
      </c>
      <c r="AM1974">
        <v>4596.419922</v>
      </c>
      <c r="AN1974">
        <v>4132950000</v>
      </c>
      <c r="AO1974" s="107">
        <f t="shared" si="179"/>
        <v>1.9493347326935417E-3</v>
      </c>
    </row>
    <row r="1975" spans="1:41" x14ac:dyDescent="0.15">
      <c r="A1975" s="10">
        <v>44498</v>
      </c>
      <c r="B1975" s="9">
        <v>168.62150600000001</v>
      </c>
      <c r="C1975">
        <v>129722000</v>
      </c>
      <c r="D1975" s="107">
        <f t="shared" si="176"/>
        <v>-1.6107103206633666E-2</v>
      </c>
      <c r="H1975" s="90">
        <v>44776</v>
      </c>
      <c r="I1975" s="54">
        <v>64.440002000000007</v>
      </c>
      <c r="J1975" s="54">
        <v>5541500</v>
      </c>
      <c r="K1975" s="107">
        <f t="shared" si="180"/>
        <v>-2.3743047059495925E-2</v>
      </c>
      <c r="W1975" s="90">
        <v>44134</v>
      </c>
      <c r="X1975" s="54">
        <v>19.5</v>
      </c>
      <c r="Y1975" s="54">
        <v>482200</v>
      </c>
      <c r="Z1975" s="107">
        <f t="shared" si="177"/>
        <v>3.4871794871794926E-2</v>
      </c>
      <c r="AE1975" s="90">
        <v>44134</v>
      </c>
      <c r="AF1975" s="54">
        <v>45.034649000000002</v>
      </c>
      <c r="AG1975" s="54">
        <v>12565300</v>
      </c>
      <c r="AH1975" s="107">
        <f t="shared" si="178"/>
        <v>5.0388979383408916E-3</v>
      </c>
      <c r="AL1975" s="10">
        <v>44498</v>
      </c>
      <c r="AM1975">
        <v>4605.3798829999996</v>
      </c>
      <c r="AN1975">
        <v>4510200000</v>
      </c>
      <c r="AO1975" s="107">
        <f t="shared" si="179"/>
        <v>1.8000771294897078E-3</v>
      </c>
    </row>
    <row r="1976" spans="1:41" x14ac:dyDescent="0.15">
      <c r="A1976" s="10">
        <v>44501</v>
      </c>
      <c r="B1976" s="9">
        <v>165.90550200000001</v>
      </c>
      <c r="C1976">
        <v>72178000</v>
      </c>
      <c r="D1976" s="107">
        <f t="shared" si="176"/>
        <v>-1.6154075468818307E-3</v>
      </c>
      <c r="H1976" s="90">
        <v>44777</v>
      </c>
      <c r="I1976" s="54">
        <v>62.91</v>
      </c>
      <c r="J1976" s="54">
        <v>6842400</v>
      </c>
      <c r="K1976" s="107">
        <f t="shared" si="180"/>
        <v>-9.5374185344141438E-3</v>
      </c>
      <c r="W1976" s="90">
        <v>44137</v>
      </c>
      <c r="X1976" s="54">
        <v>20.18</v>
      </c>
      <c r="Y1976" s="54">
        <v>363100</v>
      </c>
      <c r="Z1976" s="107">
        <f t="shared" si="177"/>
        <v>5.5500445986124802E-2</v>
      </c>
      <c r="AE1976" s="90">
        <v>44137</v>
      </c>
      <c r="AF1976" s="54">
        <v>45.261574000000003</v>
      </c>
      <c r="AG1976" s="54">
        <v>10765800</v>
      </c>
      <c r="AH1976" s="107">
        <f t="shared" si="178"/>
        <v>2.1934323362240882E-2</v>
      </c>
      <c r="AL1976" s="10">
        <v>44501</v>
      </c>
      <c r="AM1976">
        <v>4613.669922</v>
      </c>
      <c r="AN1976">
        <v>3971540000</v>
      </c>
      <c r="AO1976" s="107">
        <f t="shared" si="179"/>
        <v>3.6803629837132146E-3</v>
      </c>
    </row>
    <row r="1977" spans="1:41" x14ac:dyDescent="0.15">
      <c r="A1977" s="10">
        <v>44502</v>
      </c>
      <c r="B1977" s="9">
        <v>165.637497</v>
      </c>
      <c r="C1977">
        <v>52552000</v>
      </c>
      <c r="D1977" s="107">
        <f t="shared" si="176"/>
        <v>2.1507811120811571E-2</v>
      </c>
      <c r="H1977" s="90">
        <v>44778</v>
      </c>
      <c r="I1977" s="54">
        <v>62.310001</v>
      </c>
      <c r="J1977" s="54">
        <v>3841300</v>
      </c>
      <c r="K1977" s="107">
        <f t="shared" si="180"/>
        <v>0.15310538993571843</v>
      </c>
      <c r="W1977" s="90">
        <v>44138</v>
      </c>
      <c r="X1977" s="54">
        <v>21.299999</v>
      </c>
      <c r="Y1977" s="54">
        <v>362800</v>
      </c>
      <c r="Z1977" s="107">
        <f t="shared" si="177"/>
        <v>-1.2206479446313589E-2</v>
      </c>
      <c r="AE1977" s="90">
        <v>44138</v>
      </c>
      <c r="AF1977" s="54">
        <v>46.254356000000001</v>
      </c>
      <c r="AG1977" s="54">
        <v>8909500</v>
      </c>
      <c r="AH1977" s="107">
        <f t="shared" si="178"/>
        <v>-2.2485622759508384E-2</v>
      </c>
      <c r="AL1977" s="10">
        <v>44502</v>
      </c>
      <c r="AM1977">
        <v>4630.6499020000001</v>
      </c>
      <c r="AN1977">
        <v>3975250000</v>
      </c>
      <c r="AO1977" s="107">
        <f t="shared" si="179"/>
        <v>6.461279222831573E-3</v>
      </c>
    </row>
    <row r="1978" spans="1:41" x14ac:dyDescent="0.15">
      <c r="A1978" s="10">
        <v>44503</v>
      </c>
      <c r="B1978" s="9">
        <v>169.199997</v>
      </c>
      <c r="C1978">
        <v>67944000</v>
      </c>
      <c r="D1978" s="107">
        <f t="shared" si="176"/>
        <v>2.7482323182310697E-2</v>
      </c>
      <c r="H1978" s="90">
        <v>44781</v>
      </c>
      <c r="I1978" s="54">
        <v>71.849997999999999</v>
      </c>
      <c r="J1978" s="54">
        <v>5580400</v>
      </c>
      <c r="K1978" s="107">
        <f t="shared" si="180"/>
        <v>-0.17035486904258512</v>
      </c>
      <c r="W1978" s="90">
        <v>44139</v>
      </c>
      <c r="X1978" s="54">
        <v>21.040001</v>
      </c>
      <c r="Y1978" s="54">
        <v>301100</v>
      </c>
      <c r="Z1978" s="107">
        <f t="shared" si="177"/>
        <v>0.18346001979752757</v>
      </c>
      <c r="AE1978" s="90">
        <v>44139</v>
      </c>
      <c r="AF1978" s="54">
        <v>45.214297999999999</v>
      </c>
      <c r="AG1978" s="54">
        <v>16562100</v>
      </c>
      <c r="AH1978" s="107">
        <f t="shared" si="178"/>
        <v>3.324985826386162E-2</v>
      </c>
      <c r="AL1978" s="10">
        <v>44503</v>
      </c>
      <c r="AM1978">
        <v>4660.5698240000002</v>
      </c>
      <c r="AN1978">
        <v>4319660000</v>
      </c>
      <c r="AO1978" s="107">
        <f t="shared" si="179"/>
        <v>4.1819424954505635E-3</v>
      </c>
    </row>
    <row r="1979" spans="1:41" x14ac:dyDescent="0.15">
      <c r="A1979" s="10">
        <v>44504</v>
      </c>
      <c r="B1979" s="9">
        <v>173.85000600000001</v>
      </c>
      <c r="C1979">
        <v>107060000</v>
      </c>
      <c r="D1979" s="107">
        <f t="shared" si="176"/>
        <v>1.2076427538345813E-2</v>
      </c>
      <c r="H1979" s="90">
        <v>44782</v>
      </c>
      <c r="I1979" s="54">
        <v>59.610000999999997</v>
      </c>
      <c r="J1979" s="54">
        <v>5556400</v>
      </c>
      <c r="K1979" s="107">
        <f t="shared" si="180"/>
        <v>9.0924306476693584E-2</v>
      </c>
      <c r="W1979" s="90">
        <v>44140</v>
      </c>
      <c r="X1979" s="54">
        <v>24.9</v>
      </c>
      <c r="Y1979" s="54">
        <v>1250400</v>
      </c>
      <c r="Z1979" s="107">
        <f t="shared" si="177"/>
        <v>-2.4899558232931773E-2</v>
      </c>
      <c r="AE1979" s="90">
        <v>44140</v>
      </c>
      <c r="AF1979" s="54">
        <v>46.717666999999999</v>
      </c>
      <c r="AG1979" s="54">
        <v>10325200</v>
      </c>
      <c r="AH1979" s="107">
        <f t="shared" si="178"/>
        <v>2.5905553032004036E-2</v>
      </c>
      <c r="AL1979" s="10">
        <v>44504</v>
      </c>
      <c r="AM1979">
        <v>4680.0600590000004</v>
      </c>
      <c r="AN1979">
        <v>4462300000</v>
      </c>
      <c r="AO1979" s="107">
        <f t="shared" si="179"/>
        <v>3.7327995324343277E-3</v>
      </c>
    </row>
    <row r="1980" spans="1:41" x14ac:dyDescent="0.15">
      <c r="A1980" s="10">
        <v>44505</v>
      </c>
      <c r="B1980" s="9">
        <v>175.94949299999999</v>
      </c>
      <c r="C1980">
        <v>99940000</v>
      </c>
      <c r="D1980" s="107">
        <f t="shared" si="176"/>
        <v>-8.5279472785976251E-3</v>
      </c>
      <c r="H1980" s="90">
        <v>44783</v>
      </c>
      <c r="I1980" s="54">
        <v>65.029999000000004</v>
      </c>
      <c r="J1980" s="54">
        <v>3545500</v>
      </c>
      <c r="K1980" s="107">
        <f t="shared" si="180"/>
        <v>-7.8425650906129851E-3</v>
      </c>
      <c r="W1980" s="90">
        <v>44141</v>
      </c>
      <c r="X1980" s="54">
        <v>24.280000999999999</v>
      </c>
      <c r="Y1980" s="54">
        <v>580900</v>
      </c>
      <c r="Z1980" s="107">
        <f t="shared" si="177"/>
        <v>8.6490523620654791E-3</v>
      </c>
      <c r="AE1980" s="90">
        <v>44141</v>
      </c>
      <c r="AF1980" s="54">
        <v>47.927914000000001</v>
      </c>
      <c r="AG1980" s="54">
        <v>10244300</v>
      </c>
      <c r="AH1980" s="107">
        <f t="shared" si="178"/>
        <v>-4.6754799301300665E-2</v>
      </c>
      <c r="AL1980" s="10">
        <v>44505</v>
      </c>
      <c r="AM1980">
        <v>4697.5297849999997</v>
      </c>
      <c r="AN1980">
        <v>4467180000</v>
      </c>
      <c r="AO1980" s="107">
        <f t="shared" si="179"/>
        <v>8.8778787807108905E-4</v>
      </c>
    </row>
    <row r="1981" spans="1:41" x14ac:dyDescent="0.15">
      <c r="A1981" s="10">
        <v>44508</v>
      </c>
      <c r="B1981" s="9">
        <v>174.449005</v>
      </c>
      <c r="C1981">
        <v>61480000</v>
      </c>
      <c r="D1981" s="107">
        <f t="shared" si="176"/>
        <v>2.5007239221570776E-2</v>
      </c>
      <c r="H1981" s="90">
        <v>44784</v>
      </c>
      <c r="I1981" s="54">
        <v>64.519997000000004</v>
      </c>
      <c r="J1981" s="54">
        <v>4452000</v>
      </c>
      <c r="K1981" s="107">
        <f t="shared" si="180"/>
        <v>6.3546283177911445E-2</v>
      </c>
      <c r="W1981" s="90">
        <v>44144</v>
      </c>
      <c r="X1981" s="54">
        <v>24.49</v>
      </c>
      <c r="Y1981" s="54">
        <v>809100</v>
      </c>
      <c r="Z1981" s="107">
        <f t="shared" si="177"/>
        <v>4.7774601878317835E-2</v>
      </c>
      <c r="AE1981" s="90">
        <v>44144</v>
      </c>
      <c r="AF1981" s="54">
        <v>45.687054000000003</v>
      </c>
      <c r="AG1981" s="54">
        <v>19388000</v>
      </c>
      <c r="AH1981" s="107">
        <f t="shared" si="178"/>
        <v>-3.6837787789950394E-2</v>
      </c>
      <c r="AL1981" s="10">
        <v>44508</v>
      </c>
      <c r="AM1981">
        <v>4701.7001950000003</v>
      </c>
      <c r="AN1981">
        <v>4269710000</v>
      </c>
      <c r="AO1981" s="107">
        <f t="shared" si="179"/>
        <v>-3.4987758295380589E-3</v>
      </c>
    </row>
    <row r="1982" spans="1:41" x14ac:dyDescent="0.15">
      <c r="A1982" s="10">
        <v>44509</v>
      </c>
      <c r="B1982" s="9">
        <v>178.81149300000001</v>
      </c>
      <c r="C1982">
        <v>85898000</v>
      </c>
      <c r="D1982" s="107">
        <f t="shared" si="176"/>
        <v>-2.6334996263355448E-2</v>
      </c>
      <c r="H1982" s="90">
        <v>44785</v>
      </c>
      <c r="I1982" s="54">
        <v>68.620002999999997</v>
      </c>
      <c r="J1982" s="54">
        <v>2788200</v>
      </c>
      <c r="K1982" s="107">
        <f t="shared" si="180"/>
        <v>-4.0805448522057697E-3</v>
      </c>
      <c r="W1982" s="90">
        <v>44145</v>
      </c>
      <c r="X1982" s="54">
        <v>25.66</v>
      </c>
      <c r="Y1982" s="54">
        <v>473500</v>
      </c>
      <c r="Z1982" s="107">
        <f t="shared" si="177"/>
        <v>-1.87061574434918E-2</v>
      </c>
      <c r="AE1982" s="90">
        <v>44145</v>
      </c>
      <c r="AF1982" s="54">
        <v>44.004044</v>
      </c>
      <c r="AG1982" s="54">
        <v>15521800</v>
      </c>
      <c r="AH1982" s="107">
        <f t="shared" si="178"/>
        <v>2.5139666708814179E-2</v>
      </c>
      <c r="AL1982" s="10">
        <v>44509</v>
      </c>
      <c r="AM1982">
        <v>4685.25</v>
      </c>
      <c r="AN1982">
        <v>4117080000</v>
      </c>
      <c r="AO1982" s="107">
        <f t="shared" si="179"/>
        <v>-8.2258233818900406E-3</v>
      </c>
    </row>
    <row r="1983" spans="1:41" x14ac:dyDescent="0.15">
      <c r="A1983" s="10">
        <v>44510</v>
      </c>
      <c r="B1983" s="9">
        <v>174.10249300000001</v>
      </c>
      <c r="C1983">
        <v>80548000</v>
      </c>
      <c r="D1983" s="107">
        <f t="shared" si="176"/>
        <v>-2.7425971436262353E-3</v>
      </c>
      <c r="H1983" s="90">
        <v>44788</v>
      </c>
      <c r="I1983" s="54">
        <v>68.339995999999999</v>
      </c>
      <c r="J1983" s="54">
        <v>2137600</v>
      </c>
      <c r="K1983" s="107">
        <f t="shared" si="180"/>
        <v>7.6090215164777097E-2</v>
      </c>
      <c r="W1983" s="90">
        <v>44146</v>
      </c>
      <c r="X1983" s="54">
        <v>25.18</v>
      </c>
      <c r="Y1983" s="54">
        <v>252800</v>
      </c>
      <c r="Z1983" s="107">
        <f t="shared" si="177"/>
        <v>-4.2494003177124706E-2</v>
      </c>
      <c r="AE1983" s="90">
        <v>44146</v>
      </c>
      <c r="AF1983" s="54">
        <v>45.110290999999997</v>
      </c>
      <c r="AG1983" s="54">
        <v>13142300</v>
      </c>
      <c r="AH1983" s="107">
        <f t="shared" si="178"/>
        <v>-2.3475086870975881E-2</v>
      </c>
      <c r="AL1983" s="10">
        <v>44510</v>
      </c>
      <c r="AM1983">
        <v>4646.7099609999996</v>
      </c>
      <c r="AN1983">
        <v>4503720000</v>
      </c>
      <c r="AO1983" s="107">
        <f t="shared" si="179"/>
        <v>5.5094013215528648E-4</v>
      </c>
    </row>
    <row r="1984" spans="1:41" x14ac:dyDescent="0.15">
      <c r="A1984" s="10">
        <v>44511</v>
      </c>
      <c r="B1984" s="9">
        <v>173.625</v>
      </c>
      <c r="C1984">
        <v>45288000</v>
      </c>
      <c r="D1984" s="107">
        <f t="shared" si="176"/>
        <v>1.5162027357811469E-2</v>
      </c>
      <c r="H1984" s="90">
        <v>44789</v>
      </c>
      <c r="I1984" s="54">
        <v>73.540001000000004</v>
      </c>
      <c r="J1984" s="54">
        <v>5200900</v>
      </c>
      <c r="K1984" s="107">
        <f t="shared" si="180"/>
        <v>-5.5208022093989451E-2</v>
      </c>
      <c r="W1984" s="90">
        <v>44147</v>
      </c>
      <c r="X1984" s="54">
        <v>24.110001</v>
      </c>
      <c r="Y1984" s="54">
        <v>393400</v>
      </c>
      <c r="Z1984" s="107">
        <f t="shared" si="177"/>
        <v>5.101613226809909E-2</v>
      </c>
      <c r="AE1984" s="90">
        <v>44147</v>
      </c>
      <c r="AF1984" s="54">
        <v>44.051322999999996</v>
      </c>
      <c r="AG1984" s="54">
        <v>10266100</v>
      </c>
      <c r="AH1984" s="107">
        <f t="shared" si="178"/>
        <v>4.4644561526563153E-2</v>
      </c>
      <c r="AL1984" s="10">
        <v>44511</v>
      </c>
      <c r="AM1984">
        <v>4649.2700199999999</v>
      </c>
      <c r="AN1984">
        <v>3926870000</v>
      </c>
      <c r="AO1984" s="107">
        <f t="shared" si="179"/>
        <v>7.2226559988013417E-3</v>
      </c>
    </row>
    <row r="1985" spans="1:41" x14ac:dyDescent="0.15">
      <c r="A1985" s="10">
        <v>44512</v>
      </c>
      <c r="B1985" s="9">
        <v>176.257507</v>
      </c>
      <c r="C1985">
        <v>53788000</v>
      </c>
      <c r="D1985" s="107">
        <f t="shared" si="176"/>
        <v>5.8238086846422732E-3</v>
      </c>
      <c r="H1985" s="90">
        <v>44790</v>
      </c>
      <c r="I1985" s="54">
        <v>69.480002999999996</v>
      </c>
      <c r="J1985" s="54">
        <v>3779100</v>
      </c>
      <c r="K1985" s="107">
        <f t="shared" si="180"/>
        <v>2.6770191705374646E-2</v>
      </c>
      <c r="W1985" s="90">
        <v>44148</v>
      </c>
      <c r="X1985" s="54">
        <v>25.34</v>
      </c>
      <c r="Y1985" s="54">
        <v>350300</v>
      </c>
      <c r="Z1985" s="107">
        <f t="shared" si="177"/>
        <v>7.2612470402525719E-2</v>
      </c>
      <c r="AE1985" s="90">
        <v>44148</v>
      </c>
      <c r="AF1985" s="54">
        <v>46.017975</v>
      </c>
      <c r="AG1985" s="54">
        <v>12082200</v>
      </c>
      <c r="AH1985" s="107">
        <f t="shared" si="178"/>
        <v>-2.4653192583985462E-3</v>
      </c>
      <c r="AL1985" s="10">
        <v>44512</v>
      </c>
      <c r="AM1985">
        <v>4682.8500979999999</v>
      </c>
      <c r="AN1985">
        <v>3728600000</v>
      </c>
      <c r="AO1985" s="107">
        <f t="shared" si="179"/>
        <v>-1.0739827017269832E-5</v>
      </c>
    </row>
    <row r="1986" spans="1:41" x14ac:dyDescent="0.15">
      <c r="A1986" s="10">
        <v>44515</v>
      </c>
      <c r="B1986" s="9">
        <v>177.283997</v>
      </c>
      <c r="C1986">
        <v>58594000</v>
      </c>
      <c r="D1986" s="107">
        <f t="shared" si="176"/>
        <v>-1.4044866102608244E-3</v>
      </c>
      <c r="H1986" s="90">
        <v>44791</v>
      </c>
      <c r="I1986" s="54">
        <v>71.339995999999999</v>
      </c>
      <c r="J1986" s="54">
        <v>2913800</v>
      </c>
      <c r="K1986" s="107">
        <f t="shared" si="180"/>
        <v>-0.20086906088416367</v>
      </c>
      <c r="W1986" s="90">
        <v>44151</v>
      </c>
      <c r="X1986" s="54">
        <v>27.18</v>
      </c>
      <c r="Y1986" s="54">
        <v>679100</v>
      </c>
      <c r="Z1986" s="107">
        <f t="shared" si="177"/>
        <v>3.4584289919058042E-2</v>
      </c>
      <c r="AE1986" s="90">
        <v>44151</v>
      </c>
      <c r="AF1986" s="54">
        <v>45.904525999999997</v>
      </c>
      <c r="AG1986" s="54">
        <v>14933300</v>
      </c>
      <c r="AH1986" s="107">
        <f t="shared" si="178"/>
        <v>-4.5314050296477726E-3</v>
      </c>
      <c r="AL1986" s="10">
        <v>44515</v>
      </c>
      <c r="AM1986">
        <v>4682.7998049999997</v>
      </c>
      <c r="AN1986">
        <v>3488410000</v>
      </c>
      <c r="AO1986" s="107">
        <f t="shared" si="179"/>
        <v>3.8652297244641254E-3</v>
      </c>
    </row>
    <row r="1987" spans="1:41" x14ac:dyDescent="0.15">
      <c r="A1987" s="10">
        <v>44516</v>
      </c>
      <c r="B1987" s="9">
        <v>177.03500399999999</v>
      </c>
      <c r="C1987">
        <v>44342000</v>
      </c>
      <c r="D1987" s="107">
        <f t="shared" ref="D1987:D2050" si="181">B1988/B1987-1</f>
        <v>2.344129638904624E-3</v>
      </c>
      <c r="H1987" s="90">
        <v>44792</v>
      </c>
      <c r="I1987" s="54">
        <v>57.009998000000003</v>
      </c>
      <c r="J1987" s="54">
        <v>9421500</v>
      </c>
      <c r="K1987" s="107">
        <f t="shared" si="180"/>
        <v>-4.7184671011565427E-2</v>
      </c>
      <c r="W1987" s="90">
        <v>44152</v>
      </c>
      <c r="X1987" s="54">
        <v>28.120000999999998</v>
      </c>
      <c r="Y1987" s="54">
        <v>865600</v>
      </c>
      <c r="Z1987" s="107">
        <f t="shared" si="177"/>
        <v>4.6586022525390458E-2</v>
      </c>
      <c r="AE1987" s="90">
        <v>44152</v>
      </c>
      <c r="AF1987" s="54">
        <v>45.696514000000001</v>
      </c>
      <c r="AG1987" s="54">
        <v>9892600</v>
      </c>
      <c r="AH1987" s="107">
        <f t="shared" si="178"/>
        <v>4.1380618223962884E-3</v>
      </c>
      <c r="AL1987" s="10">
        <v>44516</v>
      </c>
      <c r="AM1987">
        <v>4700.8999020000001</v>
      </c>
      <c r="AN1987">
        <v>3972640000</v>
      </c>
      <c r="AO1987" s="107">
        <f t="shared" si="179"/>
        <v>-2.6016252749386792E-3</v>
      </c>
    </row>
    <row r="1988" spans="1:41" x14ac:dyDescent="0.15">
      <c r="A1988" s="10">
        <v>44517</v>
      </c>
      <c r="B1988" s="9">
        <v>177.449997</v>
      </c>
      <c r="C1988">
        <v>51206000</v>
      </c>
      <c r="D1988" s="107">
        <f t="shared" si="181"/>
        <v>4.143700830831798E-2</v>
      </c>
      <c r="H1988" s="90">
        <v>44795</v>
      </c>
      <c r="I1988" s="54">
        <v>54.32</v>
      </c>
      <c r="J1988" s="54">
        <v>4332100</v>
      </c>
      <c r="K1988" s="107">
        <f t="shared" si="180"/>
        <v>-4.9705633284241602E-3</v>
      </c>
      <c r="W1988" s="90">
        <v>44153</v>
      </c>
      <c r="X1988" s="54">
        <v>29.43</v>
      </c>
      <c r="Y1988" s="54">
        <v>1160600</v>
      </c>
      <c r="Z1988" s="107">
        <f t="shared" ref="Z1988:Z2051" si="182">X1989/X1988-1</f>
        <v>-7.1356099218483626E-3</v>
      </c>
      <c r="AE1988" s="90">
        <v>44153</v>
      </c>
      <c r="AF1988" s="54">
        <v>45.885609000000002</v>
      </c>
      <c r="AG1988" s="54">
        <v>12734100</v>
      </c>
      <c r="AH1988" s="107">
        <f t="shared" ref="AH1988:AH2051" si="183">AF1989/AF1988-1</f>
        <v>2.5757269561356377E-2</v>
      </c>
      <c r="AL1988" s="10">
        <v>44517</v>
      </c>
      <c r="AM1988">
        <v>4688.669922</v>
      </c>
      <c r="AN1988">
        <v>3969070000</v>
      </c>
      <c r="AO1988" s="107">
        <f t="shared" ref="AO1988:AO2051" si="184">AM1989/AM1988-1</f>
        <v>3.384780175191171E-3</v>
      </c>
    </row>
    <row r="1989" spans="1:41" x14ac:dyDescent="0.15">
      <c r="A1989" s="10">
        <v>44518</v>
      </c>
      <c r="B1989" s="9">
        <v>184.80299400000001</v>
      </c>
      <c r="C1989">
        <v>114070000</v>
      </c>
      <c r="D1989" s="107">
        <f t="shared" si="181"/>
        <v>-5.2731180318431603E-3</v>
      </c>
      <c r="H1989" s="90">
        <v>44796</v>
      </c>
      <c r="I1989" s="54">
        <v>54.049999</v>
      </c>
      <c r="J1989" s="54">
        <v>2689500</v>
      </c>
      <c r="K1989" s="107">
        <f t="shared" ref="K1989:K2052" si="185">I1990/I1989-1</f>
        <v>2.0906586880787836E-2</v>
      </c>
      <c r="W1989" s="90">
        <v>44154</v>
      </c>
      <c r="X1989" s="54">
        <v>29.219999000000001</v>
      </c>
      <c r="Y1989" s="54">
        <v>446900</v>
      </c>
      <c r="Z1989" s="107">
        <f t="shared" si="182"/>
        <v>-1.6769302421947407E-2</v>
      </c>
      <c r="AE1989" s="90">
        <v>44154</v>
      </c>
      <c r="AF1989" s="54">
        <v>47.067497000000003</v>
      </c>
      <c r="AG1989" s="54">
        <v>12012200</v>
      </c>
      <c r="AH1989" s="107">
        <f t="shared" si="183"/>
        <v>-1.5869805016400229E-2</v>
      </c>
      <c r="AL1989" s="10">
        <v>44518</v>
      </c>
      <c r="AM1989">
        <v>4704.5400390000004</v>
      </c>
      <c r="AN1989">
        <v>4226410000</v>
      </c>
      <c r="AO1989" s="107">
        <f t="shared" si="184"/>
        <v>-1.3986655327519193E-3</v>
      </c>
    </row>
    <row r="1990" spans="1:41" x14ac:dyDescent="0.15">
      <c r="A1990" s="10">
        <v>44519</v>
      </c>
      <c r="B1990" s="9">
        <v>183.828506</v>
      </c>
      <c r="C1990">
        <v>98734000</v>
      </c>
      <c r="D1990" s="107">
        <f t="shared" si="181"/>
        <v>-2.8287299468125027E-2</v>
      </c>
      <c r="H1990" s="90">
        <v>44797</v>
      </c>
      <c r="I1990" s="54">
        <v>55.18</v>
      </c>
      <c r="J1990" s="54">
        <v>2575200</v>
      </c>
      <c r="K1990" s="107">
        <f t="shared" si="185"/>
        <v>4.2950326205146716E-2</v>
      </c>
      <c r="W1990" s="90">
        <v>44155</v>
      </c>
      <c r="X1990" s="54">
        <v>28.73</v>
      </c>
      <c r="Y1990" s="54">
        <v>437700</v>
      </c>
      <c r="Z1990" s="107">
        <f t="shared" si="182"/>
        <v>1.2878524190741425E-2</v>
      </c>
      <c r="AE1990" s="90">
        <v>44155</v>
      </c>
      <c r="AF1990" s="54">
        <v>46.320545000000003</v>
      </c>
      <c r="AG1990" s="54">
        <v>10521400</v>
      </c>
      <c r="AH1990" s="107">
        <f t="shared" si="183"/>
        <v>1.8575191634726984E-2</v>
      </c>
      <c r="AL1990" s="10">
        <v>44519</v>
      </c>
      <c r="AM1990">
        <v>4697.9599609999996</v>
      </c>
      <c r="AN1990">
        <v>4253180000</v>
      </c>
      <c r="AO1990" s="107">
        <f t="shared" si="184"/>
        <v>-3.1971366560566983E-3</v>
      </c>
    </row>
    <row r="1991" spans="1:41" x14ac:dyDescent="0.15">
      <c r="A1991" s="10">
        <v>44522</v>
      </c>
      <c r="B1991" s="9">
        <v>178.62849399999999</v>
      </c>
      <c r="C1991">
        <v>96844000</v>
      </c>
      <c r="D1991" s="107">
        <f t="shared" si="181"/>
        <v>2.090959799504466E-3</v>
      </c>
      <c r="H1991" s="90">
        <v>44798</v>
      </c>
      <c r="I1991" s="54">
        <v>57.549999</v>
      </c>
      <c r="J1991" s="54">
        <v>1858600</v>
      </c>
      <c r="K1991" s="107">
        <f t="shared" si="185"/>
        <v>-7.0721095929124234E-2</v>
      </c>
      <c r="W1991" s="90">
        <v>44158</v>
      </c>
      <c r="X1991" s="54">
        <v>29.1</v>
      </c>
      <c r="Y1991" s="54">
        <v>721300</v>
      </c>
      <c r="Z1991" s="107">
        <f t="shared" si="182"/>
        <v>3.6426116838487843E-2</v>
      </c>
      <c r="AE1991" s="90">
        <v>44158</v>
      </c>
      <c r="AF1991" s="54">
        <v>47.180957999999997</v>
      </c>
      <c r="AG1991" s="54">
        <v>9416200</v>
      </c>
      <c r="AH1991" s="107">
        <f t="shared" si="183"/>
        <v>1.2625262929167214E-2</v>
      </c>
      <c r="AL1991" s="10">
        <v>44522</v>
      </c>
      <c r="AM1991">
        <v>4682.9399409999996</v>
      </c>
      <c r="AN1991">
        <v>4441100000</v>
      </c>
      <c r="AO1991" s="107">
        <f t="shared" si="184"/>
        <v>1.6571329331085405E-3</v>
      </c>
    </row>
    <row r="1992" spans="1:41" x14ac:dyDescent="0.15">
      <c r="A1992" s="10">
        <v>44523</v>
      </c>
      <c r="B1992" s="9">
        <v>179.00199900000001</v>
      </c>
      <c r="C1992">
        <v>73804000</v>
      </c>
      <c r="D1992" s="107">
        <f t="shared" si="181"/>
        <v>1.033172819482342E-4</v>
      </c>
      <c r="H1992" s="90">
        <v>44799</v>
      </c>
      <c r="I1992" s="54">
        <v>53.48</v>
      </c>
      <c r="J1992" s="54">
        <v>2645000</v>
      </c>
      <c r="K1992" s="107">
        <f t="shared" si="185"/>
        <v>1.5893829468960341E-2</v>
      </c>
      <c r="W1992" s="90">
        <v>44159</v>
      </c>
      <c r="X1992" s="54">
        <v>30.16</v>
      </c>
      <c r="Y1992" s="54">
        <v>632300</v>
      </c>
      <c r="Z1992" s="107">
        <f t="shared" si="182"/>
        <v>-1.392572944297088E-2</v>
      </c>
      <c r="AE1992" s="90">
        <v>44159</v>
      </c>
      <c r="AF1992" s="54">
        <v>47.776629999999997</v>
      </c>
      <c r="AG1992" s="54">
        <v>7221600</v>
      </c>
      <c r="AH1992" s="107">
        <f t="shared" si="183"/>
        <v>-1.5831380321299493E-3</v>
      </c>
      <c r="AL1992" s="10">
        <v>44523</v>
      </c>
      <c r="AM1992">
        <v>4690.7001950000003</v>
      </c>
      <c r="AN1992">
        <v>4277590000</v>
      </c>
      <c r="AO1992" s="107">
        <f t="shared" si="184"/>
        <v>2.2938507158203336E-3</v>
      </c>
    </row>
    <row r="1993" spans="1:41" x14ac:dyDescent="0.15">
      <c r="A1993" s="10">
        <v>44524</v>
      </c>
      <c r="B1993" s="9">
        <v>179.02049299999999</v>
      </c>
      <c r="C1993">
        <v>46560000</v>
      </c>
      <c r="D1993" s="107">
        <f t="shared" si="181"/>
        <v>-2.118470313898646E-2</v>
      </c>
      <c r="H1993" s="90">
        <v>44802</v>
      </c>
      <c r="I1993" s="54">
        <v>54.330002</v>
      </c>
      <c r="J1993" s="54">
        <v>2059200</v>
      </c>
      <c r="K1993" s="107">
        <f t="shared" si="185"/>
        <v>-1.8774175638719859E-2</v>
      </c>
      <c r="W1993" s="90">
        <v>44160</v>
      </c>
      <c r="X1993" s="54">
        <v>29.74</v>
      </c>
      <c r="Y1993" s="54">
        <v>538900</v>
      </c>
      <c r="Z1993" s="107">
        <f t="shared" si="182"/>
        <v>-1.6812373907195699E-2</v>
      </c>
      <c r="AE1993" s="90">
        <v>44160</v>
      </c>
      <c r="AF1993" s="54">
        <v>47.700992999999997</v>
      </c>
      <c r="AG1993" s="54">
        <v>4438900</v>
      </c>
      <c r="AH1993" s="107">
        <f t="shared" si="183"/>
        <v>1.7641205079315769E-2</v>
      </c>
      <c r="AL1993" s="10">
        <v>44524</v>
      </c>
      <c r="AM1993">
        <v>4701.4599609999996</v>
      </c>
      <c r="AN1993">
        <v>3418430000</v>
      </c>
      <c r="AO1993" s="107">
        <f t="shared" si="184"/>
        <v>-2.2724822690455171E-2</v>
      </c>
    </row>
    <row r="1994" spans="1:41" x14ac:dyDescent="0.15">
      <c r="A1994" s="10">
        <v>44526</v>
      </c>
      <c r="B1994" s="9">
        <v>175.22799699999999</v>
      </c>
      <c r="C1994">
        <v>59826000</v>
      </c>
      <c r="D1994" s="107">
        <f t="shared" si="181"/>
        <v>1.6267428999944711E-2</v>
      </c>
      <c r="H1994" s="90">
        <v>44803</v>
      </c>
      <c r="I1994" s="54">
        <v>53.310001</v>
      </c>
      <c r="J1994" s="54">
        <v>1927400</v>
      </c>
      <c r="K1994" s="107">
        <f t="shared" si="185"/>
        <v>-1.1254961334553282E-2</v>
      </c>
      <c r="W1994" s="90">
        <v>44162</v>
      </c>
      <c r="X1994" s="54">
        <v>29.24</v>
      </c>
      <c r="Y1994" s="54">
        <v>181900</v>
      </c>
      <c r="Z1994" s="107">
        <f t="shared" si="182"/>
        <v>-1.9493844049247477E-2</v>
      </c>
      <c r="AE1994" s="90">
        <v>44162</v>
      </c>
      <c r="AF1994" s="54">
        <v>48.542496</v>
      </c>
      <c r="AG1994" s="54">
        <v>3604000</v>
      </c>
      <c r="AH1994" s="107">
        <f t="shared" si="183"/>
        <v>-1.465425263670006E-2</v>
      </c>
      <c r="AL1994" s="10">
        <v>44526</v>
      </c>
      <c r="AM1994">
        <v>4594.6201170000004</v>
      </c>
      <c r="AN1994">
        <v>3517700000</v>
      </c>
      <c r="AO1994" s="107">
        <f t="shared" si="184"/>
        <v>1.3200199680403646E-2</v>
      </c>
    </row>
    <row r="1995" spans="1:41" x14ac:dyDescent="0.15">
      <c r="A1995" s="10">
        <v>44529</v>
      </c>
      <c r="B1995" s="9">
        <v>178.078506</v>
      </c>
      <c r="C1995">
        <v>65312000</v>
      </c>
      <c r="D1995" s="107">
        <f t="shared" si="181"/>
        <v>-1.5302273481562212E-2</v>
      </c>
      <c r="H1995" s="90">
        <v>44804</v>
      </c>
      <c r="I1995" s="54">
        <v>52.709999000000003</v>
      </c>
      <c r="J1995" s="54">
        <v>2015900</v>
      </c>
      <c r="K1995" s="107">
        <f t="shared" si="185"/>
        <v>-3.1493075915254742E-2</v>
      </c>
      <c r="W1995" s="90">
        <v>44165</v>
      </c>
      <c r="X1995" s="54">
        <v>28.67</v>
      </c>
      <c r="Y1995" s="54">
        <v>747100</v>
      </c>
      <c r="Z1995" s="107">
        <f t="shared" si="182"/>
        <v>-5.2319497732822295E-3</v>
      </c>
      <c r="AE1995" s="90">
        <v>44165</v>
      </c>
      <c r="AF1995" s="54">
        <v>47.831142</v>
      </c>
      <c r="AG1995" s="54">
        <v>10743200</v>
      </c>
      <c r="AH1995" s="107">
        <f t="shared" si="183"/>
        <v>1.7848204418786651E-3</v>
      </c>
      <c r="AL1995" s="10">
        <v>44529</v>
      </c>
      <c r="AM1995">
        <v>4655.2700199999999</v>
      </c>
      <c r="AN1995">
        <v>4336410000</v>
      </c>
      <c r="AO1995" s="107">
        <f t="shared" si="184"/>
        <v>-1.8961310433288192E-2</v>
      </c>
    </row>
    <row r="1996" spans="1:41" x14ac:dyDescent="0.15">
      <c r="A1996" s="10">
        <v>44530</v>
      </c>
      <c r="B1996" s="9">
        <v>175.3535</v>
      </c>
      <c r="C1996">
        <v>80022000</v>
      </c>
      <c r="D1996" s="107">
        <f t="shared" si="181"/>
        <v>-1.80634831925226E-2</v>
      </c>
      <c r="H1996" s="90">
        <v>44805</v>
      </c>
      <c r="I1996" s="54">
        <v>51.049999</v>
      </c>
      <c r="J1996" s="54">
        <v>2767900</v>
      </c>
      <c r="K1996" s="107">
        <f t="shared" si="185"/>
        <v>-2.6836415804826985E-2</v>
      </c>
      <c r="W1996" s="90">
        <v>44166</v>
      </c>
      <c r="X1996" s="54">
        <v>28.52</v>
      </c>
      <c r="Y1996" s="54">
        <v>524600</v>
      </c>
      <c r="Z1996" s="107">
        <f t="shared" si="182"/>
        <v>-2.9453015427770013E-2</v>
      </c>
      <c r="AE1996" s="90">
        <v>44166</v>
      </c>
      <c r="AF1996" s="54">
        <v>47.916511999999997</v>
      </c>
      <c r="AG1996" s="54">
        <v>7160300</v>
      </c>
      <c r="AH1996" s="107">
        <f t="shared" si="183"/>
        <v>1.642899216036442E-2</v>
      </c>
      <c r="AL1996" s="10">
        <v>44530</v>
      </c>
      <c r="AM1996">
        <v>4567</v>
      </c>
      <c r="AN1996">
        <v>6625990000</v>
      </c>
      <c r="AO1996" s="107">
        <f t="shared" si="184"/>
        <v>-1.1815187431574281E-2</v>
      </c>
    </row>
    <row r="1997" spans="1:41" x14ac:dyDescent="0.15">
      <c r="A1997" s="10">
        <v>44531</v>
      </c>
      <c r="B1997" s="9">
        <v>172.18600499999999</v>
      </c>
      <c r="C1997">
        <v>74916000</v>
      </c>
      <c r="D1997" s="107">
        <f t="shared" si="181"/>
        <v>-1.8468922604946147E-3</v>
      </c>
      <c r="H1997" s="90">
        <v>44806</v>
      </c>
      <c r="I1997" s="54">
        <v>49.68</v>
      </c>
      <c r="J1997" s="54">
        <v>2124000</v>
      </c>
      <c r="K1997" s="107">
        <f t="shared" si="185"/>
        <v>-2.4557185990338071E-2</v>
      </c>
      <c r="W1997" s="90">
        <v>44167</v>
      </c>
      <c r="X1997" s="54">
        <v>27.68</v>
      </c>
      <c r="Y1997" s="54">
        <v>622400</v>
      </c>
      <c r="Z1997" s="107">
        <f t="shared" si="182"/>
        <v>-6.864161849711059E-3</v>
      </c>
      <c r="AE1997" s="90">
        <v>44167</v>
      </c>
      <c r="AF1997" s="54">
        <v>48.703732000000002</v>
      </c>
      <c r="AG1997" s="54">
        <v>9281900</v>
      </c>
      <c r="AH1997" s="107">
        <f t="shared" si="183"/>
        <v>-2.0642524889057823E-2</v>
      </c>
      <c r="AL1997" s="10">
        <v>44531</v>
      </c>
      <c r="AM1997">
        <v>4513.0400390000004</v>
      </c>
      <c r="AN1997">
        <v>5366730000</v>
      </c>
      <c r="AO1997" s="107">
        <f t="shared" si="184"/>
        <v>1.4194436221796503E-2</v>
      </c>
    </row>
    <row r="1998" spans="1:41" x14ac:dyDescent="0.15">
      <c r="A1998" s="10">
        <v>44532</v>
      </c>
      <c r="B1998" s="9">
        <v>171.86799600000001</v>
      </c>
      <c r="C1998">
        <v>64726000</v>
      </c>
      <c r="D1998" s="107">
        <f t="shared" si="181"/>
        <v>-1.3839074495288872E-2</v>
      </c>
      <c r="H1998" s="90">
        <v>44810</v>
      </c>
      <c r="I1998" s="54">
        <v>48.459999000000003</v>
      </c>
      <c r="J1998" s="54">
        <v>2597500</v>
      </c>
      <c r="K1998" s="107">
        <f t="shared" si="185"/>
        <v>4.622373186594575E-2</v>
      </c>
      <c r="W1998" s="90">
        <v>44168</v>
      </c>
      <c r="X1998" s="54">
        <v>27.49</v>
      </c>
      <c r="Y1998" s="54">
        <v>461200</v>
      </c>
      <c r="Z1998" s="107">
        <f t="shared" si="182"/>
        <v>2.4372499090578481E-2</v>
      </c>
      <c r="AE1998" s="90">
        <v>44168</v>
      </c>
      <c r="AF1998" s="54">
        <v>47.698363999999998</v>
      </c>
      <c r="AG1998" s="54">
        <v>5354200</v>
      </c>
      <c r="AH1998" s="107">
        <f t="shared" si="183"/>
        <v>1.3521616800106662E-2</v>
      </c>
      <c r="AL1998" s="10">
        <v>44532</v>
      </c>
      <c r="AM1998">
        <v>4577.1000979999999</v>
      </c>
      <c r="AN1998">
        <v>5077180000</v>
      </c>
      <c r="AO1998" s="107">
        <f t="shared" si="184"/>
        <v>-8.4485637569728933E-3</v>
      </c>
    </row>
    <row r="1999" spans="1:41" x14ac:dyDescent="0.15">
      <c r="A1999" s="10">
        <v>44533</v>
      </c>
      <c r="B1999" s="9">
        <v>169.48950199999999</v>
      </c>
      <c r="C1999">
        <v>80712000</v>
      </c>
      <c r="D1999" s="107">
        <f t="shared" si="181"/>
        <v>1.1086220549518355E-2</v>
      </c>
      <c r="H1999" s="90">
        <v>44811</v>
      </c>
      <c r="I1999" s="54">
        <v>50.700001</v>
      </c>
      <c r="J1999" s="54">
        <v>2138700</v>
      </c>
      <c r="K1999" s="107">
        <f t="shared" si="185"/>
        <v>-3.7278105773607351E-2</v>
      </c>
      <c r="W1999" s="90">
        <v>44169</v>
      </c>
      <c r="X1999" s="54">
        <v>28.16</v>
      </c>
      <c r="Y1999" s="54">
        <v>426400</v>
      </c>
      <c r="Z1999" s="107">
        <f t="shared" si="182"/>
        <v>-1.4559659090909061E-2</v>
      </c>
      <c r="AE1999" s="90">
        <v>44169</v>
      </c>
      <c r="AF1999" s="54">
        <v>48.343322999999998</v>
      </c>
      <c r="AG1999" s="54">
        <v>4791000</v>
      </c>
      <c r="AH1999" s="107">
        <f t="shared" si="183"/>
        <v>-1.8442340010429104E-2</v>
      </c>
      <c r="AL1999" s="10">
        <v>44533</v>
      </c>
      <c r="AM1999">
        <v>4538.4301759999998</v>
      </c>
      <c r="AN1999">
        <v>5240070000</v>
      </c>
      <c r="AO1999" s="107">
        <f t="shared" si="184"/>
        <v>1.1730872556229066E-2</v>
      </c>
    </row>
    <row r="2000" spans="1:41" x14ac:dyDescent="0.15">
      <c r="A2000" s="10">
        <v>44536</v>
      </c>
      <c r="B2000" s="9">
        <v>171.36850000000001</v>
      </c>
      <c r="C2000">
        <v>68860000</v>
      </c>
      <c r="D2000" s="107">
        <f t="shared" si="181"/>
        <v>2.7986502770345645E-2</v>
      </c>
      <c r="H2000" s="90">
        <v>44812</v>
      </c>
      <c r="I2000" s="54">
        <v>48.810001</v>
      </c>
      <c r="J2000" s="54">
        <v>8032300</v>
      </c>
      <c r="K2000" s="107">
        <f t="shared" si="185"/>
        <v>6.4740830470378485E-2</v>
      </c>
      <c r="W2000" s="90">
        <v>44172</v>
      </c>
      <c r="X2000" s="54">
        <v>27.75</v>
      </c>
      <c r="Y2000" s="54">
        <v>366100</v>
      </c>
      <c r="Z2000" s="107">
        <f t="shared" si="182"/>
        <v>-8.2882882882883147E-3</v>
      </c>
      <c r="AE2000" s="90">
        <v>44172</v>
      </c>
      <c r="AF2000" s="54">
        <v>47.451759000000003</v>
      </c>
      <c r="AG2000" s="54">
        <v>5132200</v>
      </c>
      <c r="AH2000" s="107">
        <f t="shared" si="183"/>
        <v>-2.7982524314853485E-3</v>
      </c>
      <c r="AL2000" s="10">
        <v>44536</v>
      </c>
      <c r="AM2000">
        <v>4591.669922</v>
      </c>
      <c r="AN2000">
        <v>4770800000</v>
      </c>
      <c r="AO2000" s="107">
        <f t="shared" si="184"/>
        <v>2.070708034661739E-2</v>
      </c>
    </row>
    <row r="2001" spans="1:41" x14ac:dyDescent="0.15">
      <c r="A2001" s="10">
        <v>44537</v>
      </c>
      <c r="B2001" s="9">
        <v>176.16450499999999</v>
      </c>
      <c r="C2001">
        <v>66410000</v>
      </c>
      <c r="D2001" s="107">
        <f t="shared" si="181"/>
        <v>-3.6897330707996723E-5</v>
      </c>
      <c r="H2001" s="90">
        <v>44813</v>
      </c>
      <c r="I2001" s="54">
        <v>51.970001000000003</v>
      </c>
      <c r="J2001" s="54">
        <v>7871300</v>
      </c>
      <c r="K2001" s="107">
        <f t="shared" si="185"/>
        <v>7.6582642359387165E-2</v>
      </c>
      <c r="W2001" s="90">
        <v>44173</v>
      </c>
      <c r="X2001" s="54">
        <v>27.52</v>
      </c>
      <c r="Y2001" s="54">
        <v>288500</v>
      </c>
      <c r="Z2001" s="107">
        <f t="shared" si="182"/>
        <v>-1.8895348837209336E-2</v>
      </c>
      <c r="AE2001" s="90">
        <v>44173</v>
      </c>
      <c r="AF2001" s="54">
        <v>47.318976999999997</v>
      </c>
      <c r="AG2001" s="54">
        <v>7091500</v>
      </c>
      <c r="AH2001" s="107">
        <f t="shared" si="183"/>
        <v>-7.8173921638245991E-3</v>
      </c>
      <c r="AL2001" s="10">
        <v>44537</v>
      </c>
      <c r="AM2001">
        <v>4686.75</v>
      </c>
      <c r="AN2001">
        <v>4492400000</v>
      </c>
      <c r="AO2001" s="107">
        <f t="shared" si="184"/>
        <v>3.0852853256519985E-3</v>
      </c>
    </row>
    <row r="2002" spans="1:41" x14ac:dyDescent="0.15">
      <c r="A2002" s="10">
        <v>44538</v>
      </c>
      <c r="B2002" s="9">
        <v>176.158005</v>
      </c>
      <c r="C2002">
        <v>45254000</v>
      </c>
      <c r="D2002" s="107">
        <f t="shared" si="181"/>
        <v>-1.1279646360663476E-2</v>
      </c>
      <c r="H2002" s="90">
        <v>44816</v>
      </c>
      <c r="I2002" s="54">
        <v>55.950001</v>
      </c>
      <c r="J2002" s="54">
        <v>7584000</v>
      </c>
      <c r="K2002" s="107">
        <f t="shared" si="185"/>
        <v>-0.11063454672681772</v>
      </c>
      <c r="W2002" s="90">
        <v>44174</v>
      </c>
      <c r="X2002" s="54">
        <v>27</v>
      </c>
      <c r="Y2002" s="54">
        <v>419500</v>
      </c>
      <c r="Z2002" s="107">
        <f t="shared" si="182"/>
        <v>-1.4074037037037135E-2</v>
      </c>
      <c r="AE2002" s="90">
        <v>44174</v>
      </c>
      <c r="AF2002" s="54">
        <v>46.949066000000002</v>
      </c>
      <c r="AG2002" s="54">
        <v>6794500</v>
      </c>
      <c r="AH2002" s="107">
        <f t="shared" si="183"/>
        <v>2.0202531824593528E-3</v>
      </c>
      <c r="AL2002" s="10">
        <v>44538</v>
      </c>
      <c r="AM2002">
        <v>4701.2099609999996</v>
      </c>
      <c r="AN2002">
        <v>4234600000</v>
      </c>
      <c r="AO2002" s="107">
        <f t="shared" si="184"/>
        <v>-7.1810802495658743E-3</v>
      </c>
    </row>
    <row r="2003" spans="1:41" x14ac:dyDescent="0.15">
      <c r="A2003" s="10">
        <v>44539</v>
      </c>
      <c r="B2003" s="9">
        <v>174.17100500000001</v>
      </c>
      <c r="C2003">
        <v>46062000</v>
      </c>
      <c r="D2003" s="107">
        <f t="shared" si="181"/>
        <v>-1.1247560981806348E-2</v>
      </c>
      <c r="H2003" s="90">
        <v>44817</v>
      </c>
      <c r="I2003" s="54">
        <v>49.759998000000003</v>
      </c>
      <c r="J2003" s="54">
        <v>6098700</v>
      </c>
      <c r="K2003" s="107">
        <f t="shared" si="185"/>
        <v>5.6270701618597041E-3</v>
      </c>
      <c r="W2003" s="90">
        <v>44175</v>
      </c>
      <c r="X2003" s="54">
        <v>26.620000999999998</v>
      </c>
      <c r="Y2003" s="54">
        <v>407500</v>
      </c>
      <c r="Z2003" s="107">
        <f t="shared" si="182"/>
        <v>-2.2540194495107579E-3</v>
      </c>
      <c r="AE2003" s="90">
        <v>44175</v>
      </c>
      <c r="AF2003" s="54">
        <v>47.043914999999998</v>
      </c>
      <c r="AG2003" s="54">
        <v>4344000</v>
      </c>
      <c r="AH2003" s="107">
        <f t="shared" si="183"/>
        <v>-9.4756994608122813E-3</v>
      </c>
      <c r="AL2003" s="10">
        <v>44539</v>
      </c>
      <c r="AM2003">
        <v>4667.4501950000003</v>
      </c>
      <c r="AN2003">
        <v>3903840000</v>
      </c>
      <c r="AO2003" s="107">
        <f t="shared" si="184"/>
        <v>9.5490735065035803E-3</v>
      </c>
    </row>
    <row r="2004" spans="1:41" x14ac:dyDescent="0.15">
      <c r="A2004" s="10">
        <v>44540</v>
      </c>
      <c r="B2004" s="9">
        <v>172.212006</v>
      </c>
      <c r="C2004">
        <v>60690000</v>
      </c>
      <c r="D2004" s="107">
        <f t="shared" si="181"/>
        <v>-1.5356078019322261E-2</v>
      </c>
      <c r="H2004" s="90">
        <v>44818</v>
      </c>
      <c r="I2004" s="54">
        <v>50.040000999999997</v>
      </c>
      <c r="J2004" s="54">
        <v>2743100</v>
      </c>
      <c r="K2004" s="107">
        <f t="shared" si="185"/>
        <v>-3.3972841047704927E-2</v>
      </c>
      <c r="W2004" s="90">
        <v>44176</v>
      </c>
      <c r="X2004" s="54">
        <v>26.559999000000001</v>
      </c>
      <c r="Y2004" s="54">
        <v>221700</v>
      </c>
      <c r="Z2004" s="107">
        <f t="shared" si="182"/>
        <v>1.656630333457465E-2</v>
      </c>
      <c r="AE2004" s="90">
        <v>44176</v>
      </c>
      <c r="AF2004" s="54">
        <v>46.598140999999998</v>
      </c>
      <c r="AG2004" s="54">
        <v>4549500</v>
      </c>
      <c r="AH2004" s="107">
        <f t="shared" si="183"/>
        <v>8.9558937555043183E-3</v>
      </c>
      <c r="AL2004" s="10">
        <v>44540</v>
      </c>
      <c r="AM2004">
        <v>4712.0200199999999</v>
      </c>
      <c r="AN2004">
        <v>3870110000</v>
      </c>
      <c r="AO2004" s="107">
        <f t="shared" si="184"/>
        <v>-9.1361676769785571E-3</v>
      </c>
    </row>
    <row r="2005" spans="1:41" x14ac:dyDescent="0.15">
      <c r="A2005" s="10">
        <v>44543</v>
      </c>
      <c r="B2005" s="9">
        <v>169.56750500000001</v>
      </c>
      <c r="C2005">
        <v>62170000</v>
      </c>
      <c r="D2005" s="107">
        <f t="shared" si="181"/>
        <v>-2.8071298212473117E-3</v>
      </c>
      <c r="H2005" s="90">
        <v>44819</v>
      </c>
      <c r="I2005" s="54">
        <v>48.34</v>
      </c>
      <c r="J2005" s="54">
        <v>4436200</v>
      </c>
      <c r="K2005" s="107">
        <f t="shared" si="185"/>
        <v>-6.4956537029375316E-2</v>
      </c>
      <c r="W2005" s="90">
        <v>44179</v>
      </c>
      <c r="X2005" s="54">
        <v>27</v>
      </c>
      <c r="Y2005" s="54">
        <v>414400</v>
      </c>
      <c r="Z2005" s="107">
        <f t="shared" si="182"/>
        <v>3.8518555555555611E-2</v>
      </c>
      <c r="AE2005" s="90">
        <v>44179</v>
      </c>
      <c r="AF2005" s="54">
        <v>47.015469000000003</v>
      </c>
      <c r="AG2005" s="54">
        <v>9127400</v>
      </c>
      <c r="AH2005" s="107">
        <f t="shared" si="183"/>
        <v>5.0635291971669938E-2</v>
      </c>
      <c r="AL2005" s="10">
        <v>44543</v>
      </c>
      <c r="AM2005">
        <v>4668.9702150000003</v>
      </c>
      <c r="AN2005">
        <v>4397230000</v>
      </c>
      <c r="AO2005" s="107">
        <f t="shared" si="184"/>
        <v>-7.4706775571067308E-3</v>
      </c>
    </row>
    <row r="2006" spans="1:41" x14ac:dyDescent="0.15">
      <c r="A2006" s="10">
        <v>44544</v>
      </c>
      <c r="B2006" s="9">
        <v>169.09150700000001</v>
      </c>
      <c r="C2006">
        <v>55976000</v>
      </c>
      <c r="D2006" s="107">
        <f t="shared" si="181"/>
        <v>2.4977570280924732E-2</v>
      </c>
      <c r="H2006" s="90">
        <v>44820</v>
      </c>
      <c r="I2006" s="54">
        <v>45.200001</v>
      </c>
      <c r="J2006" s="54">
        <v>6448600</v>
      </c>
      <c r="K2006" s="107">
        <f t="shared" si="185"/>
        <v>1.8805265070680033E-2</v>
      </c>
      <c r="W2006" s="90">
        <v>44180</v>
      </c>
      <c r="X2006" s="54">
        <v>28.040001</v>
      </c>
      <c r="Y2006" s="54">
        <v>365300</v>
      </c>
      <c r="Z2006" s="107">
        <f t="shared" si="182"/>
        <v>-2.532100480310262E-2</v>
      </c>
      <c r="AE2006" s="90">
        <v>44180</v>
      </c>
      <c r="AF2006" s="54">
        <v>49.396110999999998</v>
      </c>
      <c r="AG2006" s="54">
        <v>7776100</v>
      </c>
      <c r="AH2006" s="107">
        <f t="shared" si="183"/>
        <v>3.0146199161306564E-2</v>
      </c>
      <c r="AL2006" s="10">
        <v>44544</v>
      </c>
      <c r="AM2006">
        <v>4634.0898440000001</v>
      </c>
      <c r="AN2006">
        <v>4485430000</v>
      </c>
      <c r="AO2006" s="107">
        <f t="shared" si="184"/>
        <v>1.6348464650095318E-2</v>
      </c>
    </row>
    <row r="2007" spans="1:41" x14ac:dyDescent="0.15">
      <c r="A2007" s="10">
        <v>44545</v>
      </c>
      <c r="B2007" s="9">
        <v>173.31500199999999</v>
      </c>
      <c r="C2007">
        <v>75794000</v>
      </c>
      <c r="D2007" s="107">
        <f t="shared" si="181"/>
        <v>-2.5641173289776664E-2</v>
      </c>
      <c r="H2007" s="90">
        <v>44823</v>
      </c>
      <c r="I2007" s="54">
        <v>46.049999</v>
      </c>
      <c r="J2007" s="54">
        <v>2803000</v>
      </c>
      <c r="K2007" s="107">
        <f t="shared" si="185"/>
        <v>-6.7535289197291792E-2</v>
      </c>
      <c r="W2007" s="90">
        <v>44181</v>
      </c>
      <c r="X2007" s="54">
        <v>27.33</v>
      </c>
      <c r="Y2007" s="54">
        <v>394300</v>
      </c>
      <c r="Z2007" s="107">
        <f t="shared" si="182"/>
        <v>3.7321624588364521E-2</v>
      </c>
      <c r="AE2007" s="90">
        <v>44181</v>
      </c>
      <c r="AF2007" s="54">
        <v>50.885216</v>
      </c>
      <c r="AG2007" s="54">
        <v>12846700</v>
      </c>
      <c r="AH2007" s="107">
        <f t="shared" si="183"/>
        <v>-1.1183680540925667E-2</v>
      </c>
      <c r="AL2007" s="10">
        <v>44545</v>
      </c>
      <c r="AM2007">
        <v>4709.8500979999999</v>
      </c>
      <c r="AN2007">
        <v>4910130000</v>
      </c>
      <c r="AO2007" s="107">
        <f t="shared" si="184"/>
        <v>-8.743415425787493E-3</v>
      </c>
    </row>
    <row r="2008" spans="1:41" x14ac:dyDescent="0.15">
      <c r="A2008" s="10">
        <v>44546</v>
      </c>
      <c r="B2008" s="9">
        <v>168.871002</v>
      </c>
      <c r="C2008">
        <v>60876000</v>
      </c>
      <c r="D2008" s="107">
        <f t="shared" si="181"/>
        <v>6.7892058815401946E-3</v>
      </c>
      <c r="H2008" s="90">
        <v>44824</v>
      </c>
      <c r="I2008" s="54">
        <v>42.939999</v>
      </c>
      <c r="J2008" s="54">
        <v>3241400</v>
      </c>
      <c r="K2008" s="107">
        <f t="shared" si="185"/>
        <v>-1.4438728794567535E-2</v>
      </c>
      <c r="W2008" s="90">
        <v>44182</v>
      </c>
      <c r="X2008" s="54">
        <v>28.35</v>
      </c>
      <c r="Y2008" s="54">
        <v>359200</v>
      </c>
      <c r="Z2008" s="107">
        <f t="shared" si="182"/>
        <v>5.9964726631391851E-3</v>
      </c>
      <c r="AE2008" s="90">
        <v>44182</v>
      </c>
      <c r="AF2008" s="54">
        <v>50.316132000000003</v>
      </c>
      <c r="AG2008" s="54">
        <v>6195700</v>
      </c>
      <c r="AH2008" s="107">
        <f t="shared" si="183"/>
        <v>1.8854787963440423E-4</v>
      </c>
      <c r="AL2008" s="10">
        <v>44546</v>
      </c>
      <c r="AM2008">
        <v>4668.669922</v>
      </c>
      <c r="AN2008">
        <v>4829500000</v>
      </c>
      <c r="AO2008" s="107">
        <f t="shared" si="184"/>
        <v>-1.0287680603349281E-2</v>
      </c>
    </row>
    <row r="2009" spans="1:41" x14ac:dyDescent="0.15">
      <c r="A2009" s="10">
        <v>44547</v>
      </c>
      <c r="B2009" s="9">
        <v>170.01750200000001</v>
      </c>
      <c r="C2009">
        <v>85542000</v>
      </c>
      <c r="D2009" s="107">
        <f t="shared" si="181"/>
        <v>-1.7283555901203673E-2</v>
      </c>
      <c r="H2009" s="90">
        <v>44825</v>
      </c>
      <c r="I2009" s="54">
        <v>42.32</v>
      </c>
      <c r="J2009" s="54">
        <v>5099800</v>
      </c>
      <c r="K2009" s="107">
        <f t="shared" si="185"/>
        <v>-7.3723983931947124E-2</v>
      </c>
      <c r="W2009" s="90">
        <v>44183</v>
      </c>
      <c r="X2009" s="54">
        <v>28.52</v>
      </c>
      <c r="Y2009" s="54">
        <v>1040800</v>
      </c>
      <c r="Z2009" s="107">
        <f t="shared" si="182"/>
        <v>7.3632538569425865E-3</v>
      </c>
      <c r="AE2009" s="90">
        <v>44183</v>
      </c>
      <c r="AF2009" s="54">
        <v>50.325619000000003</v>
      </c>
      <c r="AG2009" s="54">
        <v>10943100</v>
      </c>
      <c r="AH2009" s="107">
        <f t="shared" si="183"/>
        <v>-2.8081601937176459E-2</v>
      </c>
      <c r="AL2009" s="10">
        <v>44547</v>
      </c>
      <c r="AM2009">
        <v>4620.6401370000003</v>
      </c>
      <c r="AN2009">
        <v>7987090000</v>
      </c>
      <c r="AO2009" s="107">
        <f t="shared" si="184"/>
        <v>-1.1388057810138075E-2</v>
      </c>
    </row>
    <row r="2010" spans="1:41" x14ac:dyDescent="0.15">
      <c r="A2010" s="10">
        <v>44550</v>
      </c>
      <c r="B2010" s="9">
        <v>167.07899499999999</v>
      </c>
      <c r="C2010">
        <v>57372000</v>
      </c>
      <c r="D2010" s="107">
        <f t="shared" si="181"/>
        <v>1.9978645430564379E-2</v>
      </c>
      <c r="H2010" s="90">
        <v>44826</v>
      </c>
      <c r="I2010" s="54">
        <v>39.200001</v>
      </c>
      <c r="J2010" s="54">
        <v>5428200</v>
      </c>
      <c r="K2010" s="107">
        <f t="shared" si="185"/>
        <v>-3.6734769471051698E-2</v>
      </c>
      <c r="W2010" s="90">
        <v>44186</v>
      </c>
      <c r="X2010" s="54">
        <v>28.73</v>
      </c>
      <c r="Y2010" s="54">
        <v>552300</v>
      </c>
      <c r="Z2010" s="107">
        <f t="shared" si="182"/>
        <v>-1.8099582318134355E-2</v>
      </c>
      <c r="AE2010" s="90">
        <v>44186</v>
      </c>
      <c r="AF2010" s="54">
        <v>48.912394999999997</v>
      </c>
      <c r="AG2010" s="54">
        <v>6082300</v>
      </c>
      <c r="AH2010" s="107">
        <f t="shared" si="183"/>
        <v>9.6950885353308536E-4</v>
      </c>
      <c r="AL2010" s="10">
        <v>44550</v>
      </c>
      <c r="AM2010">
        <v>4568.0200199999999</v>
      </c>
      <c r="AN2010">
        <v>4635700000</v>
      </c>
      <c r="AO2010" s="107">
        <f t="shared" si="184"/>
        <v>1.7777934344517243E-2</v>
      </c>
    </row>
    <row r="2011" spans="1:41" x14ac:dyDescent="0.15">
      <c r="A2011" s="10">
        <v>44551</v>
      </c>
      <c r="B2011" s="9">
        <v>170.41700700000001</v>
      </c>
      <c r="C2011">
        <v>55956000</v>
      </c>
      <c r="D2011" s="107">
        <f t="shared" si="181"/>
        <v>3.6381110718601839E-3</v>
      </c>
      <c r="H2011" s="90">
        <v>44827</v>
      </c>
      <c r="I2011" s="54">
        <v>37.759998000000003</v>
      </c>
      <c r="J2011" s="54">
        <v>4137200</v>
      </c>
      <c r="K2011" s="107">
        <f t="shared" si="185"/>
        <v>-5.3760543101723846E-2</v>
      </c>
      <c r="W2011" s="90">
        <v>44187</v>
      </c>
      <c r="X2011" s="54">
        <v>28.209999</v>
      </c>
      <c r="Y2011" s="54">
        <v>460300</v>
      </c>
      <c r="Z2011" s="107">
        <f t="shared" si="182"/>
        <v>1.0634562588960117E-2</v>
      </c>
      <c r="AE2011" s="90">
        <v>44187</v>
      </c>
      <c r="AF2011" s="54">
        <v>48.959816000000004</v>
      </c>
      <c r="AG2011" s="54">
        <v>6215900</v>
      </c>
      <c r="AH2011" s="107">
        <f t="shared" si="183"/>
        <v>-9.4922946605845437E-3</v>
      </c>
      <c r="AL2011" s="10">
        <v>44551</v>
      </c>
      <c r="AM2011">
        <v>4649.2299800000001</v>
      </c>
      <c r="AN2011">
        <v>4072430000</v>
      </c>
      <c r="AO2011" s="107">
        <f t="shared" si="184"/>
        <v>1.0180197409808578E-2</v>
      </c>
    </row>
    <row r="2012" spans="1:41" x14ac:dyDescent="0.15">
      <c r="A2012" s="10">
        <v>44552</v>
      </c>
      <c r="B2012" s="9">
        <v>171.037003</v>
      </c>
      <c r="C2012">
        <v>55036000</v>
      </c>
      <c r="D2012" s="107">
        <f t="shared" si="181"/>
        <v>1.8413559316177164E-4</v>
      </c>
      <c r="H2012" s="90">
        <v>44830</v>
      </c>
      <c r="I2012" s="54">
        <v>35.729999999999997</v>
      </c>
      <c r="J2012" s="54">
        <v>3018900</v>
      </c>
      <c r="K2012" s="107">
        <f t="shared" si="185"/>
        <v>5.3176042541283053E-3</v>
      </c>
      <c r="W2012" s="90">
        <v>44188</v>
      </c>
      <c r="X2012" s="54">
        <v>28.51</v>
      </c>
      <c r="Y2012" s="54">
        <v>247900</v>
      </c>
      <c r="Z2012" s="107">
        <f t="shared" si="182"/>
        <v>4.2090143809190295E-3</v>
      </c>
      <c r="AE2012" s="90">
        <v>44188</v>
      </c>
      <c r="AF2012" s="54">
        <v>48.495075</v>
      </c>
      <c r="AG2012" s="54">
        <v>4739400</v>
      </c>
      <c r="AH2012" s="107">
        <f t="shared" si="183"/>
        <v>-1.9753634776314977E-2</v>
      </c>
      <c r="AL2012" s="10">
        <v>44552</v>
      </c>
      <c r="AM2012">
        <v>4696.5600590000004</v>
      </c>
      <c r="AN2012">
        <v>3319610000</v>
      </c>
      <c r="AO2012" s="107">
        <f t="shared" si="184"/>
        <v>6.2236998213163197E-3</v>
      </c>
    </row>
    <row r="2013" spans="1:41" x14ac:dyDescent="0.15">
      <c r="A2013" s="10">
        <v>44553</v>
      </c>
      <c r="B2013" s="9">
        <v>171.06849700000001</v>
      </c>
      <c r="C2013">
        <v>36788000</v>
      </c>
      <c r="D2013" s="107">
        <f t="shared" si="181"/>
        <v>-8.1780223976597455E-3</v>
      </c>
      <c r="H2013" s="90">
        <v>44831</v>
      </c>
      <c r="I2013" s="54">
        <v>35.919998</v>
      </c>
      <c r="J2013" s="54">
        <v>3245000</v>
      </c>
      <c r="K2013" s="107">
        <f t="shared" si="185"/>
        <v>5.4287335984818164E-2</v>
      </c>
      <c r="W2013" s="90">
        <v>44189</v>
      </c>
      <c r="X2013" s="54">
        <v>28.629999000000002</v>
      </c>
      <c r="Y2013" s="54">
        <v>124800</v>
      </c>
      <c r="Z2013" s="107">
        <f t="shared" si="182"/>
        <v>3.702417174377115E-2</v>
      </c>
      <c r="AE2013" s="90">
        <v>44189</v>
      </c>
      <c r="AF2013" s="54">
        <v>47.537120999999999</v>
      </c>
      <c r="AG2013" s="54">
        <v>2718500</v>
      </c>
      <c r="AH2013" s="107">
        <f t="shared" si="183"/>
        <v>2.3943183265136003E-3</v>
      </c>
      <c r="AL2013" s="10">
        <v>44553</v>
      </c>
      <c r="AM2013">
        <v>4725.7900390000004</v>
      </c>
      <c r="AN2013">
        <v>2913040000</v>
      </c>
      <c r="AO2013" s="107">
        <f t="shared" si="184"/>
        <v>1.3838935174919076E-2</v>
      </c>
    </row>
    <row r="2014" spans="1:41" x14ac:dyDescent="0.15">
      <c r="A2014" s="10">
        <v>44557</v>
      </c>
      <c r="B2014" s="9">
        <v>169.66949500000001</v>
      </c>
      <c r="C2014">
        <v>58688000</v>
      </c>
      <c r="D2014" s="107">
        <f t="shared" si="181"/>
        <v>5.843713980524301E-3</v>
      </c>
      <c r="H2014" s="90">
        <v>44832</v>
      </c>
      <c r="I2014" s="54">
        <v>37.869999</v>
      </c>
      <c r="J2014" s="54">
        <v>3106500</v>
      </c>
      <c r="K2014" s="107">
        <f t="shared" si="185"/>
        <v>-8.7404227288202518E-2</v>
      </c>
      <c r="W2014" s="90">
        <v>44193</v>
      </c>
      <c r="X2014" s="54">
        <v>29.690000999999999</v>
      </c>
      <c r="Y2014" s="54">
        <v>682400</v>
      </c>
      <c r="Z2014" s="107">
        <f t="shared" si="182"/>
        <v>-1.6167126434249668E-2</v>
      </c>
      <c r="AE2014" s="90">
        <v>44193</v>
      </c>
      <c r="AF2014" s="54">
        <v>47.650939999999999</v>
      </c>
      <c r="AG2014" s="54">
        <v>6187400</v>
      </c>
      <c r="AH2014" s="107">
        <f t="shared" si="183"/>
        <v>1.2340721924898101E-2</v>
      </c>
      <c r="AL2014" s="10">
        <v>44557</v>
      </c>
      <c r="AM2014">
        <v>4791.1899409999996</v>
      </c>
      <c r="AN2014">
        <v>2770290000</v>
      </c>
      <c r="AO2014" s="107">
        <f t="shared" si="184"/>
        <v>-1.0101546921743587E-3</v>
      </c>
    </row>
    <row r="2015" spans="1:41" x14ac:dyDescent="0.15">
      <c r="A2015" s="10">
        <v>44558</v>
      </c>
      <c r="B2015" s="9">
        <v>170.66099500000001</v>
      </c>
      <c r="C2015">
        <v>54638000</v>
      </c>
      <c r="D2015" s="107">
        <f t="shared" si="181"/>
        <v>-8.5549190663045671E-3</v>
      </c>
      <c r="H2015" s="90">
        <v>44833</v>
      </c>
      <c r="I2015" s="54">
        <v>34.560001</v>
      </c>
      <c r="J2015" s="54">
        <v>3743300</v>
      </c>
      <c r="K2015" s="107">
        <f t="shared" si="185"/>
        <v>-5.8159778409728635E-2</v>
      </c>
      <c r="W2015" s="90">
        <v>44194</v>
      </c>
      <c r="X2015" s="54">
        <v>29.209999</v>
      </c>
      <c r="Y2015" s="54">
        <v>324400</v>
      </c>
      <c r="Z2015" s="107">
        <f t="shared" si="182"/>
        <v>-2.5676139187817193E-2</v>
      </c>
      <c r="AE2015" s="90">
        <v>44194</v>
      </c>
      <c r="AF2015" s="54">
        <v>48.238987000000002</v>
      </c>
      <c r="AG2015" s="54">
        <v>4796700</v>
      </c>
      <c r="AH2015" s="107">
        <f t="shared" si="183"/>
        <v>-6.0951735988984401E-3</v>
      </c>
      <c r="AL2015" s="10">
        <v>44558</v>
      </c>
      <c r="AM2015">
        <v>4786.3500979999999</v>
      </c>
      <c r="AN2015">
        <v>2707920000</v>
      </c>
      <c r="AO2015" s="107">
        <f t="shared" si="184"/>
        <v>1.4018951523844247E-3</v>
      </c>
    </row>
    <row r="2016" spans="1:41" x14ac:dyDescent="0.15">
      <c r="A2016" s="10">
        <v>44559</v>
      </c>
      <c r="B2016" s="9">
        <v>169.20100400000001</v>
      </c>
      <c r="C2016">
        <v>35754000</v>
      </c>
      <c r="D2016" s="107">
        <f t="shared" si="181"/>
        <v>-3.2890053063752145E-3</v>
      </c>
      <c r="H2016" s="90">
        <v>44834</v>
      </c>
      <c r="I2016" s="54">
        <v>32.549999</v>
      </c>
      <c r="J2016" s="54">
        <v>4189300</v>
      </c>
      <c r="K2016" s="107">
        <f t="shared" si="185"/>
        <v>4.7926330197429312E-2</v>
      </c>
      <c r="W2016" s="90">
        <v>44195</v>
      </c>
      <c r="X2016" s="54">
        <v>28.459999</v>
      </c>
      <c r="Y2016" s="54">
        <v>275500</v>
      </c>
      <c r="Z2016" s="107">
        <f t="shared" si="182"/>
        <v>2.9515109961880226E-2</v>
      </c>
      <c r="AE2016" s="90">
        <v>44195</v>
      </c>
      <c r="AF2016" s="54">
        <v>47.944961999999997</v>
      </c>
      <c r="AG2016" s="54">
        <v>8618900</v>
      </c>
      <c r="AH2016" s="107">
        <f t="shared" si="183"/>
        <v>-5.9347007095342796E-3</v>
      </c>
      <c r="AL2016" s="10">
        <v>44559</v>
      </c>
      <c r="AM2016">
        <v>4793.0600590000004</v>
      </c>
      <c r="AN2016">
        <v>2963310000</v>
      </c>
      <c r="AO2016" s="107">
        <f t="shared" si="184"/>
        <v>-2.9897557768115979E-3</v>
      </c>
    </row>
    <row r="2017" spans="1:41" x14ac:dyDescent="0.15">
      <c r="A2017" s="10">
        <v>44560</v>
      </c>
      <c r="B2017" s="9">
        <v>168.64450099999999</v>
      </c>
      <c r="C2017">
        <v>37584000</v>
      </c>
      <c r="D2017" s="107">
        <f t="shared" si="181"/>
        <v>-1.1429403203606303E-2</v>
      </c>
      <c r="H2017" s="90">
        <v>44837</v>
      </c>
      <c r="I2017" s="54">
        <v>34.110000999999997</v>
      </c>
      <c r="J2017" s="54">
        <v>3700200</v>
      </c>
      <c r="K2017" s="107">
        <f t="shared" si="185"/>
        <v>9.703890070246568E-2</v>
      </c>
      <c r="W2017" s="90">
        <v>44196</v>
      </c>
      <c r="X2017" s="54">
        <v>29.299999</v>
      </c>
      <c r="Y2017" s="54">
        <v>451600</v>
      </c>
      <c r="Z2017" s="107">
        <f t="shared" si="182"/>
        <v>3.4129693997600574E-2</v>
      </c>
      <c r="AE2017" s="90">
        <v>44196</v>
      </c>
      <c r="AF2017" s="54">
        <v>47.660423000000002</v>
      </c>
      <c r="AG2017" s="54">
        <v>3597200</v>
      </c>
      <c r="AH2017" s="107">
        <f t="shared" si="183"/>
        <v>2.4875670952395845E-2</v>
      </c>
      <c r="AL2017" s="10">
        <v>44560</v>
      </c>
      <c r="AM2017">
        <v>4778.7299800000001</v>
      </c>
      <c r="AN2017">
        <v>3124950000</v>
      </c>
      <c r="AO2017" s="107">
        <f t="shared" si="184"/>
        <v>-2.6261797700485312E-3</v>
      </c>
    </row>
    <row r="2018" spans="1:41" x14ac:dyDescent="0.15">
      <c r="A2018" s="10">
        <v>44561</v>
      </c>
      <c r="B2018" s="9">
        <v>166.716995</v>
      </c>
      <c r="C2018">
        <v>47830000</v>
      </c>
      <c r="D2018" s="107">
        <f t="shared" si="181"/>
        <v>2.2118320930628599E-2</v>
      </c>
      <c r="H2018" s="90">
        <v>44838</v>
      </c>
      <c r="I2018" s="54">
        <v>37.419998</v>
      </c>
      <c r="J2018" s="54">
        <v>4626800</v>
      </c>
      <c r="K2018" s="107">
        <f t="shared" si="185"/>
        <v>-4.9438751974278605E-2</v>
      </c>
      <c r="W2018" s="90">
        <v>44200</v>
      </c>
      <c r="X2018" s="54">
        <v>30.299999</v>
      </c>
      <c r="Y2018" s="54">
        <v>884600</v>
      </c>
      <c r="Z2018" s="107">
        <f t="shared" si="182"/>
        <v>5.7095711455303899E-2</v>
      </c>
      <c r="AE2018" s="90">
        <v>44200</v>
      </c>
      <c r="AF2018" s="54">
        <v>48.846007999999998</v>
      </c>
      <c r="AG2018" s="54">
        <v>7843500</v>
      </c>
      <c r="AH2018" s="107">
        <f t="shared" si="183"/>
        <v>1.0291240176679484E-2</v>
      </c>
      <c r="AL2018" s="10">
        <v>44561</v>
      </c>
      <c r="AM2018">
        <v>4766.1801759999998</v>
      </c>
      <c r="AN2018">
        <v>2677820000</v>
      </c>
      <c r="AO2018" s="107">
        <f t="shared" si="184"/>
        <v>6.3740525700177741E-3</v>
      </c>
    </row>
    <row r="2019" spans="1:41" x14ac:dyDescent="0.15">
      <c r="A2019" s="10">
        <v>44564</v>
      </c>
      <c r="B2019" s="9">
        <v>170.404495</v>
      </c>
      <c r="C2019">
        <v>63520000</v>
      </c>
      <c r="D2019" s="107">
        <f t="shared" si="181"/>
        <v>-1.6915586645762981E-2</v>
      </c>
      <c r="H2019" s="90">
        <v>44839</v>
      </c>
      <c r="I2019" s="54">
        <v>35.57</v>
      </c>
      <c r="J2019" s="54">
        <v>2825800</v>
      </c>
      <c r="K2019" s="107">
        <f t="shared" si="185"/>
        <v>-5.3978015181332606E-2</v>
      </c>
      <c r="W2019" s="90">
        <v>44201</v>
      </c>
      <c r="X2019" s="54">
        <v>32.029998999999997</v>
      </c>
      <c r="Y2019" s="54">
        <v>1106900</v>
      </c>
      <c r="Z2019" s="107">
        <f t="shared" si="182"/>
        <v>0.11114583550252388</v>
      </c>
      <c r="AE2019" s="90">
        <v>44201</v>
      </c>
      <c r="AF2019" s="54">
        <v>49.348694000000002</v>
      </c>
      <c r="AG2019" s="54">
        <v>10002400</v>
      </c>
      <c r="AH2019" s="107">
        <f t="shared" si="183"/>
        <v>2.2871466466771961E-2</v>
      </c>
      <c r="AL2019" s="10">
        <v>44564</v>
      </c>
      <c r="AM2019">
        <v>4796.5600590000004</v>
      </c>
      <c r="AN2019">
        <v>3831020000</v>
      </c>
      <c r="AO2019" s="107">
        <f t="shared" si="184"/>
        <v>-6.2962205473349186E-4</v>
      </c>
    </row>
    <row r="2020" spans="1:41" x14ac:dyDescent="0.15">
      <c r="A2020" s="10">
        <v>44565</v>
      </c>
      <c r="B2020" s="9">
        <v>167.52200300000001</v>
      </c>
      <c r="C2020">
        <v>70726000</v>
      </c>
      <c r="D2020" s="107">
        <f t="shared" si="181"/>
        <v>-1.8893088330611763E-2</v>
      </c>
      <c r="H2020" s="90">
        <v>44840</v>
      </c>
      <c r="I2020" s="54">
        <v>33.650002000000001</v>
      </c>
      <c r="J2020" s="54">
        <v>2330600</v>
      </c>
      <c r="K2020" s="107">
        <f t="shared" si="185"/>
        <v>-8.9747483521694815E-2</v>
      </c>
      <c r="W2020" s="90">
        <v>44202</v>
      </c>
      <c r="X2020" s="54">
        <v>35.590000000000003</v>
      </c>
      <c r="Y2020" s="54">
        <v>1667500</v>
      </c>
      <c r="Z2020" s="107">
        <f t="shared" si="182"/>
        <v>4.0179825793762225E-2</v>
      </c>
      <c r="AE2020" s="90">
        <v>44202</v>
      </c>
      <c r="AF2020" s="54">
        <v>50.477370999999998</v>
      </c>
      <c r="AG2020" s="54">
        <v>9911400</v>
      </c>
      <c r="AH2020" s="107">
        <f t="shared" si="183"/>
        <v>-3.0063372357486129E-3</v>
      </c>
      <c r="AL2020" s="10">
        <v>44565</v>
      </c>
      <c r="AM2020">
        <v>4793.5400390000004</v>
      </c>
      <c r="AN2020">
        <v>4683170000</v>
      </c>
      <c r="AO2020" s="107">
        <f t="shared" si="184"/>
        <v>-1.9392757803978422E-2</v>
      </c>
    </row>
    <row r="2021" spans="1:41" x14ac:dyDescent="0.15">
      <c r="A2021" s="10">
        <v>44566</v>
      </c>
      <c r="B2021" s="9">
        <v>164.35699500000001</v>
      </c>
      <c r="C2021">
        <v>64302000</v>
      </c>
      <c r="D2021" s="107">
        <f t="shared" si="181"/>
        <v>-6.7109830037962448E-3</v>
      </c>
      <c r="H2021" s="90">
        <v>44841</v>
      </c>
      <c r="I2021" s="54">
        <v>30.629999000000002</v>
      </c>
      <c r="J2021" s="54">
        <v>5442300</v>
      </c>
      <c r="K2021" s="107">
        <f t="shared" si="185"/>
        <v>-1.1753150889753594E-2</v>
      </c>
      <c r="W2021" s="90">
        <v>44203</v>
      </c>
      <c r="X2021" s="54">
        <v>37.020000000000003</v>
      </c>
      <c r="Y2021" s="54">
        <v>653500</v>
      </c>
      <c r="Z2021" s="107">
        <f t="shared" si="182"/>
        <v>-1.6207725553755159E-3</v>
      </c>
      <c r="AE2021" s="90">
        <v>44203</v>
      </c>
      <c r="AF2021" s="54">
        <v>50.325619000000003</v>
      </c>
      <c r="AG2021" s="54">
        <v>7348800</v>
      </c>
      <c r="AH2021" s="107">
        <f t="shared" si="183"/>
        <v>2.6761896361374049E-2</v>
      </c>
      <c r="AL2021" s="10">
        <v>44566</v>
      </c>
      <c r="AM2021">
        <v>4700.580078</v>
      </c>
      <c r="AN2021">
        <v>4887960000</v>
      </c>
      <c r="AO2021" s="107">
        <f t="shared" si="184"/>
        <v>-9.6376892315974683E-4</v>
      </c>
    </row>
    <row r="2022" spans="1:41" x14ac:dyDescent="0.15">
      <c r="A2022" s="10">
        <v>44567</v>
      </c>
      <c r="B2022" s="9">
        <v>163.253998</v>
      </c>
      <c r="C2022">
        <v>51958000</v>
      </c>
      <c r="D2022" s="107">
        <f t="shared" si="181"/>
        <v>-4.2877786061937817E-3</v>
      </c>
      <c r="H2022" s="90">
        <v>44844</v>
      </c>
      <c r="I2022" s="54">
        <v>30.27</v>
      </c>
      <c r="J2022" s="54">
        <v>4941500</v>
      </c>
      <c r="K2022" s="107">
        <f t="shared" si="185"/>
        <v>1.8169805087545399E-2</v>
      </c>
      <c r="W2022" s="90">
        <v>44204</v>
      </c>
      <c r="X2022" s="54">
        <v>36.959999000000003</v>
      </c>
      <c r="Y2022" s="54">
        <v>795900</v>
      </c>
      <c r="Z2022" s="107">
        <f t="shared" si="182"/>
        <v>0.19426407452013184</v>
      </c>
      <c r="AE2022" s="90">
        <v>44204</v>
      </c>
      <c r="AF2022" s="54">
        <v>51.672427999999996</v>
      </c>
      <c r="AG2022" s="54">
        <v>6298300</v>
      </c>
      <c r="AH2022" s="107">
        <f t="shared" si="183"/>
        <v>-1.0095364591731548E-2</v>
      </c>
      <c r="AL2022" s="10">
        <v>44567</v>
      </c>
      <c r="AM2022">
        <v>4696.0498049999997</v>
      </c>
      <c r="AN2022">
        <v>4295280000</v>
      </c>
      <c r="AO2022" s="107">
        <f t="shared" si="184"/>
        <v>-4.0502168396401306E-3</v>
      </c>
    </row>
    <row r="2023" spans="1:41" x14ac:dyDescent="0.15">
      <c r="A2023" s="10">
        <v>44568</v>
      </c>
      <c r="B2023" s="9">
        <v>162.554001</v>
      </c>
      <c r="C2023">
        <v>46606000</v>
      </c>
      <c r="D2023" s="107">
        <f t="shared" si="181"/>
        <v>-6.570179715231883E-3</v>
      </c>
      <c r="H2023" s="90">
        <v>44845</v>
      </c>
      <c r="I2023" s="54">
        <v>30.82</v>
      </c>
      <c r="J2023" s="54">
        <v>6105600</v>
      </c>
      <c r="K2023" s="107">
        <f t="shared" si="185"/>
        <v>3.341985723556129E-2</v>
      </c>
      <c r="W2023" s="90">
        <v>44207</v>
      </c>
      <c r="X2023" s="54">
        <v>44.139999000000003</v>
      </c>
      <c r="Y2023" s="54">
        <v>3156900</v>
      </c>
      <c r="Z2023" s="107">
        <f t="shared" si="182"/>
        <v>3.9873199815885663E-2</v>
      </c>
      <c r="AE2023" s="90">
        <v>44207</v>
      </c>
      <c r="AF2023" s="54">
        <v>51.150776</v>
      </c>
      <c r="AG2023" s="54">
        <v>6956100</v>
      </c>
      <c r="AH2023" s="107">
        <f t="shared" si="183"/>
        <v>3.9124841429580615E-2</v>
      </c>
      <c r="AL2023" s="10">
        <v>44568</v>
      </c>
      <c r="AM2023">
        <v>4677.0297849999997</v>
      </c>
      <c r="AN2023">
        <v>4181510000</v>
      </c>
      <c r="AO2023" s="107">
        <f t="shared" si="184"/>
        <v>-1.4410312334581787E-3</v>
      </c>
    </row>
    <row r="2024" spans="1:41" x14ac:dyDescent="0.15">
      <c r="A2024" s="10">
        <v>44571</v>
      </c>
      <c r="B2024" s="9">
        <v>161.48599200000001</v>
      </c>
      <c r="C2024">
        <v>87798000</v>
      </c>
      <c r="D2024" s="107">
        <f t="shared" si="181"/>
        <v>2.4002131404685434E-2</v>
      </c>
      <c r="H2024" s="90">
        <v>44846</v>
      </c>
      <c r="I2024" s="54">
        <v>31.85</v>
      </c>
      <c r="J2024" s="54">
        <v>3558100</v>
      </c>
      <c r="K2024" s="107">
        <f t="shared" si="185"/>
        <v>-3.1397174254317095E-2</v>
      </c>
      <c r="W2024" s="90">
        <v>44208</v>
      </c>
      <c r="X2024" s="54">
        <v>45.900002000000001</v>
      </c>
      <c r="Y2024" s="54">
        <v>1614300</v>
      </c>
      <c r="Z2024" s="107">
        <f t="shared" si="182"/>
        <v>-1.8082831456085802E-2</v>
      </c>
      <c r="AE2024" s="90">
        <v>44208</v>
      </c>
      <c r="AF2024" s="54">
        <v>53.152042000000002</v>
      </c>
      <c r="AG2024" s="54">
        <v>11825900</v>
      </c>
      <c r="AH2024" s="107">
        <f t="shared" si="183"/>
        <v>-5.8886919151666106E-3</v>
      </c>
      <c r="AL2024" s="10">
        <v>44571</v>
      </c>
      <c r="AM2024">
        <v>4670.2900390000004</v>
      </c>
      <c r="AN2024">
        <v>4511810000</v>
      </c>
      <c r="AO2024" s="107">
        <f t="shared" si="184"/>
        <v>9.1599846353782599E-3</v>
      </c>
    </row>
    <row r="2025" spans="1:41" x14ac:dyDescent="0.15">
      <c r="A2025" s="10">
        <v>44572</v>
      </c>
      <c r="B2025" s="9">
        <v>165.36199999999999</v>
      </c>
      <c r="C2025">
        <v>62806000</v>
      </c>
      <c r="D2025" s="107">
        <f t="shared" si="181"/>
        <v>-9.3733143043750466E-4</v>
      </c>
      <c r="H2025" s="90">
        <v>44847</v>
      </c>
      <c r="I2025" s="54">
        <v>30.85</v>
      </c>
      <c r="J2025" s="54">
        <v>5404900</v>
      </c>
      <c r="K2025" s="107">
        <f t="shared" si="185"/>
        <v>-8.1037277147487874E-2</v>
      </c>
      <c r="W2025" s="90">
        <v>44209</v>
      </c>
      <c r="X2025" s="54">
        <v>45.07</v>
      </c>
      <c r="Y2025" s="54">
        <v>607400</v>
      </c>
      <c r="Z2025" s="107">
        <f t="shared" si="182"/>
        <v>1.9081428888395813E-2</v>
      </c>
      <c r="AE2025" s="90">
        <v>44209</v>
      </c>
      <c r="AF2025" s="54">
        <v>52.839046000000003</v>
      </c>
      <c r="AG2025" s="54">
        <v>8185100</v>
      </c>
      <c r="AH2025" s="107">
        <f t="shared" si="183"/>
        <v>-7.8980797647254519E-3</v>
      </c>
      <c r="AL2025" s="10">
        <v>44572</v>
      </c>
      <c r="AM2025">
        <v>4713.0698240000002</v>
      </c>
      <c r="AN2025">
        <v>4101590000</v>
      </c>
      <c r="AO2025" s="107">
        <f t="shared" si="184"/>
        <v>2.8177545625089895E-3</v>
      </c>
    </row>
    <row r="2026" spans="1:41" x14ac:dyDescent="0.15">
      <c r="A2026" s="10">
        <v>44573</v>
      </c>
      <c r="B2026" s="9">
        <v>165.20700099999999</v>
      </c>
      <c r="C2026">
        <v>50030000</v>
      </c>
      <c r="D2026" s="107">
        <f t="shared" si="181"/>
        <v>-2.4169653681928471E-2</v>
      </c>
      <c r="H2026" s="90">
        <v>44848</v>
      </c>
      <c r="I2026" s="54">
        <v>28.35</v>
      </c>
      <c r="J2026" s="54">
        <v>4327400</v>
      </c>
      <c r="K2026" s="107">
        <f t="shared" si="185"/>
        <v>0.13756613756613745</v>
      </c>
      <c r="W2026" s="90">
        <v>44210</v>
      </c>
      <c r="X2026" s="54">
        <v>45.93</v>
      </c>
      <c r="Y2026" s="54">
        <v>1149500</v>
      </c>
      <c r="Z2026" s="107">
        <f t="shared" si="182"/>
        <v>-1.5240365774004117E-3</v>
      </c>
      <c r="AE2026" s="90">
        <v>44210</v>
      </c>
      <c r="AF2026" s="54">
        <v>52.421719000000003</v>
      </c>
      <c r="AG2026" s="54">
        <v>6937900</v>
      </c>
      <c r="AH2026" s="107">
        <f t="shared" si="183"/>
        <v>2.7139323683758043E-3</v>
      </c>
      <c r="AL2026" s="10">
        <v>44573</v>
      </c>
      <c r="AM2026">
        <v>4726.3500979999999</v>
      </c>
      <c r="AN2026">
        <v>4048220000</v>
      </c>
      <c r="AO2026" s="107">
        <f t="shared" si="184"/>
        <v>-1.4243615391184683E-2</v>
      </c>
    </row>
    <row r="2027" spans="1:41" x14ac:dyDescent="0.15">
      <c r="A2027" s="10">
        <v>44574</v>
      </c>
      <c r="B2027" s="9">
        <v>161.21400499999999</v>
      </c>
      <c r="C2027">
        <v>52188000</v>
      </c>
      <c r="D2027" s="107">
        <f t="shared" si="181"/>
        <v>5.7314809591140214E-3</v>
      </c>
      <c r="H2027" s="90">
        <v>44851</v>
      </c>
      <c r="I2027" s="54">
        <v>32.25</v>
      </c>
      <c r="J2027" s="54">
        <v>6303600</v>
      </c>
      <c r="K2027" s="107">
        <f t="shared" si="185"/>
        <v>7.1627937984496182E-2</v>
      </c>
      <c r="W2027" s="90">
        <v>44211</v>
      </c>
      <c r="X2027" s="54">
        <v>45.860000999999997</v>
      </c>
      <c r="Y2027" s="54">
        <v>647900</v>
      </c>
      <c r="Z2027" s="107">
        <f t="shared" si="182"/>
        <v>1.5263628101536142E-3</v>
      </c>
      <c r="AE2027" s="90">
        <v>44211</v>
      </c>
      <c r="AF2027" s="54">
        <v>52.563988000000002</v>
      </c>
      <c r="AG2027" s="54">
        <v>9710600</v>
      </c>
      <c r="AH2027" s="107">
        <f t="shared" si="183"/>
        <v>2.8148663301574395E-2</v>
      </c>
      <c r="AL2027" s="10">
        <v>44574</v>
      </c>
      <c r="AM2027">
        <v>4659.0297849999997</v>
      </c>
      <c r="AN2027">
        <v>4251730000</v>
      </c>
      <c r="AO2027" s="107">
        <f t="shared" si="184"/>
        <v>8.1998037709474225E-4</v>
      </c>
    </row>
    <row r="2028" spans="1:41" x14ac:dyDescent="0.15">
      <c r="A2028" s="10">
        <v>44575</v>
      </c>
      <c r="B2028" s="9">
        <v>162.13800000000001</v>
      </c>
      <c r="C2028">
        <v>45974000</v>
      </c>
      <c r="D2028" s="107">
        <f t="shared" si="181"/>
        <v>-1.9862734214064592E-2</v>
      </c>
      <c r="H2028" s="90">
        <v>44852</v>
      </c>
      <c r="I2028" s="54">
        <v>34.560001</v>
      </c>
      <c r="J2028" s="54">
        <v>5757300</v>
      </c>
      <c r="K2028" s="107">
        <f t="shared" si="185"/>
        <v>-8.4201415387690548E-2</v>
      </c>
      <c r="W2028" s="90">
        <v>44215</v>
      </c>
      <c r="X2028" s="54">
        <v>45.93</v>
      </c>
      <c r="Y2028" s="54">
        <v>1258700</v>
      </c>
      <c r="Z2028" s="107">
        <f t="shared" si="182"/>
        <v>5.4430655345090173E-3</v>
      </c>
      <c r="AE2028" s="90">
        <v>44215</v>
      </c>
      <c r="AF2028" s="54">
        <v>54.043593999999999</v>
      </c>
      <c r="AG2028" s="54">
        <v>8942400</v>
      </c>
      <c r="AH2028" s="107">
        <f t="shared" si="183"/>
        <v>-1.4215505356657054E-2</v>
      </c>
      <c r="AL2028" s="10">
        <v>44575</v>
      </c>
      <c r="AM2028">
        <v>4662.8500979999999</v>
      </c>
      <c r="AN2028">
        <v>4338490000</v>
      </c>
      <c r="AO2028" s="107">
        <f t="shared" si="184"/>
        <v>-1.8387945826690011E-2</v>
      </c>
    </row>
    <row r="2029" spans="1:41" x14ac:dyDescent="0.15">
      <c r="A2029" s="10">
        <v>44579</v>
      </c>
      <c r="B2029" s="9">
        <v>158.917496</v>
      </c>
      <c r="C2029">
        <v>67292000</v>
      </c>
      <c r="D2029" s="107">
        <f t="shared" si="181"/>
        <v>-1.6477103314036734E-2</v>
      </c>
      <c r="H2029" s="90">
        <v>44853</v>
      </c>
      <c r="I2029" s="54">
        <v>31.65</v>
      </c>
      <c r="J2029" s="54">
        <v>4602300</v>
      </c>
      <c r="K2029" s="107">
        <f t="shared" si="185"/>
        <v>1.5797851500789939E-2</v>
      </c>
      <c r="W2029" s="90">
        <v>44216</v>
      </c>
      <c r="X2029" s="54">
        <v>46.18</v>
      </c>
      <c r="Y2029" s="54">
        <v>520500</v>
      </c>
      <c r="Z2029" s="107">
        <f t="shared" si="182"/>
        <v>5.6301212646168164E-3</v>
      </c>
      <c r="AE2029" s="90">
        <v>44216</v>
      </c>
      <c r="AF2029" s="54">
        <v>53.275337</v>
      </c>
      <c r="AG2029" s="54">
        <v>4798200</v>
      </c>
      <c r="AH2029" s="107">
        <f t="shared" si="183"/>
        <v>4.094784046133837E-3</v>
      </c>
      <c r="AL2029" s="10">
        <v>44579</v>
      </c>
      <c r="AM2029">
        <v>4577.1098629999997</v>
      </c>
      <c r="AN2029">
        <v>4748700000</v>
      </c>
      <c r="AO2029" s="107">
        <f t="shared" si="184"/>
        <v>-9.6895417255575822E-3</v>
      </c>
    </row>
    <row r="2030" spans="1:41" x14ac:dyDescent="0.15">
      <c r="A2030" s="10">
        <v>44580</v>
      </c>
      <c r="B2030" s="9">
        <v>156.29899599999999</v>
      </c>
      <c r="C2030">
        <v>53242000</v>
      </c>
      <c r="D2030" s="107">
        <f t="shared" si="181"/>
        <v>-2.9632308066777302E-2</v>
      </c>
      <c r="H2030" s="90">
        <v>44854</v>
      </c>
      <c r="I2030" s="54">
        <v>32.150002000000001</v>
      </c>
      <c r="J2030" s="54">
        <v>2823900</v>
      </c>
      <c r="K2030" s="107">
        <f t="shared" si="185"/>
        <v>3.2348271704617515E-2</v>
      </c>
      <c r="W2030" s="90">
        <v>44217</v>
      </c>
      <c r="X2030" s="54">
        <v>46.439999</v>
      </c>
      <c r="Y2030" s="54">
        <v>535100</v>
      </c>
      <c r="Z2030" s="107">
        <f t="shared" si="182"/>
        <v>2.3040461305780857E-2</v>
      </c>
      <c r="AE2030" s="90">
        <v>44217</v>
      </c>
      <c r="AF2030" s="54">
        <v>53.493487999999999</v>
      </c>
      <c r="AG2030" s="54">
        <v>5265800</v>
      </c>
      <c r="AH2030" s="107">
        <f t="shared" si="183"/>
        <v>1.063830423621015E-3</v>
      </c>
      <c r="AL2030" s="10">
        <v>44580</v>
      </c>
      <c r="AM2030">
        <v>4532.7597660000001</v>
      </c>
      <c r="AN2030">
        <v>4465740000</v>
      </c>
      <c r="AO2030" s="107">
        <f t="shared" si="184"/>
        <v>-1.1037378679380039E-2</v>
      </c>
    </row>
    <row r="2031" spans="1:41" x14ac:dyDescent="0.15">
      <c r="A2031" s="10">
        <v>44581</v>
      </c>
      <c r="B2031" s="9">
        <v>151.667496</v>
      </c>
      <c r="C2031">
        <v>71974000</v>
      </c>
      <c r="D2031" s="107">
        <f t="shared" si="181"/>
        <v>-5.9501813097778133E-2</v>
      </c>
      <c r="H2031" s="90">
        <v>44855</v>
      </c>
      <c r="I2031" s="54">
        <v>33.189999</v>
      </c>
      <c r="J2031" s="54">
        <v>2975300</v>
      </c>
      <c r="K2031" s="107">
        <f t="shared" si="185"/>
        <v>-3.4046340284614063E-2</v>
      </c>
      <c r="W2031" s="90">
        <v>44218</v>
      </c>
      <c r="X2031" s="54">
        <v>47.509998000000003</v>
      </c>
      <c r="Y2031" s="54">
        <v>440100</v>
      </c>
      <c r="Z2031" s="107">
        <f t="shared" si="182"/>
        <v>-6.3140394154526103E-4</v>
      </c>
      <c r="AE2031" s="90">
        <v>44218</v>
      </c>
      <c r="AF2031" s="54">
        <v>53.550395999999999</v>
      </c>
      <c r="AG2031" s="54">
        <v>3317000</v>
      </c>
      <c r="AH2031" s="107">
        <f t="shared" si="183"/>
        <v>1.3992240132080447E-2</v>
      </c>
      <c r="AL2031" s="10">
        <v>44581</v>
      </c>
      <c r="AM2031">
        <v>4482.7299800000001</v>
      </c>
      <c r="AN2031">
        <v>4640870000</v>
      </c>
      <c r="AO2031" s="107">
        <f t="shared" si="184"/>
        <v>-1.8914821855944175E-2</v>
      </c>
    </row>
    <row r="2032" spans="1:41" x14ac:dyDescent="0.15">
      <c r="A2032" s="10">
        <v>44582</v>
      </c>
      <c r="B2032" s="9">
        <v>142.64300499999999</v>
      </c>
      <c r="C2032">
        <v>163972000</v>
      </c>
      <c r="D2032" s="107">
        <f t="shared" si="181"/>
        <v>1.3326983682095062E-2</v>
      </c>
      <c r="H2032" s="90">
        <v>44858</v>
      </c>
      <c r="I2032" s="54">
        <v>32.060001</v>
      </c>
      <c r="J2032" s="54">
        <v>3115700</v>
      </c>
      <c r="K2032" s="107">
        <f t="shared" si="185"/>
        <v>7.6731095548000949E-2</v>
      </c>
      <c r="W2032" s="90">
        <v>44221</v>
      </c>
      <c r="X2032" s="54">
        <v>47.48</v>
      </c>
      <c r="Y2032" s="54">
        <v>699700</v>
      </c>
      <c r="Z2032" s="107">
        <f t="shared" si="182"/>
        <v>-1.5164321819713389E-2</v>
      </c>
      <c r="AE2032" s="90">
        <v>44221</v>
      </c>
      <c r="AF2032" s="54">
        <v>54.299686000000001</v>
      </c>
      <c r="AG2032" s="54">
        <v>9818900</v>
      </c>
      <c r="AH2032" s="107">
        <f t="shared" si="183"/>
        <v>3.3537081595646834E-2</v>
      </c>
      <c r="AL2032" s="10">
        <v>44582</v>
      </c>
      <c r="AM2032">
        <v>4397.9399409999996</v>
      </c>
      <c r="AN2032">
        <v>5589100000</v>
      </c>
      <c r="AO2032" s="107">
        <f t="shared" si="184"/>
        <v>2.771739078644142E-3</v>
      </c>
    </row>
    <row r="2033" spans="1:41" x14ac:dyDescent="0.15">
      <c r="A2033" s="10">
        <v>44585</v>
      </c>
      <c r="B2033" s="9">
        <v>144.544006</v>
      </c>
      <c r="C2033">
        <v>155624000</v>
      </c>
      <c r="D2033" s="107">
        <f t="shared" si="181"/>
        <v>-3.1533746200447688E-2</v>
      </c>
      <c r="H2033" s="90">
        <v>44859</v>
      </c>
      <c r="I2033" s="54">
        <v>34.520000000000003</v>
      </c>
      <c r="J2033" s="54">
        <v>3643500</v>
      </c>
      <c r="K2033" s="107">
        <f t="shared" si="185"/>
        <v>1.7091570104287079E-2</v>
      </c>
      <c r="W2033" s="90">
        <v>44222</v>
      </c>
      <c r="X2033" s="54">
        <v>46.759998000000003</v>
      </c>
      <c r="Y2033" s="54">
        <v>354000</v>
      </c>
      <c r="Z2033" s="107">
        <f t="shared" si="182"/>
        <v>-7.527793307433428E-2</v>
      </c>
      <c r="AE2033" s="90">
        <v>44222</v>
      </c>
      <c r="AF2033" s="54">
        <v>56.120739</v>
      </c>
      <c r="AG2033" s="54">
        <v>8394700</v>
      </c>
      <c r="AH2033" s="107">
        <f t="shared" si="183"/>
        <v>-1.3858334973101516E-2</v>
      </c>
      <c r="AL2033" s="10">
        <v>44585</v>
      </c>
      <c r="AM2033">
        <v>4410.1298829999996</v>
      </c>
      <c r="AN2033">
        <v>6928110000</v>
      </c>
      <c r="AO2033" s="107">
        <f t="shared" si="184"/>
        <v>-1.2171906366504448E-2</v>
      </c>
    </row>
    <row r="2034" spans="1:41" x14ac:dyDescent="0.15">
      <c r="A2034" s="10">
        <v>44586</v>
      </c>
      <c r="B2034" s="9">
        <v>139.98599200000001</v>
      </c>
      <c r="C2034">
        <v>90824000</v>
      </c>
      <c r="D2034" s="107">
        <f t="shared" si="181"/>
        <v>-7.9543244584072692E-3</v>
      </c>
      <c r="H2034" s="90">
        <v>44860</v>
      </c>
      <c r="I2034" s="54">
        <v>35.110000999999997</v>
      </c>
      <c r="J2034" s="54">
        <v>3864400</v>
      </c>
      <c r="K2034" s="107">
        <f t="shared" si="185"/>
        <v>3.7026771944552728E-3</v>
      </c>
      <c r="W2034" s="90">
        <v>44223</v>
      </c>
      <c r="X2034" s="54">
        <v>43.240001999999997</v>
      </c>
      <c r="Y2034" s="54">
        <v>945500</v>
      </c>
      <c r="Z2034" s="107">
        <f t="shared" si="182"/>
        <v>-8.5569607512968604E-3</v>
      </c>
      <c r="AE2034" s="90">
        <v>44223</v>
      </c>
      <c r="AF2034" s="54">
        <v>55.342998999999999</v>
      </c>
      <c r="AG2034" s="54">
        <v>10645100</v>
      </c>
      <c r="AH2034" s="107">
        <f t="shared" si="183"/>
        <v>-3.2733498956209361E-2</v>
      </c>
      <c r="AL2034" s="10">
        <v>44586</v>
      </c>
      <c r="AM2034">
        <v>4356.4501950000003</v>
      </c>
      <c r="AN2034">
        <v>5145050000</v>
      </c>
      <c r="AO2034" s="107">
        <f t="shared" si="184"/>
        <v>-1.4966357259136309E-3</v>
      </c>
    </row>
    <row r="2035" spans="1:41" x14ac:dyDescent="0.15">
      <c r="A2035" s="10">
        <v>44587</v>
      </c>
      <c r="B2035" s="9">
        <v>138.87249800000001</v>
      </c>
      <c r="C2035">
        <v>95602000</v>
      </c>
      <c r="D2035" s="107">
        <f t="shared" si="181"/>
        <v>5.5086428991864E-3</v>
      </c>
      <c r="H2035" s="90">
        <v>44861</v>
      </c>
      <c r="I2035" s="54">
        <v>35.240001999999997</v>
      </c>
      <c r="J2035" s="54">
        <v>2691800</v>
      </c>
      <c r="K2035" s="107">
        <f t="shared" si="185"/>
        <v>2.7525452467341172E-2</v>
      </c>
      <c r="W2035" s="90">
        <v>44224</v>
      </c>
      <c r="X2035" s="54">
        <v>42.869999</v>
      </c>
      <c r="Y2035" s="54">
        <v>954100</v>
      </c>
      <c r="Z2035" s="107">
        <f t="shared" si="182"/>
        <v>-4.1987404758279112E-3</v>
      </c>
      <c r="AE2035" s="90">
        <v>44224</v>
      </c>
      <c r="AF2035" s="54">
        <v>53.531429000000003</v>
      </c>
      <c r="AG2035" s="54">
        <v>11679600</v>
      </c>
      <c r="AH2035" s="107">
        <f t="shared" si="183"/>
        <v>1.2401499687220152E-3</v>
      </c>
      <c r="AL2035" s="10">
        <v>44587</v>
      </c>
      <c r="AM2035">
        <v>4349.9301759999998</v>
      </c>
      <c r="AN2035">
        <v>5570640000</v>
      </c>
      <c r="AO2035" s="107">
        <f t="shared" si="184"/>
        <v>-5.3840887215196309E-3</v>
      </c>
    </row>
    <row r="2036" spans="1:41" x14ac:dyDescent="0.15">
      <c r="A2036" s="10">
        <v>44588</v>
      </c>
      <c r="B2036" s="9">
        <v>139.637497</v>
      </c>
      <c r="C2036">
        <v>77516000</v>
      </c>
      <c r="D2036" s="107">
        <f t="shared" si="181"/>
        <v>3.1084057600946569E-2</v>
      </c>
      <c r="H2036" s="90">
        <v>44862</v>
      </c>
      <c r="I2036" s="54">
        <v>36.209999000000003</v>
      </c>
      <c r="J2036" s="54">
        <v>3408400</v>
      </c>
      <c r="K2036" s="107">
        <f t="shared" si="185"/>
        <v>4.7224497299765078E-2</v>
      </c>
      <c r="W2036" s="90">
        <v>44225</v>
      </c>
      <c r="X2036" s="54">
        <v>42.689999</v>
      </c>
      <c r="Y2036" s="54">
        <v>692700</v>
      </c>
      <c r="Z2036" s="107">
        <f t="shared" si="182"/>
        <v>2.8343945381680724E-2</v>
      </c>
      <c r="AE2036" s="90">
        <v>44225</v>
      </c>
      <c r="AF2036" s="54">
        <v>53.597816000000002</v>
      </c>
      <c r="AG2036" s="54">
        <v>10923300</v>
      </c>
      <c r="AH2036" s="107">
        <f t="shared" si="183"/>
        <v>3.4684286389579766E-2</v>
      </c>
      <c r="AL2036" s="10">
        <v>44588</v>
      </c>
      <c r="AM2036">
        <v>4326.5097660000001</v>
      </c>
      <c r="AN2036">
        <v>5214200000</v>
      </c>
      <c r="AO2036" s="107">
        <f t="shared" si="184"/>
        <v>2.434764687874269E-2</v>
      </c>
    </row>
    <row r="2037" spans="1:41" x14ac:dyDescent="0.15">
      <c r="A2037" s="10">
        <v>44589</v>
      </c>
      <c r="B2037" s="9">
        <v>143.97799699999999</v>
      </c>
      <c r="C2037">
        <v>74392000</v>
      </c>
      <c r="D2037" s="107">
        <f t="shared" si="181"/>
        <v>3.8863611917034913E-2</v>
      </c>
      <c r="H2037" s="90">
        <v>44865</v>
      </c>
      <c r="I2037" s="54">
        <v>37.919998</v>
      </c>
      <c r="J2037" s="54">
        <v>4774100</v>
      </c>
      <c r="K2037" s="107">
        <f t="shared" si="185"/>
        <v>-2.6370781981581715E-3</v>
      </c>
      <c r="W2037" s="90">
        <v>44228</v>
      </c>
      <c r="X2037" s="54">
        <v>43.900002000000001</v>
      </c>
      <c r="Y2037" s="54">
        <v>573800</v>
      </c>
      <c r="Z2037" s="107">
        <f t="shared" si="182"/>
        <v>1.5717493589180398E-2</v>
      </c>
      <c r="AE2037" s="90">
        <v>44228</v>
      </c>
      <c r="AF2037" s="54">
        <v>55.456817999999998</v>
      </c>
      <c r="AG2037" s="54">
        <v>7476200</v>
      </c>
      <c r="AH2037" s="107">
        <f t="shared" si="183"/>
        <v>-1.9497205916141791E-2</v>
      </c>
      <c r="AL2037" s="10">
        <v>44589</v>
      </c>
      <c r="AM2037">
        <v>4431.8500979999999</v>
      </c>
      <c r="AN2037">
        <v>5031090000</v>
      </c>
      <c r="AO2037" s="107">
        <f t="shared" si="184"/>
        <v>1.8885951724263439E-2</v>
      </c>
    </row>
    <row r="2038" spans="1:41" x14ac:dyDescent="0.15">
      <c r="A2038" s="10">
        <v>44592</v>
      </c>
      <c r="B2038" s="9">
        <v>149.57350199999999</v>
      </c>
      <c r="C2038">
        <v>78308000</v>
      </c>
      <c r="D2038" s="107">
        <f t="shared" si="181"/>
        <v>1.0830761988844806E-2</v>
      </c>
      <c r="H2038" s="90">
        <v>44866</v>
      </c>
      <c r="I2038" s="54">
        <v>37.82</v>
      </c>
      <c r="J2038" s="54">
        <v>4030300</v>
      </c>
      <c r="K2038" s="107">
        <f t="shared" si="185"/>
        <v>-5.8699153886832334E-2</v>
      </c>
      <c r="W2038" s="90">
        <v>44229</v>
      </c>
      <c r="X2038" s="54">
        <v>44.59</v>
      </c>
      <c r="Y2038" s="54">
        <v>858500</v>
      </c>
      <c r="Z2038" s="107">
        <f t="shared" si="182"/>
        <v>1.3456380354339714E-3</v>
      </c>
      <c r="AE2038" s="90">
        <v>44229</v>
      </c>
      <c r="AF2038" s="54">
        <v>54.375565000000002</v>
      </c>
      <c r="AG2038" s="54">
        <v>8580900</v>
      </c>
      <c r="AH2038" s="107">
        <f t="shared" si="183"/>
        <v>1.2384459821245031E-2</v>
      </c>
      <c r="AL2038" s="10">
        <v>44592</v>
      </c>
      <c r="AM2038">
        <v>4515.5498049999997</v>
      </c>
      <c r="AN2038">
        <v>5098610000</v>
      </c>
      <c r="AO2038" s="107">
        <f t="shared" si="184"/>
        <v>6.8630034742802604E-3</v>
      </c>
    </row>
    <row r="2039" spans="1:41" x14ac:dyDescent="0.15">
      <c r="A2039" s="10">
        <v>44593</v>
      </c>
      <c r="B2039" s="9">
        <v>151.19349700000001</v>
      </c>
      <c r="C2039">
        <v>59220000</v>
      </c>
      <c r="D2039" s="107">
        <f t="shared" si="181"/>
        <v>-3.8427181825154699E-3</v>
      </c>
      <c r="H2039" s="90">
        <v>44867</v>
      </c>
      <c r="I2039" s="54">
        <v>35.599997999999999</v>
      </c>
      <c r="J2039" s="54">
        <v>4084900</v>
      </c>
      <c r="K2039" s="107">
        <f t="shared" si="185"/>
        <v>5.2247222036361007E-2</v>
      </c>
      <c r="W2039" s="90">
        <v>44230</v>
      </c>
      <c r="X2039" s="54">
        <v>44.650002000000001</v>
      </c>
      <c r="Y2039" s="54">
        <v>524900</v>
      </c>
      <c r="Z2039" s="107">
        <f t="shared" si="182"/>
        <v>4.7032427904482477E-2</v>
      </c>
      <c r="AE2039" s="90">
        <v>44230</v>
      </c>
      <c r="AF2039" s="54">
        <v>55.048977000000001</v>
      </c>
      <c r="AG2039" s="54">
        <v>10673300</v>
      </c>
      <c r="AH2039" s="107">
        <f t="shared" si="183"/>
        <v>5.3066780877690123E-2</v>
      </c>
      <c r="AL2039" s="10">
        <v>44593</v>
      </c>
      <c r="AM2039">
        <v>4546.5400390000004</v>
      </c>
      <c r="AN2039">
        <v>4816830000</v>
      </c>
      <c r="AO2039" s="107">
        <f t="shared" si="184"/>
        <v>9.4225155024525442E-3</v>
      </c>
    </row>
    <row r="2040" spans="1:41" x14ac:dyDescent="0.15">
      <c r="A2040" s="10">
        <v>44594</v>
      </c>
      <c r="B2040" s="9">
        <v>150.612503</v>
      </c>
      <c r="C2040">
        <v>87330000</v>
      </c>
      <c r="D2040" s="107">
        <f t="shared" si="181"/>
        <v>-7.8127630612446541E-2</v>
      </c>
      <c r="H2040" s="90">
        <v>44868</v>
      </c>
      <c r="I2040" s="54">
        <v>37.459999000000003</v>
      </c>
      <c r="J2040" s="54">
        <v>8087900</v>
      </c>
      <c r="K2040" s="107">
        <f t="shared" si="185"/>
        <v>-0.12600099108384932</v>
      </c>
      <c r="W2040" s="90">
        <v>44231</v>
      </c>
      <c r="X2040" s="54">
        <v>46.75</v>
      </c>
      <c r="Y2040" s="54">
        <v>785400</v>
      </c>
      <c r="Z2040" s="107">
        <f t="shared" si="182"/>
        <v>4.2780748663107104E-4</v>
      </c>
      <c r="AE2040" s="90">
        <v>44231</v>
      </c>
      <c r="AF2040" s="54">
        <v>57.970249000000003</v>
      </c>
      <c r="AG2040" s="54">
        <v>29410700</v>
      </c>
      <c r="AH2040" s="107">
        <f t="shared" si="183"/>
        <v>1.8160970811079258E-2</v>
      </c>
      <c r="AL2040" s="10">
        <v>44594</v>
      </c>
      <c r="AM2040">
        <v>4589.3798829999996</v>
      </c>
      <c r="AN2040">
        <v>4481580000</v>
      </c>
      <c r="AO2040" s="107">
        <f t="shared" si="184"/>
        <v>-2.4391082205822312E-2</v>
      </c>
    </row>
    <row r="2041" spans="1:41" x14ac:dyDescent="0.15">
      <c r="A2041" s="10">
        <v>44595</v>
      </c>
      <c r="B2041" s="9">
        <v>138.845505</v>
      </c>
      <c r="C2041">
        <v>225532000</v>
      </c>
      <c r="D2041" s="107">
        <f t="shared" si="181"/>
        <v>0.13535901648382498</v>
      </c>
      <c r="H2041" s="90">
        <v>44869</v>
      </c>
      <c r="I2041" s="54">
        <v>32.740001999999997</v>
      </c>
      <c r="J2041" s="54">
        <v>6362500</v>
      </c>
      <c r="K2041" s="107">
        <f t="shared" si="185"/>
        <v>-1.832681622927157E-3</v>
      </c>
      <c r="W2041" s="90">
        <v>44232</v>
      </c>
      <c r="X2041" s="54">
        <v>46.77</v>
      </c>
      <c r="Y2041" s="54">
        <v>396200</v>
      </c>
      <c r="Z2041" s="107">
        <f t="shared" si="182"/>
        <v>1.5608295916185622E-2</v>
      </c>
      <c r="AE2041" s="90">
        <v>44232</v>
      </c>
      <c r="AF2041" s="54">
        <v>59.023045000000003</v>
      </c>
      <c r="AG2041" s="54">
        <v>12711700</v>
      </c>
      <c r="AH2041" s="107">
        <f t="shared" si="183"/>
        <v>2.5871826843226975E-2</v>
      </c>
      <c r="AL2041" s="10">
        <v>44595</v>
      </c>
      <c r="AM2041">
        <v>4477.4399409999996</v>
      </c>
      <c r="AN2041">
        <v>4401970000</v>
      </c>
      <c r="AO2041" s="107">
        <f t="shared" si="184"/>
        <v>5.1569299207268049E-3</v>
      </c>
    </row>
    <row r="2042" spans="1:41" x14ac:dyDescent="0.15">
      <c r="A2042" s="10">
        <v>44596</v>
      </c>
      <c r="B2042" s="9">
        <v>157.63949600000001</v>
      </c>
      <c r="C2042">
        <v>253456000</v>
      </c>
      <c r="D2042" s="107">
        <f t="shared" si="181"/>
        <v>1.8777337374891179E-3</v>
      </c>
      <c r="H2042" s="90">
        <v>44872</v>
      </c>
      <c r="I2042" s="54">
        <v>32.68</v>
      </c>
      <c r="J2042" s="54">
        <v>3215200</v>
      </c>
      <c r="K2042" s="107">
        <f t="shared" si="185"/>
        <v>-2.1725856793145648E-2</v>
      </c>
      <c r="W2042" s="90">
        <v>44235</v>
      </c>
      <c r="X2042" s="54">
        <v>47.5</v>
      </c>
      <c r="Y2042" s="54">
        <v>636400</v>
      </c>
      <c r="Z2042" s="107">
        <f t="shared" si="182"/>
        <v>-4.8631599999999997E-2</v>
      </c>
      <c r="AE2042" s="90">
        <v>44235</v>
      </c>
      <c r="AF2042" s="54">
        <v>60.550078999999997</v>
      </c>
      <c r="AG2042" s="54">
        <v>9787900</v>
      </c>
      <c r="AH2042" s="107">
        <f t="shared" si="183"/>
        <v>-2.5219356030897866E-2</v>
      </c>
      <c r="AL2042" s="10">
        <v>44596</v>
      </c>
      <c r="AM2042">
        <v>4500.5297849999997</v>
      </c>
      <c r="AN2042">
        <v>4706290000</v>
      </c>
      <c r="AO2042" s="107">
        <f t="shared" si="184"/>
        <v>-3.7017126418149582E-3</v>
      </c>
    </row>
    <row r="2043" spans="1:41" x14ac:dyDescent="0.15">
      <c r="A2043" s="10">
        <v>44599</v>
      </c>
      <c r="B2043" s="9">
        <v>157.93550099999999</v>
      </c>
      <c r="C2043">
        <v>102624000</v>
      </c>
      <c r="D2043" s="107">
        <f t="shared" si="181"/>
        <v>2.2021628943324156E-2</v>
      </c>
      <c r="H2043" s="90">
        <v>44873</v>
      </c>
      <c r="I2043" s="54">
        <v>31.969999000000001</v>
      </c>
      <c r="J2043" s="54">
        <v>3102400</v>
      </c>
      <c r="K2043" s="107">
        <f t="shared" si="185"/>
        <v>-0.10071939633154203</v>
      </c>
      <c r="W2043" s="90">
        <v>44236</v>
      </c>
      <c r="X2043" s="54">
        <v>45.189999</v>
      </c>
      <c r="Y2043" s="54">
        <v>517000</v>
      </c>
      <c r="Z2043" s="107">
        <f t="shared" si="182"/>
        <v>-1.3276831451135562E-3</v>
      </c>
      <c r="AE2043" s="90">
        <v>44236</v>
      </c>
      <c r="AF2043" s="54">
        <v>59.023045000000003</v>
      </c>
      <c r="AG2043" s="54">
        <v>5036400</v>
      </c>
      <c r="AH2043" s="107">
        <f t="shared" si="183"/>
        <v>1.4462317218639775E-3</v>
      </c>
      <c r="AL2043" s="10">
        <v>44599</v>
      </c>
      <c r="AM2043">
        <v>4483.8701170000004</v>
      </c>
      <c r="AN2043">
        <v>4228480000</v>
      </c>
      <c r="AO2043" s="107">
        <f t="shared" si="184"/>
        <v>8.4012072198924592E-3</v>
      </c>
    </row>
    <row r="2044" spans="1:41" x14ac:dyDescent="0.15">
      <c r="A2044" s="10">
        <v>44600</v>
      </c>
      <c r="B2044" s="9">
        <v>161.413498</v>
      </c>
      <c r="C2044">
        <v>76040000</v>
      </c>
      <c r="D2044" s="107">
        <f t="shared" si="181"/>
        <v>-1.3877340047484532E-3</v>
      </c>
      <c r="H2044" s="90">
        <v>44874</v>
      </c>
      <c r="I2044" s="54">
        <v>28.75</v>
      </c>
      <c r="J2044" s="54">
        <v>3883300</v>
      </c>
      <c r="K2044" s="107">
        <f t="shared" si="185"/>
        <v>0.27999996521739123</v>
      </c>
      <c r="W2044" s="90">
        <v>44237</v>
      </c>
      <c r="X2044" s="54">
        <v>45.130001</v>
      </c>
      <c r="Y2044" s="54">
        <v>262000</v>
      </c>
      <c r="Z2044" s="107">
        <f t="shared" si="182"/>
        <v>9.9712162647636049E-3</v>
      </c>
      <c r="AE2044" s="90">
        <v>44237</v>
      </c>
      <c r="AF2044" s="54">
        <v>59.108406000000002</v>
      </c>
      <c r="AG2044" s="54">
        <v>4470900</v>
      </c>
      <c r="AH2044" s="107">
        <f t="shared" si="183"/>
        <v>-1.6036636142746641E-4</v>
      </c>
      <c r="AL2044" s="10">
        <v>44600</v>
      </c>
      <c r="AM2044">
        <v>4521.5400390000004</v>
      </c>
      <c r="AN2044">
        <v>4459620000</v>
      </c>
      <c r="AO2044" s="107">
        <f t="shared" si="184"/>
        <v>1.4517207949908295E-2</v>
      </c>
    </row>
    <row r="2045" spans="1:41" x14ac:dyDescent="0.15">
      <c r="A2045" s="10">
        <v>44601</v>
      </c>
      <c r="B2045" s="9">
        <v>161.18949900000001</v>
      </c>
      <c r="C2045">
        <v>68786000</v>
      </c>
      <c r="D2045" s="107">
        <f t="shared" si="181"/>
        <v>-1.3561708508071146E-2</v>
      </c>
      <c r="H2045" s="90">
        <v>44875</v>
      </c>
      <c r="I2045" s="54">
        <v>36.799999</v>
      </c>
      <c r="J2045" s="54">
        <v>10896000</v>
      </c>
      <c r="K2045" s="107">
        <f t="shared" si="185"/>
        <v>0.12690223170929982</v>
      </c>
      <c r="W2045" s="90">
        <v>44238</v>
      </c>
      <c r="X2045" s="54">
        <v>45.580002</v>
      </c>
      <c r="Y2045" s="54">
        <v>313500</v>
      </c>
      <c r="Z2045" s="107">
        <f t="shared" si="182"/>
        <v>-2.9179507276019923E-2</v>
      </c>
      <c r="AE2045" s="90">
        <v>44238</v>
      </c>
      <c r="AF2045" s="54">
        <v>59.098927000000003</v>
      </c>
      <c r="AG2045" s="54">
        <v>3660100</v>
      </c>
      <c r="AH2045" s="107">
        <f t="shared" si="183"/>
        <v>1.1233994146797155E-2</v>
      </c>
      <c r="AL2045" s="10">
        <v>44601</v>
      </c>
      <c r="AM2045">
        <v>4587.1801759999998</v>
      </c>
      <c r="AN2045">
        <v>4524350000</v>
      </c>
      <c r="AO2045" s="107">
        <f t="shared" si="184"/>
        <v>-1.8115725742532951E-2</v>
      </c>
    </row>
    <row r="2046" spans="1:41" x14ac:dyDescent="0.15">
      <c r="A2046" s="10">
        <v>44602</v>
      </c>
      <c r="B2046" s="9">
        <v>159.00349399999999</v>
      </c>
      <c r="C2046">
        <v>68268000</v>
      </c>
      <c r="D2046" s="107">
        <f t="shared" si="181"/>
        <v>-3.5911103940898359E-2</v>
      </c>
      <c r="H2046" s="90">
        <v>44876</v>
      </c>
      <c r="I2046" s="54">
        <v>41.470001000000003</v>
      </c>
      <c r="J2046" s="54">
        <v>6537400</v>
      </c>
      <c r="K2046" s="107">
        <f t="shared" si="185"/>
        <v>-2.2184759532559495E-2</v>
      </c>
      <c r="W2046" s="90">
        <v>44239</v>
      </c>
      <c r="X2046" s="54">
        <v>44.25</v>
      </c>
      <c r="Y2046" s="54">
        <v>300000</v>
      </c>
      <c r="Z2046" s="107">
        <f t="shared" si="182"/>
        <v>-6.3276610169490377E-3</v>
      </c>
      <c r="AE2046" s="90">
        <v>44239</v>
      </c>
      <c r="AF2046" s="54">
        <v>59.762844000000001</v>
      </c>
      <c r="AG2046" s="54">
        <v>5621800</v>
      </c>
      <c r="AH2046" s="107">
        <f t="shared" si="183"/>
        <v>-2.2216814179726319E-3</v>
      </c>
      <c r="AL2046" s="10">
        <v>44602</v>
      </c>
      <c r="AM2046">
        <v>4504.080078</v>
      </c>
      <c r="AN2046">
        <v>5314860000</v>
      </c>
      <c r="AO2046" s="107">
        <f t="shared" si="184"/>
        <v>-1.8969454254893825E-2</v>
      </c>
    </row>
    <row r="2047" spans="1:41" x14ac:dyDescent="0.15">
      <c r="A2047" s="10">
        <v>44603</v>
      </c>
      <c r="B2047" s="9">
        <v>153.29350299999999</v>
      </c>
      <c r="C2047">
        <v>77100000</v>
      </c>
      <c r="D2047" s="107">
        <f t="shared" si="181"/>
        <v>1.2221679088382675E-2</v>
      </c>
      <c r="H2047" s="90">
        <v>44879</v>
      </c>
      <c r="I2047" s="54">
        <v>40.549999</v>
      </c>
      <c r="J2047" s="54">
        <v>6215500</v>
      </c>
      <c r="K2047" s="107">
        <f t="shared" si="185"/>
        <v>3.9704094690606428E-2</v>
      </c>
      <c r="W2047" s="90">
        <v>44243</v>
      </c>
      <c r="X2047" s="54">
        <v>43.970001000000003</v>
      </c>
      <c r="Y2047" s="54">
        <v>298700</v>
      </c>
      <c r="Z2047" s="107">
        <f t="shared" si="182"/>
        <v>-4.3211734291297432E-3</v>
      </c>
      <c r="AE2047" s="90">
        <v>44243</v>
      </c>
      <c r="AF2047" s="54">
        <v>59.630070000000003</v>
      </c>
      <c r="AG2047" s="54">
        <v>5559800</v>
      </c>
      <c r="AH2047" s="107">
        <f t="shared" si="183"/>
        <v>2.8629682977061588E-3</v>
      </c>
      <c r="AL2047" s="10">
        <v>44603</v>
      </c>
      <c r="AM2047">
        <v>4418.6401370000003</v>
      </c>
      <c r="AN2047">
        <v>5251500000</v>
      </c>
      <c r="AO2047" s="107">
        <f t="shared" si="184"/>
        <v>-3.8405967614104641E-3</v>
      </c>
    </row>
    <row r="2048" spans="1:41" x14ac:dyDescent="0.15">
      <c r="A2048" s="10">
        <v>44606</v>
      </c>
      <c r="B2048" s="9">
        <v>155.16700700000001</v>
      </c>
      <c r="C2048">
        <v>83230000</v>
      </c>
      <c r="D2048" s="107">
        <f t="shared" si="181"/>
        <v>8.6583548009018241E-3</v>
      </c>
      <c r="H2048" s="90">
        <v>44880</v>
      </c>
      <c r="I2048" s="54">
        <v>42.16</v>
      </c>
      <c r="J2048" s="54">
        <v>4157300</v>
      </c>
      <c r="K2048" s="107">
        <f t="shared" si="185"/>
        <v>-0.10863372865275134</v>
      </c>
      <c r="W2048" s="90">
        <v>44244</v>
      </c>
      <c r="X2048" s="54">
        <v>43.779998999999997</v>
      </c>
      <c r="Y2048" s="54">
        <v>277200</v>
      </c>
      <c r="Z2048" s="107">
        <f t="shared" si="182"/>
        <v>9.1366151013390073E-3</v>
      </c>
      <c r="AE2048" s="90">
        <v>44244</v>
      </c>
      <c r="AF2048" s="54">
        <v>59.800789000000002</v>
      </c>
      <c r="AG2048" s="54">
        <v>4178700</v>
      </c>
      <c r="AH2048" s="107">
        <f t="shared" si="183"/>
        <v>-3.9653155746824931E-3</v>
      </c>
      <c r="AL2048" s="10">
        <v>44606</v>
      </c>
      <c r="AM2048">
        <v>4401.669922</v>
      </c>
      <c r="AN2048">
        <v>4600390000</v>
      </c>
      <c r="AO2048" s="107">
        <f t="shared" si="184"/>
        <v>1.5766721092177471E-2</v>
      </c>
    </row>
    <row r="2049" spans="1:41" x14ac:dyDescent="0.15">
      <c r="A2049" s="10">
        <v>44607</v>
      </c>
      <c r="B2049" s="9">
        <v>156.51049800000001</v>
      </c>
      <c r="C2049">
        <v>56440000</v>
      </c>
      <c r="D2049" s="107">
        <f t="shared" si="181"/>
        <v>1.0159037382910796E-2</v>
      </c>
      <c r="H2049" s="90">
        <v>44881</v>
      </c>
      <c r="I2049" s="54">
        <v>37.580002</v>
      </c>
      <c r="J2049" s="54">
        <v>4648500</v>
      </c>
      <c r="K2049" s="107">
        <f t="shared" si="185"/>
        <v>-9.260254962200376E-2</v>
      </c>
      <c r="W2049" s="90">
        <v>44245</v>
      </c>
      <c r="X2049" s="54">
        <v>44.18</v>
      </c>
      <c r="Y2049" s="54">
        <v>306900</v>
      </c>
      <c r="Z2049" s="107">
        <f t="shared" si="182"/>
        <v>1.856043458578549E-2</v>
      </c>
      <c r="AE2049" s="90">
        <v>44245</v>
      </c>
      <c r="AF2049" s="54">
        <v>59.563659999999999</v>
      </c>
      <c r="AG2049" s="54">
        <v>5962500</v>
      </c>
      <c r="AH2049" s="107">
        <f t="shared" si="183"/>
        <v>-1.3057055258189343E-2</v>
      </c>
      <c r="AL2049" s="10">
        <v>44607</v>
      </c>
      <c r="AM2049">
        <v>4471.0698240000002</v>
      </c>
      <c r="AN2049">
        <v>4430830000</v>
      </c>
      <c r="AO2049" s="107">
        <f t="shared" si="184"/>
        <v>8.8120788873635725E-4</v>
      </c>
    </row>
    <row r="2050" spans="1:41" x14ac:dyDescent="0.15">
      <c r="A2050" s="10">
        <v>44608</v>
      </c>
      <c r="B2050" s="9">
        <v>158.100494</v>
      </c>
      <c r="C2050">
        <v>52704000</v>
      </c>
      <c r="D2050" s="107">
        <f t="shared" si="181"/>
        <v>-2.1808900862763769E-2</v>
      </c>
      <c r="H2050" s="90">
        <v>44882</v>
      </c>
      <c r="I2050" s="54">
        <v>34.099997999999999</v>
      </c>
      <c r="J2050" s="54">
        <v>5476500</v>
      </c>
      <c r="K2050" s="107">
        <f t="shared" si="185"/>
        <v>-2.521982552608959E-2</v>
      </c>
      <c r="W2050" s="90">
        <v>44246</v>
      </c>
      <c r="X2050" s="54">
        <v>45</v>
      </c>
      <c r="Y2050" s="54">
        <v>268100</v>
      </c>
      <c r="Z2050" s="107">
        <f t="shared" si="182"/>
        <v>8.6666444444445379E-3</v>
      </c>
      <c r="AE2050" s="90">
        <v>44246</v>
      </c>
      <c r="AF2050" s="54">
        <v>58.785933999999997</v>
      </c>
      <c r="AG2050" s="54">
        <v>5462500</v>
      </c>
      <c r="AH2050" s="107">
        <f t="shared" si="183"/>
        <v>-6.7765360332626701E-3</v>
      </c>
      <c r="AL2050" s="10">
        <v>44608</v>
      </c>
      <c r="AM2050">
        <v>4475.0097660000001</v>
      </c>
      <c r="AN2050">
        <v>4283640000</v>
      </c>
      <c r="AO2050" s="107">
        <f t="shared" si="184"/>
        <v>-2.1173138150420767E-2</v>
      </c>
    </row>
    <row r="2051" spans="1:41" x14ac:dyDescent="0.15">
      <c r="A2051" s="10">
        <v>44609</v>
      </c>
      <c r="B2051" s="9">
        <v>154.65249600000001</v>
      </c>
      <c r="C2051">
        <v>64032000</v>
      </c>
      <c r="D2051" s="107">
        <f t="shared" ref="D2051:D2114" si="186">B2052/B2051-1</f>
        <v>-1.3261958604276258E-2</v>
      </c>
      <c r="H2051" s="90">
        <v>44883</v>
      </c>
      <c r="I2051" s="54">
        <v>33.240001999999997</v>
      </c>
      <c r="J2051" s="54">
        <v>5640000</v>
      </c>
      <c r="K2051" s="107">
        <f t="shared" si="185"/>
        <v>-7.2202763405367909E-3</v>
      </c>
      <c r="W2051" s="90">
        <v>44249</v>
      </c>
      <c r="X2051" s="54">
        <v>45.389999000000003</v>
      </c>
      <c r="Y2051" s="54">
        <v>364800</v>
      </c>
      <c r="Z2051" s="107">
        <f t="shared" si="182"/>
        <v>2.6437321578263173E-3</v>
      </c>
      <c r="AE2051" s="90">
        <v>44249</v>
      </c>
      <c r="AF2051" s="54">
        <v>58.387568999999999</v>
      </c>
      <c r="AG2051" s="54">
        <v>5252900</v>
      </c>
      <c r="AH2051" s="107">
        <f t="shared" si="183"/>
        <v>-3.0864446505728393E-3</v>
      </c>
      <c r="AL2051" s="10">
        <v>44609</v>
      </c>
      <c r="AM2051">
        <v>4380.2597660000001</v>
      </c>
      <c r="AN2051">
        <v>4539420000</v>
      </c>
      <c r="AO2051" s="107">
        <f t="shared" si="184"/>
        <v>-7.166161523946446E-3</v>
      </c>
    </row>
    <row r="2052" spans="1:41" x14ac:dyDescent="0.15">
      <c r="A2052" s="10">
        <v>44610</v>
      </c>
      <c r="B2052" s="9">
        <v>152.60150100000001</v>
      </c>
      <c r="C2052">
        <v>63604000</v>
      </c>
      <c r="D2052" s="107">
        <f t="shared" si="186"/>
        <v>-1.5753488558412077E-2</v>
      </c>
      <c r="H2052" s="90">
        <v>44886</v>
      </c>
      <c r="I2052" s="54">
        <v>33</v>
      </c>
      <c r="J2052" s="54">
        <v>5994900</v>
      </c>
      <c r="K2052" s="107">
        <f t="shared" si="185"/>
        <v>1.2121515151513051E-3</v>
      </c>
      <c r="W2052" s="90">
        <v>44250</v>
      </c>
      <c r="X2052" s="54">
        <v>45.509998000000003</v>
      </c>
      <c r="Y2052" s="54">
        <v>414200</v>
      </c>
      <c r="Z2052" s="107">
        <f t="shared" ref="Z2052:Z2115" si="187">X2053/X2052-1</f>
        <v>-9.0309738093154901E-2</v>
      </c>
      <c r="AE2052" s="90">
        <v>44250</v>
      </c>
      <c r="AF2052" s="54">
        <v>58.207358999999997</v>
      </c>
      <c r="AG2052" s="54">
        <v>5826500</v>
      </c>
      <c r="AH2052" s="107">
        <f t="shared" ref="AH2052:AH2115" si="188">AF2053/AF2052-1</f>
        <v>-3.2426192021527633E-2</v>
      </c>
      <c r="AL2052" s="10">
        <v>44610</v>
      </c>
      <c r="AM2052">
        <v>4348.8701170000004</v>
      </c>
      <c r="AN2052">
        <v>4708060000</v>
      </c>
      <c r="AO2052" s="107">
        <f t="shared" ref="AO2052:AO2115" si="189">AM2053/AM2052-1</f>
        <v>-1.0142945135926285E-2</v>
      </c>
    </row>
    <row r="2053" spans="1:41" x14ac:dyDescent="0.15">
      <c r="A2053" s="10">
        <v>44614</v>
      </c>
      <c r="B2053" s="9">
        <v>150.197495</v>
      </c>
      <c r="C2053">
        <v>66128000</v>
      </c>
      <c r="D2053" s="107">
        <f t="shared" si="186"/>
        <v>-3.5756248797624735E-2</v>
      </c>
      <c r="H2053" s="90">
        <v>44887</v>
      </c>
      <c r="I2053" s="54">
        <v>33.040000999999997</v>
      </c>
      <c r="J2053" s="54">
        <v>4353100</v>
      </c>
      <c r="K2053" s="107">
        <f t="shared" ref="K2053:K2116" si="190">I2054/I2053-1</f>
        <v>-3.9346548445927665E-3</v>
      </c>
      <c r="W2053" s="90">
        <v>44251</v>
      </c>
      <c r="X2053" s="54">
        <v>41.400002000000001</v>
      </c>
      <c r="Y2053" s="54">
        <v>746200</v>
      </c>
      <c r="Z2053" s="107">
        <f t="shared" si="187"/>
        <v>-4.2753645277601726E-2</v>
      </c>
      <c r="AE2053" s="90">
        <v>44251</v>
      </c>
      <c r="AF2053" s="54">
        <v>56.319915999999999</v>
      </c>
      <c r="AG2053" s="54">
        <v>8050000</v>
      </c>
      <c r="AH2053" s="107">
        <f t="shared" si="188"/>
        <v>-4.0417709429822257E-2</v>
      </c>
      <c r="AL2053" s="10">
        <v>44614</v>
      </c>
      <c r="AM2053">
        <v>4304.7597660000001</v>
      </c>
      <c r="AN2053">
        <v>5121900000</v>
      </c>
      <c r="AO2053" s="107">
        <f t="shared" si="189"/>
        <v>-1.8412122930996588E-2</v>
      </c>
    </row>
    <row r="2054" spans="1:41" x14ac:dyDescent="0.15">
      <c r="A2054" s="10">
        <v>44615</v>
      </c>
      <c r="B2054" s="9">
        <v>144.82699600000001</v>
      </c>
      <c r="C2054">
        <v>64244000</v>
      </c>
      <c r="D2054" s="107">
        <f t="shared" si="186"/>
        <v>4.5095225202351097E-2</v>
      </c>
      <c r="H2054" s="90">
        <v>44888</v>
      </c>
      <c r="I2054" s="54">
        <v>32.909999999999997</v>
      </c>
      <c r="J2054" s="54">
        <v>2537000</v>
      </c>
      <c r="K2054" s="107">
        <f t="shared" si="190"/>
        <v>-2.7043451838346777E-2</v>
      </c>
      <c r="W2054" s="90">
        <v>44252</v>
      </c>
      <c r="X2054" s="54">
        <v>39.630001</v>
      </c>
      <c r="Y2054" s="54">
        <v>571300</v>
      </c>
      <c r="Z2054" s="107">
        <f t="shared" si="187"/>
        <v>-3.4317460653104592E-2</v>
      </c>
      <c r="AE2054" s="90">
        <v>44252</v>
      </c>
      <c r="AF2054" s="54">
        <v>54.043593999999999</v>
      </c>
      <c r="AG2054" s="54">
        <v>7868300</v>
      </c>
      <c r="AH2054" s="107">
        <f t="shared" si="188"/>
        <v>-6.6901546185103022E-3</v>
      </c>
      <c r="AL2054" s="10">
        <v>44615</v>
      </c>
      <c r="AM2054">
        <v>4225.5</v>
      </c>
      <c r="AN2054">
        <v>4797430000</v>
      </c>
      <c r="AO2054" s="107">
        <f t="shared" si="189"/>
        <v>1.4956855993373708E-2</v>
      </c>
    </row>
    <row r="2055" spans="1:41" x14ac:dyDescent="0.15">
      <c r="A2055" s="10">
        <v>44616</v>
      </c>
      <c r="B2055" s="9">
        <v>151.358002</v>
      </c>
      <c r="C2055">
        <v>100786000</v>
      </c>
      <c r="D2055" s="107">
        <f t="shared" si="186"/>
        <v>1.6057928671653565E-2</v>
      </c>
      <c r="H2055" s="90">
        <v>44890</v>
      </c>
      <c r="I2055" s="54">
        <v>32.020000000000003</v>
      </c>
      <c r="J2055" s="54">
        <v>1317500</v>
      </c>
      <c r="K2055" s="107">
        <f t="shared" si="190"/>
        <v>7.8076202373515979E-3</v>
      </c>
      <c r="W2055" s="90">
        <v>44253</v>
      </c>
      <c r="X2055" s="54">
        <v>38.270000000000003</v>
      </c>
      <c r="Y2055" s="54">
        <v>739100</v>
      </c>
      <c r="Z2055" s="107">
        <f t="shared" si="187"/>
        <v>7.6038672589495704E-2</v>
      </c>
      <c r="AE2055" s="90">
        <v>44253</v>
      </c>
      <c r="AF2055" s="54">
        <v>53.682034000000002</v>
      </c>
      <c r="AG2055" s="54">
        <v>9014000</v>
      </c>
      <c r="AH2055" s="107">
        <f t="shared" si="188"/>
        <v>3.6511898934380893E-2</v>
      </c>
      <c r="AL2055" s="10">
        <v>44616</v>
      </c>
      <c r="AM2055">
        <v>4288.7001950000003</v>
      </c>
      <c r="AN2055">
        <v>6752130000</v>
      </c>
      <c r="AO2055" s="107">
        <f t="shared" si="189"/>
        <v>2.2372677649946882E-2</v>
      </c>
    </row>
    <row r="2056" spans="1:41" x14ac:dyDescent="0.15">
      <c r="A2056" s="10">
        <v>44617</v>
      </c>
      <c r="B2056" s="9">
        <v>153.788498</v>
      </c>
      <c r="C2056">
        <v>62396000</v>
      </c>
      <c r="D2056" s="107">
        <f t="shared" si="186"/>
        <v>-1.4662605001838358E-3</v>
      </c>
      <c r="H2056" s="90">
        <v>44893</v>
      </c>
      <c r="I2056" s="54">
        <v>32.270000000000003</v>
      </c>
      <c r="J2056" s="54">
        <v>3432200</v>
      </c>
      <c r="K2056" s="107">
        <f t="shared" si="190"/>
        <v>-1.859312054539819E-2</v>
      </c>
      <c r="W2056" s="90">
        <v>44256</v>
      </c>
      <c r="X2056" s="54">
        <v>41.18</v>
      </c>
      <c r="Y2056" s="54">
        <v>369800</v>
      </c>
      <c r="Z2056" s="107">
        <f t="shared" si="187"/>
        <v>-5.9737712481787164E-2</v>
      </c>
      <c r="AE2056" s="90">
        <v>44256</v>
      </c>
      <c r="AF2056" s="54">
        <v>55.642066999999997</v>
      </c>
      <c r="AG2056" s="54">
        <v>6153700</v>
      </c>
      <c r="AH2056" s="107">
        <f t="shared" si="188"/>
        <v>-2.5478690430389639E-2</v>
      </c>
      <c r="AL2056" s="10">
        <v>44617</v>
      </c>
      <c r="AM2056">
        <v>4384.6499020000001</v>
      </c>
      <c r="AN2056">
        <v>5177060000</v>
      </c>
      <c r="AO2056" s="107">
        <f t="shared" si="189"/>
        <v>-2.4426034550935061E-3</v>
      </c>
    </row>
    <row r="2057" spans="1:41" x14ac:dyDescent="0.15">
      <c r="A2057" s="10">
        <v>44620</v>
      </c>
      <c r="B2057" s="9">
        <v>153.56300400000001</v>
      </c>
      <c r="C2057">
        <v>57684000</v>
      </c>
      <c r="D2057" s="107">
        <f t="shared" si="186"/>
        <v>-1.5765555094246597E-2</v>
      </c>
      <c r="H2057" s="90">
        <v>44894</v>
      </c>
      <c r="I2057" s="54">
        <v>31.67</v>
      </c>
      <c r="J2057" s="54">
        <v>3792700</v>
      </c>
      <c r="K2057" s="107">
        <f t="shared" si="190"/>
        <v>0.1569308178086517</v>
      </c>
      <c r="W2057" s="90">
        <v>44257</v>
      </c>
      <c r="X2057" s="54">
        <v>38.720001000000003</v>
      </c>
      <c r="Y2057" s="54">
        <v>381900</v>
      </c>
      <c r="Z2057" s="107">
        <f t="shared" si="187"/>
        <v>3.7964823399668779E-2</v>
      </c>
      <c r="AE2057" s="90">
        <v>44257</v>
      </c>
      <c r="AF2057" s="54">
        <v>54.224379999999996</v>
      </c>
      <c r="AG2057" s="54">
        <v>7646700</v>
      </c>
      <c r="AH2057" s="107">
        <f t="shared" si="188"/>
        <v>-4.1937242989223633E-2</v>
      </c>
      <c r="AL2057" s="10">
        <v>44620</v>
      </c>
      <c r="AM2057">
        <v>4373.9399409999996</v>
      </c>
      <c r="AN2057">
        <v>6071370000</v>
      </c>
      <c r="AO2057" s="107">
        <f t="shared" si="189"/>
        <v>-1.5473503503234176E-2</v>
      </c>
    </row>
    <row r="2058" spans="1:41" x14ac:dyDescent="0.15">
      <c r="A2058" s="10">
        <v>44621</v>
      </c>
      <c r="B2058" s="9">
        <v>151.141998</v>
      </c>
      <c r="C2058">
        <v>44874000</v>
      </c>
      <c r="D2058" s="107">
        <f t="shared" si="186"/>
        <v>6.0241826365163842E-3</v>
      </c>
      <c r="H2058" s="90">
        <v>44895</v>
      </c>
      <c r="I2058" s="54">
        <v>36.639999000000003</v>
      </c>
      <c r="J2058" s="54">
        <v>11910200</v>
      </c>
      <c r="K2058" s="107">
        <f t="shared" si="190"/>
        <v>0.13619001463400693</v>
      </c>
      <c r="W2058" s="90">
        <v>44258</v>
      </c>
      <c r="X2058" s="54">
        <v>40.189999</v>
      </c>
      <c r="Y2058" s="54">
        <v>376800</v>
      </c>
      <c r="Z2058" s="107">
        <f t="shared" si="187"/>
        <v>-4.2050237423494341E-2</v>
      </c>
      <c r="AE2058" s="90">
        <v>44258</v>
      </c>
      <c r="AF2058" s="54">
        <v>51.950358999999999</v>
      </c>
      <c r="AG2058" s="54">
        <v>11055500</v>
      </c>
      <c r="AH2058" s="107">
        <f t="shared" si="188"/>
        <v>-2.3076953135203526E-2</v>
      </c>
      <c r="AL2058" s="10">
        <v>44621</v>
      </c>
      <c r="AM2058">
        <v>4306.2597660000001</v>
      </c>
      <c r="AN2058">
        <v>5846230000</v>
      </c>
      <c r="AO2058" s="107">
        <f t="shared" si="189"/>
        <v>1.8642691654101373E-2</v>
      </c>
    </row>
    <row r="2059" spans="1:41" x14ac:dyDescent="0.15">
      <c r="A2059" s="10">
        <v>44622</v>
      </c>
      <c r="B2059" s="9">
        <v>152.052505</v>
      </c>
      <c r="C2059">
        <v>47334000</v>
      </c>
      <c r="D2059" s="107">
        <f t="shared" si="186"/>
        <v>-2.731954991468255E-2</v>
      </c>
      <c r="H2059" s="90">
        <v>44896</v>
      </c>
      <c r="I2059" s="54">
        <v>41.630001</v>
      </c>
      <c r="J2059" s="54">
        <v>7740800</v>
      </c>
      <c r="K2059" s="107">
        <f t="shared" si="190"/>
        <v>1.1289862808314677E-2</v>
      </c>
      <c r="W2059" s="90">
        <v>44259</v>
      </c>
      <c r="X2059" s="54">
        <v>38.5</v>
      </c>
      <c r="Y2059" s="54">
        <v>504700</v>
      </c>
      <c r="Z2059" s="107">
        <f t="shared" si="187"/>
        <v>-1.6103870129870135E-2</v>
      </c>
      <c r="AE2059" s="90">
        <v>44259</v>
      </c>
      <c r="AF2059" s="54">
        <v>50.751503</v>
      </c>
      <c r="AG2059" s="54">
        <v>9940400</v>
      </c>
      <c r="AH2059" s="107">
        <f t="shared" si="188"/>
        <v>7.8740525182081633E-3</v>
      </c>
      <c r="AL2059" s="10">
        <v>44622</v>
      </c>
      <c r="AM2059">
        <v>4386.5400390000004</v>
      </c>
      <c r="AN2059">
        <v>5337870000</v>
      </c>
      <c r="AO2059" s="107">
        <f t="shared" si="189"/>
        <v>-5.2546665014039373E-3</v>
      </c>
    </row>
    <row r="2060" spans="1:41" x14ac:dyDescent="0.15">
      <c r="A2060" s="10">
        <v>44623</v>
      </c>
      <c r="B2060" s="9">
        <v>147.89849899999999</v>
      </c>
      <c r="C2060">
        <v>65198000</v>
      </c>
      <c r="D2060" s="107">
        <f t="shared" si="186"/>
        <v>-1.5263799262763222E-2</v>
      </c>
      <c r="H2060" s="90">
        <v>44897</v>
      </c>
      <c r="I2060" s="54">
        <v>42.099997999999999</v>
      </c>
      <c r="J2060" s="54">
        <v>6229100</v>
      </c>
      <c r="K2060" s="107">
        <f t="shared" si="190"/>
        <v>-8.4560502829477691E-2</v>
      </c>
      <c r="W2060" s="90">
        <v>44260</v>
      </c>
      <c r="X2060" s="54">
        <v>37.880001</v>
      </c>
      <c r="Y2060" s="54">
        <v>520500</v>
      </c>
      <c r="Z2060" s="107">
        <f t="shared" si="187"/>
        <v>5.6758129441443206E-2</v>
      </c>
      <c r="AE2060" s="90">
        <v>44260</v>
      </c>
      <c r="AF2060" s="54">
        <v>51.151122999999998</v>
      </c>
      <c r="AG2060" s="54">
        <v>8395000</v>
      </c>
      <c r="AH2060" s="107">
        <f t="shared" si="188"/>
        <v>-5.022235777697337E-3</v>
      </c>
      <c r="AL2060" s="10">
        <v>44623</v>
      </c>
      <c r="AM2060">
        <v>4363.4902339999999</v>
      </c>
      <c r="AN2060">
        <v>5039890000</v>
      </c>
      <c r="AO2060" s="107">
        <f t="shared" si="189"/>
        <v>-7.9340425080459687E-3</v>
      </c>
    </row>
    <row r="2061" spans="1:41" x14ac:dyDescent="0.15">
      <c r="A2061" s="10">
        <v>44624</v>
      </c>
      <c r="B2061" s="9">
        <v>145.641006</v>
      </c>
      <c r="C2061">
        <v>60934000</v>
      </c>
      <c r="D2061" s="107">
        <f t="shared" si="186"/>
        <v>-5.6220450715645298E-2</v>
      </c>
      <c r="H2061" s="90">
        <v>44900</v>
      </c>
      <c r="I2061" s="54">
        <v>38.540000999999997</v>
      </c>
      <c r="J2061" s="54">
        <v>5138000</v>
      </c>
      <c r="K2061" s="107">
        <f t="shared" si="190"/>
        <v>-3.9439568255330237E-2</v>
      </c>
      <c r="W2061" s="90">
        <v>44263</v>
      </c>
      <c r="X2061" s="54">
        <v>40.029998999999997</v>
      </c>
      <c r="Y2061" s="54">
        <v>396700</v>
      </c>
      <c r="Z2061" s="107">
        <f t="shared" si="187"/>
        <v>1.9485436409828694E-2</v>
      </c>
      <c r="AE2061" s="90">
        <v>44263</v>
      </c>
      <c r="AF2061" s="54">
        <v>50.89423</v>
      </c>
      <c r="AG2061" s="54">
        <v>7622100</v>
      </c>
      <c r="AH2061" s="107">
        <f t="shared" si="188"/>
        <v>5.0102771964523285E-2</v>
      </c>
      <c r="AL2061" s="10">
        <v>44624</v>
      </c>
      <c r="AM2061">
        <v>4328.8701170000004</v>
      </c>
      <c r="AN2061">
        <v>5797380000</v>
      </c>
      <c r="AO2061" s="107">
        <f t="shared" si="189"/>
        <v>-2.9518158213662216E-2</v>
      </c>
    </row>
    <row r="2062" spans="1:41" x14ac:dyDescent="0.15">
      <c r="A2062" s="10">
        <v>44627</v>
      </c>
      <c r="B2062" s="9">
        <v>137.453003</v>
      </c>
      <c r="C2062">
        <v>86934000</v>
      </c>
      <c r="D2062" s="107">
        <f t="shared" si="186"/>
        <v>-1.0465446142344237E-2</v>
      </c>
      <c r="H2062" s="90">
        <v>44901</v>
      </c>
      <c r="I2062" s="54">
        <v>37.020000000000003</v>
      </c>
      <c r="J2062" s="54">
        <v>2527400</v>
      </c>
      <c r="K2062" s="107">
        <f t="shared" si="190"/>
        <v>-3.8087493246893755E-2</v>
      </c>
      <c r="W2062" s="90">
        <v>44264</v>
      </c>
      <c r="X2062" s="54">
        <v>40.810001</v>
      </c>
      <c r="Y2062" s="54">
        <v>466300</v>
      </c>
      <c r="Z2062" s="107">
        <f t="shared" si="187"/>
        <v>-2.1808453275950712E-2</v>
      </c>
      <c r="AE2062" s="90">
        <v>44264</v>
      </c>
      <c r="AF2062" s="54">
        <v>53.444172000000002</v>
      </c>
      <c r="AG2062" s="54">
        <v>8407000</v>
      </c>
      <c r="AH2062" s="107">
        <f t="shared" si="188"/>
        <v>-1.4776597156374693E-2</v>
      </c>
      <c r="AL2062" s="10">
        <v>44627</v>
      </c>
      <c r="AM2062">
        <v>4201.0898440000001</v>
      </c>
      <c r="AN2062">
        <v>6940470000</v>
      </c>
      <c r="AO2062" s="107">
        <f t="shared" si="189"/>
        <v>-7.2337536516631218E-3</v>
      </c>
    </row>
    <row r="2063" spans="1:41" x14ac:dyDescent="0.15">
      <c r="A2063" s="10">
        <v>44628</v>
      </c>
      <c r="B2063" s="9">
        <v>136.01449600000001</v>
      </c>
      <c r="C2063">
        <v>91662000</v>
      </c>
      <c r="D2063" s="107">
        <f t="shared" si="186"/>
        <v>2.4001199107483329E-2</v>
      </c>
      <c r="H2063" s="90">
        <v>44902</v>
      </c>
      <c r="I2063" s="54">
        <v>35.610000999999997</v>
      </c>
      <c r="J2063" s="54">
        <v>3057800</v>
      </c>
      <c r="K2063" s="107">
        <f t="shared" si="190"/>
        <v>3.7910642013180729E-2</v>
      </c>
      <c r="W2063" s="90">
        <v>44265</v>
      </c>
      <c r="X2063" s="54">
        <v>39.919998</v>
      </c>
      <c r="Y2063" s="54">
        <v>343300</v>
      </c>
      <c r="Z2063" s="107">
        <f t="shared" si="187"/>
        <v>-1.1523021619389784E-2</v>
      </c>
      <c r="AE2063" s="90">
        <v>44265</v>
      </c>
      <c r="AF2063" s="54">
        <v>52.654449</v>
      </c>
      <c r="AG2063" s="54">
        <v>7202600</v>
      </c>
      <c r="AH2063" s="107">
        <f t="shared" si="188"/>
        <v>1.6263089183593982E-2</v>
      </c>
      <c r="AL2063" s="10">
        <v>44628</v>
      </c>
      <c r="AM2063">
        <v>4170.7001950000003</v>
      </c>
      <c r="AN2063">
        <v>7243120000</v>
      </c>
      <c r="AO2063" s="107">
        <f t="shared" si="189"/>
        <v>2.5698248013245051E-2</v>
      </c>
    </row>
    <row r="2064" spans="1:41" x14ac:dyDescent="0.15">
      <c r="A2064" s="10">
        <v>44629</v>
      </c>
      <c r="B2064" s="9">
        <v>139.27900700000001</v>
      </c>
      <c r="C2064">
        <v>82656000</v>
      </c>
      <c r="D2064" s="107">
        <f t="shared" si="186"/>
        <v>5.4125156133544294E-2</v>
      </c>
      <c r="H2064" s="90">
        <v>44903</v>
      </c>
      <c r="I2064" s="54">
        <v>36.959999000000003</v>
      </c>
      <c r="J2064" s="54">
        <v>3080200</v>
      </c>
      <c r="K2064" s="107">
        <f t="shared" si="190"/>
        <v>2.1374486509049939E-2</v>
      </c>
      <c r="W2064" s="90">
        <v>44266</v>
      </c>
      <c r="X2064" s="54">
        <v>39.459999000000003</v>
      </c>
      <c r="Y2064" s="54">
        <v>693400</v>
      </c>
      <c r="Z2064" s="107">
        <f t="shared" si="187"/>
        <v>1.4191612118388486E-2</v>
      </c>
      <c r="AE2064" s="90">
        <v>44266</v>
      </c>
      <c r="AF2064" s="54">
        <v>53.510773</v>
      </c>
      <c r="AG2064" s="54">
        <v>5888000</v>
      </c>
      <c r="AH2064" s="107">
        <f t="shared" si="188"/>
        <v>-7.8236956135917524E-3</v>
      </c>
      <c r="AL2064" s="10">
        <v>44629</v>
      </c>
      <c r="AM2064">
        <v>4277.8798829999996</v>
      </c>
      <c r="AN2064">
        <v>5662670000</v>
      </c>
      <c r="AO2064" s="107">
        <f t="shared" si="189"/>
        <v>-4.2918135857344941E-3</v>
      </c>
    </row>
    <row r="2065" spans="1:41" x14ac:dyDescent="0.15">
      <c r="A2065" s="10">
        <v>44630</v>
      </c>
      <c r="B2065" s="9">
        <v>146.81750500000001</v>
      </c>
      <c r="C2065">
        <v>135062000</v>
      </c>
      <c r="D2065" s="107">
        <f t="shared" si="186"/>
        <v>-8.8068449331025755E-3</v>
      </c>
      <c r="H2065" s="90">
        <v>44904</v>
      </c>
      <c r="I2065" s="54">
        <v>37.75</v>
      </c>
      <c r="J2065" s="54">
        <v>3516300</v>
      </c>
      <c r="K2065" s="107">
        <f t="shared" si="190"/>
        <v>-1.2185403973509978E-2</v>
      </c>
      <c r="W2065" s="90">
        <v>44267</v>
      </c>
      <c r="X2065" s="54">
        <v>40.020000000000003</v>
      </c>
      <c r="Y2065" s="54">
        <v>458500</v>
      </c>
      <c r="Z2065" s="107">
        <f t="shared" si="187"/>
        <v>-1.0244852573713326E-2</v>
      </c>
      <c r="AE2065" s="90">
        <v>44267</v>
      </c>
      <c r="AF2065" s="54">
        <v>53.092120999999999</v>
      </c>
      <c r="AG2065" s="54">
        <v>5025800</v>
      </c>
      <c r="AH2065" s="107">
        <f t="shared" si="188"/>
        <v>3.3512524391331011E-2</v>
      </c>
      <c r="AL2065" s="10">
        <v>44630</v>
      </c>
      <c r="AM2065">
        <v>4259.5200199999999</v>
      </c>
      <c r="AN2065">
        <v>4980830000</v>
      </c>
      <c r="AO2065" s="107">
        <f t="shared" si="189"/>
        <v>-1.2961545136721653E-2</v>
      </c>
    </row>
    <row r="2066" spans="1:41" x14ac:dyDescent="0.15">
      <c r="A2066" s="10">
        <v>44631</v>
      </c>
      <c r="B2066" s="9">
        <v>145.524506</v>
      </c>
      <c r="C2066">
        <v>68900000</v>
      </c>
      <c r="D2066" s="107">
        <f t="shared" si="186"/>
        <v>-2.5229489526664373E-2</v>
      </c>
      <c r="H2066" s="90">
        <v>44907</v>
      </c>
      <c r="I2066" s="54">
        <v>37.290000999999997</v>
      </c>
      <c r="J2066" s="54">
        <v>3478300</v>
      </c>
      <c r="K2066" s="107">
        <f t="shared" si="190"/>
        <v>6.2751406201356774E-2</v>
      </c>
      <c r="W2066" s="90">
        <v>44270</v>
      </c>
      <c r="X2066" s="54">
        <v>39.610000999999997</v>
      </c>
      <c r="Y2066" s="54">
        <v>210700</v>
      </c>
      <c r="Z2066" s="107">
        <f t="shared" si="187"/>
        <v>-3.9888966425423722E-2</v>
      </c>
      <c r="AE2066" s="90">
        <v>44270</v>
      </c>
      <c r="AF2066" s="54">
        <v>54.871372000000001</v>
      </c>
      <c r="AG2066" s="54">
        <v>5860100</v>
      </c>
      <c r="AH2066" s="107">
        <f t="shared" si="188"/>
        <v>-4.3348834069613096E-3</v>
      </c>
      <c r="AL2066" s="10">
        <v>44631</v>
      </c>
      <c r="AM2066">
        <v>4204.3100590000004</v>
      </c>
      <c r="AN2066">
        <v>4938640000</v>
      </c>
      <c r="AO2066" s="107">
        <f t="shared" si="189"/>
        <v>-7.4210026287694353E-3</v>
      </c>
    </row>
    <row r="2067" spans="1:41" x14ac:dyDescent="0.15">
      <c r="A2067" s="10">
        <v>44634</v>
      </c>
      <c r="B2067" s="9">
        <v>141.85299699999999</v>
      </c>
      <c r="C2067">
        <v>74086000</v>
      </c>
      <c r="D2067" s="107">
        <f t="shared" si="186"/>
        <v>3.8867730091032282E-2</v>
      </c>
      <c r="H2067" s="90">
        <v>44908</v>
      </c>
      <c r="I2067" s="54">
        <v>39.630001</v>
      </c>
      <c r="J2067" s="54">
        <v>4900200</v>
      </c>
      <c r="K2067" s="107">
        <f t="shared" si="190"/>
        <v>4.6934164851522464E-2</v>
      </c>
      <c r="W2067" s="90">
        <v>44271</v>
      </c>
      <c r="X2067" s="54">
        <v>38.029998999999997</v>
      </c>
      <c r="Y2067" s="54">
        <v>326800</v>
      </c>
      <c r="Z2067" s="107">
        <f t="shared" si="187"/>
        <v>7.6255852649378397E-3</v>
      </c>
      <c r="AE2067" s="90">
        <v>44271</v>
      </c>
      <c r="AF2067" s="54">
        <v>54.633510999999999</v>
      </c>
      <c r="AG2067" s="54">
        <v>5873600</v>
      </c>
      <c r="AH2067" s="107">
        <f t="shared" si="188"/>
        <v>2.7516628027072887E-2</v>
      </c>
      <c r="AL2067" s="10">
        <v>44634</v>
      </c>
      <c r="AM2067">
        <v>4173.1098629999997</v>
      </c>
      <c r="AN2067">
        <v>5574920000</v>
      </c>
      <c r="AO2067" s="107">
        <f t="shared" si="189"/>
        <v>2.1408574164825556E-2</v>
      </c>
    </row>
    <row r="2068" spans="1:41" x14ac:dyDescent="0.15">
      <c r="A2068" s="10">
        <v>44635</v>
      </c>
      <c r="B2068" s="9">
        <v>147.366501</v>
      </c>
      <c r="C2068">
        <v>75584000</v>
      </c>
      <c r="D2068" s="107">
        <f t="shared" si="186"/>
        <v>3.8933563334044408E-2</v>
      </c>
      <c r="H2068" s="90">
        <v>44909</v>
      </c>
      <c r="I2068" s="54">
        <v>41.490001999999997</v>
      </c>
      <c r="J2068" s="54">
        <v>5636600</v>
      </c>
      <c r="K2068" s="107">
        <f t="shared" si="190"/>
        <v>-8.1947501472764306E-2</v>
      </c>
      <c r="W2068" s="90">
        <v>44272</v>
      </c>
      <c r="X2068" s="54">
        <v>38.32</v>
      </c>
      <c r="Y2068" s="54">
        <v>364300</v>
      </c>
      <c r="Z2068" s="107">
        <f t="shared" si="187"/>
        <v>2.3486430062629182E-3</v>
      </c>
      <c r="AE2068" s="90">
        <v>44272</v>
      </c>
      <c r="AF2068" s="54">
        <v>56.136840999999997</v>
      </c>
      <c r="AG2068" s="54">
        <v>6788400</v>
      </c>
      <c r="AH2068" s="107">
        <f t="shared" si="188"/>
        <v>-1.6948406484077472E-3</v>
      </c>
      <c r="AL2068" s="10">
        <v>44635</v>
      </c>
      <c r="AM2068">
        <v>4262.4501950000003</v>
      </c>
      <c r="AN2068">
        <v>5392470000</v>
      </c>
      <c r="AO2068" s="107">
        <f t="shared" si="189"/>
        <v>2.2383761366154609E-2</v>
      </c>
    </row>
    <row r="2069" spans="1:41" x14ac:dyDescent="0.15">
      <c r="A2069" s="10">
        <v>44636</v>
      </c>
      <c r="B2069" s="9">
        <v>153.104004</v>
      </c>
      <c r="C2069">
        <v>84958000</v>
      </c>
      <c r="D2069" s="107">
        <f t="shared" si="186"/>
        <v>2.7007745662876337E-2</v>
      </c>
      <c r="H2069" s="90">
        <v>44910</v>
      </c>
      <c r="I2069" s="54">
        <v>38.090000000000003</v>
      </c>
      <c r="J2069" s="54">
        <v>4730100</v>
      </c>
      <c r="K2069" s="107">
        <f t="shared" si="190"/>
        <v>-3.124174323969553E-2</v>
      </c>
      <c r="W2069" s="90">
        <v>44273</v>
      </c>
      <c r="X2069" s="54">
        <v>38.409999999999997</v>
      </c>
      <c r="Y2069" s="54">
        <v>257900</v>
      </c>
      <c r="Z2069" s="107">
        <f t="shared" si="187"/>
        <v>-2.8638635771933707E-3</v>
      </c>
      <c r="AE2069" s="90">
        <v>44273</v>
      </c>
      <c r="AF2069" s="54">
        <v>56.041697999999997</v>
      </c>
      <c r="AG2069" s="54">
        <v>6547300</v>
      </c>
      <c r="AH2069" s="107">
        <f t="shared" si="188"/>
        <v>1.4091560894532451E-2</v>
      </c>
      <c r="AL2069" s="10">
        <v>44636</v>
      </c>
      <c r="AM2069">
        <v>4357.8598629999997</v>
      </c>
      <c r="AN2069">
        <v>6309750000</v>
      </c>
      <c r="AO2069" s="107">
        <f t="shared" si="189"/>
        <v>1.2347817665471439E-2</v>
      </c>
    </row>
    <row r="2070" spans="1:41" x14ac:dyDescent="0.15">
      <c r="A2070" s="10">
        <v>44637</v>
      </c>
      <c r="B2070" s="9">
        <v>157.23899800000001</v>
      </c>
      <c r="C2070">
        <v>72934000</v>
      </c>
      <c r="D2070" s="107">
        <f t="shared" si="186"/>
        <v>2.5512156977749223E-2</v>
      </c>
      <c r="H2070" s="90">
        <v>44911</v>
      </c>
      <c r="I2070" s="54">
        <v>36.900002000000001</v>
      </c>
      <c r="J2070" s="54">
        <v>3445600</v>
      </c>
      <c r="K2070" s="107">
        <f t="shared" si="190"/>
        <v>-7.2357773855947327E-2</v>
      </c>
      <c r="W2070" s="90">
        <v>44274</v>
      </c>
      <c r="X2070" s="54">
        <v>38.299999</v>
      </c>
      <c r="Y2070" s="54">
        <v>886600</v>
      </c>
      <c r="Z2070" s="107">
        <f t="shared" si="187"/>
        <v>-3.2114857235374883E-2</v>
      </c>
      <c r="AE2070" s="90">
        <v>44274</v>
      </c>
      <c r="AF2070" s="54">
        <v>56.831412999999998</v>
      </c>
      <c r="AG2070" s="54">
        <v>10317900</v>
      </c>
      <c r="AH2070" s="107">
        <f t="shared" si="188"/>
        <v>9.3755543259148588E-3</v>
      </c>
      <c r="AL2070" s="10">
        <v>44637</v>
      </c>
      <c r="AM2070">
        <v>4411.669922</v>
      </c>
      <c r="AN2070">
        <v>4985090000</v>
      </c>
      <c r="AO2070" s="107">
        <f t="shared" si="189"/>
        <v>1.1662294756783487E-2</v>
      </c>
    </row>
    <row r="2071" spans="1:41" x14ac:dyDescent="0.15">
      <c r="A2071" s="10">
        <v>44638</v>
      </c>
      <c r="B2071" s="9">
        <v>161.25050400000001</v>
      </c>
      <c r="C2071">
        <v>102962000</v>
      </c>
      <c r="D2071" s="107">
        <f t="shared" si="186"/>
        <v>1.4945503674208549E-3</v>
      </c>
      <c r="H2071" s="90">
        <v>44914</v>
      </c>
      <c r="I2071" s="54">
        <v>34.229999999999997</v>
      </c>
      <c r="J2071" s="54">
        <v>3670700</v>
      </c>
      <c r="K2071" s="107">
        <f t="shared" si="190"/>
        <v>4.9664621676892562E-3</v>
      </c>
      <c r="W2071" s="90">
        <v>44277</v>
      </c>
      <c r="X2071" s="54">
        <v>37.07</v>
      </c>
      <c r="Y2071" s="54">
        <v>276600</v>
      </c>
      <c r="Z2071" s="107">
        <f t="shared" si="187"/>
        <v>-3.9115214459131353E-2</v>
      </c>
      <c r="AE2071" s="90">
        <v>44277</v>
      </c>
      <c r="AF2071" s="54">
        <v>57.364238999999998</v>
      </c>
      <c r="AG2071" s="54">
        <v>6583900</v>
      </c>
      <c r="AH2071" s="107">
        <f t="shared" si="188"/>
        <v>3.3163518477086207E-4</v>
      </c>
      <c r="AL2071" s="10">
        <v>44638</v>
      </c>
      <c r="AM2071">
        <v>4463.1201170000004</v>
      </c>
      <c r="AN2071">
        <v>8278430000</v>
      </c>
      <c r="AO2071" s="107">
        <f t="shared" si="189"/>
        <v>-4.3466027109850813E-4</v>
      </c>
    </row>
    <row r="2072" spans="1:41" x14ac:dyDescent="0.15">
      <c r="A2072" s="10">
        <v>44641</v>
      </c>
      <c r="B2072" s="9">
        <v>161.491501</v>
      </c>
      <c r="C2072">
        <v>66538000</v>
      </c>
      <c r="D2072" s="107">
        <f t="shared" si="186"/>
        <v>2.1038302195234282E-2</v>
      </c>
      <c r="H2072" s="90">
        <v>44915</v>
      </c>
      <c r="I2072" s="54">
        <v>34.400002000000001</v>
      </c>
      <c r="J2072" s="54">
        <v>3309300</v>
      </c>
      <c r="K2072" s="107">
        <f t="shared" si="190"/>
        <v>6.9185955279886135E-2</v>
      </c>
      <c r="W2072" s="90">
        <v>44278</v>
      </c>
      <c r="X2072" s="54">
        <v>35.619999</v>
      </c>
      <c r="Y2072" s="54">
        <v>314000</v>
      </c>
      <c r="Z2072" s="107">
        <f t="shared" si="187"/>
        <v>-2.2178467775925581E-2</v>
      </c>
      <c r="AE2072" s="90">
        <v>44278</v>
      </c>
      <c r="AF2072" s="54">
        <v>57.383262999999999</v>
      </c>
      <c r="AG2072" s="54">
        <v>5959400</v>
      </c>
      <c r="AH2072" s="107">
        <f t="shared" si="188"/>
        <v>-4.4271253797470433E-2</v>
      </c>
      <c r="AL2072" s="10">
        <v>44641</v>
      </c>
      <c r="AM2072">
        <v>4461.1801759999998</v>
      </c>
      <c r="AN2072">
        <v>4869820000</v>
      </c>
      <c r="AO2072" s="107">
        <f t="shared" si="189"/>
        <v>1.1304113488017853E-2</v>
      </c>
    </row>
    <row r="2073" spans="1:41" x14ac:dyDescent="0.15">
      <c r="A2073" s="10">
        <v>44642</v>
      </c>
      <c r="B2073" s="9">
        <v>164.88900799999999</v>
      </c>
      <c r="C2073">
        <v>64086000</v>
      </c>
      <c r="D2073" s="107">
        <f t="shared" si="186"/>
        <v>-8.9818176357758794E-3</v>
      </c>
      <c r="H2073" s="90">
        <v>44916</v>
      </c>
      <c r="I2073" s="54">
        <v>36.779998999999997</v>
      </c>
      <c r="J2073" s="54">
        <v>2907200</v>
      </c>
      <c r="K2073" s="107">
        <f t="shared" si="190"/>
        <v>-6.9331132934506101E-2</v>
      </c>
      <c r="W2073" s="90">
        <v>44279</v>
      </c>
      <c r="X2073" s="54">
        <v>34.830002</v>
      </c>
      <c r="Y2073" s="54">
        <v>291700</v>
      </c>
      <c r="Z2073" s="107">
        <f t="shared" si="187"/>
        <v>5.7995862302850254E-2</v>
      </c>
      <c r="AE2073" s="90">
        <v>44279</v>
      </c>
      <c r="AF2073" s="54">
        <v>54.842834000000003</v>
      </c>
      <c r="AG2073" s="54">
        <v>7141900</v>
      </c>
      <c r="AH2073" s="107">
        <f t="shared" si="188"/>
        <v>7.8071457795196864E-3</v>
      </c>
      <c r="AL2073" s="10">
        <v>44642</v>
      </c>
      <c r="AM2073">
        <v>4511.6098629999997</v>
      </c>
      <c r="AN2073">
        <v>4754840000</v>
      </c>
      <c r="AO2073" s="107">
        <f t="shared" si="189"/>
        <v>-1.2272698810703808E-2</v>
      </c>
    </row>
    <row r="2074" spans="1:41" x14ac:dyDescent="0.15">
      <c r="A2074" s="10">
        <v>44643</v>
      </c>
      <c r="B2074" s="9">
        <v>163.408005</v>
      </c>
      <c r="C2074">
        <v>55812000</v>
      </c>
      <c r="D2074" s="107">
        <f t="shared" si="186"/>
        <v>1.4779018934842902E-3</v>
      </c>
      <c r="H2074" s="90">
        <v>44917</v>
      </c>
      <c r="I2074" s="54">
        <v>34.229999999999997</v>
      </c>
      <c r="J2074" s="54">
        <v>4370800</v>
      </c>
      <c r="K2074" s="107">
        <f t="shared" si="190"/>
        <v>-1.9573444347063873E-2</v>
      </c>
      <c r="W2074" s="90">
        <v>44280</v>
      </c>
      <c r="X2074" s="54">
        <v>36.849997999999999</v>
      </c>
      <c r="Y2074" s="54">
        <v>347100</v>
      </c>
      <c r="Z2074" s="107">
        <f t="shared" si="187"/>
        <v>9.0094984537041123E-2</v>
      </c>
      <c r="AE2074" s="90">
        <v>44280</v>
      </c>
      <c r="AF2074" s="54">
        <v>55.271000000000001</v>
      </c>
      <c r="AG2074" s="54">
        <v>5705500</v>
      </c>
      <c r="AH2074" s="107">
        <f t="shared" si="188"/>
        <v>4.716824374445916E-2</v>
      </c>
      <c r="AL2074" s="10">
        <v>44643</v>
      </c>
      <c r="AM2074">
        <v>4456.2402339999999</v>
      </c>
      <c r="AN2074">
        <v>4550670000</v>
      </c>
      <c r="AO2074" s="107">
        <f t="shared" si="189"/>
        <v>1.4343912949824178E-2</v>
      </c>
    </row>
    <row r="2075" spans="1:41" x14ac:dyDescent="0.15">
      <c r="A2075" s="10">
        <v>44644</v>
      </c>
      <c r="B2075" s="9">
        <v>163.649506</v>
      </c>
      <c r="C2075">
        <v>56798000</v>
      </c>
      <c r="D2075" s="107">
        <f t="shared" si="186"/>
        <v>6.8682944878548646E-3</v>
      </c>
      <c r="H2075" s="90">
        <v>44918</v>
      </c>
      <c r="I2075" s="54">
        <v>33.560001</v>
      </c>
      <c r="J2075" s="54">
        <v>2165600</v>
      </c>
      <c r="K2075" s="107">
        <f t="shared" si="190"/>
        <v>-4.201427169206573E-2</v>
      </c>
      <c r="W2075" s="90">
        <v>44281</v>
      </c>
      <c r="X2075" s="54">
        <v>40.169998</v>
      </c>
      <c r="Y2075" s="54">
        <v>834500</v>
      </c>
      <c r="Z2075" s="107">
        <f t="shared" si="187"/>
        <v>3.2362535840803508E-2</v>
      </c>
      <c r="AE2075" s="90">
        <v>44281</v>
      </c>
      <c r="AF2075" s="54">
        <v>57.878036000000002</v>
      </c>
      <c r="AG2075" s="54">
        <v>7409300</v>
      </c>
      <c r="AH2075" s="107">
        <f t="shared" si="188"/>
        <v>-1.6110584678443396E-2</v>
      </c>
      <c r="AL2075" s="10">
        <v>44644</v>
      </c>
      <c r="AM2075">
        <v>4520.1601559999999</v>
      </c>
      <c r="AN2075">
        <v>4131390000</v>
      </c>
      <c r="AO2075" s="107">
        <f t="shared" si="189"/>
        <v>5.0661707129122657E-3</v>
      </c>
    </row>
    <row r="2076" spans="1:41" x14ac:dyDescent="0.15">
      <c r="A2076" s="10">
        <v>44645</v>
      </c>
      <c r="B2076" s="9">
        <v>164.77349899999999</v>
      </c>
      <c r="C2076">
        <v>49032000</v>
      </c>
      <c r="D2076" s="107">
        <f t="shared" si="186"/>
        <v>2.5592677375868789E-2</v>
      </c>
      <c r="H2076" s="90">
        <v>44922</v>
      </c>
      <c r="I2076" s="54">
        <v>32.150002000000001</v>
      </c>
      <c r="J2076" s="54">
        <v>2215400</v>
      </c>
      <c r="K2076" s="107">
        <f t="shared" si="190"/>
        <v>-2.3639283132859568E-2</v>
      </c>
      <c r="W2076" s="90">
        <v>44284</v>
      </c>
      <c r="X2076" s="54">
        <v>41.470001000000003</v>
      </c>
      <c r="Y2076" s="54">
        <v>781400</v>
      </c>
      <c r="Z2076" s="107">
        <f t="shared" si="187"/>
        <v>-1.9773305527530649E-2</v>
      </c>
      <c r="AE2076" s="90">
        <v>44284</v>
      </c>
      <c r="AF2076" s="54">
        <v>56.945587000000003</v>
      </c>
      <c r="AG2076" s="54">
        <v>7090300</v>
      </c>
      <c r="AH2076" s="107">
        <f t="shared" si="188"/>
        <v>7.8529175579487021E-3</v>
      </c>
      <c r="AL2076" s="10">
        <v>44645</v>
      </c>
      <c r="AM2076">
        <v>4543.0600590000004</v>
      </c>
      <c r="AN2076">
        <v>4305020000</v>
      </c>
      <c r="AO2076" s="107">
        <f t="shared" si="189"/>
        <v>7.1449552897049351E-3</v>
      </c>
    </row>
    <row r="2077" spans="1:41" x14ac:dyDescent="0.15">
      <c r="A2077" s="10">
        <v>44648</v>
      </c>
      <c r="B2077" s="9">
        <v>168.99049400000001</v>
      </c>
      <c r="C2077">
        <v>59854000</v>
      </c>
      <c r="D2077" s="107">
        <f t="shared" si="186"/>
        <v>1.9202736930279407E-3</v>
      </c>
      <c r="H2077" s="90">
        <v>44923</v>
      </c>
      <c r="I2077" s="54">
        <v>31.389999</v>
      </c>
      <c r="J2077" s="54">
        <v>2796000</v>
      </c>
      <c r="K2077" s="107">
        <f t="shared" si="190"/>
        <v>5.5750240705646492E-2</v>
      </c>
      <c r="W2077" s="90">
        <v>44285</v>
      </c>
      <c r="X2077" s="54">
        <v>40.650002000000001</v>
      </c>
      <c r="Y2077" s="54">
        <v>507600</v>
      </c>
      <c r="Z2077" s="107">
        <f t="shared" si="187"/>
        <v>6.4944621650941059E-2</v>
      </c>
      <c r="AE2077" s="90">
        <v>44285</v>
      </c>
      <c r="AF2077" s="54">
        <v>57.392775999999998</v>
      </c>
      <c r="AG2077" s="54">
        <v>5400600</v>
      </c>
      <c r="AH2077" s="107">
        <f t="shared" si="188"/>
        <v>1.525200662884818E-2</v>
      </c>
      <c r="AL2077" s="10">
        <v>44648</v>
      </c>
      <c r="AM2077">
        <v>4575.5200199999999</v>
      </c>
      <c r="AN2077">
        <v>4312260000</v>
      </c>
      <c r="AO2077" s="107">
        <f t="shared" si="189"/>
        <v>1.2256547398955542E-2</v>
      </c>
    </row>
    <row r="2078" spans="1:41" x14ac:dyDescent="0.15">
      <c r="A2078" s="10">
        <v>44649</v>
      </c>
      <c r="B2078" s="9">
        <v>169.31500199999999</v>
      </c>
      <c r="C2078">
        <v>66154000</v>
      </c>
      <c r="D2078" s="107">
        <f t="shared" si="186"/>
        <v>-1.7801181019978296E-2</v>
      </c>
      <c r="H2078" s="90">
        <v>44924</v>
      </c>
      <c r="I2078" s="54">
        <v>33.139999000000003</v>
      </c>
      <c r="J2078" s="54">
        <v>4342200</v>
      </c>
      <c r="K2078" s="107">
        <f t="shared" si="190"/>
        <v>-7.5437539995097946E-3</v>
      </c>
      <c r="W2078" s="90">
        <v>44286</v>
      </c>
      <c r="X2078" s="54">
        <v>43.290000999999997</v>
      </c>
      <c r="Y2078" s="54">
        <v>643900</v>
      </c>
      <c r="Z2078" s="107">
        <f t="shared" si="187"/>
        <v>-6.6990296442819286E-3</v>
      </c>
      <c r="AE2078" s="90">
        <v>44286</v>
      </c>
      <c r="AF2078" s="54">
        <v>58.268130999999997</v>
      </c>
      <c r="AG2078" s="54">
        <v>8516800</v>
      </c>
      <c r="AH2078" s="107">
        <f t="shared" si="188"/>
        <v>3.0535714282649673E-2</v>
      </c>
      <c r="AL2078" s="10">
        <v>44649</v>
      </c>
      <c r="AM2078">
        <v>4631.6000979999999</v>
      </c>
      <c r="AN2078">
        <v>5085910000</v>
      </c>
      <c r="AO2078" s="107">
        <f t="shared" si="189"/>
        <v>-6.2937003159203586E-3</v>
      </c>
    </row>
    <row r="2079" spans="1:41" x14ac:dyDescent="0.15">
      <c r="A2079" s="10">
        <v>44650</v>
      </c>
      <c r="B2079" s="9">
        <v>166.300995</v>
      </c>
      <c r="C2079">
        <v>56168000</v>
      </c>
      <c r="D2079" s="107">
        <f t="shared" si="186"/>
        <v>-1.9864565452539784E-2</v>
      </c>
      <c r="H2079" s="90">
        <v>44925</v>
      </c>
      <c r="I2079" s="54">
        <v>32.889999000000003</v>
      </c>
      <c r="J2079" s="54">
        <v>3233900</v>
      </c>
      <c r="K2079" s="107">
        <f t="shared" si="190"/>
        <v>-3.9525996945150021E-3</v>
      </c>
      <c r="W2079" s="90">
        <v>44287</v>
      </c>
      <c r="X2079" s="54">
        <v>43</v>
      </c>
      <c r="Y2079" s="54">
        <v>773400</v>
      </c>
      <c r="Z2079" s="107">
        <f t="shared" si="187"/>
        <v>0</v>
      </c>
      <c r="AE2079" s="90">
        <v>44287</v>
      </c>
      <c r="AF2079" s="54">
        <v>60.04739</v>
      </c>
      <c r="AG2079" s="54">
        <v>5210000</v>
      </c>
      <c r="AH2079" s="107">
        <f t="shared" si="188"/>
        <v>9.1901080130210033E-3</v>
      </c>
      <c r="AL2079" s="10">
        <v>44650</v>
      </c>
      <c r="AM2079">
        <v>4602.4501950000003</v>
      </c>
      <c r="AN2079">
        <v>4385570000</v>
      </c>
      <c r="AO2079" s="107">
        <f t="shared" si="189"/>
        <v>-1.5652540700660467E-2</v>
      </c>
    </row>
    <row r="2080" spans="1:41" x14ac:dyDescent="0.15">
      <c r="A2080" s="10">
        <v>44651</v>
      </c>
      <c r="B2080" s="9">
        <v>162.99749800000001</v>
      </c>
      <c r="C2080">
        <v>59966000</v>
      </c>
      <c r="D2080" s="107">
        <f t="shared" si="186"/>
        <v>3.4509732167791185E-3</v>
      </c>
      <c r="H2080" s="90">
        <v>44929</v>
      </c>
      <c r="I2080" s="54">
        <v>32.759998000000003</v>
      </c>
      <c r="J2080" s="54">
        <v>3982500</v>
      </c>
      <c r="K2080" s="107">
        <f t="shared" si="190"/>
        <v>9.5543381901305402E-2</v>
      </c>
      <c r="W2080" s="90">
        <v>44291</v>
      </c>
      <c r="X2080" s="54">
        <v>43</v>
      </c>
      <c r="Y2080" s="54">
        <v>488600</v>
      </c>
      <c r="Z2080" s="107">
        <f t="shared" si="187"/>
        <v>0</v>
      </c>
      <c r="AE2080" s="90">
        <v>44291</v>
      </c>
      <c r="AF2080" s="54">
        <v>60.599232000000001</v>
      </c>
      <c r="AG2080" s="54">
        <v>6672800</v>
      </c>
      <c r="AH2080" s="107">
        <f t="shared" si="188"/>
        <v>-1.8370084294137667E-2</v>
      </c>
      <c r="AL2080" s="10">
        <v>44651</v>
      </c>
      <c r="AM2080">
        <v>4530.4101559999999</v>
      </c>
      <c r="AN2080">
        <v>4823020000</v>
      </c>
      <c r="AO2080" s="107">
        <f t="shared" si="189"/>
        <v>3.4102225776486694E-3</v>
      </c>
    </row>
    <row r="2081" spans="1:41" x14ac:dyDescent="0.15">
      <c r="A2081" s="10">
        <v>44652</v>
      </c>
      <c r="B2081" s="9">
        <v>163.55999800000001</v>
      </c>
      <c r="C2081">
        <v>57090000</v>
      </c>
      <c r="D2081" s="107">
        <f t="shared" si="186"/>
        <v>2.9264484339257546E-2</v>
      </c>
      <c r="H2081" s="90">
        <v>44930</v>
      </c>
      <c r="I2081" s="54">
        <v>35.889999000000003</v>
      </c>
      <c r="J2081" s="54">
        <v>5881000</v>
      </c>
      <c r="K2081" s="107">
        <f t="shared" si="190"/>
        <v>-1.2259626978535221E-2</v>
      </c>
      <c r="W2081" s="90">
        <v>44292</v>
      </c>
      <c r="X2081" s="54">
        <v>43</v>
      </c>
      <c r="Y2081" s="54">
        <v>407900</v>
      </c>
      <c r="Z2081" s="107">
        <f t="shared" si="187"/>
        <v>-2.7907000000000015E-2</v>
      </c>
      <c r="AE2081" s="90">
        <v>44292</v>
      </c>
      <c r="AF2081" s="54">
        <v>59.486018999999999</v>
      </c>
      <c r="AG2081" s="54">
        <v>6396900</v>
      </c>
      <c r="AH2081" s="107">
        <f t="shared" si="188"/>
        <v>-1.2156284991940769E-2</v>
      </c>
      <c r="AL2081" s="10">
        <v>44652</v>
      </c>
      <c r="AM2081">
        <v>4545.8598629999997</v>
      </c>
      <c r="AN2081">
        <v>4562940000</v>
      </c>
      <c r="AO2081" s="107">
        <f t="shared" si="189"/>
        <v>8.0909388121190862E-3</v>
      </c>
    </row>
    <row r="2082" spans="1:41" x14ac:dyDescent="0.15">
      <c r="A2082" s="10">
        <v>44655</v>
      </c>
      <c r="B2082" s="9">
        <v>168.346497</v>
      </c>
      <c r="C2082">
        <v>49882000</v>
      </c>
      <c r="D2082" s="107">
        <f t="shared" si="186"/>
        <v>-2.5492089686903308E-2</v>
      </c>
      <c r="H2082" s="90">
        <v>44931</v>
      </c>
      <c r="I2082" s="54">
        <v>35.450001</v>
      </c>
      <c r="J2082" s="54">
        <v>2869500</v>
      </c>
      <c r="K2082" s="107">
        <f t="shared" si="190"/>
        <v>7.1650237753166701E-2</v>
      </c>
      <c r="W2082" s="90">
        <v>44293</v>
      </c>
      <c r="X2082" s="54">
        <v>41.799999</v>
      </c>
      <c r="Y2082" s="54">
        <v>327300</v>
      </c>
      <c r="Z2082" s="107">
        <f t="shared" si="187"/>
        <v>2.0574187095076191E-2</v>
      </c>
      <c r="AE2082" s="90">
        <v>44293</v>
      </c>
      <c r="AF2082" s="54">
        <v>58.762889999999999</v>
      </c>
      <c r="AG2082" s="54">
        <v>5848100</v>
      </c>
      <c r="AH2082" s="107">
        <f t="shared" si="188"/>
        <v>6.9625234565555694E-3</v>
      </c>
      <c r="AL2082" s="10">
        <v>44655</v>
      </c>
      <c r="AM2082">
        <v>4582.6401370000003</v>
      </c>
      <c r="AN2082">
        <v>4547350000</v>
      </c>
      <c r="AO2082" s="107">
        <f t="shared" si="189"/>
        <v>-1.2551720903325236E-2</v>
      </c>
    </row>
    <row r="2083" spans="1:41" x14ac:dyDescent="0.15">
      <c r="A2083" s="10">
        <v>44656</v>
      </c>
      <c r="B2083" s="9">
        <v>164.054993</v>
      </c>
      <c r="C2083">
        <v>53728000</v>
      </c>
      <c r="D2083" s="107">
        <f t="shared" si="186"/>
        <v>-3.2300120240777996E-2</v>
      </c>
      <c r="H2083" s="90">
        <v>44932</v>
      </c>
      <c r="I2083" s="54">
        <v>37.990001999999997</v>
      </c>
      <c r="J2083" s="54">
        <v>3603600</v>
      </c>
      <c r="K2083" s="107">
        <f t="shared" si="190"/>
        <v>-3.9484599132159071E-3</v>
      </c>
      <c r="W2083" s="90">
        <v>44294</v>
      </c>
      <c r="X2083" s="54">
        <v>42.66</v>
      </c>
      <c r="Y2083" s="54">
        <v>240100</v>
      </c>
      <c r="Z2083" s="107">
        <f t="shared" si="187"/>
        <v>9.8453352086265156E-3</v>
      </c>
      <c r="AE2083" s="90">
        <v>44294</v>
      </c>
      <c r="AF2083" s="54">
        <v>59.172027999999997</v>
      </c>
      <c r="AG2083" s="54">
        <v>3948400</v>
      </c>
      <c r="AH2083" s="107">
        <f t="shared" si="188"/>
        <v>4.5023638534074095E-3</v>
      </c>
      <c r="AL2083" s="10">
        <v>44656</v>
      </c>
      <c r="AM2083">
        <v>4525.1201170000004</v>
      </c>
      <c r="AN2083">
        <v>4800620000</v>
      </c>
      <c r="AO2083" s="107">
        <f t="shared" si="189"/>
        <v>-9.7169166482040659E-3</v>
      </c>
    </row>
    <row r="2084" spans="1:41" x14ac:dyDescent="0.15">
      <c r="A2084" s="10">
        <v>44657</v>
      </c>
      <c r="B2084" s="9">
        <v>158.75599700000001</v>
      </c>
      <c r="C2084">
        <v>79056000</v>
      </c>
      <c r="D2084" s="107">
        <f t="shared" si="186"/>
        <v>-6.1194349716439111E-3</v>
      </c>
      <c r="H2084" s="90">
        <v>44935</v>
      </c>
      <c r="I2084" s="54">
        <v>37.840000000000003</v>
      </c>
      <c r="J2084" s="54">
        <v>4687300</v>
      </c>
      <c r="K2084" s="107">
        <f t="shared" si="190"/>
        <v>6.2367891120507224E-2</v>
      </c>
      <c r="W2084" s="90">
        <v>44295</v>
      </c>
      <c r="X2084" s="54">
        <v>43.080002</v>
      </c>
      <c r="Y2084" s="54">
        <v>315900</v>
      </c>
      <c r="Z2084" s="107">
        <f t="shared" si="187"/>
        <v>-1.8570565525971583E-3</v>
      </c>
      <c r="AE2084" s="90">
        <v>44295</v>
      </c>
      <c r="AF2084" s="54">
        <v>59.438442000000002</v>
      </c>
      <c r="AG2084" s="54">
        <v>3801000</v>
      </c>
      <c r="AH2084" s="107">
        <f t="shared" si="188"/>
        <v>2.7213196469717538E-3</v>
      </c>
      <c r="AL2084" s="10">
        <v>44657</v>
      </c>
      <c r="AM2084">
        <v>4481.1499020000001</v>
      </c>
      <c r="AN2084">
        <v>4986830000</v>
      </c>
      <c r="AO2084" s="107">
        <f t="shared" si="189"/>
        <v>4.2533857194761993E-3</v>
      </c>
    </row>
    <row r="2085" spans="1:41" x14ac:dyDescent="0.15">
      <c r="A2085" s="10">
        <v>44658</v>
      </c>
      <c r="B2085" s="9">
        <v>157.78450000000001</v>
      </c>
      <c r="C2085">
        <v>68136000</v>
      </c>
      <c r="D2085" s="107">
        <f t="shared" si="186"/>
        <v>-2.1066739762143905E-2</v>
      </c>
      <c r="H2085" s="90">
        <v>44936</v>
      </c>
      <c r="I2085" s="54">
        <v>40.200001</v>
      </c>
      <c r="J2085" s="54">
        <v>4703500</v>
      </c>
      <c r="K2085" s="107">
        <f t="shared" si="190"/>
        <v>4.4278580988095007E-2</v>
      </c>
      <c r="W2085" s="90">
        <v>44298</v>
      </c>
      <c r="X2085" s="54">
        <v>43</v>
      </c>
      <c r="Y2085" s="54">
        <v>463000</v>
      </c>
      <c r="Z2085" s="107">
        <f t="shared" si="187"/>
        <v>-1.7674372093023361E-2</v>
      </c>
      <c r="AE2085" s="90">
        <v>44298</v>
      </c>
      <c r="AF2085" s="54">
        <v>59.600192999999997</v>
      </c>
      <c r="AG2085" s="54">
        <v>5003600</v>
      </c>
      <c r="AH2085" s="107">
        <f t="shared" si="188"/>
        <v>1.8837757790482357E-2</v>
      </c>
      <c r="AL2085" s="10">
        <v>44658</v>
      </c>
      <c r="AM2085">
        <v>4500.2099609999996</v>
      </c>
      <c r="AN2085">
        <v>4821490000</v>
      </c>
      <c r="AO2085" s="107">
        <f t="shared" si="189"/>
        <v>-2.6510265306263214E-3</v>
      </c>
    </row>
    <row r="2086" spans="1:41" x14ac:dyDescent="0.15">
      <c r="A2086" s="10">
        <v>44659</v>
      </c>
      <c r="B2086" s="9">
        <v>154.46049500000001</v>
      </c>
      <c r="C2086">
        <v>46002000</v>
      </c>
      <c r="D2086" s="107">
        <f t="shared" si="186"/>
        <v>-2.1613947307368209E-2</v>
      </c>
      <c r="H2086" s="90">
        <v>44937</v>
      </c>
      <c r="I2086" s="54">
        <v>41.98</v>
      </c>
      <c r="J2086" s="54">
        <v>3463200</v>
      </c>
      <c r="K2086" s="107">
        <f t="shared" si="190"/>
        <v>3.5731538828014386E-3</v>
      </c>
      <c r="W2086" s="90">
        <v>44299</v>
      </c>
      <c r="X2086" s="54">
        <v>42.240001999999997</v>
      </c>
      <c r="Y2086" s="54">
        <v>444800</v>
      </c>
      <c r="Z2086" s="107">
        <f t="shared" si="187"/>
        <v>-6.3920688261329683E-3</v>
      </c>
      <c r="AE2086" s="90">
        <v>44299</v>
      </c>
      <c r="AF2086" s="54">
        <v>60.722926999999999</v>
      </c>
      <c r="AG2086" s="54">
        <v>5264900</v>
      </c>
      <c r="AH2086" s="107">
        <f t="shared" si="188"/>
        <v>-1.6139126495005818E-2</v>
      </c>
      <c r="AL2086" s="10">
        <v>44659</v>
      </c>
      <c r="AM2086">
        <v>4488.2797849999997</v>
      </c>
      <c r="AN2086">
        <v>4083200000</v>
      </c>
      <c r="AO2086" s="107">
        <f t="shared" si="189"/>
        <v>-1.687729010414174E-2</v>
      </c>
    </row>
    <row r="2087" spans="1:41" x14ac:dyDescent="0.15">
      <c r="A2087" s="10">
        <v>44662</v>
      </c>
      <c r="B2087" s="9">
        <v>151.121994</v>
      </c>
      <c r="C2087">
        <v>52112000</v>
      </c>
      <c r="D2087" s="107">
        <f t="shared" si="186"/>
        <v>-2.2133641248803793E-3</v>
      </c>
      <c r="H2087" s="90">
        <v>44938</v>
      </c>
      <c r="I2087" s="54">
        <v>42.130001</v>
      </c>
      <c r="J2087" s="54">
        <v>5354500</v>
      </c>
      <c r="K2087" s="107">
        <f t="shared" si="190"/>
        <v>2.6109636218617727E-2</v>
      </c>
      <c r="W2087" s="90">
        <v>44300</v>
      </c>
      <c r="X2087" s="54">
        <v>41.970001000000003</v>
      </c>
      <c r="Y2087" s="54">
        <v>393200</v>
      </c>
      <c r="Z2087" s="107">
        <f t="shared" si="187"/>
        <v>-7.148439191126954E-4</v>
      </c>
      <c r="AE2087" s="90">
        <v>44300</v>
      </c>
      <c r="AF2087" s="54">
        <v>59.742911999999997</v>
      </c>
      <c r="AG2087" s="54">
        <v>9522800</v>
      </c>
      <c r="AH2087" s="107">
        <f t="shared" si="188"/>
        <v>2.5004020560631668E-2</v>
      </c>
      <c r="AL2087" s="10">
        <v>44662</v>
      </c>
      <c r="AM2087">
        <v>4412.5297849999997</v>
      </c>
      <c r="AN2087">
        <v>4266290000</v>
      </c>
      <c r="AO2087" s="107">
        <f t="shared" si="189"/>
        <v>-3.4174477532732395E-3</v>
      </c>
    </row>
    <row r="2088" spans="1:41" x14ac:dyDescent="0.15">
      <c r="A2088" s="10">
        <v>44663</v>
      </c>
      <c r="B2088" s="9">
        <v>150.78750600000001</v>
      </c>
      <c r="C2088">
        <v>55178000</v>
      </c>
      <c r="D2088" s="107">
        <f t="shared" si="186"/>
        <v>3.1524455348442393E-2</v>
      </c>
      <c r="H2088" s="90">
        <v>44939</v>
      </c>
      <c r="I2088" s="54">
        <v>43.23</v>
      </c>
      <c r="J2088" s="54">
        <v>6150900</v>
      </c>
      <c r="K2088" s="107">
        <f t="shared" si="190"/>
        <v>-4.8577376821650198E-3</v>
      </c>
      <c r="W2088" s="90">
        <v>44301</v>
      </c>
      <c r="X2088" s="54">
        <v>41.939999</v>
      </c>
      <c r="Y2088" s="54">
        <v>215300</v>
      </c>
      <c r="Z2088" s="107">
        <f t="shared" si="187"/>
        <v>1.7405794406432751E-2</v>
      </c>
      <c r="AE2088" s="90">
        <v>44301</v>
      </c>
      <c r="AF2088" s="54">
        <v>61.236725</v>
      </c>
      <c r="AG2088" s="54">
        <v>4677400</v>
      </c>
      <c r="AH2088" s="107">
        <f t="shared" si="188"/>
        <v>8.8562541514098925E-3</v>
      </c>
      <c r="AL2088" s="10">
        <v>44663</v>
      </c>
      <c r="AM2088">
        <v>4397.4501950000003</v>
      </c>
      <c r="AN2088">
        <v>4152090000</v>
      </c>
      <c r="AO2088" s="107">
        <f t="shared" si="189"/>
        <v>1.1174577725945101E-2</v>
      </c>
    </row>
    <row r="2089" spans="1:41" x14ac:dyDescent="0.15">
      <c r="A2089" s="10">
        <v>44664</v>
      </c>
      <c r="B2089" s="9">
        <v>155.541</v>
      </c>
      <c r="C2089">
        <v>53390000</v>
      </c>
      <c r="D2089" s="107">
        <f t="shared" si="186"/>
        <v>-2.4652683215357851E-2</v>
      </c>
      <c r="H2089" s="90">
        <v>44943</v>
      </c>
      <c r="I2089" s="54">
        <v>43.02</v>
      </c>
      <c r="J2089" s="54">
        <v>3765500</v>
      </c>
      <c r="K2089" s="107">
        <f t="shared" si="190"/>
        <v>-4.6025081357508268E-2</v>
      </c>
      <c r="W2089" s="90">
        <v>44302</v>
      </c>
      <c r="X2089" s="54">
        <v>42.669998</v>
      </c>
      <c r="Y2089" s="54">
        <v>341600</v>
      </c>
      <c r="Z2089" s="107">
        <f t="shared" si="187"/>
        <v>-7.0541320390968942E-2</v>
      </c>
      <c r="AE2089" s="90">
        <v>44302</v>
      </c>
      <c r="AF2089" s="54">
        <v>61.779052999999998</v>
      </c>
      <c r="AG2089" s="54">
        <v>4650500</v>
      </c>
      <c r="AH2089" s="107">
        <f t="shared" si="188"/>
        <v>-1.7557148375194398E-2</v>
      </c>
      <c r="AL2089" s="10">
        <v>44664</v>
      </c>
      <c r="AM2089">
        <v>4446.5898440000001</v>
      </c>
      <c r="AN2089">
        <v>3828150000</v>
      </c>
      <c r="AO2089" s="107">
        <f t="shared" si="189"/>
        <v>-1.2144137843715153E-2</v>
      </c>
    </row>
    <row r="2090" spans="1:41" x14ac:dyDescent="0.15">
      <c r="A2090" s="10">
        <v>44665</v>
      </c>
      <c r="B2090" s="9">
        <v>151.70649700000001</v>
      </c>
      <c r="C2090">
        <v>51598000</v>
      </c>
      <c r="D2090" s="107">
        <f t="shared" si="186"/>
        <v>7.1091681722765809E-3</v>
      </c>
      <c r="H2090" s="90">
        <v>44944</v>
      </c>
      <c r="I2090" s="54">
        <v>41.040000999999997</v>
      </c>
      <c r="J2090" s="54">
        <v>3464400</v>
      </c>
      <c r="K2090" s="107">
        <f t="shared" si="190"/>
        <v>-5.1900607897158668E-2</v>
      </c>
      <c r="W2090" s="90">
        <v>44305</v>
      </c>
      <c r="X2090" s="54">
        <v>39.659999999999997</v>
      </c>
      <c r="Y2090" s="54">
        <v>498800</v>
      </c>
      <c r="Z2090" s="107">
        <f t="shared" si="187"/>
        <v>-2.4205723651033684E-2</v>
      </c>
      <c r="AE2090" s="90">
        <v>44305</v>
      </c>
      <c r="AF2090" s="54">
        <v>60.694389000000001</v>
      </c>
      <c r="AG2090" s="54">
        <v>5285500</v>
      </c>
      <c r="AH2090" s="107">
        <f t="shared" si="188"/>
        <v>-3.1352980586063839E-2</v>
      </c>
      <c r="AL2090" s="10">
        <v>44665</v>
      </c>
      <c r="AM2090">
        <v>4392.5898440000001</v>
      </c>
      <c r="AN2090">
        <v>4083090000</v>
      </c>
      <c r="AO2090" s="107">
        <f t="shared" si="189"/>
        <v>-2.0486843342082395E-4</v>
      </c>
    </row>
    <row r="2091" spans="1:41" x14ac:dyDescent="0.15">
      <c r="A2091" s="10">
        <v>44669</v>
      </c>
      <c r="B2091" s="9">
        <v>152.78500399999999</v>
      </c>
      <c r="C2091">
        <v>46514000</v>
      </c>
      <c r="D2091" s="107">
        <f t="shared" si="186"/>
        <v>3.4888829796411391E-2</v>
      </c>
      <c r="H2091" s="90">
        <v>44945</v>
      </c>
      <c r="I2091" s="54">
        <v>38.909999999999997</v>
      </c>
      <c r="J2091" s="54">
        <v>4963400</v>
      </c>
      <c r="K2091" s="107">
        <f t="shared" si="190"/>
        <v>0.20251865844255978</v>
      </c>
      <c r="W2091" s="90">
        <v>44306</v>
      </c>
      <c r="X2091" s="54">
        <v>38.700001</v>
      </c>
      <c r="Y2091" s="54">
        <v>532500</v>
      </c>
      <c r="Z2091" s="107">
        <f t="shared" si="187"/>
        <v>2.5839275818106966E-3</v>
      </c>
      <c r="AE2091" s="90">
        <v>44306</v>
      </c>
      <c r="AF2091" s="54">
        <v>58.791438999999997</v>
      </c>
      <c r="AG2091" s="54">
        <v>5506000</v>
      </c>
      <c r="AH2091" s="107">
        <f t="shared" si="188"/>
        <v>-1.6189431934132692E-4</v>
      </c>
      <c r="AL2091" s="10">
        <v>44669</v>
      </c>
      <c r="AM2091">
        <v>4391.6899409999996</v>
      </c>
      <c r="AN2091">
        <v>3910490000</v>
      </c>
      <c r="AO2091" s="107">
        <f t="shared" si="189"/>
        <v>1.6057604463748154E-2</v>
      </c>
    </row>
    <row r="2092" spans="1:41" x14ac:dyDescent="0.15">
      <c r="A2092" s="10">
        <v>44670</v>
      </c>
      <c r="B2092" s="9">
        <v>158.11549400000001</v>
      </c>
      <c r="C2092">
        <v>54926000</v>
      </c>
      <c r="D2092" s="107">
        <f t="shared" si="186"/>
        <v>-2.6041046932440581E-2</v>
      </c>
      <c r="H2092" s="90">
        <v>44946</v>
      </c>
      <c r="I2092" s="54">
        <v>46.790000999999997</v>
      </c>
      <c r="J2092" s="54">
        <v>22042400</v>
      </c>
      <c r="K2092" s="107">
        <f t="shared" si="190"/>
        <v>0.26800599982889506</v>
      </c>
      <c r="W2092" s="90">
        <v>44307</v>
      </c>
      <c r="X2092" s="54">
        <v>38.799999</v>
      </c>
      <c r="Y2092" s="54">
        <v>494600</v>
      </c>
      <c r="Z2092" s="107">
        <f t="shared" si="187"/>
        <v>1.4690722028111391E-2</v>
      </c>
      <c r="AE2092" s="90">
        <v>44307</v>
      </c>
      <c r="AF2092" s="54">
        <v>58.781920999999997</v>
      </c>
      <c r="AG2092" s="54">
        <v>5091900</v>
      </c>
      <c r="AH2092" s="107">
        <f t="shared" si="188"/>
        <v>-1.6833883329535948E-2</v>
      </c>
      <c r="AL2092" s="10">
        <v>44670</v>
      </c>
      <c r="AM2092">
        <v>4462.2099609999996</v>
      </c>
      <c r="AN2092">
        <v>4108120000</v>
      </c>
      <c r="AO2092" s="107">
        <f t="shared" si="189"/>
        <v>-6.1847515561119781E-4</v>
      </c>
    </row>
    <row r="2093" spans="1:41" x14ac:dyDescent="0.15">
      <c r="A2093" s="10">
        <v>44671</v>
      </c>
      <c r="B2093" s="9">
        <v>153.99800099999999</v>
      </c>
      <c r="C2093">
        <v>59630000</v>
      </c>
      <c r="D2093" s="107">
        <f t="shared" si="186"/>
        <v>-3.7026428674226675E-2</v>
      </c>
      <c r="H2093" s="90">
        <v>44949</v>
      </c>
      <c r="I2093" s="54">
        <v>59.330002</v>
      </c>
      <c r="J2093" s="54">
        <v>27512600</v>
      </c>
      <c r="K2093" s="107">
        <f t="shared" si="190"/>
        <v>-7.8880833342968693E-2</v>
      </c>
      <c r="W2093" s="90">
        <v>44308</v>
      </c>
      <c r="X2093" s="54">
        <v>39.369999</v>
      </c>
      <c r="Y2093" s="54">
        <v>384400</v>
      </c>
      <c r="Z2093" s="107">
        <f t="shared" si="187"/>
        <v>4.6990145973841768E-2</v>
      </c>
      <c r="AE2093" s="90">
        <v>44308</v>
      </c>
      <c r="AF2093" s="54">
        <v>57.792392999999997</v>
      </c>
      <c r="AG2093" s="54">
        <v>6849100</v>
      </c>
      <c r="AH2093" s="107">
        <f t="shared" si="188"/>
        <v>2.79888046857657E-3</v>
      </c>
      <c r="AL2093" s="10">
        <v>44671</v>
      </c>
      <c r="AM2093">
        <v>4459.4501950000003</v>
      </c>
      <c r="AN2093">
        <v>4290450000</v>
      </c>
      <c r="AO2093" s="107">
        <f t="shared" si="189"/>
        <v>-1.475294848539066E-2</v>
      </c>
    </row>
    <row r="2094" spans="1:41" x14ac:dyDescent="0.15">
      <c r="A2094" s="10">
        <v>44672</v>
      </c>
      <c r="B2094" s="9">
        <v>148.29600500000001</v>
      </c>
      <c r="C2094">
        <v>63970000</v>
      </c>
      <c r="D2094" s="107">
        <f t="shared" si="186"/>
        <v>-2.6608936633188418E-2</v>
      </c>
      <c r="H2094" s="90">
        <v>44950</v>
      </c>
      <c r="I2094" s="54">
        <v>54.650002000000001</v>
      </c>
      <c r="J2094" s="54">
        <v>13643400</v>
      </c>
      <c r="K2094" s="107">
        <f t="shared" si="190"/>
        <v>2.8179267038270117E-2</v>
      </c>
      <c r="W2094" s="90">
        <v>44309</v>
      </c>
      <c r="X2094" s="54">
        <v>41.220001000000003</v>
      </c>
      <c r="Y2094" s="54">
        <v>322600</v>
      </c>
      <c r="Z2094" s="107">
        <f t="shared" si="187"/>
        <v>-1.5041314530778505E-2</v>
      </c>
      <c r="AE2094" s="90">
        <v>44309</v>
      </c>
      <c r="AF2094" s="54">
        <v>57.954146999999999</v>
      </c>
      <c r="AG2094" s="54">
        <v>5072900</v>
      </c>
      <c r="AH2094" s="107">
        <f t="shared" si="188"/>
        <v>1.099983405846694E-2</v>
      </c>
      <c r="AL2094" s="10">
        <v>44672</v>
      </c>
      <c r="AM2094">
        <v>4393.6601559999999</v>
      </c>
      <c r="AN2094">
        <v>4636890000</v>
      </c>
      <c r="AO2094" s="107">
        <f t="shared" si="189"/>
        <v>-2.7740054230994571E-2</v>
      </c>
    </row>
    <row r="2095" spans="1:41" x14ac:dyDescent="0.15">
      <c r="A2095" s="10">
        <v>44673</v>
      </c>
      <c r="B2095" s="9">
        <v>144.35000600000001</v>
      </c>
      <c r="C2095">
        <v>73078000</v>
      </c>
      <c r="D2095" s="107">
        <f t="shared" si="186"/>
        <v>1.1943186202569178E-2</v>
      </c>
      <c r="H2095" s="90">
        <v>44951</v>
      </c>
      <c r="I2095" s="54">
        <v>56.189999</v>
      </c>
      <c r="J2095" s="54">
        <v>8504900</v>
      </c>
      <c r="K2095" s="107">
        <f t="shared" si="190"/>
        <v>1.7800320658478697E-4</v>
      </c>
      <c r="W2095" s="90">
        <v>44312</v>
      </c>
      <c r="X2095" s="54">
        <v>40.599997999999999</v>
      </c>
      <c r="Y2095" s="54">
        <v>257700</v>
      </c>
      <c r="Z2095" s="107">
        <f t="shared" si="187"/>
        <v>5.6651234317794952E-3</v>
      </c>
      <c r="AE2095" s="90">
        <v>44312</v>
      </c>
      <c r="AF2095" s="54">
        <v>58.591633000000002</v>
      </c>
      <c r="AG2095" s="54">
        <v>4539300</v>
      </c>
      <c r="AH2095" s="107">
        <f t="shared" si="188"/>
        <v>1.9487082737563721E-3</v>
      </c>
      <c r="AL2095" s="10">
        <v>44673</v>
      </c>
      <c r="AM2095">
        <v>4271.7797849999997</v>
      </c>
      <c r="AN2095">
        <v>4651940000</v>
      </c>
      <c r="AO2095" s="107">
        <f t="shared" si="189"/>
        <v>5.6979369782752531E-3</v>
      </c>
    </row>
    <row r="2096" spans="1:41" x14ac:dyDescent="0.15">
      <c r="A2096" s="10">
        <v>44676</v>
      </c>
      <c r="B2096" s="9">
        <v>146.074005</v>
      </c>
      <c r="C2096">
        <v>61874000</v>
      </c>
      <c r="D2096" s="107">
        <f t="shared" si="186"/>
        <v>-4.5750775437422897E-2</v>
      </c>
      <c r="H2096" s="90">
        <v>44952</v>
      </c>
      <c r="I2096" s="54">
        <v>56.200001</v>
      </c>
      <c r="J2096" s="54">
        <v>5669800</v>
      </c>
      <c r="K2096" s="107">
        <f t="shared" si="190"/>
        <v>0.13416371647395509</v>
      </c>
      <c r="W2096" s="90">
        <v>44313</v>
      </c>
      <c r="X2096" s="54">
        <v>40.830002</v>
      </c>
      <c r="Y2096" s="54">
        <v>207600</v>
      </c>
      <c r="Z2096" s="107">
        <f t="shared" si="187"/>
        <v>-2.8410579063895214E-2</v>
      </c>
      <c r="AE2096" s="90">
        <v>44313</v>
      </c>
      <c r="AF2096" s="54">
        <v>58.705810999999997</v>
      </c>
      <c r="AG2096" s="54">
        <v>5577600</v>
      </c>
      <c r="AH2096" s="107">
        <f t="shared" si="188"/>
        <v>1.0048613415799768E-2</v>
      </c>
      <c r="AL2096" s="10">
        <v>44676</v>
      </c>
      <c r="AM2096">
        <v>4296.1201170000004</v>
      </c>
      <c r="AN2096">
        <v>5240040000</v>
      </c>
      <c r="AO2096" s="107">
        <f t="shared" si="189"/>
        <v>-2.8146308461328373E-2</v>
      </c>
    </row>
    <row r="2097" spans="1:41" x14ac:dyDescent="0.15">
      <c r="A2097" s="10">
        <v>44677</v>
      </c>
      <c r="B2097" s="9">
        <v>139.391006</v>
      </c>
      <c r="C2097">
        <v>77530000</v>
      </c>
      <c r="D2097" s="107">
        <f t="shared" si="186"/>
        <v>-8.7810471788976052E-3</v>
      </c>
      <c r="H2097" s="90">
        <v>44953</v>
      </c>
      <c r="I2097" s="54">
        <v>63.740001999999997</v>
      </c>
      <c r="J2097" s="54">
        <v>10884800</v>
      </c>
      <c r="K2097" s="107">
        <f t="shared" si="190"/>
        <v>-7.9385030455442984E-2</v>
      </c>
      <c r="W2097" s="90">
        <v>44314</v>
      </c>
      <c r="X2097" s="54">
        <v>39.669998</v>
      </c>
      <c r="Y2097" s="54">
        <v>262500</v>
      </c>
      <c r="Z2097" s="107">
        <f t="shared" si="187"/>
        <v>1.9158105326851693E-2</v>
      </c>
      <c r="AE2097" s="90">
        <v>44314</v>
      </c>
      <c r="AF2097" s="54">
        <v>59.295723000000002</v>
      </c>
      <c r="AG2097" s="54">
        <v>7814100</v>
      </c>
      <c r="AH2097" s="107">
        <f t="shared" si="188"/>
        <v>-0.10028893652245374</v>
      </c>
      <c r="AL2097" s="10">
        <v>44677</v>
      </c>
      <c r="AM2097">
        <v>4175.2001950000003</v>
      </c>
      <c r="AN2097">
        <v>4689970000</v>
      </c>
      <c r="AO2097" s="107">
        <f t="shared" si="189"/>
        <v>2.0980469416747027E-3</v>
      </c>
    </row>
    <row r="2098" spans="1:41" x14ac:dyDescent="0.15">
      <c r="A2098" s="10">
        <v>44678</v>
      </c>
      <c r="B2098" s="9">
        <v>138.16700700000001</v>
      </c>
      <c r="C2098">
        <v>71336000</v>
      </c>
      <c r="D2098" s="107">
        <f t="shared" si="186"/>
        <v>4.6534191769819433E-2</v>
      </c>
      <c r="H2098" s="90">
        <v>44956</v>
      </c>
      <c r="I2098" s="54">
        <v>58.68</v>
      </c>
      <c r="J2098" s="54">
        <v>8694000</v>
      </c>
      <c r="K2098" s="107">
        <f t="shared" si="190"/>
        <v>3.1015678254942003E-2</v>
      </c>
      <c r="W2098" s="90">
        <v>44315</v>
      </c>
      <c r="X2098" s="54">
        <v>40.43</v>
      </c>
      <c r="Y2098" s="54">
        <v>195200</v>
      </c>
      <c r="Z2098" s="107">
        <f t="shared" si="187"/>
        <v>0</v>
      </c>
      <c r="AE2098" s="90">
        <v>44315</v>
      </c>
      <c r="AF2098" s="54">
        <v>53.349018000000001</v>
      </c>
      <c r="AG2098" s="54">
        <v>31082000</v>
      </c>
      <c r="AH2098" s="107">
        <f t="shared" si="188"/>
        <v>-4.9935127203278862E-3</v>
      </c>
      <c r="AL2098" s="10">
        <v>44678</v>
      </c>
      <c r="AM2098">
        <v>4183.9599609999996</v>
      </c>
      <c r="AN2098">
        <v>4769680000</v>
      </c>
      <c r="AO2098" s="107">
        <f t="shared" si="189"/>
        <v>2.4746900057631915E-2</v>
      </c>
    </row>
    <row r="2099" spans="1:41" x14ac:dyDescent="0.15">
      <c r="A2099" s="10">
        <v>44679</v>
      </c>
      <c r="B2099" s="9">
        <v>144.596497</v>
      </c>
      <c r="C2099">
        <v>117316000</v>
      </c>
      <c r="D2099" s="107">
        <f t="shared" si="186"/>
        <v>-0.14049437864321146</v>
      </c>
      <c r="H2099" s="90">
        <v>44957</v>
      </c>
      <c r="I2099" s="54">
        <v>60.5</v>
      </c>
      <c r="J2099" s="54">
        <v>3815200</v>
      </c>
      <c r="K2099" s="107">
        <f t="shared" si="190"/>
        <v>9.9338876033057799E-2</v>
      </c>
      <c r="W2099" s="90">
        <v>44316</v>
      </c>
      <c r="X2099" s="54">
        <v>40.43</v>
      </c>
      <c r="Y2099" s="54">
        <v>611500</v>
      </c>
      <c r="Z2099" s="107">
        <f t="shared" si="187"/>
        <v>6.0103907989117022E-2</v>
      </c>
      <c r="AE2099" s="90">
        <v>44316</v>
      </c>
      <c r="AF2099" s="54">
        <v>53.082619000000001</v>
      </c>
      <c r="AG2099" s="54">
        <v>10069300</v>
      </c>
      <c r="AH2099" s="107">
        <f t="shared" si="188"/>
        <v>4.2301303935286194E-2</v>
      </c>
      <c r="AL2099" s="10">
        <v>44679</v>
      </c>
      <c r="AM2099">
        <v>4287.5</v>
      </c>
      <c r="AN2099">
        <v>4854180000</v>
      </c>
      <c r="AO2099" s="107">
        <f t="shared" si="189"/>
        <v>-3.6284507055393656E-2</v>
      </c>
    </row>
    <row r="2100" spans="1:41" x14ac:dyDescent="0.15">
      <c r="A2100" s="10">
        <v>44680</v>
      </c>
      <c r="B2100" s="9">
        <v>124.281502</v>
      </c>
      <c r="C2100">
        <v>272662000</v>
      </c>
      <c r="D2100" s="107">
        <f t="shared" si="186"/>
        <v>1.7580894701449967E-3</v>
      </c>
      <c r="H2100" s="90">
        <v>44958</v>
      </c>
      <c r="I2100" s="54">
        <v>66.510002</v>
      </c>
      <c r="J2100" s="54">
        <v>7224400</v>
      </c>
      <c r="K2100" s="107">
        <f t="shared" si="190"/>
        <v>9.3519783686068614E-2</v>
      </c>
      <c r="W2100" s="90">
        <v>44319</v>
      </c>
      <c r="X2100" s="54">
        <v>42.860000999999997</v>
      </c>
      <c r="Y2100" s="54">
        <v>434100</v>
      </c>
      <c r="Z2100" s="107">
        <f t="shared" si="187"/>
        <v>-9.0993931614699042E-3</v>
      </c>
      <c r="AE2100" s="90">
        <v>44319</v>
      </c>
      <c r="AF2100" s="54">
        <v>55.328082999999999</v>
      </c>
      <c r="AG2100" s="54">
        <v>12472600</v>
      </c>
      <c r="AH2100" s="107">
        <f t="shared" si="188"/>
        <v>-7.9105397524797949E-3</v>
      </c>
      <c r="AL2100" s="10">
        <v>44680</v>
      </c>
      <c r="AM2100">
        <v>4131.9301759999998</v>
      </c>
      <c r="AN2100">
        <v>5084030000</v>
      </c>
      <c r="AO2100" s="107">
        <f t="shared" si="189"/>
        <v>5.6752428044901659E-3</v>
      </c>
    </row>
    <row r="2101" spans="1:41" x14ac:dyDescent="0.15">
      <c r="A2101" s="10">
        <v>44683</v>
      </c>
      <c r="B2101" s="9">
        <v>124.5</v>
      </c>
      <c r="C2101">
        <v>148788000</v>
      </c>
      <c r="D2101" s="107">
        <f t="shared" si="186"/>
        <v>-1.9799036144578785E-3</v>
      </c>
      <c r="H2101" s="90">
        <v>44959</v>
      </c>
      <c r="I2101" s="54">
        <v>72.730002999999996</v>
      </c>
      <c r="J2101" s="54">
        <v>10134200</v>
      </c>
      <c r="K2101" s="107">
        <f t="shared" si="190"/>
        <v>-7.6997191929168429E-2</v>
      </c>
      <c r="W2101" s="90">
        <v>44320</v>
      </c>
      <c r="X2101" s="54">
        <v>42.470001000000003</v>
      </c>
      <c r="Y2101" s="54">
        <v>381000</v>
      </c>
      <c r="Z2101" s="107">
        <f t="shared" si="187"/>
        <v>8.7826699132877328E-2</v>
      </c>
      <c r="AE2101" s="90">
        <v>44320</v>
      </c>
      <c r="AF2101" s="54">
        <v>54.890408000000001</v>
      </c>
      <c r="AG2101" s="54">
        <v>9736900</v>
      </c>
      <c r="AH2101" s="107">
        <f t="shared" si="188"/>
        <v>9.5337422159442742E-3</v>
      </c>
      <c r="AL2101" s="10">
        <v>44683</v>
      </c>
      <c r="AM2101">
        <v>4155.3798829999996</v>
      </c>
      <c r="AN2101">
        <v>5163790000</v>
      </c>
      <c r="AO2101" s="107">
        <f t="shared" si="189"/>
        <v>4.8371262233404266E-3</v>
      </c>
    </row>
    <row r="2102" spans="1:41" x14ac:dyDescent="0.15">
      <c r="A2102" s="10">
        <v>44684</v>
      </c>
      <c r="B2102" s="9">
        <v>124.253502</v>
      </c>
      <c r="C2102">
        <v>79134000</v>
      </c>
      <c r="D2102" s="107">
        <f t="shared" si="186"/>
        <v>1.3480465122021279E-2</v>
      </c>
      <c r="H2102" s="90">
        <v>44960</v>
      </c>
      <c r="I2102" s="54">
        <v>67.129997000000003</v>
      </c>
      <c r="J2102" s="54">
        <v>5661500</v>
      </c>
      <c r="K2102" s="107">
        <f t="shared" si="190"/>
        <v>-3.3963937165079949E-2</v>
      </c>
      <c r="W2102" s="90">
        <v>44321</v>
      </c>
      <c r="X2102" s="54">
        <v>46.200001</v>
      </c>
      <c r="Y2102" s="54">
        <v>953700</v>
      </c>
      <c r="Z2102" s="107">
        <f t="shared" si="187"/>
        <v>-3.7445886635370296E-2</v>
      </c>
      <c r="AE2102" s="90">
        <v>44321</v>
      </c>
      <c r="AF2102" s="54">
        <v>55.413719</v>
      </c>
      <c r="AG2102" s="54">
        <v>7002800</v>
      </c>
      <c r="AH2102" s="107">
        <f t="shared" si="188"/>
        <v>9.9587793412674319E-3</v>
      </c>
      <c r="AL2102" s="10">
        <v>44684</v>
      </c>
      <c r="AM2102">
        <v>4175.4799800000001</v>
      </c>
      <c r="AN2102">
        <v>4582050000</v>
      </c>
      <c r="AO2102" s="107">
        <f t="shared" si="189"/>
        <v>2.9862421229954084E-2</v>
      </c>
    </row>
    <row r="2103" spans="1:41" x14ac:dyDescent="0.15">
      <c r="A2103" s="10">
        <v>44685</v>
      </c>
      <c r="B2103" s="9">
        <v>125.92849699999999</v>
      </c>
      <c r="C2103">
        <v>110746000</v>
      </c>
      <c r="D2103" s="107">
        <f t="shared" si="186"/>
        <v>-7.5610360060122006E-2</v>
      </c>
      <c r="H2103" s="90">
        <v>44963</v>
      </c>
      <c r="I2103" s="54">
        <v>64.849997999999999</v>
      </c>
      <c r="J2103" s="54">
        <v>3834700</v>
      </c>
      <c r="K2103" s="107">
        <f t="shared" si="190"/>
        <v>-2.0354649818185133E-2</v>
      </c>
      <c r="W2103" s="90">
        <v>44322</v>
      </c>
      <c r="X2103" s="54">
        <v>44.470001000000003</v>
      </c>
      <c r="Y2103" s="54">
        <v>569500</v>
      </c>
      <c r="Z2103" s="107">
        <f t="shared" si="187"/>
        <v>-2.4735776372032392E-3</v>
      </c>
      <c r="AE2103" s="90">
        <v>44322</v>
      </c>
      <c r="AF2103" s="54">
        <v>55.965572000000002</v>
      </c>
      <c r="AG2103" s="54">
        <v>7583000</v>
      </c>
      <c r="AH2103" s="107">
        <f t="shared" si="188"/>
        <v>1.6320998202251857E-2</v>
      </c>
      <c r="AL2103" s="10">
        <v>44685</v>
      </c>
      <c r="AM2103">
        <v>4300.169922</v>
      </c>
      <c r="AN2103">
        <v>5136360000</v>
      </c>
      <c r="AO2103" s="107">
        <f t="shared" si="189"/>
        <v>-3.5649708681442127E-2</v>
      </c>
    </row>
    <row r="2104" spans="1:41" x14ac:dyDescent="0.15">
      <c r="A2104" s="10">
        <v>44686</v>
      </c>
      <c r="B2104" s="9">
        <v>116.406998</v>
      </c>
      <c r="C2104">
        <v>144392000</v>
      </c>
      <c r="D2104" s="107">
        <f t="shared" si="186"/>
        <v>-1.4041243465448772E-2</v>
      </c>
      <c r="H2104" s="90">
        <v>44964</v>
      </c>
      <c r="I2104" s="54">
        <v>63.529998999999997</v>
      </c>
      <c r="J2104" s="54">
        <v>3614600</v>
      </c>
      <c r="K2104" s="107">
        <f t="shared" si="190"/>
        <v>-1.6842436909215053E-2</v>
      </c>
      <c r="W2104" s="90">
        <v>44323</v>
      </c>
      <c r="X2104" s="54">
        <v>44.360000999999997</v>
      </c>
      <c r="Y2104" s="54">
        <v>394600</v>
      </c>
      <c r="Z2104" s="107">
        <f t="shared" si="187"/>
        <v>-2.795315536624976E-2</v>
      </c>
      <c r="AE2104" s="90">
        <v>44323</v>
      </c>
      <c r="AF2104" s="54">
        <v>56.878985999999998</v>
      </c>
      <c r="AG2104" s="54">
        <v>10347500</v>
      </c>
      <c r="AH2104" s="107">
        <f t="shared" si="188"/>
        <v>2.7768515423253204E-2</v>
      </c>
      <c r="AL2104" s="10">
        <v>44686</v>
      </c>
      <c r="AM2104">
        <v>4146.8701170000004</v>
      </c>
      <c r="AN2104">
        <v>5077030000</v>
      </c>
      <c r="AO2104" s="107">
        <f t="shared" si="189"/>
        <v>-5.6742247372394417E-3</v>
      </c>
    </row>
    <row r="2105" spans="1:41" x14ac:dyDescent="0.15">
      <c r="A2105" s="10">
        <v>44687</v>
      </c>
      <c r="B2105" s="9">
        <v>114.772499</v>
      </c>
      <c r="C2105">
        <v>124260000</v>
      </c>
      <c r="D2105" s="107">
        <f t="shared" si="186"/>
        <v>-5.2133551609780615E-2</v>
      </c>
      <c r="H2105" s="90">
        <v>44965</v>
      </c>
      <c r="I2105" s="54">
        <v>62.459999000000003</v>
      </c>
      <c r="J2105" s="54">
        <v>2964400</v>
      </c>
      <c r="K2105" s="107">
        <f t="shared" si="190"/>
        <v>-7.2686536546374358E-2</v>
      </c>
      <c r="W2105" s="90">
        <v>44326</v>
      </c>
      <c r="X2105" s="54">
        <v>43.119999</v>
      </c>
      <c r="Y2105" s="54">
        <v>394300</v>
      </c>
      <c r="Z2105" s="107">
        <f t="shared" si="187"/>
        <v>-5.3339518862233204E-3</v>
      </c>
      <c r="AE2105" s="90">
        <v>44326</v>
      </c>
      <c r="AF2105" s="54">
        <v>58.458430999999997</v>
      </c>
      <c r="AG2105" s="54">
        <v>11628700</v>
      </c>
      <c r="AH2105" s="107">
        <f t="shared" si="188"/>
        <v>-1.643874088923114E-2</v>
      </c>
      <c r="AL2105" s="10">
        <v>44687</v>
      </c>
      <c r="AM2105">
        <v>4123.3398440000001</v>
      </c>
      <c r="AN2105">
        <v>5116940000</v>
      </c>
      <c r="AO2105" s="107">
        <f t="shared" si="189"/>
        <v>-3.2037100747885905E-2</v>
      </c>
    </row>
    <row r="2106" spans="1:41" x14ac:dyDescent="0.15">
      <c r="A2106" s="10">
        <v>44690</v>
      </c>
      <c r="B2106" s="9">
        <v>108.789001</v>
      </c>
      <c r="C2106">
        <v>128124000</v>
      </c>
      <c r="D2106" s="107">
        <f t="shared" si="186"/>
        <v>6.4344740145205748E-4</v>
      </c>
      <c r="H2106" s="90">
        <v>44966</v>
      </c>
      <c r="I2106" s="54">
        <v>57.919998</v>
      </c>
      <c r="J2106" s="54">
        <v>4233800</v>
      </c>
      <c r="K2106" s="107">
        <f t="shared" si="190"/>
        <v>-9.9447482715728008E-2</v>
      </c>
      <c r="W2106" s="90">
        <v>44327</v>
      </c>
      <c r="X2106" s="54">
        <v>42.889999000000003</v>
      </c>
      <c r="Y2106" s="54">
        <v>291700</v>
      </c>
      <c r="Z2106" s="107">
        <f t="shared" si="187"/>
        <v>-6.1319679676373973E-2</v>
      </c>
      <c r="AE2106" s="90">
        <v>44327</v>
      </c>
      <c r="AF2106" s="54">
        <v>57.497447999999999</v>
      </c>
      <c r="AG2106" s="54">
        <v>11344500</v>
      </c>
      <c r="AH2106" s="107">
        <f t="shared" si="188"/>
        <v>-3.5578448629580928E-2</v>
      </c>
      <c r="AL2106" s="10">
        <v>44690</v>
      </c>
      <c r="AM2106">
        <v>3991.23999</v>
      </c>
      <c r="AN2106">
        <v>5954520000</v>
      </c>
      <c r="AO2106" s="107">
        <f t="shared" si="189"/>
        <v>2.4578975517830504E-3</v>
      </c>
    </row>
    <row r="2107" spans="1:41" x14ac:dyDescent="0.15">
      <c r="A2107" s="10">
        <v>44691</v>
      </c>
      <c r="B2107" s="9">
        <v>108.85900100000001</v>
      </c>
      <c r="C2107">
        <v>105434000</v>
      </c>
      <c r="D2107" s="107">
        <f t="shared" si="186"/>
        <v>-3.2032252436342001E-2</v>
      </c>
      <c r="H2107" s="90">
        <v>44967</v>
      </c>
      <c r="I2107" s="54">
        <v>52.16</v>
      </c>
      <c r="J2107" s="54">
        <v>5640200</v>
      </c>
      <c r="K2107" s="107">
        <f t="shared" si="190"/>
        <v>8.0521855828221689E-3</v>
      </c>
      <c r="W2107" s="90">
        <v>44328</v>
      </c>
      <c r="X2107" s="54">
        <v>40.259998000000003</v>
      </c>
      <c r="Y2107" s="54">
        <v>448900</v>
      </c>
      <c r="Z2107" s="107">
        <f t="shared" si="187"/>
        <v>2.3596647968040063E-2</v>
      </c>
      <c r="AE2107" s="90">
        <v>44328</v>
      </c>
      <c r="AF2107" s="54">
        <v>55.451777999999997</v>
      </c>
      <c r="AG2107" s="54">
        <v>8763100</v>
      </c>
      <c r="AH2107" s="107">
        <f t="shared" si="188"/>
        <v>7.8930561974046576E-3</v>
      </c>
      <c r="AL2107" s="10">
        <v>44691</v>
      </c>
      <c r="AM2107">
        <v>4001.0500489999999</v>
      </c>
      <c r="AN2107">
        <v>5885820000</v>
      </c>
      <c r="AO2107" s="107">
        <f t="shared" si="189"/>
        <v>-1.6463207456368423E-2</v>
      </c>
    </row>
    <row r="2108" spans="1:41" x14ac:dyDescent="0.15">
      <c r="A2108" s="10">
        <v>44692</v>
      </c>
      <c r="B2108" s="9">
        <v>105.37200199999999</v>
      </c>
      <c r="C2108">
        <v>109704000</v>
      </c>
      <c r="D2108" s="107">
        <f t="shared" si="186"/>
        <v>1.4790399445955282E-2</v>
      </c>
      <c r="H2108" s="90">
        <v>44970</v>
      </c>
      <c r="I2108" s="54">
        <v>52.580002</v>
      </c>
      <c r="J2108" s="54">
        <v>4225500</v>
      </c>
      <c r="K2108" s="107">
        <f t="shared" si="190"/>
        <v>-4.2031246023916058E-2</v>
      </c>
      <c r="W2108" s="90">
        <v>44329</v>
      </c>
      <c r="X2108" s="54">
        <v>41.209999000000003</v>
      </c>
      <c r="Y2108" s="54">
        <v>427200</v>
      </c>
      <c r="Z2108" s="107">
        <f t="shared" si="187"/>
        <v>6.7702039983063234E-2</v>
      </c>
      <c r="AE2108" s="90">
        <v>44329</v>
      </c>
      <c r="AF2108" s="54">
        <v>55.889462000000002</v>
      </c>
      <c r="AG2108" s="54">
        <v>6389300</v>
      </c>
      <c r="AH2108" s="107">
        <f t="shared" si="188"/>
        <v>3.6091097101632386E-2</v>
      </c>
      <c r="AL2108" s="10">
        <v>44692</v>
      </c>
      <c r="AM2108">
        <v>3935.179932</v>
      </c>
      <c r="AN2108">
        <v>5816140000</v>
      </c>
      <c r="AO2108" s="107">
        <f t="shared" si="189"/>
        <v>-1.2959646288417392E-3</v>
      </c>
    </row>
    <row r="2109" spans="1:41" x14ac:dyDescent="0.15">
      <c r="A2109" s="10">
        <v>44693</v>
      </c>
      <c r="B2109" s="9">
        <v>106.93049600000001</v>
      </c>
      <c r="C2109">
        <v>132026000</v>
      </c>
      <c r="D2109" s="107">
        <f t="shared" si="186"/>
        <v>5.7275559630809214E-2</v>
      </c>
      <c r="H2109" s="90">
        <v>44971</v>
      </c>
      <c r="I2109" s="54">
        <v>50.369999</v>
      </c>
      <c r="J2109" s="54">
        <v>5888600</v>
      </c>
      <c r="K2109" s="107">
        <f t="shared" si="190"/>
        <v>0.1036331368598995</v>
      </c>
      <c r="W2109" s="90">
        <v>44330</v>
      </c>
      <c r="X2109" s="54">
        <v>44</v>
      </c>
      <c r="Y2109" s="54">
        <v>233000</v>
      </c>
      <c r="Z2109" s="107">
        <f t="shared" si="187"/>
        <v>9.9999772727272784E-3</v>
      </c>
      <c r="AE2109" s="90">
        <v>44330</v>
      </c>
      <c r="AF2109" s="54">
        <v>57.906573999999999</v>
      </c>
      <c r="AG2109" s="54">
        <v>6565200</v>
      </c>
      <c r="AH2109" s="107">
        <f t="shared" si="188"/>
        <v>1.3637812521942738E-2</v>
      </c>
      <c r="AL2109" s="10">
        <v>44693</v>
      </c>
      <c r="AM2109">
        <v>3930.080078</v>
      </c>
      <c r="AN2109">
        <v>6286450000</v>
      </c>
      <c r="AO2109" s="107">
        <f t="shared" si="189"/>
        <v>2.3869695562981796E-2</v>
      </c>
    </row>
    <row r="2110" spans="1:41" x14ac:dyDescent="0.15">
      <c r="A2110" s="10">
        <v>44694</v>
      </c>
      <c r="B2110" s="9">
        <v>113.05500000000001</v>
      </c>
      <c r="C2110">
        <v>93684000</v>
      </c>
      <c r="D2110" s="107">
        <f t="shared" si="186"/>
        <v>-1.9853159966388034E-2</v>
      </c>
      <c r="H2110" s="90">
        <v>44972</v>
      </c>
      <c r="I2110" s="54">
        <v>55.59</v>
      </c>
      <c r="J2110" s="54">
        <v>5202000</v>
      </c>
      <c r="K2110" s="107">
        <f t="shared" si="190"/>
        <v>-8.1669382982550887E-2</v>
      </c>
      <c r="W2110" s="90">
        <v>44333</v>
      </c>
      <c r="X2110" s="54">
        <v>44.439999</v>
      </c>
      <c r="Y2110" s="54">
        <v>217900</v>
      </c>
      <c r="Z2110" s="107">
        <f t="shared" si="187"/>
        <v>-2.340227325387656E-2</v>
      </c>
      <c r="AE2110" s="90">
        <v>44333</v>
      </c>
      <c r="AF2110" s="54">
        <v>58.696292999999997</v>
      </c>
      <c r="AG2110" s="54">
        <v>6892500</v>
      </c>
      <c r="AH2110" s="107">
        <f t="shared" si="188"/>
        <v>-6.483901802793568E-3</v>
      </c>
      <c r="AL2110" s="10">
        <v>44694</v>
      </c>
      <c r="AM2110">
        <v>4023.889893</v>
      </c>
      <c r="AN2110">
        <v>5183340000</v>
      </c>
      <c r="AO2110" s="107">
        <f t="shared" si="189"/>
        <v>-3.9464009757386176E-3</v>
      </c>
    </row>
    <row r="2111" spans="1:41" x14ac:dyDescent="0.15">
      <c r="A2111" s="10">
        <v>44697</v>
      </c>
      <c r="B2111" s="9">
        <v>110.810501</v>
      </c>
      <c r="C2111">
        <v>74566000</v>
      </c>
      <c r="D2111" s="107">
        <f t="shared" si="186"/>
        <v>4.113327670993927E-2</v>
      </c>
      <c r="H2111" s="90">
        <v>44973</v>
      </c>
      <c r="I2111" s="54">
        <v>51.049999</v>
      </c>
      <c r="J2111" s="54">
        <v>3214400</v>
      </c>
      <c r="K2111" s="107">
        <f t="shared" si="190"/>
        <v>1.4495632017544224E-2</v>
      </c>
      <c r="W2111" s="90">
        <v>44334</v>
      </c>
      <c r="X2111" s="54">
        <v>43.400002000000001</v>
      </c>
      <c r="Y2111" s="54">
        <v>232800</v>
      </c>
      <c r="Z2111" s="107">
        <f t="shared" si="187"/>
        <v>-4.4700527893984821E-2</v>
      </c>
      <c r="AE2111" s="90">
        <v>44334</v>
      </c>
      <c r="AF2111" s="54">
        <v>58.315711999999998</v>
      </c>
      <c r="AG2111" s="54">
        <v>6110600</v>
      </c>
      <c r="AH2111" s="107">
        <f t="shared" si="188"/>
        <v>-2.4473884499600973E-2</v>
      </c>
      <c r="AL2111" s="10">
        <v>44697</v>
      </c>
      <c r="AM2111">
        <v>4008.01001</v>
      </c>
      <c r="AN2111">
        <v>4415030000</v>
      </c>
      <c r="AO2111" s="107">
        <f t="shared" si="189"/>
        <v>2.0169632260973236E-2</v>
      </c>
    </row>
    <row r="2112" spans="1:41" x14ac:dyDescent="0.15">
      <c r="A2112" s="10">
        <v>44698</v>
      </c>
      <c r="B2112" s="9">
        <v>115.3685</v>
      </c>
      <c r="C2112">
        <v>76448000</v>
      </c>
      <c r="D2112" s="107">
        <f t="shared" si="186"/>
        <v>-7.1561968821645339E-2</v>
      </c>
      <c r="H2112" s="90">
        <v>44974</v>
      </c>
      <c r="I2112" s="54">
        <v>51.790000999999997</v>
      </c>
      <c r="J2112" s="54">
        <v>3973600</v>
      </c>
      <c r="K2112" s="107">
        <f t="shared" si="190"/>
        <v>-7.3759411589893409E-2</v>
      </c>
      <c r="W2112" s="90">
        <v>44335</v>
      </c>
      <c r="X2112" s="54">
        <v>41.459999000000003</v>
      </c>
      <c r="Y2112" s="54">
        <v>272100</v>
      </c>
      <c r="Z2112" s="107">
        <f t="shared" si="187"/>
        <v>-2.4114810036546253E-4</v>
      </c>
      <c r="AE2112" s="90">
        <v>44335</v>
      </c>
      <c r="AF2112" s="54">
        <v>56.888500000000001</v>
      </c>
      <c r="AG2112" s="54">
        <v>8050200</v>
      </c>
      <c r="AH2112" s="107">
        <f t="shared" si="188"/>
        <v>-5.352118617998336E-3</v>
      </c>
      <c r="AL2112" s="10">
        <v>44698</v>
      </c>
      <c r="AM2112">
        <v>4088.8500979999999</v>
      </c>
      <c r="AN2112">
        <v>4841410000</v>
      </c>
      <c r="AO2112" s="107">
        <f t="shared" si="189"/>
        <v>-4.0395260780235143E-2</v>
      </c>
    </row>
    <row r="2113" spans="1:41" x14ac:dyDescent="0.15">
      <c r="A2113" s="10">
        <v>44699</v>
      </c>
      <c r="B2113" s="9">
        <v>107.112503</v>
      </c>
      <c r="C2113">
        <v>108380000</v>
      </c>
      <c r="D2113" s="107">
        <f t="shared" si="186"/>
        <v>1.927851503946254E-3</v>
      </c>
      <c r="H2113" s="90">
        <v>44978</v>
      </c>
      <c r="I2113" s="54">
        <v>47.970001000000003</v>
      </c>
      <c r="J2113" s="54">
        <v>4003300</v>
      </c>
      <c r="K2113" s="107">
        <f t="shared" si="190"/>
        <v>3.835730585037922E-2</v>
      </c>
      <c r="W2113" s="90">
        <v>44336</v>
      </c>
      <c r="X2113" s="54">
        <v>41.450001</v>
      </c>
      <c r="Y2113" s="54">
        <v>261200</v>
      </c>
      <c r="Z2113" s="107">
        <f t="shared" si="187"/>
        <v>3.0156814712742674E-2</v>
      </c>
      <c r="AE2113" s="90">
        <v>44336</v>
      </c>
      <c r="AF2113" s="54">
        <v>56.584026000000001</v>
      </c>
      <c r="AG2113" s="54">
        <v>8104600</v>
      </c>
      <c r="AH2113" s="107">
        <f t="shared" si="188"/>
        <v>2.6063627922127575E-2</v>
      </c>
      <c r="AL2113" s="10">
        <v>44699</v>
      </c>
      <c r="AM2113">
        <v>3923.679932</v>
      </c>
      <c r="AN2113">
        <v>5103220000</v>
      </c>
      <c r="AO2113" s="107">
        <f t="shared" si="189"/>
        <v>-5.8337819079785636E-3</v>
      </c>
    </row>
    <row r="2114" spans="1:41" x14ac:dyDescent="0.15">
      <c r="A2114" s="10">
        <v>44700</v>
      </c>
      <c r="B2114" s="9">
        <v>107.319</v>
      </c>
      <c r="C2114">
        <v>88142000</v>
      </c>
      <c r="D2114" s="107">
        <f t="shared" si="186"/>
        <v>2.5345279027944034E-3</v>
      </c>
      <c r="H2114" s="90">
        <v>44979</v>
      </c>
      <c r="I2114" s="54">
        <v>49.810001</v>
      </c>
      <c r="J2114" s="54">
        <v>5306700</v>
      </c>
      <c r="K2114" s="107">
        <f t="shared" si="190"/>
        <v>-0.23047578336728003</v>
      </c>
      <c r="W2114" s="90">
        <v>44337</v>
      </c>
      <c r="X2114" s="54">
        <v>42.700001</v>
      </c>
      <c r="Y2114" s="54">
        <v>276800</v>
      </c>
      <c r="Z2114" s="107">
        <f t="shared" si="187"/>
        <v>-1.5925081594260315E-2</v>
      </c>
      <c r="AE2114" s="90">
        <v>44337</v>
      </c>
      <c r="AF2114" s="54">
        <v>58.058810999999999</v>
      </c>
      <c r="AG2114" s="54">
        <v>11192200</v>
      </c>
      <c r="AH2114" s="107">
        <f t="shared" si="188"/>
        <v>-8.1939328726521321E-4</v>
      </c>
      <c r="AL2114" s="10">
        <v>44700</v>
      </c>
      <c r="AM2114">
        <v>3900.790039</v>
      </c>
      <c r="AN2114">
        <v>5113550000</v>
      </c>
      <c r="AO2114" s="107">
        <f t="shared" si="189"/>
        <v>1.4614167753213003E-4</v>
      </c>
    </row>
    <row r="2115" spans="1:41" x14ac:dyDescent="0.15">
      <c r="A2115" s="10">
        <v>44701</v>
      </c>
      <c r="B2115" s="9">
        <v>107.591003</v>
      </c>
      <c r="C2115">
        <v>99500000</v>
      </c>
      <c r="D2115" s="107">
        <f t="shared" ref="D2115:D2178" si="191">B2116/B2115-1</f>
        <v>-3.1604873132373701E-4</v>
      </c>
      <c r="H2115" s="90">
        <v>44980</v>
      </c>
      <c r="I2115" s="54">
        <v>38.330002</v>
      </c>
      <c r="J2115" s="54">
        <v>27610900</v>
      </c>
      <c r="K2115" s="107">
        <f t="shared" si="190"/>
        <v>-2.348035358829359E-2</v>
      </c>
      <c r="W2115" s="90">
        <v>44340</v>
      </c>
      <c r="X2115" s="54">
        <v>42.02</v>
      </c>
      <c r="Y2115" s="54">
        <v>284800</v>
      </c>
      <c r="Z2115" s="107">
        <f t="shared" si="187"/>
        <v>-2.4036220847215573E-2</v>
      </c>
      <c r="AE2115" s="90">
        <v>44340</v>
      </c>
      <c r="AF2115" s="54">
        <v>58.011237999999999</v>
      </c>
      <c r="AG2115" s="54">
        <v>5735100</v>
      </c>
      <c r="AH2115" s="107">
        <f t="shared" si="188"/>
        <v>5.4124685289425045E-3</v>
      </c>
      <c r="AL2115" s="10">
        <v>44701</v>
      </c>
      <c r="AM2115">
        <v>3901.360107</v>
      </c>
      <c r="AN2115">
        <v>5130730000</v>
      </c>
      <c r="AO2115" s="107">
        <f t="shared" si="189"/>
        <v>1.8555040041065451E-2</v>
      </c>
    </row>
    <row r="2116" spans="1:41" x14ac:dyDescent="0.15">
      <c r="A2116" s="10">
        <v>44704</v>
      </c>
      <c r="B2116" s="9">
        <v>107.556999</v>
      </c>
      <c r="C2116">
        <v>107798000</v>
      </c>
      <c r="D2116" s="107">
        <f t="shared" si="191"/>
        <v>-3.2141106874876701E-2</v>
      </c>
      <c r="H2116" s="90">
        <v>44981</v>
      </c>
      <c r="I2116" s="54">
        <v>37.43</v>
      </c>
      <c r="J2116" s="54">
        <v>9527100</v>
      </c>
      <c r="K2116" s="107">
        <f t="shared" si="190"/>
        <v>4.6753940689286733E-2</v>
      </c>
      <c r="W2116" s="90">
        <v>44341</v>
      </c>
      <c r="X2116" s="54">
        <v>41.009998000000003</v>
      </c>
      <c r="Y2116" s="54">
        <v>271600</v>
      </c>
      <c r="Z2116" s="107">
        <f t="shared" ref="Z2116:Z2179" si="192">X2117/X2116-1</f>
        <v>6.3399247178699936E-2</v>
      </c>
      <c r="AE2116" s="90">
        <v>44341</v>
      </c>
      <c r="AF2116" s="54">
        <v>58.325221999999997</v>
      </c>
      <c r="AG2116" s="54">
        <v>6069900</v>
      </c>
      <c r="AH2116" s="107">
        <f t="shared" ref="AH2116:AH2179" si="193">AF2117/AF2116-1</f>
        <v>2.2839004367614102E-3</v>
      </c>
      <c r="AL2116" s="10">
        <v>44704</v>
      </c>
      <c r="AM2116">
        <v>3973.75</v>
      </c>
      <c r="AN2116">
        <v>4420030000</v>
      </c>
      <c r="AO2116" s="107">
        <f t="shared" ref="AO2116:AO2179" si="194">AM2117/AM2116-1</f>
        <v>-8.1207977351368532E-3</v>
      </c>
    </row>
    <row r="2117" spans="1:41" x14ac:dyDescent="0.15">
      <c r="A2117" s="10">
        <v>44705</v>
      </c>
      <c r="B2117" s="9">
        <v>104.099998</v>
      </c>
      <c r="C2117">
        <v>102934000</v>
      </c>
      <c r="D2117" s="107">
        <f t="shared" si="191"/>
        <v>2.5696484643544348E-2</v>
      </c>
      <c r="H2117" s="90">
        <v>44984</v>
      </c>
      <c r="I2117" s="54">
        <v>39.18</v>
      </c>
      <c r="J2117" s="54">
        <v>7042000</v>
      </c>
      <c r="K2117" s="107">
        <f t="shared" ref="K2117:K2180" si="195">I2118/I2117-1</f>
        <v>3.3435477284328607E-2</v>
      </c>
      <c r="W2117" s="90">
        <v>44342</v>
      </c>
      <c r="X2117" s="54">
        <v>43.610000999999997</v>
      </c>
      <c r="Y2117" s="54">
        <v>250600</v>
      </c>
      <c r="Z2117" s="107">
        <f t="shared" si="192"/>
        <v>-5.274019599311619E-3</v>
      </c>
      <c r="AE2117" s="90">
        <v>44342</v>
      </c>
      <c r="AF2117" s="54">
        <v>58.458430999999997</v>
      </c>
      <c r="AG2117" s="54">
        <v>6710700</v>
      </c>
      <c r="AH2117" s="107">
        <f t="shared" si="193"/>
        <v>-3.1412782871302114E-2</v>
      </c>
      <c r="AL2117" s="10">
        <v>44705</v>
      </c>
      <c r="AM2117">
        <v>3941.4799800000001</v>
      </c>
      <c r="AN2117">
        <v>4923190000</v>
      </c>
      <c r="AO2117" s="107">
        <f t="shared" si="194"/>
        <v>9.4507647353316848E-3</v>
      </c>
    </row>
    <row r="2118" spans="1:41" x14ac:dyDescent="0.15">
      <c r="A2118" s="10">
        <v>44706</v>
      </c>
      <c r="B2118" s="9">
        <v>106.775002</v>
      </c>
      <c r="C2118">
        <v>93120000</v>
      </c>
      <c r="D2118" s="107">
        <f t="shared" si="191"/>
        <v>4.0294984026317371E-2</v>
      </c>
      <c r="H2118" s="90">
        <v>44985</v>
      </c>
      <c r="I2118" s="54">
        <v>40.490001999999997</v>
      </c>
      <c r="J2118" s="54">
        <v>6235300</v>
      </c>
      <c r="K2118" s="107">
        <f t="shared" si="195"/>
        <v>-2.864904773282051E-2</v>
      </c>
      <c r="W2118" s="90">
        <v>44343</v>
      </c>
      <c r="X2118" s="54">
        <v>43.380001</v>
      </c>
      <c r="Y2118" s="54">
        <v>345400</v>
      </c>
      <c r="Z2118" s="107">
        <f t="shared" si="192"/>
        <v>8.2987780475154427E-3</v>
      </c>
      <c r="AE2118" s="90">
        <v>44343</v>
      </c>
      <c r="AF2118" s="54">
        <v>56.622089000000003</v>
      </c>
      <c r="AG2118" s="54">
        <v>19669700</v>
      </c>
      <c r="AH2118" s="107">
        <f t="shared" si="193"/>
        <v>2.6124928029412686E-2</v>
      </c>
      <c r="AL2118" s="10">
        <v>44706</v>
      </c>
      <c r="AM2118">
        <v>3978.7299800000001</v>
      </c>
      <c r="AN2118">
        <v>4802560000</v>
      </c>
      <c r="AO2118" s="107">
        <f t="shared" si="194"/>
        <v>1.9883256314870534E-2</v>
      </c>
    </row>
    <row r="2119" spans="1:41" x14ac:dyDescent="0.15">
      <c r="A2119" s="10">
        <v>44707</v>
      </c>
      <c r="B2119" s="9">
        <v>111.077499</v>
      </c>
      <c r="C2119">
        <v>93002000</v>
      </c>
      <c r="D2119" s="107">
        <f t="shared" si="191"/>
        <v>3.6632090537076278E-2</v>
      </c>
      <c r="H2119" s="90">
        <v>44986</v>
      </c>
      <c r="I2119" s="54">
        <v>39.330002</v>
      </c>
      <c r="J2119" s="54">
        <v>3524300</v>
      </c>
      <c r="K2119" s="107">
        <f t="shared" si="195"/>
        <v>-1.2204525186650161E-2</v>
      </c>
      <c r="W2119" s="90">
        <v>44344</v>
      </c>
      <c r="X2119" s="54">
        <v>43.740001999999997</v>
      </c>
      <c r="Y2119" s="54">
        <v>218600</v>
      </c>
      <c r="Z2119" s="107">
        <f t="shared" si="192"/>
        <v>1.486047028530102E-2</v>
      </c>
      <c r="AE2119" s="90">
        <v>44344</v>
      </c>
      <c r="AF2119" s="54">
        <v>58.101337000000001</v>
      </c>
      <c r="AG2119" s="54">
        <v>10887300</v>
      </c>
      <c r="AH2119" s="107">
        <f t="shared" si="193"/>
        <v>8.0488337127249121E-3</v>
      </c>
      <c r="AL2119" s="10">
        <v>44707</v>
      </c>
      <c r="AM2119">
        <v>4057.8400879999999</v>
      </c>
      <c r="AN2119">
        <v>4709970000</v>
      </c>
      <c r="AO2119" s="107">
        <f t="shared" si="194"/>
        <v>2.474226283507508E-2</v>
      </c>
    </row>
    <row r="2120" spans="1:41" x14ac:dyDescent="0.15">
      <c r="A2120" s="10">
        <v>44708</v>
      </c>
      <c r="B2120" s="9">
        <v>115.1465</v>
      </c>
      <c r="C2120">
        <v>93660000</v>
      </c>
      <c r="D2120" s="107">
        <f t="shared" si="191"/>
        <v>4.3970098960888881E-2</v>
      </c>
      <c r="H2120" s="90">
        <v>44987</v>
      </c>
      <c r="I2120" s="54">
        <v>38.849997999999999</v>
      </c>
      <c r="J2120" s="54">
        <v>4316100</v>
      </c>
      <c r="K2120" s="107">
        <f t="shared" si="195"/>
        <v>4.2985896678810809E-2</v>
      </c>
      <c r="W2120" s="90">
        <v>44348</v>
      </c>
      <c r="X2120" s="54">
        <v>44.389999000000003</v>
      </c>
      <c r="Y2120" s="54">
        <v>289300</v>
      </c>
      <c r="Z2120" s="107">
        <f t="shared" si="192"/>
        <v>5.4066682903055607E-3</v>
      </c>
      <c r="AE2120" s="90">
        <v>44348</v>
      </c>
      <c r="AF2120" s="54">
        <v>58.568984999999998</v>
      </c>
      <c r="AG2120" s="54">
        <v>5640600</v>
      </c>
      <c r="AH2120" s="107">
        <f t="shared" si="193"/>
        <v>3.3240869719699084E-2</v>
      </c>
      <c r="AL2120" s="10">
        <v>44708</v>
      </c>
      <c r="AM2120">
        <v>4158.2402339999999</v>
      </c>
      <c r="AN2120">
        <v>4375620000</v>
      </c>
      <c r="AO2120" s="107">
        <f t="shared" si="194"/>
        <v>-6.2743686107097352E-3</v>
      </c>
    </row>
    <row r="2121" spans="1:41" x14ac:dyDescent="0.15">
      <c r="A2121" s="10">
        <v>44712</v>
      </c>
      <c r="B2121" s="9">
        <v>120.209503</v>
      </c>
      <c r="C2121">
        <v>144634000</v>
      </c>
      <c r="D2121" s="107">
        <f t="shared" si="191"/>
        <v>1.2266043558968986E-2</v>
      </c>
      <c r="H2121" s="90">
        <v>44988</v>
      </c>
      <c r="I2121" s="54">
        <v>40.520000000000003</v>
      </c>
      <c r="J2121" s="54">
        <v>3838900</v>
      </c>
      <c r="K2121" s="107">
        <f t="shared" si="195"/>
        <v>-3.1836130306021837E-2</v>
      </c>
      <c r="W2121" s="90">
        <v>44349</v>
      </c>
      <c r="X2121" s="54">
        <v>44.630001</v>
      </c>
      <c r="Y2121" s="54">
        <v>212100</v>
      </c>
      <c r="Z2121" s="107">
        <f t="shared" si="192"/>
        <v>-1.3444095598384997E-3</v>
      </c>
      <c r="AE2121" s="90">
        <v>44349</v>
      </c>
      <c r="AF2121" s="54">
        <v>60.515869000000002</v>
      </c>
      <c r="AG2121" s="54">
        <v>10598300</v>
      </c>
      <c r="AH2121" s="107">
        <f t="shared" si="193"/>
        <v>1.0408493018583265E-2</v>
      </c>
      <c r="AL2121" s="10">
        <v>44712</v>
      </c>
      <c r="AM2121">
        <v>4132.1499020000001</v>
      </c>
      <c r="AN2121">
        <v>6822640000</v>
      </c>
      <c r="AO2121" s="107">
        <f t="shared" si="194"/>
        <v>-7.482768712004928E-3</v>
      </c>
    </row>
    <row r="2122" spans="1:41" x14ac:dyDescent="0.15">
      <c r="A2122" s="10">
        <v>44713</v>
      </c>
      <c r="B2122" s="9">
        <v>121.683998</v>
      </c>
      <c r="C2122">
        <v>127528000</v>
      </c>
      <c r="D2122" s="107">
        <f t="shared" si="191"/>
        <v>3.1450347316826388E-2</v>
      </c>
      <c r="H2122" s="90">
        <v>44991</v>
      </c>
      <c r="I2122" s="54">
        <v>39.229999999999997</v>
      </c>
      <c r="J2122" s="54">
        <v>3546200</v>
      </c>
      <c r="K2122" s="107">
        <f t="shared" si="195"/>
        <v>-5.6080040785111418E-3</v>
      </c>
      <c r="W2122" s="90">
        <v>44350</v>
      </c>
      <c r="X2122" s="54">
        <v>44.57</v>
      </c>
      <c r="Y2122" s="54">
        <v>213600</v>
      </c>
      <c r="Z2122" s="107">
        <f t="shared" si="192"/>
        <v>0.11195873906214948</v>
      </c>
      <c r="AE2122" s="90">
        <v>44350</v>
      </c>
      <c r="AF2122" s="54">
        <v>61.145747999999998</v>
      </c>
      <c r="AG2122" s="54">
        <v>7219200</v>
      </c>
      <c r="AH2122" s="107">
        <f t="shared" si="193"/>
        <v>1.8105069219203962E-2</v>
      </c>
      <c r="AL2122" s="10">
        <v>44713</v>
      </c>
      <c r="AM2122">
        <v>4101.2299800000001</v>
      </c>
      <c r="AN2122">
        <v>4531800000</v>
      </c>
      <c r="AO2122" s="107">
        <f t="shared" si="194"/>
        <v>1.8431018101550123E-2</v>
      </c>
    </row>
    <row r="2123" spans="1:41" x14ac:dyDescent="0.15">
      <c r="A2123" s="10">
        <v>44714</v>
      </c>
      <c r="B2123" s="9">
        <v>125.511002</v>
      </c>
      <c r="C2123">
        <v>100560000</v>
      </c>
      <c r="D2123" s="107">
        <f t="shared" si="191"/>
        <v>-2.5185075010396352E-2</v>
      </c>
      <c r="H2123" s="90">
        <v>44992</v>
      </c>
      <c r="I2123" s="54">
        <v>39.009998000000003</v>
      </c>
      <c r="J2123" s="54">
        <v>4489600</v>
      </c>
      <c r="K2123" s="107">
        <f t="shared" si="195"/>
        <v>-1.1279108499313462E-2</v>
      </c>
      <c r="W2123" s="90">
        <v>44351</v>
      </c>
      <c r="X2123" s="54">
        <v>49.560001</v>
      </c>
      <c r="Y2123" s="54">
        <v>729200</v>
      </c>
      <c r="Z2123" s="107">
        <f t="shared" si="192"/>
        <v>0</v>
      </c>
      <c r="AE2123" s="90">
        <v>44351</v>
      </c>
      <c r="AF2123" s="54">
        <v>62.252795999999996</v>
      </c>
      <c r="AG2123" s="54">
        <v>8978000</v>
      </c>
      <c r="AH2123" s="107">
        <f t="shared" si="193"/>
        <v>3.3727159821064223E-3</v>
      </c>
      <c r="AL2123" s="10">
        <v>44714</v>
      </c>
      <c r="AM2123">
        <v>4176.8198240000002</v>
      </c>
      <c r="AN2123">
        <v>4405790000</v>
      </c>
      <c r="AO2123" s="107">
        <f t="shared" si="194"/>
        <v>-1.6347313955862863E-2</v>
      </c>
    </row>
    <row r="2124" spans="1:41" x14ac:dyDescent="0.15">
      <c r="A2124" s="10">
        <v>44715</v>
      </c>
      <c r="B2124" s="9">
        <v>122.349998</v>
      </c>
      <c r="C2124">
        <v>97604000</v>
      </c>
      <c r="D2124" s="107">
        <f t="shared" si="191"/>
        <v>1.9942811932044391E-2</v>
      </c>
      <c r="H2124" s="90">
        <v>44993</v>
      </c>
      <c r="I2124" s="54">
        <v>38.57</v>
      </c>
      <c r="J2124" s="54">
        <v>3520500</v>
      </c>
      <c r="K2124" s="107">
        <f t="shared" si="195"/>
        <v>-6.0668913663469159E-2</v>
      </c>
      <c r="W2124" s="90">
        <v>44354</v>
      </c>
      <c r="X2124" s="54">
        <v>49.560001</v>
      </c>
      <c r="Y2124" s="54">
        <v>614700</v>
      </c>
      <c r="Z2124" s="107">
        <f t="shared" si="192"/>
        <v>5.649697222564809E-3</v>
      </c>
      <c r="AE2124" s="90">
        <v>44354</v>
      </c>
      <c r="AF2124" s="54">
        <v>62.462757000000003</v>
      </c>
      <c r="AG2124" s="54">
        <v>6123400</v>
      </c>
      <c r="AH2124" s="107">
        <f t="shared" si="193"/>
        <v>5.3476666103611237E-3</v>
      </c>
      <c r="AL2124" s="10">
        <v>44715</v>
      </c>
      <c r="AM2124">
        <v>4108.5400390000004</v>
      </c>
      <c r="AN2124">
        <v>3711110000</v>
      </c>
      <c r="AO2124" s="107">
        <f t="shared" si="194"/>
        <v>3.1374008474156501E-3</v>
      </c>
    </row>
    <row r="2125" spans="1:41" x14ac:dyDescent="0.15">
      <c r="A2125" s="10">
        <v>44718</v>
      </c>
      <c r="B2125" s="9">
        <v>124.790001</v>
      </c>
      <c r="C2125">
        <v>135269000</v>
      </c>
      <c r="D2125" s="107">
        <f t="shared" si="191"/>
        <v>-1.434410598329916E-2</v>
      </c>
      <c r="H2125" s="90">
        <v>44994</v>
      </c>
      <c r="I2125" s="54">
        <v>36.229999999999997</v>
      </c>
      <c r="J2125" s="54">
        <v>3533200</v>
      </c>
      <c r="K2125" s="107">
        <f t="shared" si="195"/>
        <v>-0.10405743858680638</v>
      </c>
      <c r="W2125" s="90">
        <v>44355</v>
      </c>
      <c r="X2125" s="54">
        <v>49.84</v>
      </c>
      <c r="Y2125" s="54">
        <v>252500</v>
      </c>
      <c r="Z2125" s="107">
        <f t="shared" si="192"/>
        <v>2.6083667736758187E-3</v>
      </c>
      <c r="AE2125" s="90">
        <v>44355</v>
      </c>
      <c r="AF2125" s="54">
        <v>62.796787000000002</v>
      </c>
      <c r="AG2125" s="54">
        <v>5712300</v>
      </c>
      <c r="AH2125" s="107">
        <f t="shared" si="193"/>
        <v>2.4317008448218047E-3</v>
      </c>
      <c r="AL2125" s="10">
        <v>44718</v>
      </c>
      <c r="AM2125">
        <v>4121.4301759999998</v>
      </c>
      <c r="AN2125">
        <v>4332700000</v>
      </c>
      <c r="AO2125" s="107">
        <f t="shared" si="194"/>
        <v>9.523393172729655E-3</v>
      </c>
    </row>
    <row r="2126" spans="1:41" x14ac:dyDescent="0.15">
      <c r="A2126" s="10">
        <v>44719</v>
      </c>
      <c r="B2126" s="9">
        <v>123</v>
      </c>
      <c r="C2126">
        <v>85156700</v>
      </c>
      <c r="D2126" s="107">
        <f t="shared" si="191"/>
        <v>-1.4796747967479651E-2</v>
      </c>
      <c r="H2126" s="90">
        <v>44995</v>
      </c>
      <c r="I2126" s="54">
        <v>32.459999000000003</v>
      </c>
      <c r="J2126" s="54">
        <v>9073800</v>
      </c>
      <c r="K2126" s="107">
        <f t="shared" si="195"/>
        <v>2.1565003745069866E-3</v>
      </c>
      <c r="W2126" s="90">
        <v>44356</v>
      </c>
      <c r="X2126" s="54">
        <v>49.970001000000003</v>
      </c>
      <c r="Y2126" s="54">
        <v>342400</v>
      </c>
      <c r="Z2126" s="107">
        <f t="shared" si="192"/>
        <v>-1.9211586567708938E-2</v>
      </c>
      <c r="AE2126" s="90">
        <v>44356</v>
      </c>
      <c r="AF2126" s="54">
        <v>62.949489999999997</v>
      </c>
      <c r="AG2126" s="54">
        <v>6124100</v>
      </c>
      <c r="AH2126" s="107">
        <f t="shared" si="193"/>
        <v>1.1976792822308902E-2</v>
      </c>
      <c r="AL2126" s="10">
        <v>44719</v>
      </c>
      <c r="AM2126">
        <v>4160.6801759999998</v>
      </c>
      <c r="AN2126">
        <v>4248210000</v>
      </c>
      <c r="AO2126" s="107">
        <f t="shared" si="194"/>
        <v>-1.0793945725281806E-2</v>
      </c>
    </row>
    <row r="2127" spans="1:41" x14ac:dyDescent="0.15">
      <c r="A2127" s="10">
        <v>44720</v>
      </c>
      <c r="B2127" s="9">
        <v>121.18</v>
      </c>
      <c r="C2127">
        <v>64926600</v>
      </c>
      <c r="D2127" s="107">
        <f t="shared" si="191"/>
        <v>-4.1508483248060779E-2</v>
      </c>
      <c r="H2127" s="90">
        <v>44998</v>
      </c>
      <c r="I2127" s="54">
        <v>32.529998999999997</v>
      </c>
      <c r="J2127" s="54">
        <v>6920400</v>
      </c>
      <c r="K2127" s="107">
        <f t="shared" si="195"/>
        <v>-4.641866112568882E-2</v>
      </c>
      <c r="W2127" s="90">
        <v>44357</v>
      </c>
      <c r="X2127" s="54">
        <v>49.009998000000003</v>
      </c>
      <c r="Y2127" s="54">
        <v>216500</v>
      </c>
      <c r="Z2127" s="107">
        <f t="shared" si="192"/>
        <v>2.1628280825475521E-2</v>
      </c>
      <c r="AE2127" s="90">
        <v>44357</v>
      </c>
      <c r="AF2127" s="54">
        <v>63.703423000000001</v>
      </c>
      <c r="AG2127" s="54">
        <v>5789000</v>
      </c>
      <c r="AH2127" s="107">
        <f t="shared" si="193"/>
        <v>5.6928652012939729E-3</v>
      </c>
      <c r="AL2127" s="10">
        <v>44720</v>
      </c>
      <c r="AM2127">
        <v>4115.7700199999999</v>
      </c>
      <c r="AN2127">
        <v>4159470000</v>
      </c>
      <c r="AO2127" s="107">
        <f t="shared" si="194"/>
        <v>-2.3798694174850921E-2</v>
      </c>
    </row>
    <row r="2128" spans="1:41" x14ac:dyDescent="0.15">
      <c r="A2128" s="10">
        <v>44721</v>
      </c>
      <c r="B2128" s="9">
        <v>116.150002</v>
      </c>
      <c r="C2128">
        <v>67029800</v>
      </c>
      <c r="D2128" s="107">
        <f t="shared" si="191"/>
        <v>-5.5962116987307464E-2</v>
      </c>
      <c r="H2128" s="90">
        <v>44999</v>
      </c>
      <c r="I2128" s="54">
        <v>31.02</v>
      </c>
      <c r="J2128" s="54">
        <v>7407700</v>
      </c>
      <c r="K2128" s="107">
        <f t="shared" si="195"/>
        <v>4.0941360412636962E-2</v>
      </c>
      <c r="W2128" s="90">
        <v>44358</v>
      </c>
      <c r="X2128" s="54">
        <v>50.07</v>
      </c>
      <c r="Y2128" s="54">
        <v>230100</v>
      </c>
      <c r="Z2128" s="107">
        <f t="shared" si="192"/>
        <v>-3.495106850409424E-2</v>
      </c>
      <c r="AE2128" s="90">
        <v>44358</v>
      </c>
      <c r="AF2128" s="54">
        <v>64.066078000000005</v>
      </c>
      <c r="AG2128" s="54">
        <v>5849500</v>
      </c>
      <c r="AH2128" s="107">
        <f t="shared" si="193"/>
        <v>-1.8471538089158579E-2</v>
      </c>
      <c r="AL2128" s="10">
        <v>44721</v>
      </c>
      <c r="AM2128">
        <v>4017.820068</v>
      </c>
      <c r="AN2128">
        <v>4134170000</v>
      </c>
      <c r="AO2128" s="107">
        <f t="shared" si="194"/>
        <v>-2.9110303353684142E-2</v>
      </c>
    </row>
    <row r="2129" spans="1:41" x14ac:dyDescent="0.15">
      <c r="A2129" s="10">
        <v>44722</v>
      </c>
      <c r="B2129" s="9">
        <v>109.650002</v>
      </c>
      <c r="C2129">
        <v>87266000</v>
      </c>
      <c r="D2129" s="107">
        <f t="shared" si="191"/>
        <v>-5.4537199187647878E-2</v>
      </c>
      <c r="H2129" s="90">
        <v>45000</v>
      </c>
      <c r="I2129" s="54">
        <v>32.290000999999997</v>
      </c>
      <c r="J2129" s="54">
        <v>7093600</v>
      </c>
      <c r="K2129" s="107">
        <f t="shared" si="195"/>
        <v>6.8131617586510984E-3</v>
      </c>
      <c r="W2129" s="90">
        <v>44361</v>
      </c>
      <c r="X2129" s="54">
        <v>48.32</v>
      </c>
      <c r="Y2129" s="54">
        <v>325000</v>
      </c>
      <c r="Z2129" s="107">
        <f t="shared" si="192"/>
        <v>-9.726862582781437E-3</v>
      </c>
      <c r="AE2129" s="90">
        <v>44361</v>
      </c>
      <c r="AF2129" s="54">
        <v>62.882679000000003</v>
      </c>
      <c r="AG2129" s="54">
        <v>6944300</v>
      </c>
      <c r="AH2129" s="107">
        <f t="shared" si="193"/>
        <v>1.062470636786772E-3</v>
      </c>
      <c r="AL2129" s="10">
        <v>44722</v>
      </c>
      <c r="AM2129">
        <v>3900.860107</v>
      </c>
      <c r="AN2129">
        <v>4889640000</v>
      </c>
      <c r="AO2129" s="107">
        <f t="shared" si="194"/>
        <v>-3.8768430513214436E-2</v>
      </c>
    </row>
    <row r="2130" spans="1:41" x14ac:dyDescent="0.15">
      <c r="A2130" s="10">
        <v>44725</v>
      </c>
      <c r="B2130" s="9">
        <v>103.66999800000001</v>
      </c>
      <c r="C2130">
        <v>99277700</v>
      </c>
      <c r="D2130" s="107">
        <f t="shared" si="191"/>
        <v>-1.3118549495872656E-2</v>
      </c>
      <c r="H2130" s="90">
        <v>45001</v>
      </c>
      <c r="I2130" s="54">
        <v>32.509998000000003</v>
      </c>
      <c r="J2130" s="54">
        <v>6476700</v>
      </c>
      <c r="K2130" s="107">
        <f t="shared" si="195"/>
        <v>-2.4300186053533457E-2</v>
      </c>
      <c r="W2130" s="90">
        <v>44362</v>
      </c>
      <c r="X2130" s="54">
        <v>47.849997999999999</v>
      </c>
      <c r="Y2130" s="54">
        <v>403200</v>
      </c>
      <c r="Z2130" s="107">
        <f t="shared" si="192"/>
        <v>2.5914358449921071E-2</v>
      </c>
      <c r="AE2130" s="90">
        <v>44362</v>
      </c>
      <c r="AF2130" s="54">
        <v>62.949489999999997</v>
      </c>
      <c r="AG2130" s="54">
        <v>5011400</v>
      </c>
      <c r="AH2130" s="107">
        <f t="shared" si="193"/>
        <v>1.9706911048842368E-3</v>
      </c>
      <c r="AL2130" s="10">
        <v>44725</v>
      </c>
      <c r="AM2130">
        <v>3749.6298830000001</v>
      </c>
      <c r="AN2130">
        <v>5636890000</v>
      </c>
      <c r="AO2130" s="107">
        <f t="shared" si="194"/>
        <v>-3.7736799208243355E-3</v>
      </c>
    </row>
    <row r="2131" spans="1:41" x14ac:dyDescent="0.15">
      <c r="A2131" s="10">
        <v>44726</v>
      </c>
      <c r="B2131" s="9">
        <v>102.30999799999999</v>
      </c>
      <c r="C2131">
        <v>69728800</v>
      </c>
      <c r="D2131" s="107">
        <f t="shared" si="191"/>
        <v>5.2389796743032013E-2</v>
      </c>
      <c r="H2131" s="90">
        <v>45002</v>
      </c>
      <c r="I2131" s="54">
        <v>31.719999000000001</v>
      </c>
      <c r="J2131" s="54">
        <v>5138800</v>
      </c>
      <c r="K2131" s="107">
        <f t="shared" si="195"/>
        <v>-1.1349243737365899E-2</v>
      </c>
      <c r="W2131" s="90">
        <v>44363</v>
      </c>
      <c r="X2131" s="54">
        <v>49.09</v>
      </c>
      <c r="Y2131" s="54">
        <v>538900</v>
      </c>
      <c r="Z2131" s="107">
        <f t="shared" si="192"/>
        <v>-3.2593155428804366E-2</v>
      </c>
      <c r="AE2131" s="90">
        <v>44363</v>
      </c>
      <c r="AF2131" s="54">
        <v>63.073543999999998</v>
      </c>
      <c r="AG2131" s="54">
        <v>5626000</v>
      </c>
      <c r="AH2131" s="107">
        <f t="shared" si="193"/>
        <v>-1.1499337979169244E-2</v>
      </c>
      <c r="AL2131" s="10">
        <v>44726</v>
      </c>
      <c r="AM2131">
        <v>3735.4799800000001</v>
      </c>
      <c r="AN2131">
        <v>5153890000</v>
      </c>
      <c r="AO2131" s="107">
        <f t="shared" si="194"/>
        <v>1.4592504923557348E-2</v>
      </c>
    </row>
    <row r="2132" spans="1:41" x14ac:dyDescent="0.15">
      <c r="A2132" s="10">
        <v>44727</v>
      </c>
      <c r="B2132" s="9">
        <v>107.66999800000001</v>
      </c>
      <c r="C2132">
        <v>85011100</v>
      </c>
      <c r="D2132" s="107">
        <f t="shared" si="191"/>
        <v>-3.7243373961983406E-2</v>
      </c>
      <c r="H2132" s="90">
        <v>45005</v>
      </c>
      <c r="I2132" s="54">
        <v>31.360001</v>
      </c>
      <c r="J2132" s="54">
        <v>3974600</v>
      </c>
      <c r="K2132" s="107">
        <f t="shared" si="195"/>
        <v>6.6326464721732536E-2</v>
      </c>
      <c r="W2132" s="90">
        <v>44364</v>
      </c>
      <c r="X2132" s="54">
        <v>47.490001999999997</v>
      </c>
      <c r="Y2132" s="54">
        <v>473600</v>
      </c>
      <c r="Z2132" s="107">
        <f t="shared" si="192"/>
        <v>-5.3906125335602129E-2</v>
      </c>
      <c r="AE2132" s="90">
        <v>44364</v>
      </c>
      <c r="AF2132" s="54">
        <v>62.348239999999997</v>
      </c>
      <c r="AG2132" s="54">
        <v>6398300</v>
      </c>
      <c r="AH2132" s="107">
        <f t="shared" si="193"/>
        <v>-3.168546537961614E-2</v>
      </c>
      <c r="AL2132" s="10">
        <v>44727</v>
      </c>
      <c r="AM2132">
        <v>3789.98999</v>
      </c>
      <c r="AN2132">
        <v>5530480000</v>
      </c>
      <c r="AO2132" s="107">
        <f t="shared" si="194"/>
        <v>-3.2511951304652453E-2</v>
      </c>
    </row>
    <row r="2133" spans="1:41" x14ac:dyDescent="0.15">
      <c r="A2133" s="10">
        <v>44728</v>
      </c>
      <c r="B2133" s="9">
        <v>103.660004</v>
      </c>
      <c r="C2133">
        <v>82186300</v>
      </c>
      <c r="D2133" s="107">
        <f t="shared" si="191"/>
        <v>2.4696092043368978E-2</v>
      </c>
      <c r="H2133" s="90">
        <v>45006</v>
      </c>
      <c r="I2133" s="54">
        <v>33.439999</v>
      </c>
      <c r="J2133" s="54">
        <v>4929500</v>
      </c>
      <c r="K2133" s="107">
        <f t="shared" si="195"/>
        <v>-2.5717614405431077E-2</v>
      </c>
      <c r="W2133" s="90">
        <v>44365</v>
      </c>
      <c r="X2133" s="54">
        <v>44.93</v>
      </c>
      <c r="Y2133" s="54">
        <v>863000</v>
      </c>
      <c r="Z2133" s="107">
        <f t="shared" si="192"/>
        <v>2.0698887157800883E-2</v>
      </c>
      <c r="AE2133" s="90">
        <v>44365</v>
      </c>
      <c r="AF2133" s="54">
        <v>60.372706999999998</v>
      </c>
      <c r="AG2133" s="54">
        <v>11438700</v>
      </c>
      <c r="AH2133" s="107">
        <f t="shared" si="193"/>
        <v>1.8020841768781271E-2</v>
      </c>
      <c r="AL2133" s="10">
        <v>44728</v>
      </c>
      <c r="AM2133">
        <v>3666.7700199999999</v>
      </c>
      <c r="AN2133">
        <v>5644930000</v>
      </c>
      <c r="AO2133" s="107">
        <f t="shared" si="194"/>
        <v>2.2008655999647964E-3</v>
      </c>
    </row>
    <row r="2134" spans="1:41" x14ac:dyDescent="0.15">
      <c r="A2134" s="10">
        <v>44729</v>
      </c>
      <c r="B2134" s="9">
        <v>106.220001</v>
      </c>
      <c r="C2134">
        <v>99772100</v>
      </c>
      <c r="D2134" s="107">
        <f t="shared" si="191"/>
        <v>2.315947069140023E-2</v>
      </c>
      <c r="H2134" s="90">
        <v>45007</v>
      </c>
      <c r="I2134" s="54">
        <v>32.580002</v>
      </c>
      <c r="J2134" s="54">
        <v>5115800</v>
      </c>
      <c r="K2134" s="107">
        <f t="shared" si="195"/>
        <v>4.9723723159992517E-2</v>
      </c>
      <c r="W2134" s="90">
        <v>44368</v>
      </c>
      <c r="X2134" s="54">
        <v>45.860000999999997</v>
      </c>
      <c r="Y2134" s="54">
        <v>394800</v>
      </c>
      <c r="Z2134" s="107">
        <f t="shared" si="192"/>
        <v>2.3331857319410121E-2</v>
      </c>
      <c r="AE2134" s="90">
        <v>44368</v>
      </c>
      <c r="AF2134" s="54">
        <v>61.460673999999997</v>
      </c>
      <c r="AG2134" s="54">
        <v>6483600</v>
      </c>
      <c r="AH2134" s="107">
        <f t="shared" si="193"/>
        <v>7.6087678439713535E-3</v>
      </c>
      <c r="AL2134" s="10">
        <v>44729</v>
      </c>
      <c r="AM2134">
        <v>3674.8400879999999</v>
      </c>
      <c r="AN2134">
        <v>8520740000</v>
      </c>
      <c r="AO2134" s="107">
        <f t="shared" si="194"/>
        <v>2.4477242232587848E-2</v>
      </c>
    </row>
    <row r="2135" spans="1:41" x14ac:dyDescent="0.15">
      <c r="A2135" s="10">
        <v>44733</v>
      </c>
      <c r="B2135" s="9">
        <v>108.68</v>
      </c>
      <c r="C2135">
        <v>70901200</v>
      </c>
      <c r="D2135" s="107">
        <f t="shared" si="191"/>
        <v>2.4843301435406584E-3</v>
      </c>
      <c r="H2135" s="90">
        <v>45008</v>
      </c>
      <c r="I2135" s="54">
        <v>34.200001</v>
      </c>
      <c r="J2135" s="54">
        <v>5054600</v>
      </c>
      <c r="K2135" s="107">
        <f t="shared" si="195"/>
        <v>1.1696198488413412E-3</v>
      </c>
      <c r="W2135" s="90">
        <v>44369</v>
      </c>
      <c r="X2135" s="54">
        <v>46.93</v>
      </c>
      <c r="Y2135" s="54">
        <v>378800</v>
      </c>
      <c r="Z2135" s="107">
        <f t="shared" si="192"/>
        <v>-2.770104410824592E-3</v>
      </c>
      <c r="AE2135" s="90">
        <v>44369</v>
      </c>
      <c r="AF2135" s="54">
        <v>61.928314</v>
      </c>
      <c r="AG2135" s="54">
        <v>5311100</v>
      </c>
      <c r="AH2135" s="107">
        <f t="shared" si="193"/>
        <v>6.3184830124713987E-3</v>
      </c>
      <c r="AL2135" s="10">
        <v>44733</v>
      </c>
      <c r="AM2135">
        <v>3764.790039</v>
      </c>
      <c r="AN2135">
        <v>5292260000</v>
      </c>
      <c r="AO2135" s="107">
        <f t="shared" si="194"/>
        <v>-1.3015721857629892E-3</v>
      </c>
    </row>
    <row r="2136" spans="1:41" x14ac:dyDescent="0.15">
      <c r="A2136" s="10">
        <v>44734</v>
      </c>
      <c r="B2136" s="9">
        <v>108.949997</v>
      </c>
      <c r="C2136">
        <v>60040100</v>
      </c>
      <c r="D2136" s="107">
        <f t="shared" si="191"/>
        <v>3.203308945478911E-2</v>
      </c>
      <c r="H2136" s="90">
        <v>45009</v>
      </c>
      <c r="I2136" s="54">
        <v>34.240001999999997</v>
      </c>
      <c r="J2136" s="54">
        <v>3165800</v>
      </c>
      <c r="K2136" s="107">
        <f t="shared" si="195"/>
        <v>-2.5993105958346585E-2</v>
      </c>
      <c r="W2136" s="90">
        <v>44370</v>
      </c>
      <c r="X2136" s="54">
        <v>46.799999</v>
      </c>
      <c r="Y2136" s="54">
        <v>302900</v>
      </c>
      <c r="Z2136" s="107">
        <f t="shared" si="192"/>
        <v>1.9658162813208646E-2</v>
      </c>
      <c r="AE2136" s="90">
        <v>44370</v>
      </c>
      <c r="AF2136" s="54">
        <v>62.319606999999998</v>
      </c>
      <c r="AG2136" s="54">
        <v>4462000</v>
      </c>
      <c r="AH2136" s="107">
        <f t="shared" si="193"/>
        <v>1.9448774765219667E-2</v>
      </c>
      <c r="AL2136" s="10">
        <v>44734</v>
      </c>
      <c r="AM2136">
        <v>3759.889893</v>
      </c>
      <c r="AN2136">
        <v>5058990000</v>
      </c>
      <c r="AO2136" s="107">
        <f t="shared" si="194"/>
        <v>9.5322171712330928E-3</v>
      </c>
    </row>
    <row r="2137" spans="1:41" x14ac:dyDescent="0.15">
      <c r="A2137" s="10">
        <v>44735</v>
      </c>
      <c r="B2137" s="9">
        <v>112.44000200000001</v>
      </c>
      <c r="C2137">
        <v>64345300</v>
      </c>
      <c r="D2137" s="107">
        <f t="shared" si="191"/>
        <v>3.5752373963849449E-2</v>
      </c>
      <c r="H2137" s="90">
        <v>45012</v>
      </c>
      <c r="I2137" s="54">
        <v>33.349997999999999</v>
      </c>
      <c r="J2137" s="54">
        <v>4859200</v>
      </c>
      <c r="K2137" s="107">
        <f t="shared" si="195"/>
        <v>-8.0958325694652222E-3</v>
      </c>
      <c r="W2137" s="90">
        <v>44371</v>
      </c>
      <c r="X2137" s="54">
        <v>47.720001000000003</v>
      </c>
      <c r="Y2137" s="54">
        <v>285600</v>
      </c>
      <c r="Z2137" s="107">
        <f t="shared" si="192"/>
        <v>1.5507082659113935E-2</v>
      </c>
      <c r="AE2137" s="90">
        <v>44371</v>
      </c>
      <c r="AF2137" s="54">
        <v>63.531647</v>
      </c>
      <c r="AG2137" s="54">
        <v>5522300</v>
      </c>
      <c r="AH2137" s="107">
        <f t="shared" si="193"/>
        <v>1.9978924834106682E-2</v>
      </c>
      <c r="AL2137" s="10">
        <v>44735</v>
      </c>
      <c r="AM2137">
        <v>3795.7299800000001</v>
      </c>
      <c r="AN2137">
        <v>5098640000</v>
      </c>
      <c r="AO2137" s="107">
        <f t="shared" si="194"/>
        <v>3.0563293651357126E-2</v>
      </c>
    </row>
    <row r="2138" spans="1:41" x14ac:dyDescent="0.15">
      <c r="A2138" s="10">
        <v>44736</v>
      </c>
      <c r="B2138" s="9">
        <v>116.459999</v>
      </c>
      <c r="C2138">
        <v>69867600</v>
      </c>
      <c r="D2138" s="107">
        <f t="shared" si="191"/>
        <v>-2.7820694039332738E-2</v>
      </c>
      <c r="H2138" s="90">
        <v>45013</v>
      </c>
      <c r="I2138" s="54">
        <v>33.080002</v>
      </c>
      <c r="J2138" s="54">
        <v>4270400</v>
      </c>
      <c r="K2138" s="107">
        <f t="shared" si="195"/>
        <v>9.0688930429931869E-3</v>
      </c>
      <c r="W2138" s="90">
        <v>44372</v>
      </c>
      <c r="X2138" s="54">
        <v>48.459999000000003</v>
      </c>
      <c r="Y2138" s="54">
        <v>1181600</v>
      </c>
      <c r="Z2138" s="107">
        <f t="shared" si="192"/>
        <v>2.0222864635222049E-2</v>
      </c>
      <c r="AE2138" s="90">
        <v>44372</v>
      </c>
      <c r="AF2138" s="54">
        <v>64.800940999999995</v>
      </c>
      <c r="AG2138" s="54">
        <v>8999200</v>
      </c>
      <c r="AH2138" s="107">
        <f t="shared" si="193"/>
        <v>1.3549402006369116E-2</v>
      </c>
      <c r="AL2138" s="10">
        <v>44736</v>
      </c>
      <c r="AM2138">
        <v>3911.73999</v>
      </c>
      <c r="AN2138">
        <v>8120260000</v>
      </c>
      <c r="AO2138" s="107">
        <f t="shared" si="194"/>
        <v>-2.9730715818869768E-3</v>
      </c>
    </row>
    <row r="2139" spans="1:41" x14ac:dyDescent="0.15">
      <c r="A2139" s="10">
        <v>44739</v>
      </c>
      <c r="B2139" s="9">
        <v>113.220001</v>
      </c>
      <c r="C2139">
        <v>62133200</v>
      </c>
      <c r="D2139" s="107">
        <f t="shared" si="191"/>
        <v>-5.1404336235609027E-2</v>
      </c>
      <c r="H2139" s="90">
        <v>45014</v>
      </c>
      <c r="I2139" s="54">
        <v>33.380001</v>
      </c>
      <c r="J2139" s="54">
        <v>4918200</v>
      </c>
      <c r="K2139" s="107">
        <f t="shared" si="195"/>
        <v>-2.6962281996336768E-2</v>
      </c>
      <c r="W2139" s="90">
        <v>44375</v>
      </c>
      <c r="X2139" s="54">
        <v>49.439999</v>
      </c>
      <c r="Y2139" s="54">
        <v>342600</v>
      </c>
      <c r="Z2139" s="107">
        <f t="shared" si="192"/>
        <v>-1.0922269638395377E-2</v>
      </c>
      <c r="AE2139" s="90">
        <v>44375</v>
      </c>
      <c r="AF2139" s="54">
        <v>65.678955000000002</v>
      </c>
      <c r="AG2139" s="54">
        <v>5413400</v>
      </c>
      <c r="AH2139" s="107">
        <f t="shared" si="193"/>
        <v>2.4266113856409532E-2</v>
      </c>
      <c r="AL2139" s="10">
        <v>44739</v>
      </c>
      <c r="AM2139">
        <v>3900.110107</v>
      </c>
      <c r="AN2139">
        <v>4325310000</v>
      </c>
      <c r="AO2139" s="107">
        <f t="shared" si="194"/>
        <v>-2.0143035925831665E-2</v>
      </c>
    </row>
    <row r="2140" spans="1:41" x14ac:dyDescent="0.15">
      <c r="A2140" s="10">
        <v>44740</v>
      </c>
      <c r="B2140" s="9">
        <v>107.400002</v>
      </c>
      <c r="C2140">
        <v>74942900</v>
      </c>
      <c r="D2140" s="107">
        <f t="shared" si="191"/>
        <v>1.4152662678721395E-2</v>
      </c>
      <c r="H2140" s="90">
        <v>45015</v>
      </c>
      <c r="I2140" s="54">
        <v>32.479999999999997</v>
      </c>
      <c r="J2140" s="54">
        <v>8074500</v>
      </c>
      <c r="K2140" s="107">
        <f t="shared" si="195"/>
        <v>5.7266009852216859E-2</v>
      </c>
      <c r="W2140" s="90">
        <v>44376</v>
      </c>
      <c r="X2140" s="54">
        <v>48.900002000000001</v>
      </c>
      <c r="Y2140" s="54">
        <v>226600</v>
      </c>
      <c r="Z2140" s="107">
        <f t="shared" si="192"/>
        <v>-1.8200490053149609E-2</v>
      </c>
      <c r="AE2140" s="90">
        <v>44376</v>
      </c>
      <c r="AF2140" s="54">
        <v>67.272728000000001</v>
      </c>
      <c r="AG2140" s="54">
        <v>6513000</v>
      </c>
      <c r="AH2140" s="107">
        <f t="shared" si="193"/>
        <v>-3.9724121192171724E-3</v>
      </c>
      <c r="AL2140" s="10">
        <v>44740</v>
      </c>
      <c r="AM2140">
        <v>3821.5500489999999</v>
      </c>
      <c r="AN2140">
        <v>4270120000</v>
      </c>
      <c r="AO2140" s="107">
        <f t="shared" si="194"/>
        <v>-7.1174548681152139E-4</v>
      </c>
    </row>
    <row r="2141" spans="1:41" x14ac:dyDescent="0.15">
      <c r="A2141" s="10">
        <v>44741</v>
      </c>
      <c r="B2141" s="9">
        <v>108.91999800000001</v>
      </c>
      <c r="C2141">
        <v>66375300</v>
      </c>
      <c r="D2141" s="107">
        <f t="shared" si="191"/>
        <v>-2.4880637621752522E-2</v>
      </c>
      <c r="H2141" s="90">
        <v>45016</v>
      </c>
      <c r="I2141" s="54">
        <v>34.340000000000003</v>
      </c>
      <c r="J2141" s="54">
        <v>4657500</v>
      </c>
      <c r="K2141" s="107">
        <f t="shared" si="195"/>
        <v>4.3971986022131482E-2</v>
      </c>
      <c r="W2141" s="90">
        <v>44377</v>
      </c>
      <c r="X2141" s="54">
        <v>48.009998000000003</v>
      </c>
      <c r="Y2141" s="54">
        <v>350900</v>
      </c>
      <c r="Z2141" s="107">
        <f t="shared" si="192"/>
        <v>2.8952386125906449E-2</v>
      </c>
      <c r="AE2141" s="90">
        <v>44377</v>
      </c>
      <c r="AF2141" s="54">
        <v>67.005493000000001</v>
      </c>
      <c r="AG2141" s="54">
        <v>7299800</v>
      </c>
      <c r="AH2141" s="107">
        <f t="shared" si="193"/>
        <v>-5.839536170564541E-3</v>
      </c>
      <c r="AL2141" s="10">
        <v>44741</v>
      </c>
      <c r="AM2141">
        <v>3818.830078</v>
      </c>
      <c r="AN2141">
        <v>4211240000</v>
      </c>
      <c r="AO2141" s="107">
        <f t="shared" si="194"/>
        <v>-8.7592781864540559E-3</v>
      </c>
    </row>
    <row r="2142" spans="1:41" x14ac:dyDescent="0.15">
      <c r="A2142" s="10">
        <v>44742</v>
      </c>
      <c r="B2142" s="9">
        <v>106.209999</v>
      </c>
      <c r="C2142">
        <v>97679400</v>
      </c>
      <c r="D2142" s="107">
        <f t="shared" si="191"/>
        <v>3.1541277012910873E-2</v>
      </c>
      <c r="H2142" s="90">
        <v>45019</v>
      </c>
      <c r="I2142" s="54">
        <v>35.849997999999999</v>
      </c>
      <c r="J2142" s="54">
        <v>4432000</v>
      </c>
      <c r="K2142" s="107">
        <f t="shared" si="195"/>
        <v>-2.788842554467541E-4</v>
      </c>
      <c r="W2142" s="90">
        <v>44378</v>
      </c>
      <c r="X2142" s="54">
        <v>49.400002000000001</v>
      </c>
      <c r="Y2142" s="54">
        <v>222900</v>
      </c>
      <c r="Z2142" s="107">
        <f t="shared" si="192"/>
        <v>-2.1862387778850745E-2</v>
      </c>
      <c r="AE2142" s="90">
        <v>44378</v>
      </c>
      <c r="AF2142" s="54">
        <v>66.614211999999995</v>
      </c>
      <c r="AG2142" s="54">
        <v>8519800</v>
      </c>
      <c r="AH2142" s="107">
        <f t="shared" si="193"/>
        <v>4.0115613767224279E-3</v>
      </c>
      <c r="AL2142" s="10">
        <v>44742</v>
      </c>
      <c r="AM2142">
        <v>3785.3798830000001</v>
      </c>
      <c r="AN2142">
        <v>4840070000</v>
      </c>
      <c r="AO2142" s="107">
        <f t="shared" si="194"/>
        <v>1.0553813945969992E-2</v>
      </c>
    </row>
    <row r="2143" spans="1:41" x14ac:dyDescent="0.15">
      <c r="A2143" s="10">
        <v>44743</v>
      </c>
      <c r="B2143" s="9">
        <v>109.55999799999999</v>
      </c>
      <c r="C2143">
        <v>73021200</v>
      </c>
      <c r="D2143" s="107">
        <f t="shared" si="191"/>
        <v>3.596204884925247E-2</v>
      </c>
      <c r="H2143" s="90">
        <v>45020</v>
      </c>
      <c r="I2143" s="54">
        <v>35.840000000000003</v>
      </c>
      <c r="J2143" s="54">
        <v>3671000</v>
      </c>
      <c r="K2143" s="107">
        <f t="shared" si="195"/>
        <v>-3.9062527901785771E-2</v>
      </c>
      <c r="W2143" s="90">
        <v>44379</v>
      </c>
      <c r="X2143" s="54">
        <v>48.32</v>
      </c>
      <c r="Y2143" s="54">
        <v>257500</v>
      </c>
      <c r="Z2143" s="107">
        <f t="shared" si="192"/>
        <v>-4.3874151490066238E-2</v>
      </c>
      <c r="AE2143" s="90">
        <v>44379</v>
      </c>
      <c r="AF2143" s="54">
        <v>66.881439</v>
      </c>
      <c r="AG2143" s="54">
        <v>4908800</v>
      </c>
      <c r="AH2143" s="107">
        <f t="shared" si="193"/>
        <v>-1.512567634796258E-2</v>
      </c>
      <c r="AL2143" s="10">
        <v>44743</v>
      </c>
      <c r="AM2143">
        <v>3825.330078</v>
      </c>
      <c r="AN2143">
        <v>4046950000</v>
      </c>
      <c r="AO2143" s="107">
        <f t="shared" si="194"/>
        <v>1.5841286572499946E-3</v>
      </c>
    </row>
    <row r="2144" spans="1:41" x14ac:dyDescent="0.15">
      <c r="A2144" s="10">
        <v>44747</v>
      </c>
      <c r="B2144" s="9">
        <v>113.5</v>
      </c>
      <c r="C2144">
        <v>76583700</v>
      </c>
      <c r="D2144" s="107">
        <f t="shared" si="191"/>
        <v>7.3127929515417467E-3</v>
      </c>
      <c r="H2144" s="90">
        <v>45021</v>
      </c>
      <c r="I2144" s="54">
        <v>34.439999</v>
      </c>
      <c r="J2144" s="54">
        <v>2965500</v>
      </c>
      <c r="K2144" s="107">
        <f t="shared" si="195"/>
        <v>-2.2357753262420288E-2</v>
      </c>
      <c r="W2144" s="90">
        <v>44383</v>
      </c>
      <c r="X2144" s="54">
        <v>46.200001</v>
      </c>
      <c r="Y2144" s="54">
        <v>383600</v>
      </c>
      <c r="Z2144" s="107">
        <f t="shared" si="192"/>
        <v>-2.2077943245066178E-2</v>
      </c>
      <c r="AE2144" s="90">
        <v>44383</v>
      </c>
      <c r="AF2144" s="54">
        <v>65.869811999999996</v>
      </c>
      <c r="AG2144" s="54">
        <v>6112100</v>
      </c>
      <c r="AH2144" s="107">
        <f t="shared" si="193"/>
        <v>1.521319052800707E-2</v>
      </c>
      <c r="AL2144" s="10">
        <v>44747</v>
      </c>
      <c r="AM2144">
        <v>3831.389893</v>
      </c>
      <c r="AN2144">
        <v>5076590000</v>
      </c>
      <c r="AO2144" s="107">
        <f t="shared" si="194"/>
        <v>3.5731641473011333E-3</v>
      </c>
    </row>
    <row r="2145" spans="1:41" x14ac:dyDescent="0.15">
      <c r="A2145" s="10">
        <v>44748</v>
      </c>
      <c r="B2145" s="9">
        <v>114.33000199999999</v>
      </c>
      <c r="C2145">
        <v>66958900</v>
      </c>
      <c r="D2145" s="107">
        <f t="shared" si="191"/>
        <v>1.7493221070703724E-2</v>
      </c>
      <c r="H2145" s="90">
        <v>45022</v>
      </c>
      <c r="I2145" s="54">
        <v>33.669998</v>
      </c>
      <c r="J2145" s="54">
        <v>3530400</v>
      </c>
      <c r="K2145" s="107">
        <f t="shared" si="195"/>
        <v>5.1381173233215005E-2</v>
      </c>
      <c r="W2145" s="90">
        <v>44384</v>
      </c>
      <c r="X2145" s="54">
        <v>45.18</v>
      </c>
      <c r="Y2145" s="54">
        <v>373800</v>
      </c>
      <c r="Z2145" s="107">
        <f t="shared" si="192"/>
        <v>0</v>
      </c>
      <c r="AE2145" s="90">
        <v>44384</v>
      </c>
      <c r="AF2145" s="54">
        <v>66.871902000000006</v>
      </c>
      <c r="AG2145" s="54">
        <v>6019500</v>
      </c>
      <c r="AH2145" s="107">
        <f t="shared" si="193"/>
        <v>-2.0265521982611001E-2</v>
      </c>
      <c r="AL2145" s="10">
        <v>44748</v>
      </c>
      <c r="AM2145">
        <v>3845.080078</v>
      </c>
      <c r="AN2145">
        <v>4417720000</v>
      </c>
      <c r="AO2145" s="107">
        <f t="shared" si="194"/>
        <v>1.4964587949473751E-2</v>
      </c>
    </row>
    <row r="2146" spans="1:41" x14ac:dyDescent="0.15">
      <c r="A2146" s="10">
        <v>44749</v>
      </c>
      <c r="B2146" s="9">
        <v>116.33000199999999</v>
      </c>
      <c r="C2146">
        <v>57872300</v>
      </c>
      <c r="D2146" s="107">
        <f t="shared" si="191"/>
        <v>-6.7910340102975697E-3</v>
      </c>
      <c r="H2146" s="90">
        <v>45026</v>
      </c>
      <c r="I2146" s="54">
        <v>35.400002000000001</v>
      </c>
      <c r="J2146" s="54">
        <v>4417600</v>
      </c>
      <c r="K2146" s="107">
        <f t="shared" si="195"/>
        <v>8.7569769063855496E-3</v>
      </c>
      <c r="W2146" s="90">
        <v>44385</v>
      </c>
      <c r="X2146" s="54">
        <v>45.18</v>
      </c>
      <c r="Y2146" s="54">
        <v>333000</v>
      </c>
      <c r="Z2146" s="107">
        <f t="shared" si="192"/>
        <v>4.980079681274896E-2</v>
      </c>
      <c r="AE2146" s="90">
        <v>44385</v>
      </c>
      <c r="AF2146" s="54">
        <v>65.516707999999994</v>
      </c>
      <c r="AG2146" s="54">
        <v>5581800</v>
      </c>
      <c r="AH2146" s="107">
        <f t="shared" si="193"/>
        <v>1.1798791844059187E-2</v>
      </c>
      <c r="AL2146" s="10">
        <v>44749</v>
      </c>
      <c r="AM2146">
        <v>3902.6201169999999</v>
      </c>
      <c r="AN2146">
        <v>4057770000</v>
      </c>
      <c r="AO2146" s="107">
        <f t="shared" si="194"/>
        <v>-8.3027143376968038E-4</v>
      </c>
    </row>
    <row r="2147" spans="1:41" x14ac:dyDescent="0.15">
      <c r="A2147" s="10">
        <v>44750</v>
      </c>
      <c r="B2147" s="9">
        <v>115.540001</v>
      </c>
      <c r="C2147">
        <v>45719700</v>
      </c>
      <c r="D2147" s="107">
        <f t="shared" si="191"/>
        <v>-3.2802501014345675E-2</v>
      </c>
      <c r="H2147" s="90">
        <v>45027</v>
      </c>
      <c r="I2147" s="54">
        <v>35.709999000000003</v>
      </c>
      <c r="J2147" s="54">
        <v>3571100</v>
      </c>
      <c r="K2147" s="107">
        <f t="shared" si="195"/>
        <v>-4.620548995254814E-2</v>
      </c>
      <c r="W2147" s="90">
        <v>44386</v>
      </c>
      <c r="X2147" s="54">
        <v>47.43</v>
      </c>
      <c r="Y2147" s="54">
        <v>210300</v>
      </c>
      <c r="Z2147" s="107">
        <f t="shared" si="192"/>
        <v>6.5359898798227345E-3</v>
      </c>
      <c r="AE2147" s="90">
        <v>44386</v>
      </c>
      <c r="AF2147" s="54">
        <v>66.289726000000002</v>
      </c>
      <c r="AG2147" s="54">
        <v>5263600</v>
      </c>
      <c r="AH2147" s="107">
        <f t="shared" si="193"/>
        <v>-7.0543058210861265E-3</v>
      </c>
      <c r="AL2147" s="10">
        <v>44750</v>
      </c>
      <c r="AM2147">
        <v>3899.3798830000001</v>
      </c>
      <c r="AN2147">
        <v>3521620000</v>
      </c>
      <c r="AO2147" s="107">
        <f t="shared" si="194"/>
        <v>-1.1527461378145532E-2</v>
      </c>
    </row>
    <row r="2148" spans="1:41" x14ac:dyDescent="0.15">
      <c r="A2148" s="10">
        <v>44753</v>
      </c>
      <c r="B2148" s="9">
        <v>111.75</v>
      </c>
      <c r="C2148">
        <v>53487600</v>
      </c>
      <c r="D2148" s="107">
        <f t="shared" si="191"/>
        <v>-2.2639812080536892E-2</v>
      </c>
      <c r="H2148" s="90">
        <v>45028</v>
      </c>
      <c r="I2148" s="54">
        <v>34.060001</v>
      </c>
      <c r="J2148" s="54">
        <v>3504600</v>
      </c>
      <c r="K2148" s="107">
        <f t="shared" si="195"/>
        <v>3.1121490571888177E-2</v>
      </c>
      <c r="W2148" s="90">
        <v>44389</v>
      </c>
      <c r="X2148" s="54">
        <v>47.740001999999997</v>
      </c>
      <c r="Y2148" s="54">
        <v>201200</v>
      </c>
      <c r="Z2148" s="107">
        <f t="shared" si="192"/>
        <v>-2.0318432328511271E-2</v>
      </c>
      <c r="AE2148" s="90">
        <v>44389</v>
      </c>
      <c r="AF2148" s="54">
        <v>65.822097999999997</v>
      </c>
      <c r="AG2148" s="54">
        <v>5628800</v>
      </c>
      <c r="AH2148" s="107">
        <f t="shared" si="193"/>
        <v>-3.3348374887716137E-3</v>
      </c>
      <c r="AL2148" s="10">
        <v>44753</v>
      </c>
      <c r="AM2148">
        <v>3854.429932</v>
      </c>
      <c r="AN2148">
        <v>3423480000</v>
      </c>
      <c r="AO2148" s="107">
        <f t="shared" si="194"/>
        <v>-9.243878765105018E-3</v>
      </c>
    </row>
    <row r="2149" spans="1:41" x14ac:dyDescent="0.15">
      <c r="A2149" s="10">
        <v>44754</v>
      </c>
      <c r="B2149" s="9">
        <v>109.220001</v>
      </c>
      <c r="C2149">
        <v>54280300</v>
      </c>
      <c r="D2149" s="107">
        <f t="shared" si="191"/>
        <v>1.0803891129794074E-2</v>
      </c>
      <c r="H2149" s="90">
        <v>45029</v>
      </c>
      <c r="I2149" s="54">
        <v>35.119999</v>
      </c>
      <c r="J2149" s="54">
        <v>3282300</v>
      </c>
      <c r="K2149" s="107">
        <f t="shared" si="195"/>
        <v>-8.8268225747956119E-3</v>
      </c>
      <c r="W2149" s="90">
        <v>44390</v>
      </c>
      <c r="X2149" s="54">
        <v>46.77</v>
      </c>
      <c r="Y2149" s="54">
        <v>172700</v>
      </c>
      <c r="Z2149" s="107">
        <f t="shared" si="192"/>
        <v>-6.6282018387855413E-3</v>
      </c>
      <c r="AE2149" s="90">
        <v>44390</v>
      </c>
      <c r="AF2149" s="54">
        <v>65.602592000000001</v>
      </c>
      <c r="AG2149" s="54">
        <v>4491800</v>
      </c>
      <c r="AH2149" s="107">
        <f t="shared" si="193"/>
        <v>-1.032869250044266E-2</v>
      </c>
      <c r="AL2149" s="10">
        <v>44754</v>
      </c>
      <c r="AM2149">
        <v>3818.8000489999999</v>
      </c>
      <c r="AN2149">
        <v>3817210000</v>
      </c>
      <c r="AO2149" s="107">
        <f t="shared" si="194"/>
        <v>-4.4569026347573981E-3</v>
      </c>
    </row>
    <row r="2150" spans="1:41" x14ac:dyDescent="0.15">
      <c r="A2150" s="10">
        <v>44755</v>
      </c>
      <c r="B2150" s="9">
        <v>110.400002</v>
      </c>
      <c r="C2150">
        <v>61353800</v>
      </c>
      <c r="D2150" s="107">
        <f t="shared" si="191"/>
        <v>2.083288005737538E-3</v>
      </c>
      <c r="H2150" s="90">
        <v>45030</v>
      </c>
      <c r="I2150" s="54">
        <v>34.810001</v>
      </c>
      <c r="J2150" s="54">
        <v>2551100</v>
      </c>
      <c r="K2150" s="107">
        <f t="shared" si="195"/>
        <v>2.3843664928363539E-2</v>
      </c>
      <c r="W2150" s="90">
        <v>44391</v>
      </c>
      <c r="X2150" s="54">
        <v>46.459999000000003</v>
      </c>
      <c r="Y2150" s="54">
        <v>140800</v>
      </c>
      <c r="Z2150" s="107">
        <f t="shared" si="192"/>
        <v>-2.3676238133367278E-2</v>
      </c>
      <c r="AE2150" s="90">
        <v>44391</v>
      </c>
      <c r="AF2150" s="54">
        <v>64.925003000000004</v>
      </c>
      <c r="AG2150" s="54">
        <v>6484100</v>
      </c>
      <c r="AH2150" s="107">
        <f t="shared" si="193"/>
        <v>1.6169579537792522E-3</v>
      </c>
      <c r="AL2150" s="10">
        <v>44755</v>
      </c>
      <c r="AM2150">
        <v>3801.780029</v>
      </c>
      <c r="AN2150">
        <v>4109390000</v>
      </c>
      <c r="AO2150" s="107">
        <f t="shared" si="194"/>
        <v>-2.9986337749789982E-3</v>
      </c>
    </row>
    <row r="2151" spans="1:41" x14ac:dyDescent="0.15">
      <c r="A2151" s="10">
        <v>44756</v>
      </c>
      <c r="B2151" s="9">
        <v>110.629997</v>
      </c>
      <c r="C2151">
        <v>51163100</v>
      </c>
      <c r="D2151" s="107">
        <f t="shared" si="191"/>
        <v>2.6394342214435706E-2</v>
      </c>
      <c r="H2151" s="90">
        <v>45033</v>
      </c>
      <c r="I2151" s="54">
        <v>35.639999000000003</v>
      </c>
      <c r="J2151" s="54">
        <v>2885200</v>
      </c>
      <c r="K2151" s="107">
        <f t="shared" si="195"/>
        <v>1.2345763533831766E-2</v>
      </c>
      <c r="W2151" s="90">
        <v>44392</v>
      </c>
      <c r="X2151" s="54">
        <v>45.360000999999997</v>
      </c>
      <c r="Y2151" s="54">
        <v>297300</v>
      </c>
      <c r="Z2151" s="107">
        <f t="shared" si="192"/>
        <v>-1.8959457253980183E-2</v>
      </c>
      <c r="AE2151" s="90">
        <v>44392</v>
      </c>
      <c r="AF2151" s="54">
        <v>65.029983999999999</v>
      </c>
      <c r="AG2151" s="54">
        <v>4578000</v>
      </c>
      <c r="AH2151" s="107">
        <f t="shared" si="193"/>
        <v>5.8683698891881519E-4</v>
      </c>
      <c r="AL2151" s="10">
        <v>44756</v>
      </c>
      <c r="AM2151">
        <v>3790.3798830000001</v>
      </c>
      <c r="AN2151">
        <v>4199690000</v>
      </c>
      <c r="AO2151" s="107">
        <f t="shared" si="194"/>
        <v>1.9201249280163424E-2</v>
      </c>
    </row>
    <row r="2152" spans="1:41" x14ac:dyDescent="0.15">
      <c r="A2152" s="10">
        <v>44757</v>
      </c>
      <c r="B2152" s="9">
        <v>113.550003</v>
      </c>
      <c r="C2152">
        <v>84317800</v>
      </c>
      <c r="D2152" s="107">
        <f t="shared" si="191"/>
        <v>1.849396692662264E-3</v>
      </c>
      <c r="H2152" s="90">
        <v>45034</v>
      </c>
      <c r="I2152" s="54">
        <v>36.080002</v>
      </c>
      <c r="J2152" s="54">
        <v>3788800</v>
      </c>
      <c r="K2152" s="107">
        <f t="shared" si="195"/>
        <v>1.3580875078665455E-2</v>
      </c>
      <c r="W2152" s="90">
        <v>44393</v>
      </c>
      <c r="X2152" s="54">
        <v>44.5</v>
      </c>
      <c r="Y2152" s="54">
        <v>262000</v>
      </c>
      <c r="Z2152" s="107">
        <f t="shared" si="192"/>
        <v>-4.9438426966292859E-3</v>
      </c>
      <c r="AE2152" s="90">
        <v>44393</v>
      </c>
      <c r="AF2152" s="54">
        <v>65.068145999999999</v>
      </c>
      <c r="AG2152" s="54">
        <v>4278900</v>
      </c>
      <c r="AH2152" s="107">
        <f t="shared" si="193"/>
        <v>5.1337716000083855E-3</v>
      </c>
      <c r="AL2152" s="10">
        <v>44757</v>
      </c>
      <c r="AM2152">
        <v>3863.1599120000001</v>
      </c>
      <c r="AN2152">
        <v>4143800000</v>
      </c>
      <c r="AO2152" s="107">
        <f t="shared" si="194"/>
        <v>-8.3635714637743108E-3</v>
      </c>
    </row>
    <row r="2153" spans="1:41" x14ac:dyDescent="0.15">
      <c r="A2153" s="10">
        <v>44760</v>
      </c>
      <c r="B2153" s="9">
        <v>113.760002</v>
      </c>
      <c r="C2153">
        <v>59115400</v>
      </c>
      <c r="D2153" s="107">
        <f t="shared" si="191"/>
        <v>3.9117413166008808E-2</v>
      </c>
      <c r="H2153" s="90">
        <v>45035</v>
      </c>
      <c r="I2153" s="54">
        <v>36.57</v>
      </c>
      <c r="J2153" s="54">
        <v>3064900</v>
      </c>
      <c r="K2153" s="107">
        <f t="shared" si="195"/>
        <v>1.9141099261690275E-3</v>
      </c>
      <c r="W2153" s="90">
        <v>44396</v>
      </c>
      <c r="X2153" s="54">
        <v>44.279998999999997</v>
      </c>
      <c r="Y2153" s="54">
        <v>283300</v>
      </c>
      <c r="Z2153" s="107">
        <f t="shared" si="192"/>
        <v>5.1490561235107535E-2</v>
      </c>
      <c r="AE2153" s="90">
        <v>44396</v>
      </c>
      <c r="AF2153" s="54">
        <v>65.402191000000002</v>
      </c>
      <c r="AG2153" s="54">
        <v>6464400</v>
      </c>
      <c r="AH2153" s="107">
        <f t="shared" si="193"/>
        <v>1.5175684251923505E-2</v>
      </c>
      <c r="AL2153" s="10">
        <v>44760</v>
      </c>
      <c r="AM2153">
        <v>3830.8500979999999</v>
      </c>
      <c r="AN2153">
        <v>4046870000</v>
      </c>
      <c r="AO2153" s="107">
        <f t="shared" si="194"/>
        <v>2.7628291447701514E-2</v>
      </c>
    </row>
    <row r="2154" spans="1:41" x14ac:dyDescent="0.15">
      <c r="A2154" s="10">
        <v>44761</v>
      </c>
      <c r="B2154" s="9">
        <v>118.209999</v>
      </c>
      <c r="C2154">
        <v>60990000</v>
      </c>
      <c r="D2154" s="107">
        <f t="shared" si="191"/>
        <v>3.8575400038705743E-2</v>
      </c>
      <c r="H2154" s="90">
        <v>45036</v>
      </c>
      <c r="I2154" s="54">
        <v>36.639999000000003</v>
      </c>
      <c r="J2154" s="54">
        <v>2781400</v>
      </c>
      <c r="K2154" s="107">
        <f t="shared" si="195"/>
        <v>6.2772927477425799E-3</v>
      </c>
      <c r="W2154" s="90">
        <v>44397</v>
      </c>
      <c r="X2154" s="54">
        <v>46.560001</v>
      </c>
      <c r="Y2154" s="54">
        <v>286200</v>
      </c>
      <c r="Z2154" s="107">
        <f t="shared" si="192"/>
        <v>1.0524011801460231E-2</v>
      </c>
      <c r="AE2154" s="90">
        <v>44397</v>
      </c>
      <c r="AF2154" s="54">
        <v>66.394713999999993</v>
      </c>
      <c r="AG2154" s="54">
        <v>6223900</v>
      </c>
      <c r="AH2154" s="107">
        <f t="shared" si="193"/>
        <v>4.1685848665604652E-3</v>
      </c>
      <c r="AL2154" s="10">
        <v>44761</v>
      </c>
      <c r="AM2154">
        <v>3936.6899410000001</v>
      </c>
      <c r="AN2154">
        <v>4041070000</v>
      </c>
      <c r="AO2154" s="107">
        <f t="shared" si="194"/>
        <v>5.8958062097478336E-3</v>
      </c>
    </row>
    <row r="2155" spans="1:41" x14ac:dyDescent="0.15">
      <c r="A2155" s="10">
        <v>44762</v>
      </c>
      <c r="B2155" s="9">
        <v>122.769997</v>
      </c>
      <c r="C2155">
        <v>71268300</v>
      </c>
      <c r="D2155" s="107">
        <f t="shared" si="191"/>
        <v>1.5150281383488284E-2</v>
      </c>
      <c r="H2155" s="90">
        <v>45037</v>
      </c>
      <c r="I2155" s="54">
        <v>36.869999</v>
      </c>
      <c r="J2155" s="54">
        <v>2397100</v>
      </c>
      <c r="K2155" s="107">
        <f t="shared" si="195"/>
        <v>4.0683754832757657E-3</v>
      </c>
      <c r="W2155" s="90">
        <v>44398</v>
      </c>
      <c r="X2155" s="54">
        <v>47.049999</v>
      </c>
      <c r="Y2155" s="54">
        <v>213400</v>
      </c>
      <c r="Z2155" s="107">
        <f t="shared" si="192"/>
        <v>-2.0191307549230819E-2</v>
      </c>
      <c r="AE2155" s="90">
        <v>44398</v>
      </c>
      <c r="AF2155" s="54">
        <v>66.671486000000002</v>
      </c>
      <c r="AG2155" s="54">
        <v>6082500</v>
      </c>
      <c r="AH2155" s="107">
        <f t="shared" si="193"/>
        <v>3.1491408486080452E-2</v>
      </c>
      <c r="AL2155" s="10">
        <v>44762</v>
      </c>
      <c r="AM2155">
        <v>3959.8999020000001</v>
      </c>
      <c r="AN2155">
        <v>4185300000</v>
      </c>
      <c r="AO2155" s="107">
        <f t="shared" si="194"/>
        <v>9.8613727534571094E-3</v>
      </c>
    </row>
    <row r="2156" spans="1:41" x14ac:dyDescent="0.15">
      <c r="A2156" s="10">
        <v>44763</v>
      </c>
      <c r="B2156" s="9">
        <v>124.629997</v>
      </c>
      <c r="C2156">
        <v>60239900</v>
      </c>
      <c r="D2156" s="107">
        <f t="shared" si="191"/>
        <v>-1.7732480568060982E-2</v>
      </c>
      <c r="H2156" s="90">
        <v>45040</v>
      </c>
      <c r="I2156" s="54">
        <v>37.020000000000003</v>
      </c>
      <c r="J2156" s="54">
        <v>3295100</v>
      </c>
      <c r="K2156" s="107">
        <f t="shared" si="195"/>
        <v>-3.2685008103727764E-2</v>
      </c>
      <c r="W2156" s="90">
        <v>44399</v>
      </c>
      <c r="X2156" s="54">
        <v>46.099997999999999</v>
      </c>
      <c r="Y2156" s="54">
        <v>239000</v>
      </c>
      <c r="Z2156" s="107">
        <f t="shared" si="192"/>
        <v>2.7765792961639724E-2</v>
      </c>
      <c r="AE2156" s="90">
        <v>44399</v>
      </c>
      <c r="AF2156" s="54">
        <v>68.771064999999993</v>
      </c>
      <c r="AG2156" s="54">
        <v>8802200</v>
      </c>
      <c r="AH2156" s="107">
        <f t="shared" si="193"/>
        <v>2.0538579706450788E-2</v>
      </c>
      <c r="AL2156" s="10">
        <v>44763</v>
      </c>
      <c r="AM2156">
        <v>3998.9499510000001</v>
      </c>
      <c r="AN2156">
        <v>4132790000</v>
      </c>
      <c r="AO2156" s="107">
        <f t="shared" si="194"/>
        <v>-9.3324668868804972E-3</v>
      </c>
    </row>
    <row r="2157" spans="1:41" x14ac:dyDescent="0.15">
      <c r="A2157" s="10">
        <v>44764</v>
      </c>
      <c r="B2157" s="9">
        <v>122.41999800000001</v>
      </c>
      <c r="C2157">
        <v>51463800</v>
      </c>
      <c r="D2157" s="107">
        <f t="shared" si="191"/>
        <v>-1.0455799876748939E-2</v>
      </c>
      <c r="H2157" s="90">
        <v>45041</v>
      </c>
      <c r="I2157" s="54">
        <v>35.810001</v>
      </c>
      <c r="J2157" s="54">
        <v>2373400</v>
      </c>
      <c r="K2157" s="107">
        <f t="shared" si="195"/>
        <v>-2.1223177290612183E-2</v>
      </c>
      <c r="W2157" s="90">
        <v>44400</v>
      </c>
      <c r="X2157" s="54">
        <v>47.380001</v>
      </c>
      <c r="Y2157" s="54">
        <v>227700</v>
      </c>
      <c r="Z2157" s="107">
        <f t="shared" si="192"/>
        <v>1.0975115851095119E-2</v>
      </c>
      <c r="AE2157" s="90">
        <v>44400</v>
      </c>
      <c r="AF2157" s="54">
        <v>70.183525000000003</v>
      </c>
      <c r="AG2157" s="54">
        <v>6700500</v>
      </c>
      <c r="AH2157" s="107">
        <f t="shared" si="193"/>
        <v>-3.8073322763426676E-3</v>
      </c>
      <c r="AL2157" s="10">
        <v>44764</v>
      </c>
      <c r="AM2157">
        <v>3961.6298830000001</v>
      </c>
      <c r="AN2157">
        <v>3979240000</v>
      </c>
      <c r="AO2157" s="107">
        <f t="shared" si="194"/>
        <v>1.3151670281865702E-3</v>
      </c>
    </row>
    <row r="2158" spans="1:41" x14ac:dyDescent="0.15">
      <c r="A2158" s="10">
        <v>44767</v>
      </c>
      <c r="B2158" s="9">
        <v>121.139999</v>
      </c>
      <c r="C2158">
        <v>50221300</v>
      </c>
      <c r="D2158" s="107">
        <f t="shared" si="191"/>
        <v>-5.225359957283815E-2</v>
      </c>
      <c r="H2158" s="90">
        <v>45042</v>
      </c>
      <c r="I2158" s="54">
        <v>35.049999</v>
      </c>
      <c r="J2158" s="54">
        <v>3289800</v>
      </c>
      <c r="K2158" s="107">
        <f t="shared" si="195"/>
        <v>4.0798888467871164E-2</v>
      </c>
      <c r="W2158" s="90">
        <v>44403</v>
      </c>
      <c r="X2158" s="54">
        <v>47.900002000000001</v>
      </c>
      <c r="Y2158" s="54">
        <v>192100</v>
      </c>
      <c r="Z2158" s="107">
        <f t="shared" si="192"/>
        <v>-3.7578495299436243E-3</v>
      </c>
      <c r="AE2158" s="90">
        <v>44403</v>
      </c>
      <c r="AF2158" s="54">
        <v>69.916313000000002</v>
      </c>
      <c r="AG2158" s="54">
        <v>7653700</v>
      </c>
      <c r="AH2158" s="107">
        <f t="shared" si="193"/>
        <v>-1.3240729670627727E-2</v>
      </c>
      <c r="AL2158" s="10">
        <v>44767</v>
      </c>
      <c r="AM2158">
        <v>3966.8400879999999</v>
      </c>
      <c r="AN2158">
        <v>3568340000</v>
      </c>
      <c r="AO2158" s="107">
        <f t="shared" si="194"/>
        <v>-1.154320264598474E-2</v>
      </c>
    </row>
    <row r="2159" spans="1:41" x14ac:dyDescent="0.15">
      <c r="A2159" s="10">
        <v>44768</v>
      </c>
      <c r="B2159" s="9">
        <v>114.80999799999999</v>
      </c>
      <c r="C2159">
        <v>67075100</v>
      </c>
      <c r="D2159" s="107">
        <f t="shared" si="191"/>
        <v>5.3653889968711566E-2</v>
      </c>
      <c r="H2159" s="90">
        <v>45043</v>
      </c>
      <c r="I2159" s="54">
        <v>36.479999999999997</v>
      </c>
      <c r="J2159" s="54">
        <v>3538300</v>
      </c>
      <c r="K2159" s="107">
        <f t="shared" si="195"/>
        <v>-4.5230208333333244E-2</v>
      </c>
      <c r="W2159" s="90">
        <v>44404</v>
      </c>
      <c r="X2159" s="54">
        <v>47.720001000000003</v>
      </c>
      <c r="Y2159" s="54">
        <v>175300</v>
      </c>
      <c r="Z2159" s="107">
        <f t="shared" si="192"/>
        <v>-6.9153812465343467E-3</v>
      </c>
      <c r="AE2159" s="90">
        <v>44404</v>
      </c>
      <c r="AF2159" s="54">
        <v>68.990570000000005</v>
      </c>
      <c r="AG2159" s="54">
        <v>8159400</v>
      </c>
      <c r="AH2159" s="107">
        <f t="shared" si="193"/>
        <v>8.3000328885525221E-3</v>
      </c>
      <c r="AL2159" s="10">
        <v>44768</v>
      </c>
      <c r="AM2159">
        <v>3921.0500489999999</v>
      </c>
      <c r="AN2159">
        <v>3778950000</v>
      </c>
      <c r="AO2159" s="107">
        <f t="shared" si="194"/>
        <v>2.6156273630364879E-2</v>
      </c>
    </row>
    <row r="2160" spans="1:41" x14ac:dyDescent="0.15">
      <c r="A2160" s="10">
        <v>44769</v>
      </c>
      <c r="B2160" s="9">
        <v>120.970001</v>
      </c>
      <c r="C2160">
        <v>61582000</v>
      </c>
      <c r="D2160" s="107">
        <f t="shared" si="191"/>
        <v>1.0829114567007414E-2</v>
      </c>
      <c r="H2160" s="90">
        <v>45044</v>
      </c>
      <c r="I2160" s="54">
        <v>34.830002</v>
      </c>
      <c r="J2160" s="54">
        <v>5005600</v>
      </c>
      <c r="K2160" s="107">
        <f t="shared" si="195"/>
        <v>-7.3499909646861261E-2</v>
      </c>
      <c r="W2160" s="90">
        <v>44405</v>
      </c>
      <c r="X2160" s="54">
        <v>47.389999000000003</v>
      </c>
      <c r="Y2160" s="54">
        <v>178200</v>
      </c>
      <c r="Z2160" s="107">
        <f t="shared" si="192"/>
        <v>2.1945579699210294E-2</v>
      </c>
      <c r="AE2160" s="90">
        <v>44405</v>
      </c>
      <c r="AF2160" s="54">
        <v>69.563193999999996</v>
      </c>
      <c r="AG2160" s="54">
        <v>5141000</v>
      </c>
      <c r="AH2160" s="107">
        <f t="shared" si="193"/>
        <v>7.1339737505440315E-3</v>
      </c>
      <c r="AL2160" s="10">
        <v>44769</v>
      </c>
      <c r="AM2160">
        <v>4023.610107</v>
      </c>
      <c r="AN2160">
        <v>4112180000</v>
      </c>
      <c r="AO2160" s="107">
        <f t="shared" si="194"/>
        <v>1.2133338892619472E-2</v>
      </c>
    </row>
    <row r="2161" spans="1:41" x14ac:dyDescent="0.15">
      <c r="A2161" s="10">
        <v>44770</v>
      </c>
      <c r="B2161" s="9">
        <v>122.279999</v>
      </c>
      <c r="C2161">
        <v>82245500</v>
      </c>
      <c r="D2161" s="107">
        <f t="shared" si="191"/>
        <v>0.10361463938186644</v>
      </c>
      <c r="H2161" s="90">
        <v>45047</v>
      </c>
      <c r="I2161" s="54">
        <v>32.270000000000003</v>
      </c>
      <c r="J2161" s="54">
        <v>7399700</v>
      </c>
      <c r="K2161" s="107">
        <f t="shared" si="195"/>
        <v>-1.9522807561202504E-2</v>
      </c>
      <c r="W2161" s="90">
        <v>44406</v>
      </c>
      <c r="X2161" s="54">
        <v>48.43</v>
      </c>
      <c r="Y2161" s="54">
        <v>231600</v>
      </c>
      <c r="Z2161" s="107">
        <f t="shared" si="192"/>
        <v>-2.2713153004336184E-2</v>
      </c>
      <c r="AE2161" s="90">
        <v>44406</v>
      </c>
      <c r="AF2161" s="54">
        <v>70.059455999999997</v>
      </c>
      <c r="AG2161" s="54">
        <v>4963100</v>
      </c>
      <c r="AH2161" s="107">
        <f t="shared" si="193"/>
        <v>-7.0835220302024604E-2</v>
      </c>
      <c r="AL2161" s="10">
        <v>44770</v>
      </c>
      <c r="AM2161">
        <v>4072.429932</v>
      </c>
      <c r="AN2161">
        <v>4413000000</v>
      </c>
      <c r="AO2161" s="107">
        <f t="shared" si="194"/>
        <v>1.4207759977735268E-2</v>
      </c>
    </row>
    <row r="2162" spans="1:41" x14ac:dyDescent="0.15">
      <c r="A2162" s="10">
        <v>44771</v>
      </c>
      <c r="B2162" s="9">
        <v>134.949997</v>
      </c>
      <c r="C2162">
        <v>148892900</v>
      </c>
      <c r="D2162" s="107">
        <f t="shared" si="191"/>
        <v>3.2604817323560464E-3</v>
      </c>
      <c r="H2162" s="90">
        <v>45048</v>
      </c>
      <c r="I2162" s="54">
        <v>31.639999</v>
      </c>
      <c r="J2162" s="54">
        <v>8810600</v>
      </c>
      <c r="K2162" s="107">
        <f t="shared" si="195"/>
        <v>-1.1061884041146719E-2</v>
      </c>
      <c r="W2162" s="90">
        <v>44407</v>
      </c>
      <c r="X2162" s="54">
        <v>47.330002</v>
      </c>
      <c r="Y2162" s="54">
        <v>258800</v>
      </c>
      <c r="Z2162" s="107">
        <f t="shared" si="192"/>
        <v>-4.2256706433267954E-3</v>
      </c>
      <c r="AE2162" s="90">
        <v>44407</v>
      </c>
      <c r="AF2162" s="54">
        <v>65.096778999999998</v>
      </c>
      <c r="AG2162" s="54">
        <v>11995300</v>
      </c>
      <c r="AH2162" s="107">
        <f t="shared" si="193"/>
        <v>6.1573707049313864E-3</v>
      </c>
      <c r="AL2162" s="10">
        <v>44771</v>
      </c>
      <c r="AM2162">
        <v>4130.2900390000004</v>
      </c>
      <c r="AN2162">
        <v>4616360000</v>
      </c>
      <c r="AO2162" s="107">
        <f t="shared" si="194"/>
        <v>-2.8230840667121671E-3</v>
      </c>
    </row>
    <row r="2163" spans="1:41" x14ac:dyDescent="0.15">
      <c r="A2163" s="10">
        <v>44774</v>
      </c>
      <c r="B2163" s="9">
        <v>135.38999899999999</v>
      </c>
      <c r="C2163">
        <v>76846900</v>
      </c>
      <c r="D2163" s="107">
        <f t="shared" si="191"/>
        <v>-9.0848290795836339E-3</v>
      </c>
      <c r="H2163" s="90">
        <v>45049</v>
      </c>
      <c r="I2163" s="54">
        <v>31.290001</v>
      </c>
      <c r="J2163" s="54">
        <v>5102000</v>
      </c>
      <c r="K2163" s="107">
        <f t="shared" si="195"/>
        <v>0.15755832030813943</v>
      </c>
      <c r="W2163" s="90">
        <v>44410</v>
      </c>
      <c r="X2163" s="54">
        <v>47.130001</v>
      </c>
      <c r="Y2163" s="54">
        <v>258600</v>
      </c>
      <c r="Z2163" s="107">
        <f t="shared" si="192"/>
        <v>1.5913430598059941E-2</v>
      </c>
      <c r="AE2163" s="90">
        <v>44410</v>
      </c>
      <c r="AF2163" s="54">
        <v>65.497603999999995</v>
      </c>
      <c r="AG2163" s="54">
        <v>6785100</v>
      </c>
      <c r="AH2163" s="107">
        <f t="shared" si="193"/>
        <v>-9.033765571027641E-3</v>
      </c>
      <c r="AL2163" s="10">
        <v>44774</v>
      </c>
      <c r="AM2163">
        <v>4118.6298829999996</v>
      </c>
      <c r="AN2163">
        <v>4202810000</v>
      </c>
      <c r="AO2163" s="107">
        <f t="shared" si="194"/>
        <v>-6.6623956945633944E-3</v>
      </c>
    </row>
    <row r="2164" spans="1:41" x14ac:dyDescent="0.15">
      <c r="A2164" s="10">
        <v>44775</v>
      </c>
      <c r="B2164" s="9">
        <v>134.16000399999999</v>
      </c>
      <c r="C2164">
        <v>61922400</v>
      </c>
      <c r="D2164" s="107">
        <f t="shared" si="191"/>
        <v>3.9952294575065883E-2</v>
      </c>
      <c r="H2164" s="90">
        <v>45050</v>
      </c>
      <c r="I2164" s="54">
        <v>36.220001000000003</v>
      </c>
      <c r="J2164" s="54">
        <v>14353800</v>
      </c>
      <c r="K2164" s="107">
        <f t="shared" si="195"/>
        <v>0.10960789316377983</v>
      </c>
      <c r="W2164" s="90">
        <v>44411</v>
      </c>
      <c r="X2164" s="54">
        <v>47.880001</v>
      </c>
      <c r="Y2164" s="54">
        <v>301300</v>
      </c>
      <c r="Z2164" s="107">
        <f t="shared" si="192"/>
        <v>-1.7752756521454582E-2</v>
      </c>
      <c r="AE2164" s="90">
        <v>44411</v>
      </c>
      <c r="AF2164" s="54">
        <v>64.905913999999996</v>
      </c>
      <c r="AG2164" s="54">
        <v>5997800</v>
      </c>
      <c r="AH2164" s="107">
        <f t="shared" si="193"/>
        <v>-1.4704361146489209E-4</v>
      </c>
      <c r="AL2164" s="10">
        <v>44775</v>
      </c>
      <c r="AM2164">
        <v>4091.1899410000001</v>
      </c>
      <c r="AN2164">
        <v>4727710000</v>
      </c>
      <c r="AO2164" s="107">
        <f t="shared" si="194"/>
        <v>1.5638477294545039E-2</v>
      </c>
    </row>
    <row r="2165" spans="1:41" x14ac:dyDescent="0.15">
      <c r="A2165" s="10">
        <v>44776</v>
      </c>
      <c r="B2165" s="9">
        <v>139.520004</v>
      </c>
      <c r="C2165">
        <v>71827800</v>
      </c>
      <c r="D2165" s="107">
        <f t="shared" si="191"/>
        <v>2.1860686013168484E-2</v>
      </c>
      <c r="H2165" s="90">
        <v>45051</v>
      </c>
      <c r="I2165" s="54">
        <v>40.189999</v>
      </c>
      <c r="J2165" s="54">
        <v>9475200</v>
      </c>
      <c r="K2165" s="107">
        <f t="shared" si="195"/>
        <v>-5.4739488796702318E-3</v>
      </c>
      <c r="W2165" s="90">
        <v>44412</v>
      </c>
      <c r="X2165" s="54">
        <v>47.029998999999997</v>
      </c>
      <c r="Y2165" s="54">
        <v>446300</v>
      </c>
      <c r="Z2165" s="107">
        <f t="shared" si="192"/>
        <v>-3.2319817825213981E-2</v>
      </c>
      <c r="AE2165" s="90">
        <v>44412</v>
      </c>
      <c r="AF2165" s="54">
        <v>64.896370000000005</v>
      </c>
      <c r="AG2165" s="54">
        <v>6715600</v>
      </c>
      <c r="AH2165" s="107">
        <f t="shared" si="193"/>
        <v>-1.058817311353466E-2</v>
      </c>
      <c r="AL2165" s="10">
        <v>44776</v>
      </c>
      <c r="AM2165">
        <v>4155.169922</v>
      </c>
      <c r="AN2165">
        <v>4351760000</v>
      </c>
      <c r="AO2165" s="107">
        <f t="shared" si="194"/>
        <v>-7.7734029188525344E-4</v>
      </c>
    </row>
    <row r="2166" spans="1:41" x14ac:dyDescent="0.15">
      <c r="A2166" s="10">
        <v>44777</v>
      </c>
      <c r="B2166" s="9">
        <v>142.570007</v>
      </c>
      <c r="C2166">
        <v>70585000</v>
      </c>
      <c r="D2166" s="107">
        <f t="shared" si="191"/>
        <v>-1.2414981504489941E-2</v>
      </c>
      <c r="H2166" s="90">
        <v>45054</v>
      </c>
      <c r="I2166" s="54">
        <v>39.970001000000003</v>
      </c>
      <c r="J2166" s="54">
        <v>4129600</v>
      </c>
      <c r="K2166" s="107">
        <f t="shared" si="195"/>
        <v>-8.3312532316423993E-2</v>
      </c>
      <c r="W2166" s="90">
        <v>44413</v>
      </c>
      <c r="X2166" s="54">
        <v>45.509998000000003</v>
      </c>
      <c r="Y2166" s="54">
        <v>240000</v>
      </c>
      <c r="Z2166" s="107">
        <f t="shared" si="192"/>
        <v>-1.6040409406302469E-2</v>
      </c>
      <c r="AE2166" s="90">
        <v>44413</v>
      </c>
      <c r="AF2166" s="54">
        <v>64.209236000000004</v>
      </c>
      <c r="AG2166" s="54">
        <v>9926200</v>
      </c>
      <c r="AH2166" s="107">
        <f t="shared" si="193"/>
        <v>-2.6605113320457563E-2</v>
      </c>
      <c r="AL2166" s="10">
        <v>44777</v>
      </c>
      <c r="AM2166">
        <v>4151.9399409999996</v>
      </c>
      <c r="AN2166">
        <v>4283320000</v>
      </c>
      <c r="AO2166" s="107">
        <f t="shared" si="194"/>
        <v>-1.6257460598946283E-3</v>
      </c>
    </row>
    <row r="2167" spans="1:41" x14ac:dyDescent="0.15">
      <c r="A2167" s="10">
        <v>44778</v>
      </c>
      <c r="B2167" s="9">
        <v>140.800003</v>
      </c>
      <c r="C2167">
        <v>50686900</v>
      </c>
      <c r="D2167" s="107">
        <f t="shared" si="191"/>
        <v>-9.8721517782923707E-3</v>
      </c>
      <c r="H2167" s="90">
        <v>45055</v>
      </c>
      <c r="I2167" s="54">
        <v>36.639999000000003</v>
      </c>
      <c r="J2167" s="54">
        <v>12425100</v>
      </c>
      <c r="K2167" s="107">
        <f t="shared" si="195"/>
        <v>-2.1288155602842807E-2</v>
      </c>
      <c r="W2167" s="90">
        <v>44414</v>
      </c>
      <c r="X2167" s="54">
        <v>44.779998999999997</v>
      </c>
      <c r="Y2167" s="54">
        <v>552200</v>
      </c>
      <c r="Z2167" s="107">
        <f t="shared" si="192"/>
        <v>-7.1460475021447589E-3</v>
      </c>
      <c r="AE2167" s="90">
        <v>44414</v>
      </c>
      <c r="AF2167" s="54">
        <v>62.500942000000002</v>
      </c>
      <c r="AG2167" s="54">
        <v>8888300</v>
      </c>
      <c r="AH2167" s="107">
        <f t="shared" si="193"/>
        <v>-2.1379037775143273E-3</v>
      </c>
      <c r="AL2167" s="10">
        <v>44778</v>
      </c>
      <c r="AM2167">
        <v>4145.1899409999996</v>
      </c>
      <c r="AN2167">
        <v>4085940000</v>
      </c>
      <c r="AO2167" s="107">
        <f t="shared" si="194"/>
        <v>-1.2375505279649257E-3</v>
      </c>
    </row>
    <row r="2168" spans="1:41" x14ac:dyDescent="0.15">
      <c r="A2168" s="10">
        <v>44781</v>
      </c>
      <c r="B2168" s="9">
        <v>139.41000399999999</v>
      </c>
      <c r="C2168">
        <v>52229000</v>
      </c>
      <c r="D2168" s="107">
        <f t="shared" si="191"/>
        <v>-1.1333490816053504E-2</v>
      </c>
      <c r="H2168" s="90">
        <v>45056</v>
      </c>
      <c r="I2168" s="54">
        <v>35.860000999999997</v>
      </c>
      <c r="J2168" s="54">
        <v>13524400</v>
      </c>
      <c r="K2168" s="107">
        <f t="shared" si="195"/>
        <v>1.6173953815561859E-2</v>
      </c>
      <c r="W2168" s="90">
        <v>44417</v>
      </c>
      <c r="X2168" s="54">
        <v>44.459999000000003</v>
      </c>
      <c r="Y2168" s="54">
        <v>362400</v>
      </c>
      <c r="Z2168" s="107">
        <f t="shared" si="192"/>
        <v>2.2717094528049708E-2</v>
      </c>
      <c r="AE2168" s="90">
        <v>44417</v>
      </c>
      <c r="AF2168" s="54">
        <v>62.367320999999997</v>
      </c>
      <c r="AG2168" s="54">
        <v>7186400</v>
      </c>
      <c r="AH2168" s="107">
        <f t="shared" si="193"/>
        <v>2.9992325628352967E-2</v>
      </c>
      <c r="AL2168" s="10">
        <v>44781</v>
      </c>
      <c r="AM2168">
        <v>4140.0600590000004</v>
      </c>
      <c r="AN2168">
        <v>4221090000</v>
      </c>
      <c r="AO2168" s="107">
        <f t="shared" si="194"/>
        <v>-4.2486929535627826E-3</v>
      </c>
    </row>
    <row r="2169" spans="1:41" x14ac:dyDescent="0.15">
      <c r="A2169" s="10">
        <v>44782</v>
      </c>
      <c r="B2169" s="9">
        <v>137.83000200000001</v>
      </c>
      <c r="C2169">
        <v>40434700</v>
      </c>
      <c r="D2169" s="107">
        <f t="shared" si="191"/>
        <v>3.5260828045261094E-2</v>
      </c>
      <c r="H2169" s="90">
        <v>45057</v>
      </c>
      <c r="I2169" s="54">
        <v>36.439999</v>
      </c>
      <c r="J2169" s="54">
        <v>6532400</v>
      </c>
      <c r="K2169" s="107">
        <f t="shared" si="195"/>
        <v>-4.6103212022590823E-2</v>
      </c>
      <c r="W2169" s="90">
        <v>44418</v>
      </c>
      <c r="X2169" s="54">
        <v>45.470001000000003</v>
      </c>
      <c r="Y2169" s="54">
        <v>280600</v>
      </c>
      <c r="Z2169" s="107">
        <f t="shared" si="192"/>
        <v>1.0776291823701545E-2</v>
      </c>
      <c r="AE2169" s="90">
        <v>44418</v>
      </c>
      <c r="AF2169" s="54">
        <v>64.237862000000007</v>
      </c>
      <c r="AG2169" s="54">
        <v>7358900</v>
      </c>
      <c r="AH2169" s="107">
        <f t="shared" si="193"/>
        <v>1.0548249566587176E-2</v>
      </c>
      <c r="AL2169" s="10">
        <v>44782</v>
      </c>
      <c r="AM2169">
        <v>4122.4702150000003</v>
      </c>
      <c r="AN2169">
        <v>3913090000</v>
      </c>
      <c r="AO2169" s="107">
        <f t="shared" si="194"/>
        <v>2.1290637511616195E-2</v>
      </c>
    </row>
    <row r="2170" spans="1:41" x14ac:dyDescent="0.15">
      <c r="A2170" s="10">
        <v>44783</v>
      </c>
      <c r="B2170" s="9">
        <v>142.69000199999999</v>
      </c>
      <c r="C2170">
        <v>54773800</v>
      </c>
      <c r="D2170" s="107">
        <f t="shared" si="191"/>
        <v>-1.4366829989952645E-2</v>
      </c>
      <c r="H2170" s="90">
        <v>45058</v>
      </c>
      <c r="I2170" s="54">
        <v>34.759998000000003</v>
      </c>
      <c r="J2170" s="54">
        <v>5712800</v>
      </c>
      <c r="K2170" s="107">
        <f t="shared" si="195"/>
        <v>5.6098996323302508E-2</v>
      </c>
      <c r="W2170" s="90">
        <v>44419</v>
      </c>
      <c r="X2170" s="54">
        <v>45.959999000000003</v>
      </c>
      <c r="Y2170" s="54">
        <v>199000</v>
      </c>
      <c r="Z2170" s="107">
        <f t="shared" si="192"/>
        <v>6.5280680271539993E-4</v>
      </c>
      <c r="AE2170" s="90">
        <v>44419</v>
      </c>
      <c r="AF2170" s="54">
        <v>64.915458999999998</v>
      </c>
      <c r="AG2170" s="54">
        <v>10104400</v>
      </c>
      <c r="AH2170" s="107">
        <f t="shared" si="193"/>
        <v>1.2790235373672854E-2</v>
      </c>
      <c r="AL2170" s="10">
        <v>44783</v>
      </c>
      <c r="AM2170">
        <v>4210.2402339999999</v>
      </c>
      <c r="AN2170">
        <v>4546010000</v>
      </c>
      <c r="AO2170" s="107">
        <f t="shared" si="194"/>
        <v>-7.0547375800877887E-4</v>
      </c>
    </row>
    <row r="2171" spans="1:41" x14ac:dyDescent="0.15">
      <c r="A2171" s="10">
        <v>44784</v>
      </c>
      <c r="B2171" s="9">
        <v>140.63999899999999</v>
      </c>
      <c r="C2171">
        <v>44867300</v>
      </c>
      <c r="D2171" s="107">
        <f t="shared" si="191"/>
        <v>2.0691154868395678E-2</v>
      </c>
      <c r="H2171" s="90">
        <v>45061</v>
      </c>
      <c r="I2171" s="54">
        <v>36.709999000000003</v>
      </c>
      <c r="J2171" s="54">
        <v>4744300</v>
      </c>
      <c r="K2171" s="107">
        <f t="shared" si="195"/>
        <v>-3.0509371574758193E-2</v>
      </c>
      <c r="W2171" s="90">
        <v>44420</v>
      </c>
      <c r="X2171" s="54">
        <v>45.990001999999997</v>
      </c>
      <c r="Y2171" s="54">
        <v>208200</v>
      </c>
      <c r="Z2171" s="107">
        <f t="shared" si="192"/>
        <v>-1.7395520008892662E-3</v>
      </c>
      <c r="AE2171" s="90">
        <v>44420</v>
      </c>
      <c r="AF2171" s="54">
        <v>65.745743000000004</v>
      </c>
      <c r="AG2171" s="54">
        <v>10677700</v>
      </c>
      <c r="AH2171" s="107">
        <f t="shared" si="193"/>
        <v>7.4466661666596323E-2</v>
      </c>
      <c r="AL2171" s="10">
        <v>44784</v>
      </c>
      <c r="AM2171">
        <v>4207.2700199999999</v>
      </c>
      <c r="AN2171">
        <v>4630200000</v>
      </c>
      <c r="AO2171" s="107">
        <f t="shared" si="194"/>
        <v>1.7322368579518965E-2</v>
      </c>
    </row>
    <row r="2172" spans="1:41" x14ac:dyDescent="0.15">
      <c r="A2172" s="10">
        <v>44785</v>
      </c>
      <c r="B2172" s="9">
        <v>143.550003</v>
      </c>
      <c r="C2172">
        <v>47643500</v>
      </c>
      <c r="D2172" s="107">
        <f t="shared" si="191"/>
        <v>-2.5775687374942624E-3</v>
      </c>
      <c r="H2172" s="90">
        <v>45062</v>
      </c>
      <c r="I2172" s="54">
        <v>35.590000000000003</v>
      </c>
      <c r="J2172" s="54">
        <v>4065900</v>
      </c>
      <c r="K2172" s="107">
        <f t="shared" si="195"/>
        <v>4.3551531329024895E-2</v>
      </c>
      <c r="W2172" s="90">
        <v>44421</v>
      </c>
      <c r="X2172" s="54">
        <v>45.91</v>
      </c>
      <c r="Y2172" s="54">
        <v>181900</v>
      </c>
      <c r="Z2172" s="107">
        <f t="shared" si="192"/>
        <v>8.7129165759103344E-4</v>
      </c>
      <c r="AE2172" s="90">
        <v>44421</v>
      </c>
      <c r="AF2172" s="54">
        <v>70.641609000000003</v>
      </c>
      <c r="AG2172" s="54">
        <v>17907600</v>
      </c>
      <c r="AH2172" s="107">
        <f t="shared" si="193"/>
        <v>1.6617203608711772E-2</v>
      </c>
      <c r="AL2172" s="10">
        <v>44785</v>
      </c>
      <c r="AM2172">
        <v>4280.1499020000001</v>
      </c>
      <c r="AN2172">
        <v>3788010000</v>
      </c>
      <c r="AO2172" s="107">
        <f t="shared" si="194"/>
        <v>3.9695420461935971E-3</v>
      </c>
    </row>
    <row r="2173" spans="1:41" x14ac:dyDescent="0.15">
      <c r="A2173" s="10">
        <v>44788</v>
      </c>
      <c r="B2173" s="9">
        <v>143.179993</v>
      </c>
      <c r="C2173">
        <v>39014600</v>
      </c>
      <c r="D2173" s="107">
        <f t="shared" si="191"/>
        <v>1.1174787527751917E-2</v>
      </c>
      <c r="H2173" s="90">
        <v>45063</v>
      </c>
      <c r="I2173" s="54">
        <v>37.139999000000003</v>
      </c>
      <c r="J2173" s="54">
        <v>4634400</v>
      </c>
      <c r="K2173" s="107">
        <f t="shared" si="195"/>
        <v>3.9310690342237109E-2</v>
      </c>
      <c r="W2173" s="90">
        <v>44424</v>
      </c>
      <c r="X2173" s="54">
        <v>45.950001</v>
      </c>
      <c r="Y2173" s="54">
        <v>183400</v>
      </c>
      <c r="Z2173" s="107">
        <f t="shared" si="192"/>
        <v>-4.3090314622626358E-2</v>
      </c>
      <c r="AE2173" s="90">
        <v>44424</v>
      </c>
      <c r="AF2173" s="54">
        <v>71.815475000000006</v>
      </c>
      <c r="AG2173" s="54">
        <v>12691700</v>
      </c>
      <c r="AH2173" s="107">
        <f t="shared" si="193"/>
        <v>-3.2026871645700394E-2</v>
      </c>
      <c r="AL2173" s="10">
        <v>44788</v>
      </c>
      <c r="AM2173">
        <v>4297.1401370000003</v>
      </c>
      <c r="AN2173">
        <v>3696830000</v>
      </c>
      <c r="AO2173" s="107">
        <f t="shared" si="194"/>
        <v>1.8756795782850499E-3</v>
      </c>
    </row>
    <row r="2174" spans="1:41" x14ac:dyDescent="0.15">
      <c r="A2174" s="10">
        <v>44789</v>
      </c>
      <c r="B2174" s="9">
        <v>144.779999</v>
      </c>
      <c r="C2174">
        <v>59102900</v>
      </c>
      <c r="D2174" s="107">
        <f t="shared" si="191"/>
        <v>-1.8510795817867076E-2</v>
      </c>
      <c r="H2174" s="90">
        <v>45064</v>
      </c>
      <c r="I2174" s="54">
        <v>38.599997999999999</v>
      </c>
      <c r="J2174" s="54">
        <v>4949000</v>
      </c>
      <c r="K2174" s="107">
        <f t="shared" si="195"/>
        <v>-8.5492206502186807E-2</v>
      </c>
      <c r="W2174" s="90">
        <v>44425</v>
      </c>
      <c r="X2174" s="54">
        <v>43.970001000000003</v>
      </c>
      <c r="Y2174" s="54">
        <v>437600</v>
      </c>
      <c r="Z2174" s="107">
        <f t="shared" si="192"/>
        <v>-1.4782828865525954E-2</v>
      </c>
      <c r="AE2174" s="90">
        <v>44425</v>
      </c>
      <c r="AF2174" s="54">
        <v>69.515450000000001</v>
      </c>
      <c r="AG2174" s="54">
        <v>9422600</v>
      </c>
      <c r="AH2174" s="107">
        <f t="shared" si="193"/>
        <v>-1.3709182634935591E-4</v>
      </c>
      <c r="AL2174" s="10">
        <v>44789</v>
      </c>
      <c r="AM2174">
        <v>4305.2001950000003</v>
      </c>
      <c r="AN2174">
        <v>4329820000</v>
      </c>
      <c r="AO2174" s="107">
        <f t="shared" si="194"/>
        <v>-7.2377948965506311E-3</v>
      </c>
    </row>
    <row r="2175" spans="1:41" x14ac:dyDescent="0.15">
      <c r="A2175" s="10">
        <v>44790</v>
      </c>
      <c r="B2175" s="9">
        <v>142.10000600000001</v>
      </c>
      <c r="C2175">
        <v>48149800</v>
      </c>
      <c r="D2175" s="107">
        <f t="shared" si="191"/>
        <v>1.4074383642179722E-3</v>
      </c>
      <c r="H2175" s="90">
        <v>45065</v>
      </c>
      <c r="I2175" s="54">
        <v>35.299999</v>
      </c>
      <c r="J2175" s="54">
        <v>6893300</v>
      </c>
      <c r="K2175" s="107">
        <f t="shared" si="195"/>
        <v>-2.5495666444636411E-2</v>
      </c>
      <c r="W2175" s="90">
        <v>44426</v>
      </c>
      <c r="X2175" s="54">
        <v>43.32</v>
      </c>
      <c r="Y2175" s="54">
        <v>264300</v>
      </c>
      <c r="Z2175" s="107">
        <f t="shared" si="192"/>
        <v>-8.5410664819944859E-3</v>
      </c>
      <c r="AE2175" s="90">
        <v>44426</v>
      </c>
      <c r="AF2175" s="54">
        <v>69.505920000000003</v>
      </c>
      <c r="AG2175" s="54">
        <v>6536400</v>
      </c>
      <c r="AH2175" s="107">
        <f t="shared" si="193"/>
        <v>0</v>
      </c>
      <c r="AL2175" s="10">
        <v>44790</v>
      </c>
      <c r="AM2175">
        <v>4274.0400390000004</v>
      </c>
      <c r="AN2175">
        <v>3885030000</v>
      </c>
      <c r="AO2175" s="107">
        <f t="shared" si="194"/>
        <v>2.26956109710863E-3</v>
      </c>
    </row>
    <row r="2176" spans="1:41" x14ac:dyDescent="0.15">
      <c r="A2176" s="10">
        <v>44791</v>
      </c>
      <c r="B2176" s="9">
        <v>142.300003</v>
      </c>
      <c r="C2176">
        <v>37458700</v>
      </c>
      <c r="D2176" s="107">
        <f t="shared" si="191"/>
        <v>-2.860159461837819E-2</v>
      </c>
      <c r="H2176" s="90">
        <v>45068</v>
      </c>
      <c r="I2176" s="54">
        <v>34.400002000000001</v>
      </c>
      <c r="J2176" s="54">
        <v>4643800</v>
      </c>
      <c r="K2176" s="107">
        <f t="shared" si="195"/>
        <v>2.354642304962673E-2</v>
      </c>
      <c r="W2176" s="90">
        <v>44427</v>
      </c>
      <c r="X2176" s="54">
        <v>42.950001</v>
      </c>
      <c r="Y2176" s="54">
        <v>324800</v>
      </c>
      <c r="Z2176" s="107">
        <f t="shared" si="192"/>
        <v>2.7008148381649555E-2</v>
      </c>
      <c r="AE2176" s="90">
        <v>44427</v>
      </c>
      <c r="AF2176" s="54">
        <v>69.505920000000003</v>
      </c>
      <c r="AG2176" s="54">
        <v>5607100</v>
      </c>
      <c r="AH2176" s="107">
        <f t="shared" si="193"/>
        <v>7.2772794029631882E-3</v>
      </c>
      <c r="AL2176" s="10">
        <v>44791</v>
      </c>
      <c r="AM2176">
        <v>4283.7402339999999</v>
      </c>
      <c r="AN2176">
        <v>3340330000</v>
      </c>
      <c r="AO2176" s="107">
        <f t="shared" si="194"/>
        <v>-1.2900001162862273E-2</v>
      </c>
    </row>
    <row r="2177" spans="1:41" x14ac:dyDescent="0.15">
      <c r="A2177" s="10">
        <v>44792</v>
      </c>
      <c r="B2177" s="9">
        <v>138.229996</v>
      </c>
      <c r="C2177">
        <v>47792800</v>
      </c>
      <c r="D2177" s="107">
        <f t="shared" si="191"/>
        <v>-3.6243906134526771E-2</v>
      </c>
      <c r="H2177" s="90">
        <v>45069</v>
      </c>
      <c r="I2177" s="54">
        <v>35.209999000000003</v>
      </c>
      <c r="J2177" s="54">
        <v>5903600</v>
      </c>
      <c r="K2177" s="107">
        <f t="shared" si="195"/>
        <v>-4.2600966844674737E-3</v>
      </c>
      <c r="W2177" s="90">
        <v>44428</v>
      </c>
      <c r="X2177" s="54">
        <v>44.110000999999997</v>
      </c>
      <c r="Y2177" s="54">
        <v>226600</v>
      </c>
      <c r="Z2177" s="107">
        <f t="shared" si="192"/>
        <v>1.3829063390862428E-2</v>
      </c>
      <c r="AE2177" s="90">
        <v>44428</v>
      </c>
      <c r="AF2177" s="54">
        <v>70.011734000000004</v>
      </c>
      <c r="AG2177" s="54">
        <v>5398700</v>
      </c>
      <c r="AH2177" s="107">
        <f t="shared" si="193"/>
        <v>-2.1809915463600893E-3</v>
      </c>
      <c r="AL2177" s="10">
        <v>44792</v>
      </c>
      <c r="AM2177">
        <v>4228.4799800000001</v>
      </c>
      <c r="AN2177">
        <v>3761340000</v>
      </c>
      <c r="AO2177" s="107">
        <f t="shared" si="194"/>
        <v>-2.1400064899917082E-2</v>
      </c>
    </row>
    <row r="2178" spans="1:41" x14ac:dyDescent="0.15">
      <c r="A2178" s="10">
        <v>44795</v>
      </c>
      <c r="B2178" s="9">
        <v>133.220001</v>
      </c>
      <c r="C2178">
        <v>50461500</v>
      </c>
      <c r="D2178" s="107">
        <f t="shared" si="191"/>
        <v>3.0025071085233446E-3</v>
      </c>
      <c r="H2178" s="90">
        <v>45070</v>
      </c>
      <c r="I2178" s="54">
        <v>35.060001</v>
      </c>
      <c r="J2178" s="54">
        <v>2719500</v>
      </c>
      <c r="K2178" s="107">
        <f t="shared" si="195"/>
        <v>-5.4193381226658177E-3</v>
      </c>
      <c r="W2178" s="90">
        <v>44431</v>
      </c>
      <c r="X2178" s="54">
        <v>44.720001000000003</v>
      </c>
      <c r="Y2178" s="54">
        <v>290000</v>
      </c>
      <c r="Z2178" s="107">
        <f t="shared" si="192"/>
        <v>6.9319765891775464E-3</v>
      </c>
      <c r="AE2178" s="90">
        <v>44431</v>
      </c>
      <c r="AF2178" s="54">
        <v>69.859038999999996</v>
      </c>
      <c r="AG2178" s="54">
        <v>5044700</v>
      </c>
      <c r="AH2178" s="107">
        <f t="shared" si="193"/>
        <v>-4.9183184440884098E-3</v>
      </c>
      <c r="AL2178" s="10">
        <v>44795</v>
      </c>
      <c r="AM2178">
        <v>4137.9902339999999</v>
      </c>
      <c r="AN2178">
        <v>3907430000</v>
      </c>
      <c r="AO2178" s="107">
        <f t="shared" si="194"/>
        <v>-2.2378627005720242E-3</v>
      </c>
    </row>
    <row r="2179" spans="1:41" x14ac:dyDescent="0.15">
      <c r="A2179" s="10">
        <v>44796</v>
      </c>
      <c r="B2179" s="9">
        <v>133.61999499999999</v>
      </c>
      <c r="C2179">
        <v>36252100</v>
      </c>
      <c r="D2179" s="107">
        <f t="shared" ref="D2179:D2242" si="196">B2180/B2179-1</f>
        <v>1.3471636486741545E-3</v>
      </c>
      <c r="H2179" s="90">
        <v>45071</v>
      </c>
      <c r="I2179" s="54">
        <v>34.869999</v>
      </c>
      <c r="J2179" s="54">
        <v>2935800</v>
      </c>
      <c r="K2179" s="107">
        <f t="shared" si="195"/>
        <v>4.4450789918290434E-2</v>
      </c>
      <c r="W2179" s="90">
        <v>44432</v>
      </c>
      <c r="X2179" s="54">
        <v>45.029998999999997</v>
      </c>
      <c r="Y2179" s="54">
        <v>520900</v>
      </c>
      <c r="Z2179" s="107">
        <f t="shared" si="192"/>
        <v>-6.2180547683333698E-3</v>
      </c>
      <c r="AE2179" s="90">
        <v>44432</v>
      </c>
      <c r="AF2179" s="54">
        <v>69.515450000000001</v>
      </c>
      <c r="AG2179" s="54">
        <v>6132300</v>
      </c>
      <c r="AH2179" s="107">
        <f t="shared" si="193"/>
        <v>1.8122201611296518E-2</v>
      </c>
      <c r="AL2179" s="10">
        <v>44796</v>
      </c>
      <c r="AM2179">
        <v>4128.7299800000001</v>
      </c>
      <c r="AN2179">
        <v>3823520000</v>
      </c>
      <c r="AO2179" s="107">
        <f t="shared" si="194"/>
        <v>2.916160673699375E-3</v>
      </c>
    </row>
    <row r="2180" spans="1:41" x14ac:dyDescent="0.15">
      <c r="A2180" s="10">
        <v>44797</v>
      </c>
      <c r="B2180" s="9">
        <v>133.800003</v>
      </c>
      <c r="C2180">
        <v>38627000</v>
      </c>
      <c r="D2180" s="107">
        <f t="shared" si="196"/>
        <v>2.600893813133931E-2</v>
      </c>
      <c r="H2180" s="90">
        <v>45072</v>
      </c>
      <c r="I2180" s="54">
        <v>36.419998</v>
      </c>
      <c r="J2180" s="54">
        <v>3644900</v>
      </c>
      <c r="K2180" s="107">
        <f t="shared" si="195"/>
        <v>0.11916530033856687</v>
      </c>
      <c r="W2180" s="90">
        <v>44433</v>
      </c>
      <c r="X2180" s="54">
        <v>44.75</v>
      </c>
      <c r="Y2180" s="54">
        <v>313100</v>
      </c>
      <c r="Z2180" s="107">
        <f t="shared" ref="Z2180:Z2243" si="197">X2181/X2180-1</f>
        <v>6.7036871508374674E-4</v>
      </c>
      <c r="AE2180" s="90">
        <v>44433</v>
      </c>
      <c r="AF2180" s="54">
        <v>70.775222999999997</v>
      </c>
      <c r="AG2180" s="54">
        <v>5052500</v>
      </c>
      <c r="AH2180" s="107">
        <f t="shared" ref="AH2180:AH2243" si="198">AF2181/AF2180-1</f>
        <v>1.9956772160223402E-2</v>
      </c>
      <c r="AL2180" s="10">
        <v>44797</v>
      </c>
      <c r="AM2180">
        <v>4140.7700199999999</v>
      </c>
      <c r="AN2180">
        <v>3583630000</v>
      </c>
      <c r="AO2180" s="107">
        <f t="shared" ref="AO2180:AO2243" si="199">AM2181/AM2180-1</f>
        <v>1.4091605357981374E-2</v>
      </c>
    </row>
    <row r="2181" spans="1:41" x14ac:dyDescent="0.15">
      <c r="A2181" s="10">
        <v>44798</v>
      </c>
      <c r="B2181" s="9">
        <v>137.279999</v>
      </c>
      <c r="C2181">
        <v>37496300</v>
      </c>
      <c r="D2181" s="107">
        <f t="shared" si="196"/>
        <v>-4.7567009379130387E-2</v>
      </c>
      <c r="H2181" s="90">
        <v>45076</v>
      </c>
      <c r="I2181" s="54">
        <v>40.759998000000003</v>
      </c>
      <c r="J2181" s="54">
        <v>7542400</v>
      </c>
      <c r="K2181" s="107">
        <f t="shared" ref="K2181:K2244" si="200">I2182/I2181-1</f>
        <v>-1.0794848419766967E-2</v>
      </c>
      <c r="W2181" s="90">
        <v>44434</v>
      </c>
      <c r="X2181" s="54">
        <v>44.779998999999997</v>
      </c>
      <c r="Y2181" s="54">
        <v>391300</v>
      </c>
      <c r="Z2181" s="107">
        <f t="shared" si="197"/>
        <v>3.9526575246238815E-2</v>
      </c>
      <c r="AE2181" s="90">
        <v>44434</v>
      </c>
      <c r="AF2181" s="54">
        <v>72.187668000000002</v>
      </c>
      <c r="AG2181" s="54">
        <v>5539700</v>
      </c>
      <c r="AH2181" s="107">
        <f t="shared" si="198"/>
        <v>1.017989665492447E-2</v>
      </c>
      <c r="AL2181" s="10">
        <v>44798</v>
      </c>
      <c r="AM2181">
        <v>4199.1201170000004</v>
      </c>
      <c r="AN2181">
        <v>3566870000</v>
      </c>
      <c r="AO2181" s="107">
        <f t="shared" si="199"/>
        <v>-3.3688058702417978E-2</v>
      </c>
    </row>
    <row r="2182" spans="1:41" x14ac:dyDescent="0.15">
      <c r="A2182" s="10">
        <v>44799</v>
      </c>
      <c r="B2182" s="9">
        <v>130.75</v>
      </c>
      <c r="C2182">
        <v>53322700</v>
      </c>
      <c r="D2182" s="107">
        <f t="shared" si="196"/>
        <v>-7.3423097514339064E-3</v>
      </c>
      <c r="H2182" s="90">
        <v>45077</v>
      </c>
      <c r="I2182" s="54">
        <v>40.32</v>
      </c>
      <c r="J2182" s="54">
        <v>5243400</v>
      </c>
      <c r="K2182" s="107">
        <f t="shared" si="200"/>
        <v>6.6716220238095314E-2</v>
      </c>
      <c r="W2182" s="90">
        <v>44435</v>
      </c>
      <c r="X2182" s="54">
        <v>46.549999</v>
      </c>
      <c r="Y2182" s="54">
        <v>268100</v>
      </c>
      <c r="Z2182" s="107">
        <f t="shared" si="197"/>
        <v>8.8077338089740387E-3</v>
      </c>
      <c r="AE2182" s="90">
        <v>44435</v>
      </c>
      <c r="AF2182" s="54">
        <v>72.922531000000006</v>
      </c>
      <c r="AG2182" s="54">
        <v>5093200</v>
      </c>
      <c r="AH2182" s="107">
        <f t="shared" si="198"/>
        <v>1.4919600089031482E-2</v>
      </c>
      <c r="AL2182" s="10">
        <v>44799</v>
      </c>
      <c r="AM2182">
        <v>4057.6599120000001</v>
      </c>
      <c r="AN2182">
        <v>3832750000</v>
      </c>
      <c r="AO2182" s="107">
        <f t="shared" si="199"/>
        <v>-6.666355876697283E-3</v>
      </c>
    </row>
    <row r="2183" spans="1:41" x14ac:dyDescent="0.15">
      <c r="A2183" s="10">
        <v>44802</v>
      </c>
      <c r="B2183" s="9">
        <v>129.78999300000001</v>
      </c>
      <c r="C2183">
        <v>48101600</v>
      </c>
      <c r="D2183" s="107">
        <f t="shared" si="196"/>
        <v>-8.1670163893144965E-3</v>
      </c>
      <c r="H2183" s="90">
        <v>45078</v>
      </c>
      <c r="I2183" s="54">
        <v>43.009998000000003</v>
      </c>
      <c r="J2183" s="54">
        <v>6935600</v>
      </c>
      <c r="K2183" s="107">
        <f t="shared" si="200"/>
        <v>4.6501048430647174E-3</v>
      </c>
      <c r="W2183" s="90">
        <v>44438</v>
      </c>
      <c r="X2183" s="54">
        <v>46.959999000000003</v>
      </c>
      <c r="Y2183" s="54">
        <v>182900</v>
      </c>
      <c r="Z2183" s="107">
        <f t="shared" si="197"/>
        <v>4.4718697715473432E-3</v>
      </c>
      <c r="AE2183" s="90">
        <v>44438</v>
      </c>
      <c r="AF2183" s="54">
        <v>74.010506000000007</v>
      </c>
      <c r="AG2183" s="54">
        <v>5541700</v>
      </c>
      <c r="AH2183" s="107">
        <f t="shared" si="198"/>
        <v>-8.1428169130474126E-3</v>
      </c>
      <c r="AL2183" s="10">
        <v>44802</v>
      </c>
      <c r="AM2183">
        <v>4030.610107</v>
      </c>
      <c r="AN2183">
        <v>3396510000</v>
      </c>
      <c r="AO2183" s="107">
        <f t="shared" si="199"/>
        <v>-1.1028155495070746E-2</v>
      </c>
    </row>
    <row r="2184" spans="1:41" x14ac:dyDescent="0.15">
      <c r="A2184" s="10">
        <v>44803</v>
      </c>
      <c r="B2184" s="9">
        <v>128.729996</v>
      </c>
      <c r="C2184">
        <v>49203000</v>
      </c>
      <c r="D2184" s="107">
        <f t="shared" si="196"/>
        <v>-1.5225658827799471E-2</v>
      </c>
      <c r="H2184" s="90">
        <v>45079</v>
      </c>
      <c r="I2184" s="54">
        <v>43.209999000000003</v>
      </c>
      <c r="J2184" s="54">
        <v>4711600</v>
      </c>
      <c r="K2184" s="107">
        <f t="shared" si="200"/>
        <v>7.0354109473596438E-2</v>
      </c>
      <c r="W2184" s="90">
        <v>44439</v>
      </c>
      <c r="X2184" s="54">
        <v>47.169998</v>
      </c>
      <c r="Y2184" s="54">
        <v>324800</v>
      </c>
      <c r="Z2184" s="107">
        <f t="shared" si="197"/>
        <v>-1.3567925103579626E-2</v>
      </c>
      <c r="AE2184" s="90">
        <v>44439</v>
      </c>
      <c r="AF2184" s="54">
        <v>73.407852000000005</v>
      </c>
      <c r="AG2184" s="54">
        <v>6806300</v>
      </c>
      <c r="AH2184" s="107">
        <f t="shared" si="198"/>
        <v>-7.6883328502788117E-3</v>
      </c>
      <c r="AL2184" s="10">
        <v>44803</v>
      </c>
      <c r="AM2184">
        <v>3986.1599120000001</v>
      </c>
      <c r="AN2184">
        <v>3835860000</v>
      </c>
      <c r="AO2184" s="107">
        <f t="shared" si="199"/>
        <v>-7.8170250787470419E-3</v>
      </c>
    </row>
    <row r="2185" spans="1:41" x14ac:dyDescent="0.15">
      <c r="A2185" s="10">
        <v>44804</v>
      </c>
      <c r="B2185" s="9">
        <v>126.769997</v>
      </c>
      <c r="C2185">
        <v>53648700</v>
      </c>
      <c r="D2185" s="107">
        <f t="shared" si="196"/>
        <v>8.2827405920029573E-3</v>
      </c>
      <c r="H2185" s="90">
        <v>45082</v>
      </c>
      <c r="I2185" s="54">
        <v>46.25</v>
      </c>
      <c r="J2185" s="54">
        <v>5829600</v>
      </c>
      <c r="K2185" s="107">
        <f t="shared" si="200"/>
        <v>6.8972951351351286E-2</v>
      </c>
      <c r="W2185" s="90">
        <v>44440</v>
      </c>
      <c r="X2185" s="54">
        <v>46.529998999999997</v>
      </c>
      <c r="Y2185" s="54">
        <v>201000</v>
      </c>
      <c r="Z2185" s="107">
        <f t="shared" si="197"/>
        <v>-1.267999167590772E-2</v>
      </c>
      <c r="AE2185" s="90">
        <v>44440</v>
      </c>
      <c r="AF2185" s="54">
        <v>72.843468000000001</v>
      </c>
      <c r="AG2185" s="54">
        <v>5740200</v>
      </c>
      <c r="AH2185" s="107">
        <f t="shared" si="198"/>
        <v>4.4647242769935147E-3</v>
      </c>
      <c r="AL2185" s="10">
        <v>44804</v>
      </c>
      <c r="AM2185">
        <v>3955</v>
      </c>
      <c r="AN2185">
        <v>4542490000</v>
      </c>
      <c r="AO2185" s="107">
        <f t="shared" si="199"/>
        <v>2.9962321112515511E-3</v>
      </c>
    </row>
    <row r="2186" spans="1:41" x14ac:dyDescent="0.15">
      <c r="A2186" s="10">
        <v>44805</v>
      </c>
      <c r="B2186" s="9">
        <v>127.82</v>
      </c>
      <c r="C2186">
        <v>56636100</v>
      </c>
      <c r="D2186" s="107">
        <f t="shared" si="196"/>
        <v>-2.4252699108120446E-3</v>
      </c>
      <c r="H2186" s="90">
        <v>45083</v>
      </c>
      <c r="I2186" s="54">
        <v>49.439999</v>
      </c>
      <c r="J2186" s="54">
        <v>8293900</v>
      </c>
      <c r="K2186" s="107">
        <f t="shared" si="200"/>
        <v>-2.831715267631818E-3</v>
      </c>
      <c r="W2186" s="90">
        <v>44441</v>
      </c>
      <c r="X2186" s="54">
        <v>45.939999</v>
      </c>
      <c r="Y2186" s="54">
        <v>197600</v>
      </c>
      <c r="Z2186" s="107">
        <f t="shared" si="197"/>
        <v>-8.2716153302484496E-3</v>
      </c>
      <c r="AE2186" s="90">
        <v>44441</v>
      </c>
      <c r="AF2186" s="54">
        <v>73.168694000000002</v>
      </c>
      <c r="AG2186" s="54">
        <v>5031000</v>
      </c>
      <c r="AH2186" s="107">
        <f t="shared" si="198"/>
        <v>5.2311990152498211E-4</v>
      </c>
      <c r="AL2186" s="10">
        <v>44805</v>
      </c>
      <c r="AM2186">
        <v>3966.8500979999999</v>
      </c>
      <c r="AN2186">
        <v>4152250000</v>
      </c>
      <c r="AO2186" s="107">
        <f t="shared" si="199"/>
        <v>-1.0736500484722855E-2</v>
      </c>
    </row>
    <row r="2187" spans="1:41" x14ac:dyDescent="0.15">
      <c r="A2187" s="10">
        <v>44806</v>
      </c>
      <c r="B2187" s="9">
        <v>127.510002</v>
      </c>
      <c r="C2187">
        <v>57429800</v>
      </c>
      <c r="D2187" s="107">
        <f t="shared" si="196"/>
        <v>-1.0979538687482804E-2</v>
      </c>
      <c r="H2187" s="90">
        <v>45084</v>
      </c>
      <c r="I2187" s="54">
        <v>49.299999</v>
      </c>
      <c r="J2187" s="54">
        <v>10783000</v>
      </c>
      <c r="K2187" s="107">
        <f t="shared" si="200"/>
        <v>7.4036553225893531E-2</v>
      </c>
      <c r="W2187" s="90">
        <v>44442</v>
      </c>
      <c r="X2187" s="54">
        <v>45.560001</v>
      </c>
      <c r="Y2187" s="54">
        <v>253300</v>
      </c>
      <c r="Z2187" s="107">
        <f t="shared" si="197"/>
        <v>-5.7067645806241241E-2</v>
      </c>
      <c r="AE2187" s="90">
        <v>44442</v>
      </c>
      <c r="AF2187" s="54">
        <v>73.206969999999998</v>
      </c>
      <c r="AG2187" s="54">
        <v>4436500</v>
      </c>
      <c r="AH2187" s="107">
        <f t="shared" si="198"/>
        <v>-2.3781533370388019E-2</v>
      </c>
      <c r="AL2187" s="10">
        <v>44806</v>
      </c>
      <c r="AM2187">
        <v>3924.26001</v>
      </c>
      <c r="AN2187">
        <v>3665850000</v>
      </c>
      <c r="AO2187" s="107">
        <f t="shared" si="199"/>
        <v>-4.0950571468376662E-3</v>
      </c>
    </row>
    <row r="2188" spans="1:41" x14ac:dyDescent="0.15">
      <c r="A2188" s="10">
        <v>44810</v>
      </c>
      <c r="B2188" s="9">
        <v>126.110001</v>
      </c>
      <c r="C2188">
        <v>43888600</v>
      </c>
      <c r="D2188" s="107">
        <f t="shared" si="196"/>
        <v>2.6722662542838282E-2</v>
      </c>
      <c r="H2188" s="90">
        <v>45085</v>
      </c>
      <c r="I2188" s="54">
        <v>52.950001</v>
      </c>
      <c r="J2188" s="54">
        <v>8464000</v>
      </c>
      <c r="K2188" s="107">
        <f t="shared" si="200"/>
        <v>-1.6052936429595155E-2</v>
      </c>
      <c r="W2188" s="90">
        <v>44446</v>
      </c>
      <c r="X2188" s="54">
        <v>42.959999000000003</v>
      </c>
      <c r="Y2188" s="54">
        <v>652000</v>
      </c>
      <c r="Z2188" s="107">
        <f t="shared" si="197"/>
        <v>6.7504889839498095E-3</v>
      </c>
      <c r="AE2188" s="90">
        <v>44446</v>
      </c>
      <c r="AF2188" s="54">
        <v>71.465996000000004</v>
      </c>
      <c r="AG2188" s="54">
        <v>6041300</v>
      </c>
      <c r="AH2188" s="107">
        <f t="shared" si="198"/>
        <v>-1.0440377826680058E-2</v>
      </c>
      <c r="AL2188" s="10">
        <v>44810</v>
      </c>
      <c r="AM2188">
        <v>3908.1899410000001</v>
      </c>
      <c r="AN2188">
        <v>4127340000</v>
      </c>
      <c r="AO2188" s="107">
        <f t="shared" si="199"/>
        <v>1.8341016450612591E-2</v>
      </c>
    </row>
    <row r="2189" spans="1:41" x14ac:dyDescent="0.15">
      <c r="A2189" s="10">
        <v>44811</v>
      </c>
      <c r="B2189" s="9">
        <v>129.479996</v>
      </c>
      <c r="C2189">
        <v>47900300</v>
      </c>
      <c r="D2189" s="107">
        <f t="shared" si="196"/>
        <v>2.6259732043860673E-3</v>
      </c>
      <c r="H2189" s="90">
        <v>45086</v>
      </c>
      <c r="I2189" s="54">
        <v>52.099997999999999</v>
      </c>
      <c r="J2189" s="54">
        <v>6958000</v>
      </c>
      <c r="K2189" s="107">
        <f t="shared" si="200"/>
        <v>-1.6698618683248401E-2</v>
      </c>
      <c r="W2189" s="90">
        <v>44447</v>
      </c>
      <c r="X2189" s="54">
        <v>43.25</v>
      </c>
      <c r="Y2189" s="54">
        <v>410900</v>
      </c>
      <c r="Z2189" s="107">
        <f t="shared" si="197"/>
        <v>1.8959537572254437E-2</v>
      </c>
      <c r="AE2189" s="90">
        <v>44447</v>
      </c>
      <c r="AF2189" s="54">
        <v>70.719864000000001</v>
      </c>
      <c r="AG2189" s="54">
        <v>6351300</v>
      </c>
      <c r="AH2189" s="107">
        <f t="shared" si="198"/>
        <v>-1.2579464236526228E-2</v>
      </c>
      <c r="AL2189" s="10">
        <v>44811</v>
      </c>
      <c r="AM2189">
        <v>3979.8701169999999</v>
      </c>
      <c r="AN2189">
        <v>3890320000</v>
      </c>
      <c r="AO2189" s="107">
        <f t="shared" si="199"/>
        <v>6.6107220151778723E-3</v>
      </c>
    </row>
    <row r="2190" spans="1:41" x14ac:dyDescent="0.15">
      <c r="A2190" s="10">
        <v>44812</v>
      </c>
      <c r="B2190" s="9">
        <v>129.820007</v>
      </c>
      <c r="C2190">
        <v>43988500</v>
      </c>
      <c r="D2190" s="107">
        <f t="shared" si="196"/>
        <v>2.6575233507728946E-2</v>
      </c>
      <c r="H2190" s="90">
        <v>45089</v>
      </c>
      <c r="I2190" s="54">
        <v>51.23</v>
      </c>
      <c r="J2190" s="54">
        <v>7251800</v>
      </c>
      <c r="K2190" s="107">
        <f t="shared" si="200"/>
        <v>2.5375951590864698E-3</v>
      </c>
      <c r="W2190" s="90">
        <v>44448</v>
      </c>
      <c r="X2190" s="54">
        <v>44.07</v>
      </c>
      <c r="Y2190" s="54">
        <v>531400</v>
      </c>
      <c r="Z2190" s="107">
        <f t="shared" si="197"/>
        <v>-3.0860018152938484E-2</v>
      </c>
      <c r="AE2190" s="90">
        <v>44448</v>
      </c>
      <c r="AF2190" s="54">
        <v>69.830246000000002</v>
      </c>
      <c r="AG2190" s="54">
        <v>5164200</v>
      </c>
      <c r="AH2190" s="107">
        <f t="shared" si="198"/>
        <v>-6.0274454711216618E-3</v>
      </c>
      <c r="AL2190" s="10">
        <v>44812</v>
      </c>
      <c r="AM2190">
        <v>4006.179932</v>
      </c>
      <c r="AN2190">
        <v>3966850000</v>
      </c>
      <c r="AO2190" s="107">
        <f t="shared" si="199"/>
        <v>1.5271449619951749E-2</v>
      </c>
    </row>
    <row r="2191" spans="1:41" x14ac:dyDescent="0.15">
      <c r="A2191" s="10">
        <v>44813</v>
      </c>
      <c r="B2191" s="9">
        <v>133.270004</v>
      </c>
      <c r="C2191">
        <v>49387600</v>
      </c>
      <c r="D2191" s="107">
        <f t="shared" si="196"/>
        <v>2.3861280892585546E-2</v>
      </c>
      <c r="H2191" s="90">
        <v>45090</v>
      </c>
      <c r="I2191" s="54">
        <v>51.360000999999997</v>
      </c>
      <c r="J2191" s="54">
        <v>9281300</v>
      </c>
      <c r="K2191" s="107">
        <f t="shared" si="200"/>
        <v>2.6674434838893424E-2</v>
      </c>
      <c r="W2191" s="90">
        <v>44449</v>
      </c>
      <c r="X2191" s="54">
        <v>42.709999000000003</v>
      </c>
      <c r="Y2191" s="54">
        <v>397300</v>
      </c>
      <c r="Z2191" s="107">
        <f t="shared" si="197"/>
        <v>-5.6192462097692797E-3</v>
      </c>
      <c r="AE2191" s="90">
        <v>44449</v>
      </c>
      <c r="AF2191" s="54">
        <v>69.409347999999994</v>
      </c>
      <c r="AG2191" s="54">
        <v>5393000</v>
      </c>
      <c r="AH2191" s="107">
        <f t="shared" si="198"/>
        <v>1.5159917652591837E-3</v>
      </c>
      <c r="AL2191" s="10">
        <v>44813</v>
      </c>
      <c r="AM2191">
        <v>4067.360107</v>
      </c>
      <c r="AN2191">
        <v>3901940000</v>
      </c>
      <c r="AO2191" s="107">
        <f t="shared" si="199"/>
        <v>1.0584272812704798E-2</v>
      </c>
    </row>
    <row r="2192" spans="1:41" x14ac:dyDescent="0.15">
      <c r="A2192" s="10">
        <v>44816</v>
      </c>
      <c r="B2192" s="9">
        <v>136.449997</v>
      </c>
      <c r="C2192">
        <v>53826900</v>
      </c>
      <c r="D2192" s="107">
        <f t="shared" si="196"/>
        <v>-7.0575281874135976E-2</v>
      </c>
      <c r="H2192" s="90">
        <v>45091</v>
      </c>
      <c r="I2192" s="54">
        <v>52.73</v>
      </c>
      <c r="J2192" s="54">
        <v>6818200</v>
      </c>
      <c r="K2192" s="107">
        <f t="shared" si="200"/>
        <v>1.1568367153423242E-2</v>
      </c>
      <c r="W2192" s="90">
        <v>44452</v>
      </c>
      <c r="X2192" s="54">
        <v>42.470001000000003</v>
      </c>
      <c r="Y2192" s="54">
        <v>613200</v>
      </c>
      <c r="Z2192" s="107">
        <f t="shared" si="197"/>
        <v>-1.9072309416710564E-2</v>
      </c>
      <c r="AE2192" s="90">
        <v>44452</v>
      </c>
      <c r="AF2192" s="54">
        <v>69.514572000000001</v>
      </c>
      <c r="AG2192" s="54">
        <v>5768600</v>
      </c>
      <c r="AH2192" s="107">
        <f t="shared" si="198"/>
        <v>-1.7613947187936518E-2</v>
      </c>
      <c r="AL2192" s="10">
        <v>44816</v>
      </c>
      <c r="AM2192">
        <v>4110.4101559999999</v>
      </c>
      <c r="AN2192">
        <v>3814200000</v>
      </c>
      <c r="AO2192" s="107">
        <f t="shared" si="199"/>
        <v>-4.3236613441259619E-2</v>
      </c>
    </row>
    <row r="2193" spans="1:41" x14ac:dyDescent="0.15">
      <c r="A2193" s="10">
        <v>44817</v>
      </c>
      <c r="B2193" s="9">
        <v>126.82</v>
      </c>
      <c r="C2193">
        <v>72694000</v>
      </c>
      <c r="D2193" s="107">
        <f t="shared" si="196"/>
        <v>1.3641405141145091E-2</v>
      </c>
      <c r="H2193" s="90">
        <v>45092</v>
      </c>
      <c r="I2193" s="54">
        <v>53.34</v>
      </c>
      <c r="J2193" s="54">
        <v>4134500</v>
      </c>
      <c r="K2193" s="107">
        <f t="shared" si="200"/>
        <v>3.6370434945631747E-2</v>
      </c>
      <c r="W2193" s="90">
        <v>44453</v>
      </c>
      <c r="X2193" s="54">
        <v>41.66</v>
      </c>
      <c r="Y2193" s="54">
        <v>512400</v>
      </c>
      <c r="Z2193" s="107">
        <f t="shared" si="197"/>
        <v>7.6812289966394776E-3</v>
      </c>
      <c r="AE2193" s="90">
        <v>44453</v>
      </c>
      <c r="AF2193" s="54">
        <v>68.290145999999993</v>
      </c>
      <c r="AG2193" s="54">
        <v>6576700</v>
      </c>
      <c r="AH2193" s="107">
        <f t="shared" si="198"/>
        <v>3.6419807917821734E-2</v>
      </c>
      <c r="AL2193" s="10">
        <v>44817</v>
      </c>
      <c r="AM2193">
        <v>3932.6899410000001</v>
      </c>
      <c r="AN2193">
        <v>4224550000</v>
      </c>
      <c r="AO2193" s="107">
        <f t="shared" si="199"/>
        <v>3.3870122485712972E-3</v>
      </c>
    </row>
    <row r="2194" spans="1:41" x14ac:dyDescent="0.15">
      <c r="A2194" s="10">
        <v>44818</v>
      </c>
      <c r="B2194" s="9">
        <v>128.550003</v>
      </c>
      <c r="C2194">
        <v>45316800</v>
      </c>
      <c r="D2194" s="107">
        <f t="shared" si="196"/>
        <v>-1.7658529342858165E-2</v>
      </c>
      <c r="H2194" s="90">
        <v>45093</v>
      </c>
      <c r="I2194" s="54">
        <v>55.279998999999997</v>
      </c>
      <c r="J2194" s="54">
        <v>5092500</v>
      </c>
      <c r="K2194" s="107">
        <f t="shared" si="200"/>
        <v>2.2431277540363226E-2</v>
      </c>
      <c r="W2194" s="90">
        <v>44454</v>
      </c>
      <c r="X2194" s="54">
        <v>41.98</v>
      </c>
      <c r="Y2194" s="54">
        <v>543800</v>
      </c>
      <c r="Z2194" s="107">
        <f t="shared" si="197"/>
        <v>0</v>
      </c>
      <c r="AE2194" s="90">
        <v>44454</v>
      </c>
      <c r="AF2194" s="54">
        <v>70.777259999999998</v>
      </c>
      <c r="AG2194" s="54">
        <v>10771100</v>
      </c>
      <c r="AH2194" s="107">
        <f t="shared" si="198"/>
        <v>9.5958645474549797E-3</v>
      </c>
      <c r="AL2194" s="10">
        <v>44818</v>
      </c>
      <c r="AM2194">
        <v>3946.01001</v>
      </c>
      <c r="AN2194">
        <v>4293240000</v>
      </c>
      <c r="AO2194" s="107">
        <f t="shared" si="199"/>
        <v>-1.1317739155963236E-2</v>
      </c>
    </row>
    <row r="2195" spans="1:41" x14ac:dyDescent="0.15">
      <c r="A2195" s="10">
        <v>44819</v>
      </c>
      <c r="B2195" s="9">
        <v>126.279999</v>
      </c>
      <c r="C2195">
        <v>52887200</v>
      </c>
      <c r="D2195" s="107">
        <f t="shared" si="196"/>
        <v>-2.177700365677071E-2</v>
      </c>
      <c r="H2195" s="90">
        <v>45097</v>
      </c>
      <c r="I2195" s="54">
        <v>56.52</v>
      </c>
      <c r="J2195" s="54">
        <v>4937500</v>
      </c>
      <c r="K2195" s="107">
        <f t="shared" si="200"/>
        <v>-2.0346797593772226E-2</v>
      </c>
      <c r="W2195" s="90">
        <v>44455</v>
      </c>
      <c r="X2195" s="54">
        <v>41.98</v>
      </c>
      <c r="Y2195" s="54">
        <v>483000</v>
      </c>
      <c r="Z2195" s="107">
        <f t="shared" si="197"/>
        <v>2.7155764649833269E-2</v>
      </c>
      <c r="AE2195" s="90">
        <v>44455</v>
      </c>
      <c r="AF2195" s="54">
        <v>71.456429</v>
      </c>
      <c r="AG2195" s="54">
        <v>6630300</v>
      </c>
      <c r="AH2195" s="107">
        <f t="shared" si="198"/>
        <v>-7.8983096118615537E-3</v>
      </c>
      <c r="AL2195" s="10">
        <v>44819</v>
      </c>
      <c r="AM2195">
        <v>3901.3500979999999</v>
      </c>
      <c r="AN2195">
        <v>4441830000</v>
      </c>
      <c r="AO2195" s="107">
        <f t="shared" si="199"/>
        <v>-7.1821342089662954E-3</v>
      </c>
    </row>
    <row r="2196" spans="1:41" x14ac:dyDescent="0.15">
      <c r="A2196" s="10">
        <v>44820</v>
      </c>
      <c r="B2196" s="9">
        <v>123.529999</v>
      </c>
      <c r="C2196">
        <v>115667800</v>
      </c>
      <c r="D2196" s="107">
        <f t="shared" si="196"/>
        <v>9.1476160377852445E-3</v>
      </c>
      <c r="H2196" s="90">
        <v>45098</v>
      </c>
      <c r="I2196" s="54">
        <v>55.369999</v>
      </c>
      <c r="J2196" s="54">
        <v>3806200</v>
      </c>
      <c r="K2196" s="107">
        <f t="shared" si="200"/>
        <v>3.1063771556145481E-2</v>
      </c>
      <c r="W2196" s="90">
        <v>44456</v>
      </c>
      <c r="X2196" s="54">
        <v>43.119999</v>
      </c>
      <c r="Y2196" s="54">
        <v>2454400</v>
      </c>
      <c r="Z2196" s="107">
        <f t="shared" si="197"/>
        <v>-2.9684578610495671E-2</v>
      </c>
      <c r="AE2196" s="90">
        <v>44456</v>
      </c>
      <c r="AF2196" s="54">
        <v>70.892043999999999</v>
      </c>
      <c r="AG2196" s="54">
        <v>8874800</v>
      </c>
      <c r="AH2196" s="107">
        <f t="shared" si="198"/>
        <v>-1.6731778815687659E-2</v>
      </c>
      <c r="AL2196" s="10">
        <v>44820</v>
      </c>
      <c r="AM2196">
        <v>3873.330078</v>
      </c>
      <c r="AN2196">
        <v>7954650000</v>
      </c>
      <c r="AO2196" s="107">
        <f t="shared" si="199"/>
        <v>6.85710085769764E-3</v>
      </c>
    </row>
    <row r="2197" spans="1:41" x14ac:dyDescent="0.15">
      <c r="A2197" s="10">
        <v>44823</v>
      </c>
      <c r="B2197" s="9">
        <v>124.660004</v>
      </c>
      <c r="C2197">
        <v>47279700</v>
      </c>
      <c r="D2197" s="107">
        <f t="shared" si="196"/>
        <v>-1.9813909198976076E-2</v>
      </c>
      <c r="H2197" s="90">
        <v>45099</v>
      </c>
      <c r="I2197" s="54">
        <v>57.09</v>
      </c>
      <c r="J2197" s="54">
        <v>3727600</v>
      </c>
      <c r="K2197" s="107">
        <f t="shared" si="200"/>
        <v>4.3790506218250869E-3</v>
      </c>
      <c r="W2197" s="90">
        <v>44459</v>
      </c>
      <c r="X2197" s="54">
        <v>41.84</v>
      </c>
      <c r="Y2197" s="54">
        <v>484000</v>
      </c>
      <c r="Z2197" s="107">
        <f t="shared" si="197"/>
        <v>-2.0793475143403461E-2</v>
      </c>
      <c r="AE2197" s="90">
        <v>44459</v>
      </c>
      <c r="AF2197" s="54">
        <v>69.705894000000001</v>
      </c>
      <c r="AG2197" s="54">
        <v>9841500</v>
      </c>
      <c r="AH2197" s="107">
        <f t="shared" si="198"/>
        <v>-1.0292343427946049E-2</v>
      </c>
      <c r="AL2197" s="10">
        <v>44823</v>
      </c>
      <c r="AM2197">
        <v>3899.889893</v>
      </c>
      <c r="AN2197">
        <v>3766850000</v>
      </c>
      <c r="AO2197" s="107">
        <f t="shared" si="199"/>
        <v>-1.127210311216853E-2</v>
      </c>
    </row>
    <row r="2198" spans="1:41" x14ac:dyDescent="0.15">
      <c r="A2198" s="10">
        <v>44824</v>
      </c>
      <c r="B2198" s="9">
        <v>122.19000200000001</v>
      </c>
      <c r="C2198">
        <v>47698400</v>
      </c>
      <c r="D2198" s="107">
        <f t="shared" si="196"/>
        <v>-2.987151927536591E-2</v>
      </c>
      <c r="H2198" s="90">
        <v>45100</v>
      </c>
      <c r="I2198" s="54">
        <v>57.34</v>
      </c>
      <c r="J2198" s="54">
        <v>6129600</v>
      </c>
      <c r="K2198" s="107">
        <f t="shared" si="200"/>
        <v>3.7146860830135964E-2</v>
      </c>
      <c r="W2198" s="90">
        <v>44460</v>
      </c>
      <c r="X2198" s="54">
        <v>40.970001000000003</v>
      </c>
      <c r="Y2198" s="54">
        <v>333700</v>
      </c>
      <c r="Z2198" s="107">
        <f t="shared" si="197"/>
        <v>1.4400780707815919E-2</v>
      </c>
      <c r="AE2198" s="90">
        <v>44460</v>
      </c>
      <c r="AF2198" s="54">
        <v>68.988456999999997</v>
      </c>
      <c r="AG2198" s="54">
        <v>5375100</v>
      </c>
      <c r="AH2198" s="107">
        <f t="shared" si="198"/>
        <v>1.5113818243536192E-2</v>
      </c>
      <c r="AL2198" s="10">
        <v>44824</v>
      </c>
      <c r="AM2198">
        <v>3855.929932</v>
      </c>
      <c r="AN2198">
        <v>4058050000</v>
      </c>
      <c r="AO2198" s="107">
        <f t="shared" si="199"/>
        <v>-1.7116493599189209E-2</v>
      </c>
    </row>
    <row r="2199" spans="1:41" x14ac:dyDescent="0.15">
      <c r="A2199" s="10">
        <v>44825</v>
      </c>
      <c r="B2199" s="9">
        <v>118.540001</v>
      </c>
      <c r="C2199">
        <v>58498900</v>
      </c>
      <c r="D2199" s="107">
        <f t="shared" si="196"/>
        <v>-1.0376269526098714E-2</v>
      </c>
      <c r="H2199" s="90">
        <v>45103</v>
      </c>
      <c r="I2199" s="54">
        <v>59.470001000000003</v>
      </c>
      <c r="J2199" s="54">
        <v>4565800</v>
      </c>
      <c r="K2199" s="107">
        <f t="shared" si="200"/>
        <v>7.2305346018070482E-2</v>
      </c>
      <c r="W2199" s="90">
        <v>44461</v>
      </c>
      <c r="X2199" s="54">
        <v>41.560001</v>
      </c>
      <c r="Y2199" s="54">
        <v>275200</v>
      </c>
      <c r="Z2199" s="107">
        <f t="shared" si="197"/>
        <v>-5.7748073682674095E-3</v>
      </c>
      <c r="AE2199" s="90">
        <v>44461</v>
      </c>
      <c r="AF2199" s="54">
        <v>70.031136000000004</v>
      </c>
      <c r="AG2199" s="54">
        <v>4028400</v>
      </c>
      <c r="AH2199" s="107">
        <f t="shared" si="198"/>
        <v>4.0976630737503683E-3</v>
      </c>
      <c r="AL2199" s="10">
        <v>44825</v>
      </c>
      <c r="AM2199">
        <v>3789.929932</v>
      </c>
      <c r="AN2199">
        <v>4078330000</v>
      </c>
      <c r="AO2199" s="107">
        <f t="shared" si="199"/>
        <v>-8.4275811355554175E-3</v>
      </c>
    </row>
    <row r="2200" spans="1:41" x14ac:dyDescent="0.15">
      <c r="A2200" s="10">
        <v>44826</v>
      </c>
      <c r="B2200" s="9">
        <v>117.30999799999999</v>
      </c>
      <c r="C2200">
        <v>55229200</v>
      </c>
      <c r="D2200" s="107">
        <f t="shared" si="196"/>
        <v>-3.0091203309030701E-2</v>
      </c>
      <c r="H2200" s="90">
        <v>45104</v>
      </c>
      <c r="I2200" s="54">
        <v>63.77</v>
      </c>
      <c r="J2200" s="54">
        <v>5768200</v>
      </c>
      <c r="K2200" s="107">
        <f t="shared" si="200"/>
        <v>-1.9915320683707161E-2</v>
      </c>
      <c r="W2200" s="90">
        <v>44462</v>
      </c>
      <c r="X2200" s="54">
        <v>41.32</v>
      </c>
      <c r="Y2200" s="54">
        <v>251000</v>
      </c>
      <c r="Z2200" s="107">
        <f t="shared" si="197"/>
        <v>1.6698886737657404E-2</v>
      </c>
      <c r="AE2200" s="90">
        <v>44462</v>
      </c>
      <c r="AF2200" s="54">
        <v>70.318100000000001</v>
      </c>
      <c r="AG2200" s="54">
        <v>4128800</v>
      </c>
      <c r="AH2200" s="107">
        <f t="shared" si="198"/>
        <v>-7.0740961430983962E-3</v>
      </c>
      <c r="AL2200" s="10">
        <v>44826</v>
      </c>
      <c r="AM2200">
        <v>3757.98999</v>
      </c>
      <c r="AN2200">
        <v>4284600000</v>
      </c>
      <c r="AO2200" s="107">
        <f t="shared" si="199"/>
        <v>-1.7232619078902833E-2</v>
      </c>
    </row>
    <row r="2201" spans="1:41" x14ac:dyDescent="0.15">
      <c r="A2201" s="10">
        <v>44827</v>
      </c>
      <c r="B2201" s="9">
        <v>113.779999</v>
      </c>
      <c r="C2201">
        <v>65126700</v>
      </c>
      <c r="D2201" s="107">
        <f t="shared" si="196"/>
        <v>1.204080692600451E-2</v>
      </c>
      <c r="H2201" s="90">
        <v>45105</v>
      </c>
      <c r="I2201" s="54">
        <v>62.5</v>
      </c>
      <c r="J2201" s="54">
        <v>4259600</v>
      </c>
      <c r="K2201" s="107">
        <f t="shared" si="200"/>
        <v>6.2399840000000317E-3</v>
      </c>
      <c r="W2201" s="90">
        <v>44463</v>
      </c>
      <c r="X2201" s="54">
        <v>42.009998000000003</v>
      </c>
      <c r="Y2201" s="54">
        <v>186300</v>
      </c>
      <c r="Z2201" s="107">
        <f t="shared" si="197"/>
        <v>3.8562320331460009E-2</v>
      </c>
      <c r="AE2201" s="90">
        <v>44463</v>
      </c>
      <c r="AF2201" s="54">
        <v>69.820662999999996</v>
      </c>
      <c r="AG2201" s="54">
        <v>3486600</v>
      </c>
      <c r="AH2201" s="107">
        <f t="shared" si="198"/>
        <v>9.3164827151528407E-3</v>
      </c>
      <c r="AL2201" s="10">
        <v>44827</v>
      </c>
      <c r="AM2201">
        <v>3693.2299800000001</v>
      </c>
      <c r="AN2201">
        <v>5144270000</v>
      </c>
      <c r="AO2201" s="107">
        <f t="shared" si="199"/>
        <v>-1.0340526099595904E-2</v>
      </c>
    </row>
    <row r="2202" spans="1:41" x14ac:dyDescent="0.15">
      <c r="A2202" s="10">
        <v>44830</v>
      </c>
      <c r="B2202" s="9">
        <v>115.150002</v>
      </c>
      <c r="C2202">
        <v>62723300</v>
      </c>
      <c r="D2202" s="107">
        <f t="shared" si="196"/>
        <v>-6.4263828671058398E-3</v>
      </c>
      <c r="H2202" s="90">
        <v>45106</v>
      </c>
      <c r="I2202" s="54">
        <v>62.889999000000003</v>
      </c>
      <c r="J2202" s="54">
        <v>4686900</v>
      </c>
      <c r="K2202" s="107">
        <f t="shared" si="200"/>
        <v>3.3709700011284705E-2</v>
      </c>
      <c r="W2202" s="90">
        <v>44466</v>
      </c>
      <c r="X2202" s="54">
        <v>43.630001</v>
      </c>
      <c r="Y2202" s="54">
        <v>292900</v>
      </c>
      <c r="Z2202" s="107">
        <f t="shared" si="197"/>
        <v>-3.1858789093312301E-2</v>
      </c>
      <c r="AE2202" s="90">
        <v>44466</v>
      </c>
      <c r="AF2202" s="54">
        <v>70.471146000000005</v>
      </c>
      <c r="AG2202" s="54">
        <v>4268700</v>
      </c>
      <c r="AH2202" s="107">
        <f t="shared" si="198"/>
        <v>-3.2713303683184147E-2</v>
      </c>
      <c r="AL2202" s="10">
        <v>44830</v>
      </c>
      <c r="AM2202">
        <v>3655.040039</v>
      </c>
      <c r="AN2202">
        <v>4886140000</v>
      </c>
      <c r="AO2202" s="107">
        <f t="shared" si="199"/>
        <v>-2.1203598092787157E-3</v>
      </c>
    </row>
    <row r="2203" spans="1:41" x14ac:dyDescent="0.15">
      <c r="A2203" s="10">
        <v>44831</v>
      </c>
      <c r="B2203" s="9">
        <v>114.410004</v>
      </c>
      <c r="C2203">
        <v>60094700</v>
      </c>
      <c r="D2203" s="107">
        <f t="shared" si="196"/>
        <v>3.1465762382107743E-2</v>
      </c>
      <c r="H2203" s="90">
        <v>45107</v>
      </c>
      <c r="I2203" s="54">
        <v>65.010002</v>
      </c>
      <c r="J2203" s="54">
        <v>4789900</v>
      </c>
      <c r="K2203" s="107">
        <f t="shared" si="200"/>
        <v>5.0761358229153508E-2</v>
      </c>
      <c r="W2203" s="90">
        <v>44467</v>
      </c>
      <c r="X2203" s="54">
        <v>42.240001999999997</v>
      </c>
      <c r="Y2203" s="54">
        <v>315400</v>
      </c>
      <c r="Z2203" s="107">
        <f t="shared" si="197"/>
        <v>8.2859371076735577E-3</v>
      </c>
      <c r="AE2203" s="90">
        <v>44467</v>
      </c>
      <c r="AF2203" s="54">
        <v>68.165801999999999</v>
      </c>
      <c r="AG2203" s="54">
        <v>5379600</v>
      </c>
      <c r="AH2203" s="107">
        <f t="shared" si="198"/>
        <v>-1.8102831094101934E-2</v>
      </c>
      <c r="AL2203" s="10">
        <v>44831</v>
      </c>
      <c r="AM2203">
        <v>3647.290039</v>
      </c>
      <c r="AN2203">
        <v>4577740000</v>
      </c>
      <c r="AO2203" s="107">
        <f t="shared" si="199"/>
        <v>1.9672139926572019E-2</v>
      </c>
    </row>
    <row r="2204" spans="1:41" x14ac:dyDescent="0.15">
      <c r="A2204" s="10">
        <v>44832</v>
      </c>
      <c r="B2204" s="9">
        <v>118.010002</v>
      </c>
      <c r="C2204">
        <v>55763800</v>
      </c>
      <c r="D2204" s="107">
        <f t="shared" si="196"/>
        <v>-2.7201075718988554E-2</v>
      </c>
      <c r="H2204" s="90">
        <v>45110</v>
      </c>
      <c r="I2204" s="54">
        <v>68.309997999999993</v>
      </c>
      <c r="J2204" s="54">
        <v>2381500</v>
      </c>
      <c r="K2204" s="107">
        <f t="shared" si="200"/>
        <v>-6.5290588941314232E-2</v>
      </c>
      <c r="W2204" s="90">
        <v>44468</v>
      </c>
      <c r="X2204" s="54">
        <v>42.59</v>
      </c>
      <c r="Y2204" s="54">
        <v>176700</v>
      </c>
      <c r="Z2204" s="107">
        <f t="shared" si="197"/>
        <v>-5.7055646865461496E-2</v>
      </c>
      <c r="AE2204" s="90">
        <v>44468</v>
      </c>
      <c r="AF2204" s="54">
        <v>66.931808000000004</v>
      </c>
      <c r="AG2204" s="54">
        <v>5621400</v>
      </c>
      <c r="AH2204" s="107">
        <f t="shared" si="198"/>
        <v>-4.2874084620573294E-3</v>
      </c>
      <c r="AL2204" s="10">
        <v>44832</v>
      </c>
      <c r="AM2204">
        <v>3719.040039</v>
      </c>
      <c r="AN2204">
        <v>4684850000</v>
      </c>
      <c r="AO2204" s="107">
        <f t="shared" si="199"/>
        <v>-2.1126437783962726E-2</v>
      </c>
    </row>
    <row r="2205" spans="1:41" x14ac:dyDescent="0.15">
      <c r="A2205" s="10">
        <v>44833</v>
      </c>
      <c r="B2205" s="9">
        <v>114.800003</v>
      </c>
      <c r="C2205">
        <v>58969700</v>
      </c>
      <c r="D2205" s="107">
        <f t="shared" si="196"/>
        <v>-1.5679468231372784E-2</v>
      </c>
      <c r="H2205" s="90">
        <v>45112</v>
      </c>
      <c r="I2205" s="54">
        <v>63.849997999999999</v>
      </c>
      <c r="J2205" s="54">
        <v>6842300</v>
      </c>
      <c r="K2205" s="107">
        <f t="shared" si="200"/>
        <v>-9.9295226289591976E-2</v>
      </c>
      <c r="W2205" s="90">
        <v>44469</v>
      </c>
      <c r="X2205" s="54">
        <v>40.159999999999997</v>
      </c>
      <c r="Y2205" s="54">
        <v>458700</v>
      </c>
      <c r="Z2205" s="107">
        <f t="shared" si="197"/>
        <v>3.5358615537848692E-2</v>
      </c>
      <c r="AE2205" s="90">
        <v>44469</v>
      </c>
      <c r="AF2205" s="54">
        <v>66.644844000000006</v>
      </c>
      <c r="AG2205" s="54">
        <v>3927200</v>
      </c>
      <c r="AH2205" s="107">
        <f t="shared" si="198"/>
        <v>3.4447676102293823E-3</v>
      </c>
      <c r="AL2205" s="10">
        <v>44833</v>
      </c>
      <c r="AM2205">
        <v>3640.469971</v>
      </c>
      <c r="AN2205">
        <v>4681810000</v>
      </c>
      <c r="AO2205" s="107">
        <f t="shared" si="199"/>
        <v>-1.5066695903807492E-2</v>
      </c>
    </row>
    <row r="2206" spans="1:41" x14ac:dyDescent="0.15">
      <c r="A2206" s="10">
        <v>44834</v>
      </c>
      <c r="B2206" s="9">
        <v>113</v>
      </c>
      <c r="C2206">
        <v>59479600</v>
      </c>
      <c r="D2206" s="107">
        <f t="shared" si="196"/>
        <v>2.5486699115044198E-2</v>
      </c>
      <c r="H2206" s="90">
        <v>45113</v>
      </c>
      <c r="I2206" s="54">
        <v>57.509998000000003</v>
      </c>
      <c r="J2206" s="54">
        <v>9315400</v>
      </c>
      <c r="K2206" s="107">
        <f t="shared" si="200"/>
        <v>7.1465851902829058E-2</v>
      </c>
      <c r="W2206" s="90">
        <v>44470</v>
      </c>
      <c r="X2206" s="54">
        <v>41.580002</v>
      </c>
      <c r="Y2206" s="54">
        <v>424000</v>
      </c>
      <c r="Z2206" s="107">
        <f t="shared" si="197"/>
        <v>7.455434946828543E-3</v>
      </c>
      <c r="AE2206" s="90">
        <v>44470</v>
      </c>
      <c r="AF2206" s="54">
        <v>66.874420000000001</v>
      </c>
      <c r="AG2206" s="54">
        <v>4069100</v>
      </c>
      <c r="AH2206" s="107">
        <f t="shared" si="198"/>
        <v>-2.0597771165716372E-2</v>
      </c>
      <c r="AL2206" s="10">
        <v>44834</v>
      </c>
      <c r="AM2206">
        <v>3585.6201169999999</v>
      </c>
      <c r="AN2206">
        <v>5645360000</v>
      </c>
      <c r="AO2206" s="107">
        <f t="shared" si="199"/>
        <v>2.5883895106448618E-2</v>
      </c>
    </row>
    <row r="2207" spans="1:41" x14ac:dyDescent="0.15">
      <c r="A2207" s="10">
        <v>44837</v>
      </c>
      <c r="B2207" s="9">
        <v>115.879997</v>
      </c>
      <c r="C2207">
        <v>50941900</v>
      </c>
      <c r="D2207" s="107">
        <f t="shared" si="196"/>
        <v>4.4960296296866487E-2</v>
      </c>
      <c r="H2207" s="90">
        <v>45114</v>
      </c>
      <c r="I2207" s="54">
        <v>61.619999</v>
      </c>
      <c r="J2207" s="54">
        <v>5676900</v>
      </c>
      <c r="K2207" s="107">
        <f t="shared" si="200"/>
        <v>6.2317430417355268E-2</v>
      </c>
      <c r="W2207" s="90">
        <v>44473</v>
      </c>
      <c r="X2207" s="54">
        <v>41.889999000000003</v>
      </c>
      <c r="Y2207" s="54">
        <v>291900</v>
      </c>
      <c r="Z2207" s="107">
        <f t="shared" si="197"/>
        <v>8.355287857609861E-3</v>
      </c>
      <c r="AE2207" s="90">
        <v>44473</v>
      </c>
      <c r="AF2207" s="54">
        <v>65.496955999999997</v>
      </c>
      <c r="AG2207" s="54">
        <v>4648400</v>
      </c>
      <c r="AH2207" s="107">
        <f t="shared" si="198"/>
        <v>2.1907155502005393E-2</v>
      </c>
      <c r="AL2207" s="10">
        <v>44837</v>
      </c>
      <c r="AM2207">
        <v>3678.429932</v>
      </c>
      <c r="AN2207">
        <v>4806680000</v>
      </c>
      <c r="AO2207" s="107">
        <f t="shared" si="199"/>
        <v>3.0583700676563463E-2</v>
      </c>
    </row>
    <row r="2208" spans="1:41" x14ac:dyDescent="0.15">
      <c r="A2208" s="10">
        <v>44838</v>
      </c>
      <c r="B2208" s="9">
        <v>121.089996</v>
      </c>
      <c r="C2208">
        <v>62812600</v>
      </c>
      <c r="D2208" s="107">
        <f t="shared" si="196"/>
        <v>-1.1561566159437042E-3</v>
      </c>
      <c r="H2208" s="90">
        <v>45117</v>
      </c>
      <c r="I2208" s="54">
        <v>65.459998999999996</v>
      </c>
      <c r="J2208" s="54">
        <v>4534500</v>
      </c>
      <c r="K2208" s="107">
        <f t="shared" si="200"/>
        <v>3.8802337897988703E-2</v>
      </c>
      <c r="W2208" s="90">
        <v>44474</v>
      </c>
      <c r="X2208" s="54">
        <v>42.240001999999997</v>
      </c>
      <c r="Y2208" s="54">
        <v>259600</v>
      </c>
      <c r="Z2208" s="107">
        <f t="shared" si="197"/>
        <v>-1.2073910413167077E-2</v>
      </c>
      <c r="AE2208" s="90">
        <v>44474</v>
      </c>
      <c r="AF2208" s="54">
        <v>66.931808000000004</v>
      </c>
      <c r="AG2208" s="54">
        <v>3932500</v>
      </c>
      <c r="AH2208" s="107">
        <f t="shared" si="198"/>
        <v>2.2438240425239897E-2</v>
      </c>
      <c r="AL2208" s="10">
        <v>44838</v>
      </c>
      <c r="AM2208">
        <v>3790.929932</v>
      </c>
      <c r="AN2208">
        <v>5146580000</v>
      </c>
      <c r="AO2208" s="107">
        <f t="shared" si="199"/>
        <v>-2.0179489300040654E-3</v>
      </c>
    </row>
    <row r="2209" spans="1:41" x14ac:dyDescent="0.15">
      <c r="A2209" s="10">
        <v>44839</v>
      </c>
      <c r="B2209" s="9">
        <v>120.949997</v>
      </c>
      <c r="C2209">
        <v>48217500</v>
      </c>
      <c r="D2209" s="107">
        <f t="shared" si="196"/>
        <v>-5.3740720638463246E-3</v>
      </c>
      <c r="H2209" s="90">
        <v>45118</v>
      </c>
      <c r="I2209" s="54">
        <v>68</v>
      </c>
      <c r="J2209" s="54">
        <v>5834600</v>
      </c>
      <c r="K2209" s="107">
        <f t="shared" si="200"/>
        <v>1.2352882352941075E-2</v>
      </c>
      <c r="W2209" s="90">
        <v>44475</v>
      </c>
      <c r="X2209" s="54">
        <v>41.73</v>
      </c>
      <c r="Y2209" s="54">
        <v>288200</v>
      </c>
      <c r="Z2209" s="107">
        <f t="shared" si="197"/>
        <v>1.8691540857896038E-2</v>
      </c>
      <c r="AE2209" s="90">
        <v>44475</v>
      </c>
      <c r="AF2209" s="54">
        <v>68.433639999999997</v>
      </c>
      <c r="AG2209" s="54">
        <v>4867000</v>
      </c>
      <c r="AH2209" s="107">
        <f t="shared" si="198"/>
        <v>3.6762621424200059E-2</v>
      </c>
      <c r="AL2209" s="10">
        <v>44839</v>
      </c>
      <c r="AM2209">
        <v>3783.280029</v>
      </c>
      <c r="AN2209">
        <v>4293180000</v>
      </c>
      <c r="AO2209" s="107">
        <f t="shared" si="199"/>
        <v>-1.0245080645073235E-2</v>
      </c>
    </row>
    <row r="2210" spans="1:41" x14ac:dyDescent="0.15">
      <c r="A2210" s="10">
        <v>44840</v>
      </c>
      <c r="B2210" s="9">
        <v>120.300003</v>
      </c>
      <c r="C2210">
        <v>42253800</v>
      </c>
      <c r="D2210" s="107">
        <f t="shared" si="196"/>
        <v>-4.7714088585683712E-2</v>
      </c>
      <c r="H2210" s="90">
        <v>45119</v>
      </c>
      <c r="I2210" s="54">
        <v>68.839995999999999</v>
      </c>
      <c r="J2210" s="54">
        <v>3870300</v>
      </c>
      <c r="K2210" s="107">
        <f t="shared" si="200"/>
        <v>4.8518364236976641E-2</v>
      </c>
      <c r="W2210" s="90">
        <v>44476</v>
      </c>
      <c r="X2210" s="54">
        <v>42.509998000000003</v>
      </c>
      <c r="Y2210" s="54">
        <v>432100</v>
      </c>
      <c r="Z2210" s="107">
        <f t="shared" si="197"/>
        <v>-6.3513529217292808E-3</v>
      </c>
      <c r="AE2210" s="90">
        <v>44476</v>
      </c>
      <c r="AF2210" s="54">
        <v>70.949439999999996</v>
      </c>
      <c r="AG2210" s="54">
        <v>7309200</v>
      </c>
      <c r="AH2210" s="107">
        <f t="shared" si="198"/>
        <v>1.1864744809825023E-2</v>
      </c>
      <c r="AL2210" s="10">
        <v>44840</v>
      </c>
      <c r="AM2210">
        <v>3744.5200199999999</v>
      </c>
      <c r="AN2210">
        <v>4252100000</v>
      </c>
      <c r="AO2210" s="107">
        <f t="shared" si="199"/>
        <v>-2.8003617937660263E-2</v>
      </c>
    </row>
    <row r="2211" spans="1:41" x14ac:dyDescent="0.15">
      <c r="A2211" s="10">
        <v>44841</v>
      </c>
      <c r="B2211" s="9">
        <v>114.55999799999999</v>
      </c>
      <c r="C2211">
        <v>54678000</v>
      </c>
      <c r="D2211" s="107">
        <f t="shared" si="196"/>
        <v>-7.7688548842327343E-3</v>
      </c>
      <c r="H2211" s="90">
        <v>45120</v>
      </c>
      <c r="I2211" s="54">
        <v>72.180000000000007</v>
      </c>
      <c r="J2211" s="54">
        <v>5555900</v>
      </c>
      <c r="K2211" s="107">
        <f t="shared" si="200"/>
        <v>-3.6990828484344762E-2</v>
      </c>
      <c r="W2211" s="90">
        <v>44477</v>
      </c>
      <c r="X2211" s="54">
        <v>42.240001999999997</v>
      </c>
      <c r="Y2211" s="54">
        <v>142500</v>
      </c>
      <c r="Z2211" s="107">
        <f t="shared" si="197"/>
        <v>-2.8409799791201396E-3</v>
      </c>
      <c r="AE2211" s="90">
        <v>44477</v>
      </c>
      <c r="AF2211" s="54">
        <v>71.791236999999995</v>
      </c>
      <c r="AG2211" s="54">
        <v>4672600</v>
      </c>
      <c r="AH2211" s="107">
        <f t="shared" si="198"/>
        <v>-7.3284153050601208E-3</v>
      </c>
      <c r="AL2211" s="10">
        <v>44841</v>
      </c>
      <c r="AM2211">
        <v>3639.6599120000001</v>
      </c>
      <c r="AN2211">
        <v>4449660000</v>
      </c>
      <c r="AO2211" s="107">
        <f t="shared" si="199"/>
        <v>-7.4924634881655683E-3</v>
      </c>
    </row>
    <row r="2212" spans="1:41" x14ac:dyDescent="0.15">
      <c r="A2212" s="10">
        <v>44844</v>
      </c>
      <c r="B2212" s="9">
        <v>113.66999800000001</v>
      </c>
      <c r="C2212">
        <v>42339700</v>
      </c>
      <c r="D2212" s="107">
        <f t="shared" si="196"/>
        <v>-1.2844189545952234E-2</v>
      </c>
      <c r="H2212" s="90">
        <v>45121</v>
      </c>
      <c r="I2212" s="54">
        <v>69.510002</v>
      </c>
      <c r="J2212" s="54">
        <v>5190800</v>
      </c>
      <c r="K2212" s="107">
        <f t="shared" si="200"/>
        <v>1.5681138953211438E-2</v>
      </c>
      <c r="W2212" s="90">
        <v>44480</v>
      </c>
      <c r="X2212" s="54">
        <v>42.119999</v>
      </c>
      <c r="Y2212" s="54">
        <v>334500</v>
      </c>
      <c r="Z2212" s="107">
        <f t="shared" si="197"/>
        <v>1.8755959609590533E-2</v>
      </c>
      <c r="AE2212" s="90">
        <v>44480</v>
      </c>
      <c r="AF2212" s="54">
        <v>71.265120999999994</v>
      </c>
      <c r="AG2212" s="54">
        <v>2817900</v>
      </c>
      <c r="AH2212" s="107">
        <f t="shared" si="198"/>
        <v>2.2818034645588625E-3</v>
      </c>
      <c r="AL2212" s="10">
        <v>44844</v>
      </c>
      <c r="AM2212">
        <v>3612.389893</v>
      </c>
      <c r="AN2212">
        <v>3834320000</v>
      </c>
      <c r="AO2212" s="107">
        <f t="shared" si="199"/>
        <v>-6.5191758635009256E-3</v>
      </c>
    </row>
    <row r="2213" spans="1:41" x14ac:dyDescent="0.15">
      <c r="A2213" s="10">
        <v>44845</v>
      </c>
      <c r="B2213" s="9">
        <v>112.209999</v>
      </c>
      <c r="C2213">
        <v>56432200</v>
      </c>
      <c r="D2213" s="107">
        <f t="shared" si="196"/>
        <v>6.1492113550416505E-3</v>
      </c>
      <c r="H2213" s="90">
        <v>45124</v>
      </c>
      <c r="I2213" s="54">
        <v>70.599997999999999</v>
      </c>
      <c r="J2213" s="54">
        <v>2914000</v>
      </c>
      <c r="K2213" s="107">
        <f t="shared" si="200"/>
        <v>1.20396462334178E-2</v>
      </c>
      <c r="W2213" s="90">
        <v>44481</v>
      </c>
      <c r="X2213" s="54">
        <v>42.91</v>
      </c>
      <c r="Y2213" s="54">
        <v>198400</v>
      </c>
      <c r="Z2213" s="107">
        <f t="shared" si="197"/>
        <v>2.0041948263808118E-2</v>
      </c>
      <c r="AE2213" s="90">
        <v>44481</v>
      </c>
      <c r="AF2213" s="54">
        <v>71.427734000000001</v>
      </c>
      <c r="AG2213" s="54">
        <v>3408300</v>
      </c>
      <c r="AH2213" s="107">
        <f t="shared" si="198"/>
        <v>3.0801621118206057E-3</v>
      </c>
      <c r="AL2213" s="10">
        <v>44845</v>
      </c>
      <c r="AM2213">
        <v>3588.8400879999999</v>
      </c>
      <c r="AN2213">
        <v>4759030000</v>
      </c>
      <c r="AO2213" s="107">
        <f t="shared" si="199"/>
        <v>-3.2907732611127116E-3</v>
      </c>
    </row>
    <row r="2214" spans="1:41" x14ac:dyDescent="0.15">
      <c r="A2214" s="10">
        <v>44846</v>
      </c>
      <c r="B2214" s="9">
        <v>112.900002</v>
      </c>
      <c r="C2214">
        <v>45728700</v>
      </c>
      <c r="D2214" s="107">
        <f t="shared" si="196"/>
        <v>-3.2772630066029151E-3</v>
      </c>
      <c r="H2214" s="90">
        <v>45125</v>
      </c>
      <c r="I2214" s="54">
        <v>71.449996999999996</v>
      </c>
      <c r="J2214" s="54">
        <v>3349700</v>
      </c>
      <c r="K2214" s="107">
        <f t="shared" si="200"/>
        <v>-4.1986005961613948E-4</v>
      </c>
      <c r="W2214" s="90">
        <v>44482</v>
      </c>
      <c r="X2214" s="54">
        <v>43.77</v>
      </c>
      <c r="Y2214" s="54">
        <v>205500</v>
      </c>
      <c r="Z2214" s="107">
        <f t="shared" si="197"/>
        <v>1.4850308430431669E-2</v>
      </c>
      <c r="AE2214" s="90">
        <v>44482</v>
      </c>
      <c r="AF2214" s="54">
        <v>71.647743000000006</v>
      </c>
      <c r="AG2214" s="54">
        <v>2929400</v>
      </c>
      <c r="AH2214" s="107">
        <f t="shared" si="198"/>
        <v>-2.93716160744939E-3</v>
      </c>
      <c r="AL2214" s="10">
        <v>44846</v>
      </c>
      <c r="AM2214">
        <v>3577.030029</v>
      </c>
      <c r="AN2214">
        <v>4006830000</v>
      </c>
      <c r="AO2214" s="107">
        <f t="shared" si="199"/>
        <v>2.5965642515437759E-2</v>
      </c>
    </row>
    <row r="2215" spans="1:41" x14ac:dyDescent="0.15">
      <c r="A2215" s="10">
        <v>44847</v>
      </c>
      <c r="B2215" s="9">
        <v>112.529999</v>
      </c>
      <c r="C2215">
        <v>86868100</v>
      </c>
      <c r="D2215" s="107">
        <f t="shared" si="196"/>
        <v>-5.0031076602071289E-2</v>
      </c>
      <c r="H2215" s="90">
        <v>45126</v>
      </c>
      <c r="I2215" s="54">
        <v>71.419998000000007</v>
      </c>
      <c r="J2215" s="54">
        <v>3975200</v>
      </c>
      <c r="K2215" s="107">
        <f t="shared" si="200"/>
        <v>-8.9610615782991232E-3</v>
      </c>
      <c r="W2215" s="90">
        <v>44483</v>
      </c>
      <c r="X2215" s="54">
        <v>44.419998</v>
      </c>
      <c r="Y2215" s="54">
        <v>198600</v>
      </c>
      <c r="Z2215" s="107">
        <f t="shared" si="197"/>
        <v>-9.0042777579590894E-4</v>
      </c>
      <c r="AE2215" s="90">
        <v>44483</v>
      </c>
      <c r="AF2215" s="54">
        <v>71.437302000000003</v>
      </c>
      <c r="AG2215" s="54">
        <v>4770000</v>
      </c>
      <c r="AH2215" s="107">
        <f t="shared" si="198"/>
        <v>2.9458139390539095E-3</v>
      </c>
      <c r="AL2215" s="10">
        <v>44847</v>
      </c>
      <c r="AM2215">
        <v>3669.9099120000001</v>
      </c>
      <c r="AN2215">
        <v>5021680000</v>
      </c>
      <c r="AO2215" s="107">
        <f t="shared" si="199"/>
        <v>-2.3662663684481222E-2</v>
      </c>
    </row>
    <row r="2216" spans="1:41" x14ac:dyDescent="0.15">
      <c r="A2216" s="10">
        <v>44848</v>
      </c>
      <c r="B2216" s="9">
        <v>106.900002</v>
      </c>
      <c r="C2216">
        <v>67737300</v>
      </c>
      <c r="D2216" s="107">
        <f t="shared" si="196"/>
        <v>6.4452749028012235E-2</v>
      </c>
      <c r="H2216" s="90">
        <v>45127</v>
      </c>
      <c r="I2216" s="54">
        <v>70.779999000000004</v>
      </c>
      <c r="J2216" s="54">
        <v>3599700</v>
      </c>
      <c r="K2216" s="107">
        <f t="shared" si="200"/>
        <v>3.3907601496292461E-3</v>
      </c>
      <c r="W2216" s="90">
        <v>44484</v>
      </c>
      <c r="X2216" s="54">
        <v>44.380001</v>
      </c>
      <c r="Y2216" s="54">
        <v>238600</v>
      </c>
      <c r="Z2216" s="107">
        <f t="shared" si="197"/>
        <v>3.1771067332783343E-2</v>
      </c>
      <c r="AE2216" s="90">
        <v>44484</v>
      </c>
      <c r="AF2216" s="54">
        <v>71.647743000000006</v>
      </c>
      <c r="AG2216" s="54">
        <v>4358500</v>
      </c>
      <c r="AH2216" s="107">
        <f t="shared" si="198"/>
        <v>-8.6784031703553977E-3</v>
      </c>
      <c r="AL2216" s="10">
        <v>44848</v>
      </c>
      <c r="AM2216">
        <v>3583.070068</v>
      </c>
      <c r="AN2216">
        <v>4243030000</v>
      </c>
      <c r="AO2216" s="107">
        <f t="shared" si="199"/>
        <v>2.6480052357156447E-2</v>
      </c>
    </row>
    <row r="2217" spans="1:41" x14ac:dyDescent="0.15">
      <c r="A2217" s="10">
        <v>44851</v>
      </c>
      <c r="B2217" s="9">
        <v>113.790001</v>
      </c>
      <c r="C2217">
        <v>62782000</v>
      </c>
      <c r="D2217" s="107">
        <f t="shared" si="196"/>
        <v>2.2585464253576992E-2</v>
      </c>
      <c r="H2217" s="90">
        <v>45128</v>
      </c>
      <c r="I2217" s="54">
        <v>71.019997000000004</v>
      </c>
      <c r="J2217" s="54">
        <v>3492600</v>
      </c>
      <c r="K2217" s="107">
        <f t="shared" si="200"/>
        <v>-2.2528851979534692E-2</v>
      </c>
      <c r="W2217" s="90">
        <v>44487</v>
      </c>
      <c r="X2217" s="54">
        <v>45.790000999999997</v>
      </c>
      <c r="Y2217" s="54">
        <v>237800</v>
      </c>
      <c r="Z2217" s="107">
        <f t="shared" si="197"/>
        <v>-1.6597553688631694E-2</v>
      </c>
      <c r="AE2217" s="90">
        <v>44487</v>
      </c>
      <c r="AF2217" s="54">
        <v>71.025954999999996</v>
      </c>
      <c r="AG2217" s="54">
        <v>5730000</v>
      </c>
      <c r="AH2217" s="107">
        <f t="shared" si="198"/>
        <v>6.330192955518843E-3</v>
      </c>
      <c r="AL2217" s="10">
        <v>44851</v>
      </c>
      <c r="AM2217">
        <v>3677.9499510000001</v>
      </c>
      <c r="AN2217">
        <v>4352780000</v>
      </c>
      <c r="AO2217" s="107">
        <f t="shared" si="199"/>
        <v>1.1427569586305086E-2</v>
      </c>
    </row>
    <row r="2218" spans="1:41" x14ac:dyDescent="0.15">
      <c r="A2218" s="10">
        <v>44852</v>
      </c>
      <c r="B2218" s="9">
        <v>116.360001</v>
      </c>
      <c r="C2218">
        <v>65607400</v>
      </c>
      <c r="D2218" s="107">
        <f t="shared" si="196"/>
        <v>-1.1086292445116164E-2</v>
      </c>
      <c r="H2218" s="90">
        <v>45131</v>
      </c>
      <c r="I2218" s="54">
        <v>69.419998000000007</v>
      </c>
      <c r="J2218" s="54">
        <v>2817100</v>
      </c>
      <c r="K2218" s="107">
        <f t="shared" si="200"/>
        <v>-1.0083506484687699E-2</v>
      </c>
      <c r="W2218" s="90">
        <v>44488</v>
      </c>
      <c r="X2218" s="54">
        <v>45.029998999999997</v>
      </c>
      <c r="Y2218" s="54">
        <v>197900</v>
      </c>
      <c r="Z2218" s="107">
        <f t="shared" si="197"/>
        <v>-1.5101066291384968E-2</v>
      </c>
      <c r="AE2218" s="90">
        <v>44488</v>
      </c>
      <c r="AF2218" s="54">
        <v>71.475562999999994</v>
      </c>
      <c r="AG2218" s="54">
        <v>3425800</v>
      </c>
      <c r="AH2218" s="107">
        <f t="shared" si="198"/>
        <v>1.6729242132727418E-2</v>
      </c>
      <c r="AL2218" s="10">
        <v>44852</v>
      </c>
      <c r="AM2218">
        <v>3719.9799800000001</v>
      </c>
      <c r="AN2218">
        <v>4483740000</v>
      </c>
      <c r="AO2218" s="107">
        <f t="shared" si="199"/>
        <v>-6.6720971976843568E-3</v>
      </c>
    </row>
    <row r="2219" spans="1:41" x14ac:dyDescent="0.15">
      <c r="A2219" s="10">
        <v>44853</v>
      </c>
      <c r="B2219" s="9">
        <v>115.07</v>
      </c>
      <c r="C2219">
        <v>47198100</v>
      </c>
      <c r="D2219" s="107">
        <f t="shared" si="196"/>
        <v>1.5642652298601956E-3</v>
      </c>
      <c r="H2219" s="90">
        <v>45132</v>
      </c>
      <c r="I2219" s="54">
        <v>68.720000999999996</v>
      </c>
      <c r="J2219" s="54">
        <v>3024300</v>
      </c>
      <c r="K2219" s="107">
        <f t="shared" si="200"/>
        <v>-5.9662833823300732E-3</v>
      </c>
      <c r="W2219" s="90">
        <v>44489</v>
      </c>
      <c r="X2219" s="54">
        <v>44.349997999999999</v>
      </c>
      <c r="Y2219" s="54">
        <v>264600</v>
      </c>
      <c r="Z2219" s="107">
        <f t="shared" si="197"/>
        <v>2.006773483958213E-2</v>
      </c>
      <c r="AE2219" s="90">
        <v>44489</v>
      </c>
      <c r="AF2219" s="54">
        <v>72.671295000000001</v>
      </c>
      <c r="AG2219" s="54">
        <v>5201700</v>
      </c>
      <c r="AH2219" s="107">
        <f t="shared" si="198"/>
        <v>3.1590052165713089E-3</v>
      </c>
      <c r="AL2219" s="10">
        <v>44853</v>
      </c>
      <c r="AM2219">
        <v>3695.1599120000001</v>
      </c>
      <c r="AN2219">
        <v>4223800000</v>
      </c>
      <c r="AO2219" s="107">
        <f t="shared" si="199"/>
        <v>-7.9509097575423127E-3</v>
      </c>
    </row>
    <row r="2220" spans="1:41" x14ac:dyDescent="0.15">
      <c r="A2220" s="10">
        <v>44854</v>
      </c>
      <c r="B2220" s="9">
        <v>115.25</v>
      </c>
      <c r="C2220">
        <v>48795100</v>
      </c>
      <c r="D2220" s="107">
        <f t="shared" si="196"/>
        <v>3.5314533622559541E-2</v>
      </c>
      <c r="H2220" s="90">
        <v>45133</v>
      </c>
      <c r="I2220" s="54">
        <v>68.309997999999993</v>
      </c>
      <c r="J2220" s="54">
        <v>2973600</v>
      </c>
      <c r="K2220" s="107">
        <f t="shared" si="200"/>
        <v>6.1485143067929737E-3</v>
      </c>
      <c r="W2220" s="90">
        <v>44490</v>
      </c>
      <c r="X2220" s="54">
        <v>45.240001999999997</v>
      </c>
      <c r="Y2220" s="54">
        <v>300900</v>
      </c>
      <c r="Z2220" s="107">
        <f t="shared" si="197"/>
        <v>-2.4535830038203699E-2</v>
      </c>
      <c r="AE2220" s="90">
        <v>44490</v>
      </c>
      <c r="AF2220" s="54">
        <v>72.900863999999999</v>
      </c>
      <c r="AG2220" s="54">
        <v>3615500</v>
      </c>
      <c r="AH2220" s="107">
        <f t="shared" si="198"/>
        <v>5.7472624741456979E-2</v>
      </c>
      <c r="AL2220" s="10">
        <v>44854</v>
      </c>
      <c r="AM2220">
        <v>3665.780029</v>
      </c>
      <c r="AN2220">
        <v>4496620000</v>
      </c>
      <c r="AO2220" s="107">
        <f t="shared" si="199"/>
        <v>2.3724819905171612E-2</v>
      </c>
    </row>
    <row r="2221" spans="1:41" x14ac:dyDescent="0.15">
      <c r="A2221" s="10">
        <v>44855</v>
      </c>
      <c r="B2221" s="9">
        <v>119.32</v>
      </c>
      <c r="C2221">
        <v>55660500</v>
      </c>
      <c r="D2221" s="107">
        <f t="shared" si="196"/>
        <v>4.1904123365739121E-3</v>
      </c>
      <c r="H2221" s="90">
        <v>45134</v>
      </c>
      <c r="I2221" s="54">
        <v>68.730002999999996</v>
      </c>
      <c r="J2221" s="54">
        <v>3647700</v>
      </c>
      <c r="K2221" s="107">
        <f t="shared" si="200"/>
        <v>6.3436531495568271E-2</v>
      </c>
      <c r="W2221" s="90">
        <v>44491</v>
      </c>
      <c r="X2221" s="54">
        <v>44.130001</v>
      </c>
      <c r="Y2221" s="54">
        <v>182800</v>
      </c>
      <c r="Z2221" s="107">
        <f t="shared" si="197"/>
        <v>2.8778630664431759E-2</v>
      </c>
      <c r="AE2221" s="90">
        <v>44491</v>
      </c>
      <c r="AF2221" s="54">
        <v>77.090667999999994</v>
      </c>
      <c r="AG2221" s="54">
        <v>11047500</v>
      </c>
      <c r="AH2221" s="107">
        <f t="shared" si="198"/>
        <v>-2.4791586966133039E-4</v>
      </c>
      <c r="AL2221" s="10">
        <v>44855</v>
      </c>
      <c r="AM2221">
        <v>3752.75</v>
      </c>
      <c r="AN2221">
        <v>5078020000</v>
      </c>
      <c r="AO2221" s="107">
        <f t="shared" si="199"/>
        <v>1.1881976683765227E-2</v>
      </c>
    </row>
    <row r="2222" spans="1:41" x14ac:dyDescent="0.15">
      <c r="A2222" s="10">
        <v>44858</v>
      </c>
      <c r="B2222" s="9">
        <v>119.82</v>
      </c>
      <c r="C2222">
        <v>49531500</v>
      </c>
      <c r="D2222" s="107">
        <f t="shared" si="196"/>
        <v>6.5097479552662652E-3</v>
      </c>
      <c r="H2222" s="90">
        <v>45135</v>
      </c>
      <c r="I2222" s="54">
        <v>73.089995999999999</v>
      </c>
      <c r="J2222" s="54">
        <v>3857700</v>
      </c>
      <c r="K2222" s="107">
        <f t="shared" si="200"/>
        <v>6.5398922719875241E-2</v>
      </c>
      <c r="W2222" s="90">
        <v>44494</v>
      </c>
      <c r="X2222" s="54">
        <v>45.400002000000001</v>
      </c>
      <c r="Y2222" s="54">
        <v>285800</v>
      </c>
      <c r="Z2222" s="107">
        <f t="shared" si="197"/>
        <v>-4.5374491393194161E-2</v>
      </c>
      <c r="AE2222" s="90">
        <v>44494</v>
      </c>
      <c r="AF2222" s="54">
        <v>77.071556000000001</v>
      </c>
      <c r="AG2222" s="54">
        <v>6299600</v>
      </c>
      <c r="AH2222" s="107">
        <f t="shared" si="198"/>
        <v>-2.569194269283992E-2</v>
      </c>
      <c r="AL2222" s="10">
        <v>44858</v>
      </c>
      <c r="AM2222">
        <v>3797.3400879999999</v>
      </c>
      <c r="AN2222">
        <v>4747930000</v>
      </c>
      <c r="AO2222" s="107">
        <f t="shared" si="199"/>
        <v>1.6266654439300865E-2</v>
      </c>
    </row>
    <row r="2223" spans="1:41" x14ac:dyDescent="0.15">
      <c r="A2223" s="10">
        <v>44859</v>
      </c>
      <c r="B2223" s="9">
        <v>120.599998</v>
      </c>
      <c r="C2223">
        <v>50934600</v>
      </c>
      <c r="D2223" s="107">
        <f t="shared" si="196"/>
        <v>-4.0961808307824366E-2</v>
      </c>
      <c r="H2223" s="90">
        <v>45138</v>
      </c>
      <c r="I2223" s="54">
        <v>77.870002999999997</v>
      </c>
      <c r="J2223" s="54">
        <v>7035100</v>
      </c>
      <c r="K2223" s="107">
        <f t="shared" si="200"/>
        <v>-2.5298586414591484E-2</v>
      </c>
      <c r="W2223" s="90">
        <v>44495</v>
      </c>
      <c r="X2223" s="54">
        <v>43.34</v>
      </c>
      <c r="Y2223" s="54">
        <v>201300</v>
      </c>
      <c r="Z2223" s="107">
        <f t="shared" si="197"/>
        <v>-1.7074342408860299E-2</v>
      </c>
      <c r="AE2223" s="90">
        <v>44495</v>
      </c>
      <c r="AF2223" s="54">
        <v>75.091437999999997</v>
      </c>
      <c r="AG2223" s="54">
        <v>6145700</v>
      </c>
      <c r="AH2223" s="107">
        <f t="shared" si="198"/>
        <v>-1.0700753926166651E-2</v>
      </c>
      <c r="AL2223" s="10">
        <v>44859</v>
      </c>
      <c r="AM2223">
        <v>3859.110107</v>
      </c>
      <c r="AN2223">
        <v>4843120000</v>
      </c>
      <c r="AO2223" s="107">
        <f t="shared" si="199"/>
        <v>-7.3877158747779337E-3</v>
      </c>
    </row>
    <row r="2224" spans="1:41" x14ac:dyDescent="0.15">
      <c r="A2224" s="10">
        <v>44860</v>
      </c>
      <c r="B2224" s="9">
        <v>115.660004</v>
      </c>
      <c r="C2224">
        <v>68802300</v>
      </c>
      <c r="D2224" s="107">
        <f t="shared" si="196"/>
        <v>-4.063638974108974E-2</v>
      </c>
      <c r="H2224" s="90">
        <v>45139</v>
      </c>
      <c r="I2224" s="54">
        <v>75.900002000000001</v>
      </c>
      <c r="J2224" s="54">
        <v>5413700</v>
      </c>
      <c r="K2224" s="107">
        <f t="shared" si="200"/>
        <v>-3.9657482485968787E-2</v>
      </c>
      <c r="W2224" s="90">
        <v>44496</v>
      </c>
      <c r="X2224" s="54">
        <v>42.599997999999999</v>
      </c>
      <c r="Y2224" s="54">
        <v>146700</v>
      </c>
      <c r="Z2224" s="107">
        <f t="shared" si="197"/>
        <v>9.1550239039916992E-3</v>
      </c>
      <c r="AE2224" s="90">
        <v>44496</v>
      </c>
      <c r="AF2224" s="54">
        <v>74.287903</v>
      </c>
      <c r="AG2224" s="54">
        <v>7896500</v>
      </c>
      <c r="AH2224" s="107">
        <f t="shared" si="198"/>
        <v>-6.7602406276025873E-2</v>
      </c>
      <c r="AL2224" s="10">
        <v>44860</v>
      </c>
      <c r="AM2224">
        <v>3830.6000979999999</v>
      </c>
      <c r="AN2224">
        <v>4817310000</v>
      </c>
      <c r="AO2224" s="107">
        <f t="shared" si="199"/>
        <v>-6.082610662534349E-3</v>
      </c>
    </row>
    <row r="2225" spans="1:41" x14ac:dyDescent="0.15">
      <c r="A2225" s="10">
        <v>44861</v>
      </c>
      <c r="B2225" s="9">
        <v>110.959999</v>
      </c>
      <c r="C2225">
        <v>129605400</v>
      </c>
      <c r="D2225" s="107">
        <f t="shared" si="196"/>
        <v>-6.8042493403411064E-2</v>
      </c>
      <c r="H2225" s="90">
        <v>45140</v>
      </c>
      <c r="I2225" s="54">
        <v>72.889999000000003</v>
      </c>
      <c r="J2225" s="54">
        <v>4298600</v>
      </c>
      <c r="K2225" s="107">
        <f t="shared" si="200"/>
        <v>0.16161337853770585</v>
      </c>
      <c r="W2225" s="90">
        <v>44497</v>
      </c>
      <c r="X2225" s="54">
        <v>42.990001999999997</v>
      </c>
      <c r="Y2225" s="54">
        <v>159400</v>
      </c>
      <c r="Z2225" s="107">
        <f t="shared" si="197"/>
        <v>7.2109091783714163E-3</v>
      </c>
      <c r="AE2225" s="90">
        <v>44497</v>
      </c>
      <c r="AF2225" s="54">
        <v>69.265861999999998</v>
      </c>
      <c r="AG2225" s="54">
        <v>17831800</v>
      </c>
      <c r="AH2225" s="107">
        <f t="shared" si="198"/>
        <v>5.9522192909401639E-2</v>
      </c>
      <c r="AL2225" s="10">
        <v>44861</v>
      </c>
      <c r="AM2225">
        <v>3807.3000489999999</v>
      </c>
      <c r="AN2225">
        <v>4687320000</v>
      </c>
      <c r="AO2225" s="107">
        <f t="shared" si="199"/>
        <v>2.4626377956375345E-2</v>
      </c>
    </row>
    <row r="2226" spans="1:41" x14ac:dyDescent="0.15">
      <c r="A2226" s="10">
        <v>44862</v>
      </c>
      <c r="B2226" s="9">
        <v>103.410004</v>
      </c>
      <c r="C2226">
        <v>223133400</v>
      </c>
      <c r="D2226" s="107">
        <f t="shared" si="196"/>
        <v>-9.3801562951297823E-3</v>
      </c>
      <c r="H2226" s="90">
        <v>45141</v>
      </c>
      <c r="I2226" s="54">
        <v>84.669998000000007</v>
      </c>
      <c r="J2226" s="54">
        <v>24525200</v>
      </c>
      <c r="K2226" s="107">
        <f t="shared" si="200"/>
        <v>-1.8660706712193442E-2</v>
      </c>
      <c r="W2226" s="90">
        <v>44498</v>
      </c>
      <c r="X2226" s="54">
        <v>43.299999</v>
      </c>
      <c r="Y2226" s="54">
        <v>150400</v>
      </c>
      <c r="Z2226" s="107">
        <f t="shared" si="197"/>
        <v>6.0046652656966515E-3</v>
      </c>
      <c r="AE2226" s="90">
        <v>44498</v>
      </c>
      <c r="AF2226" s="54">
        <v>73.388717999999997</v>
      </c>
      <c r="AG2226" s="54">
        <v>16714300</v>
      </c>
      <c r="AH2226" s="107">
        <f t="shared" si="198"/>
        <v>-5.4743700523560701E-3</v>
      </c>
      <c r="AL2226" s="10">
        <v>44862</v>
      </c>
      <c r="AM2226">
        <v>3901.0600589999999</v>
      </c>
      <c r="AN2226">
        <v>4459410000</v>
      </c>
      <c r="AO2226" s="107">
        <f t="shared" si="199"/>
        <v>-7.4544043311791652E-3</v>
      </c>
    </row>
    <row r="2227" spans="1:41" x14ac:dyDescent="0.15">
      <c r="A2227" s="10">
        <v>44865</v>
      </c>
      <c r="B2227" s="9">
        <v>102.44000200000001</v>
      </c>
      <c r="C2227">
        <v>99251400</v>
      </c>
      <c r="D2227" s="107">
        <f t="shared" si="196"/>
        <v>-5.5154245311318961E-2</v>
      </c>
      <c r="H2227" s="90">
        <v>45142</v>
      </c>
      <c r="I2227" s="54">
        <v>83.089995999999999</v>
      </c>
      <c r="J2227" s="54">
        <v>6485600</v>
      </c>
      <c r="K2227" s="107">
        <f t="shared" si="200"/>
        <v>2.0460465541483064E-3</v>
      </c>
      <c r="W2227" s="90">
        <v>44501</v>
      </c>
      <c r="X2227" s="54">
        <v>43.560001</v>
      </c>
      <c r="Y2227" s="54">
        <v>259600</v>
      </c>
      <c r="Z2227" s="107">
        <f t="shared" si="197"/>
        <v>1.8594994981749435E-2</v>
      </c>
      <c r="AE2227" s="90">
        <v>44501</v>
      </c>
      <c r="AF2227" s="54">
        <v>72.986960999999994</v>
      </c>
      <c r="AG2227" s="54">
        <v>7915700</v>
      </c>
      <c r="AH2227" s="107">
        <f t="shared" si="198"/>
        <v>-1.8348729439495171E-2</v>
      </c>
      <c r="AL2227" s="10">
        <v>44865</v>
      </c>
      <c r="AM2227">
        <v>3871.9799800000001</v>
      </c>
      <c r="AN2227">
        <v>4820620000</v>
      </c>
      <c r="AO2227" s="107">
        <f t="shared" si="199"/>
        <v>-4.1012303994403254E-3</v>
      </c>
    </row>
    <row r="2228" spans="1:41" x14ac:dyDescent="0.15">
      <c r="A2228" s="10">
        <v>44866</v>
      </c>
      <c r="B2228" s="9">
        <v>96.790001000000004</v>
      </c>
      <c r="C2228">
        <v>153370000</v>
      </c>
      <c r="D2228" s="107">
        <f t="shared" si="196"/>
        <v>-4.8248764869834093E-2</v>
      </c>
      <c r="H2228" s="90">
        <v>45145</v>
      </c>
      <c r="I2228" s="54">
        <v>83.260002</v>
      </c>
      <c r="J2228" s="54">
        <v>4154400</v>
      </c>
      <c r="K2228" s="107">
        <f t="shared" si="200"/>
        <v>-1.8015853518716041E-2</v>
      </c>
      <c r="W2228" s="90">
        <v>44502</v>
      </c>
      <c r="X2228" s="54">
        <v>44.369999</v>
      </c>
      <c r="Y2228" s="54">
        <v>158500</v>
      </c>
      <c r="Z2228" s="107">
        <f t="shared" si="197"/>
        <v>4.7329953737433872E-3</v>
      </c>
      <c r="AE2228" s="90">
        <v>44502</v>
      </c>
      <c r="AF2228" s="54">
        <v>71.647743000000006</v>
      </c>
      <c r="AG2228" s="54">
        <v>7002300</v>
      </c>
      <c r="AH2228" s="107">
        <f t="shared" si="198"/>
        <v>7.3431901406859623E-3</v>
      </c>
      <c r="AL2228" s="10">
        <v>44866</v>
      </c>
      <c r="AM2228">
        <v>3856.1000979999999</v>
      </c>
      <c r="AN2228">
        <v>4481210000</v>
      </c>
      <c r="AO2228" s="107">
        <f t="shared" si="199"/>
        <v>-2.5001985049611042E-2</v>
      </c>
    </row>
    <row r="2229" spans="1:41" x14ac:dyDescent="0.15">
      <c r="A2229" s="10">
        <v>44867</v>
      </c>
      <c r="B2229" s="9">
        <v>92.120002999999997</v>
      </c>
      <c r="C2229">
        <v>135761800</v>
      </c>
      <c r="D2229" s="107">
        <f t="shared" si="196"/>
        <v>-3.061224390103412E-2</v>
      </c>
      <c r="H2229" s="90">
        <v>45146</v>
      </c>
      <c r="I2229" s="54">
        <v>81.760002</v>
      </c>
      <c r="J2229" s="54">
        <v>3457300</v>
      </c>
      <c r="K2229" s="107">
        <f t="shared" si="200"/>
        <v>-8.6717267937444387E-2</v>
      </c>
      <c r="W2229" s="90">
        <v>44503</v>
      </c>
      <c r="X2229" s="54">
        <v>44.580002</v>
      </c>
      <c r="Y2229" s="54">
        <v>312700</v>
      </c>
      <c r="Z2229" s="107">
        <f t="shared" si="197"/>
        <v>-1.7496701772243051E-2</v>
      </c>
      <c r="AE2229" s="90">
        <v>44503</v>
      </c>
      <c r="AF2229" s="54">
        <v>72.173866000000004</v>
      </c>
      <c r="AG2229" s="54">
        <v>9462500</v>
      </c>
      <c r="AH2229" s="107">
        <f t="shared" si="198"/>
        <v>1.1000768616163503E-2</v>
      </c>
      <c r="AL2229" s="10">
        <v>44867</v>
      </c>
      <c r="AM2229">
        <v>3759.6899410000001</v>
      </c>
      <c r="AN2229">
        <v>4899000000</v>
      </c>
      <c r="AO2229" s="107">
        <f t="shared" si="199"/>
        <v>-1.0585992096309393E-2</v>
      </c>
    </row>
    <row r="2230" spans="1:41" x14ac:dyDescent="0.15">
      <c r="A2230" s="10">
        <v>44868</v>
      </c>
      <c r="B2230" s="9">
        <v>89.300003000000004</v>
      </c>
      <c r="C2230">
        <v>136683300</v>
      </c>
      <c r="D2230" s="107">
        <f t="shared" si="196"/>
        <v>1.8812989289597182E-2</v>
      </c>
      <c r="H2230" s="90">
        <v>45147</v>
      </c>
      <c r="I2230" s="54">
        <v>74.669998000000007</v>
      </c>
      <c r="J2230" s="54">
        <v>4356800</v>
      </c>
      <c r="K2230" s="107">
        <f t="shared" si="200"/>
        <v>-2.4373912531777564E-2</v>
      </c>
      <c r="W2230" s="90">
        <v>44504</v>
      </c>
      <c r="X2230" s="54">
        <v>43.799999</v>
      </c>
      <c r="Y2230" s="54">
        <v>212600</v>
      </c>
      <c r="Z2230" s="107">
        <f t="shared" si="197"/>
        <v>4.223751237985196E-2</v>
      </c>
      <c r="AE2230" s="90">
        <v>44504</v>
      </c>
      <c r="AF2230" s="54">
        <v>72.967833999999996</v>
      </c>
      <c r="AG2230" s="54">
        <v>5958200</v>
      </c>
      <c r="AH2230" s="107">
        <f t="shared" si="198"/>
        <v>-9.3077725179562254E-3</v>
      </c>
      <c r="AL2230" s="10">
        <v>44868</v>
      </c>
      <c r="AM2230">
        <v>3719.889893</v>
      </c>
      <c r="AN2230">
        <v>4625290000</v>
      </c>
      <c r="AO2230" s="107">
        <f t="shared" si="199"/>
        <v>1.3618724601319743E-2</v>
      </c>
    </row>
    <row r="2231" spans="1:41" x14ac:dyDescent="0.15">
      <c r="A2231" s="10">
        <v>44869</v>
      </c>
      <c r="B2231" s="9">
        <v>90.980002999999996</v>
      </c>
      <c r="C2231">
        <v>129101300</v>
      </c>
      <c r="D2231" s="107">
        <f t="shared" si="196"/>
        <v>-4.946185811842585E-3</v>
      </c>
      <c r="H2231" s="90">
        <v>45148</v>
      </c>
      <c r="I2231" s="54">
        <v>72.849997999999999</v>
      </c>
      <c r="J2231" s="54">
        <v>4114000</v>
      </c>
      <c r="K2231" s="107">
        <f t="shared" si="200"/>
        <v>2.9512725587171662E-2</v>
      </c>
      <c r="W2231" s="90">
        <v>44505</v>
      </c>
      <c r="X2231" s="54">
        <v>45.650002000000001</v>
      </c>
      <c r="Y2231" s="54">
        <v>291800</v>
      </c>
      <c r="Z2231" s="107">
        <f t="shared" si="197"/>
        <v>-1.9934281711532109E-2</v>
      </c>
      <c r="AE2231" s="90">
        <v>44505</v>
      </c>
      <c r="AF2231" s="54">
        <v>72.288666000000006</v>
      </c>
      <c r="AG2231" s="54">
        <v>4692600</v>
      </c>
      <c r="AH2231" s="107">
        <f t="shared" si="198"/>
        <v>-2.3951292724090467E-2</v>
      </c>
      <c r="AL2231" s="10">
        <v>44869</v>
      </c>
      <c r="AM2231">
        <v>3770.5500489999999</v>
      </c>
      <c r="AN2231">
        <v>5400180000</v>
      </c>
      <c r="AO2231" s="107">
        <f t="shared" si="199"/>
        <v>9.6139819201217502E-3</v>
      </c>
    </row>
    <row r="2232" spans="1:41" x14ac:dyDescent="0.15">
      <c r="A2232" s="10">
        <v>44872</v>
      </c>
      <c r="B2232" s="9">
        <v>90.529999000000004</v>
      </c>
      <c r="C2232">
        <v>77495700</v>
      </c>
      <c r="D2232" s="107">
        <f t="shared" si="196"/>
        <v>-6.0752900262376341E-3</v>
      </c>
      <c r="H2232" s="90">
        <v>45149</v>
      </c>
      <c r="I2232" s="54">
        <v>75</v>
      </c>
      <c r="J2232" s="54">
        <v>4353400</v>
      </c>
      <c r="K2232" s="107">
        <f t="shared" si="200"/>
        <v>4.4800013333333277E-2</v>
      </c>
      <c r="W2232" s="90">
        <v>44508</v>
      </c>
      <c r="X2232" s="54">
        <v>44.740001999999997</v>
      </c>
      <c r="Y2232" s="54">
        <v>183700</v>
      </c>
      <c r="Z2232" s="107">
        <f t="shared" si="197"/>
        <v>-1.0281693773728451E-2</v>
      </c>
      <c r="AE2232" s="90">
        <v>44508</v>
      </c>
      <c r="AF2232" s="54">
        <v>70.557259000000002</v>
      </c>
      <c r="AG2232" s="54">
        <v>8320500</v>
      </c>
      <c r="AH2232" s="107">
        <f t="shared" si="198"/>
        <v>2.7112589506914642E-3</v>
      </c>
      <c r="AL2232" s="10">
        <v>44872</v>
      </c>
      <c r="AM2232">
        <v>3806.8000489999999</v>
      </c>
      <c r="AN2232">
        <v>4341620000</v>
      </c>
      <c r="AO2232" s="107">
        <f t="shared" si="199"/>
        <v>5.597892646239222E-3</v>
      </c>
    </row>
    <row r="2233" spans="1:41" x14ac:dyDescent="0.15">
      <c r="A2233" s="10">
        <v>44873</v>
      </c>
      <c r="B2233" s="9">
        <v>89.980002999999996</v>
      </c>
      <c r="C2233">
        <v>88703400</v>
      </c>
      <c r="D2233" s="107">
        <f t="shared" si="196"/>
        <v>-4.26761932870795E-2</v>
      </c>
      <c r="H2233" s="90">
        <v>45152</v>
      </c>
      <c r="I2233" s="54">
        <v>78.360000999999997</v>
      </c>
      <c r="J2233" s="54">
        <v>4715700</v>
      </c>
      <c r="K2233" s="107">
        <f t="shared" si="200"/>
        <v>-1.9780538287639926E-2</v>
      </c>
      <c r="W2233" s="90">
        <v>44509</v>
      </c>
      <c r="X2233" s="54">
        <v>44.279998999999997</v>
      </c>
      <c r="Y2233" s="54">
        <v>211700</v>
      </c>
      <c r="Z2233" s="107">
        <f t="shared" si="197"/>
        <v>-2.664862300471138E-2</v>
      </c>
      <c r="AE2233" s="90">
        <v>44509</v>
      </c>
      <c r="AF2233" s="54">
        <v>70.748558000000003</v>
      </c>
      <c r="AG2233" s="54">
        <v>8317700</v>
      </c>
      <c r="AH2233" s="107">
        <f t="shared" si="198"/>
        <v>-9.8701092960792325E-3</v>
      </c>
      <c r="AL2233" s="10">
        <v>44873</v>
      </c>
      <c r="AM2233">
        <v>3828.110107</v>
      </c>
      <c r="AN2233">
        <v>4607640000</v>
      </c>
      <c r="AO2233" s="107">
        <f t="shared" si="199"/>
        <v>-2.0777886940752999E-2</v>
      </c>
    </row>
    <row r="2234" spans="1:41" x14ac:dyDescent="0.15">
      <c r="A2234" s="10">
        <v>44874</v>
      </c>
      <c r="B2234" s="9">
        <v>86.139999000000003</v>
      </c>
      <c r="C2234">
        <v>90796200</v>
      </c>
      <c r="D2234" s="107">
        <f t="shared" si="196"/>
        <v>0.12177847831180033</v>
      </c>
      <c r="H2234" s="90">
        <v>45153</v>
      </c>
      <c r="I2234" s="54">
        <v>76.809997999999993</v>
      </c>
      <c r="J2234" s="54">
        <v>2356400</v>
      </c>
      <c r="K2234" s="107">
        <f t="shared" si="200"/>
        <v>-3.6323409356162073E-2</v>
      </c>
      <c r="W2234" s="90">
        <v>44510</v>
      </c>
      <c r="X2234" s="54">
        <v>43.099997999999999</v>
      </c>
      <c r="Y2234" s="54">
        <v>457500</v>
      </c>
      <c r="Z2234" s="107">
        <f t="shared" si="197"/>
        <v>-7.726213815601557E-2</v>
      </c>
      <c r="AE2234" s="90">
        <v>44510</v>
      </c>
      <c r="AF2234" s="54">
        <v>70.050262000000004</v>
      </c>
      <c r="AG2234" s="54">
        <v>6126600</v>
      </c>
      <c r="AH2234" s="107">
        <f t="shared" si="198"/>
        <v>9.5582797391946528E-4</v>
      </c>
      <c r="AL2234" s="10">
        <v>44874</v>
      </c>
      <c r="AM2234">
        <v>3748.570068</v>
      </c>
      <c r="AN2234">
        <v>4645010000</v>
      </c>
      <c r="AO2234" s="107">
        <f t="shared" si="199"/>
        <v>5.5434484411510221E-2</v>
      </c>
    </row>
    <row r="2235" spans="1:41" x14ac:dyDescent="0.15">
      <c r="A2235" s="10">
        <v>44875</v>
      </c>
      <c r="B2235" s="9">
        <v>96.629997000000003</v>
      </c>
      <c r="C2235">
        <v>173414900</v>
      </c>
      <c r="D2235" s="107">
        <f t="shared" si="196"/>
        <v>4.3050855108688557E-2</v>
      </c>
      <c r="H2235" s="90">
        <v>45154</v>
      </c>
      <c r="I2235" s="54">
        <v>74.019997000000004</v>
      </c>
      <c r="J2235" s="54">
        <v>2362100</v>
      </c>
      <c r="K2235" s="107">
        <f t="shared" si="200"/>
        <v>-5.2012958065912884E-2</v>
      </c>
      <c r="W2235" s="90">
        <v>44511</v>
      </c>
      <c r="X2235" s="54">
        <v>39.770000000000003</v>
      </c>
      <c r="Y2235" s="54">
        <v>1519600</v>
      </c>
      <c r="Z2235" s="107">
        <f t="shared" si="197"/>
        <v>2.7659290922805724E-3</v>
      </c>
      <c r="AE2235" s="90">
        <v>44511</v>
      </c>
      <c r="AF2235" s="54">
        <v>70.117217999999994</v>
      </c>
      <c r="AG2235" s="54">
        <v>4200800</v>
      </c>
      <c r="AH2235" s="107">
        <f t="shared" si="198"/>
        <v>8.3220500847596135E-3</v>
      </c>
      <c r="AL2235" s="10">
        <v>44875</v>
      </c>
      <c r="AM2235">
        <v>3956.3701169999999</v>
      </c>
      <c r="AN2235">
        <v>5781260000</v>
      </c>
      <c r="AO2235" s="107">
        <f t="shared" si="199"/>
        <v>9.2407469268123155E-3</v>
      </c>
    </row>
    <row r="2236" spans="1:41" x14ac:dyDescent="0.15">
      <c r="A2236" s="10">
        <v>44876</v>
      </c>
      <c r="B2236" s="9">
        <v>100.790001</v>
      </c>
      <c r="C2236">
        <v>111590500</v>
      </c>
      <c r="D2236" s="107">
        <f t="shared" si="196"/>
        <v>-2.2819753717434721E-2</v>
      </c>
      <c r="H2236" s="90">
        <v>45155</v>
      </c>
      <c r="I2236" s="54">
        <v>70.169998000000007</v>
      </c>
      <c r="J2236" s="54">
        <v>4200400</v>
      </c>
      <c r="K2236" s="107">
        <f t="shared" si="200"/>
        <v>3.84785531845111E-3</v>
      </c>
      <c r="W2236" s="90">
        <v>44512</v>
      </c>
      <c r="X2236" s="54">
        <v>39.880001</v>
      </c>
      <c r="Y2236" s="54">
        <v>414800</v>
      </c>
      <c r="Z2236" s="107">
        <f t="shared" si="197"/>
        <v>5.2657721849105332E-3</v>
      </c>
      <c r="AE2236" s="90">
        <v>44512</v>
      </c>
      <c r="AF2236" s="54">
        <v>70.700737000000004</v>
      </c>
      <c r="AG2236" s="54">
        <v>3793600</v>
      </c>
      <c r="AH2236" s="107">
        <f t="shared" si="198"/>
        <v>4.0590807419729202E-3</v>
      </c>
      <c r="AL2236" s="10">
        <v>44876</v>
      </c>
      <c r="AM2236">
        <v>3992.929932</v>
      </c>
      <c r="AN2236">
        <v>5593310000</v>
      </c>
      <c r="AO2236" s="107">
        <f t="shared" si="199"/>
        <v>-8.9357771379996453E-3</v>
      </c>
    </row>
    <row r="2237" spans="1:41" x14ac:dyDescent="0.15">
      <c r="A2237" s="10">
        <v>44879</v>
      </c>
      <c r="B2237" s="9">
        <v>98.489998</v>
      </c>
      <c r="C2237">
        <v>99533100</v>
      </c>
      <c r="D2237" s="107">
        <f t="shared" si="196"/>
        <v>4.5690324818568051E-3</v>
      </c>
      <c r="H2237" s="90">
        <v>45156</v>
      </c>
      <c r="I2237" s="54">
        <v>70.440002000000007</v>
      </c>
      <c r="J2237" s="54">
        <v>2905100</v>
      </c>
      <c r="K2237" s="107">
        <f t="shared" si="200"/>
        <v>-6.2464790957843519E-3</v>
      </c>
      <c r="W2237" s="90">
        <v>44515</v>
      </c>
      <c r="X2237" s="54">
        <v>40.090000000000003</v>
      </c>
      <c r="Y2237" s="54">
        <v>600800</v>
      </c>
      <c r="Z2237" s="107">
        <f t="shared" si="197"/>
        <v>-1.1224769269144397E-2</v>
      </c>
      <c r="AE2237" s="90">
        <v>44515</v>
      </c>
      <c r="AF2237" s="54">
        <v>70.987717000000004</v>
      </c>
      <c r="AG2237" s="54">
        <v>5079300</v>
      </c>
      <c r="AH2237" s="107">
        <f t="shared" si="198"/>
        <v>2.2638169924523499E-2</v>
      </c>
      <c r="AL2237" s="10">
        <v>44879</v>
      </c>
      <c r="AM2237">
        <v>3957.25</v>
      </c>
      <c r="AN2237">
        <v>4561930000</v>
      </c>
      <c r="AO2237" s="107">
        <f t="shared" si="199"/>
        <v>8.7131164318656751E-3</v>
      </c>
    </row>
    <row r="2238" spans="1:41" x14ac:dyDescent="0.15">
      <c r="A2238" s="10">
        <v>44880</v>
      </c>
      <c r="B2238" s="9">
        <v>98.940002000000007</v>
      </c>
      <c r="C2238">
        <v>111336300</v>
      </c>
      <c r="D2238" s="107">
        <f t="shared" si="196"/>
        <v>-1.8394976381747141E-2</v>
      </c>
      <c r="H2238" s="90">
        <v>45159</v>
      </c>
      <c r="I2238" s="54">
        <v>70</v>
      </c>
      <c r="J2238" s="54">
        <v>3036600</v>
      </c>
      <c r="K2238" s="107">
        <f t="shared" si="200"/>
        <v>-6.7000028571428616E-2</v>
      </c>
      <c r="W2238" s="90">
        <v>44516</v>
      </c>
      <c r="X2238" s="54">
        <v>39.639999000000003</v>
      </c>
      <c r="Y2238" s="54">
        <v>476800</v>
      </c>
      <c r="Z2238" s="107">
        <f t="shared" si="197"/>
        <v>6.5085824043537466E-2</v>
      </c>
      <c r="AE2238" s="90">
        <v>44516</v>
      </c>
      <c r="AF2238" s="54">
        <v>72.594748999999993</v>
      </c>
      <c r="AG2238" s="54">
        <v>6200400</v>
      </c>
      <c r="AH2238" s="107">
        <f t="shared" si="198"/>
        <v>-3.307412771686824E-2</v>
      </c>
      <c r="AL2238" s="10">
        <v>44880</v>
      </c>
      <c r="AM2238">
        <v>3991.7299800000001</v>
      </c>
      <c r="AN2238">
        <v>5015310000</v>
      </c>
      <c r="AO2238" s="107">
        <f t="shared" si="199"/>
        <v>-8.2520463971864633E-3</v>
      </c>
    </row>
    <row r="2239" spans="1:41" x14ac:dyDescent="0.15">
      <c r="A2239" s="10">
        <v>44881</v>
      </c>
      <c r="B2239" s="9">
        <v>97.120002999999997</v>
      </c>
      <c r="C2239">
        <v>87958800</v>
      </c>
      <c r="D2239" s="107">
        <f t="shared" si="196"/>
        <v>-2.3373197383447342E-2</v>
      </c>
      <c r="H2239" s="90">
        <v>45160</v>
      </c>
      <c r="I2239" s="54">
        <v>65.309997999999993</v>
      </c>
      <c r="J2239" s="54">
        <v>3223600</v>
      </c>
      <c r="K2239" s="107">
        <f t="shared" si="200"/>
        <v>3.21544336902293E-2</v>
      </c>
      <c r="W2239" s="90">
        <v>44517</v>
      </c>
      <c r="X2239" s="54">
        <v>42.220001000000003</v>
      </c>
      <c r="Y2239" s="54">
        <v>859700</v>
      </c>
      <c r="Z2239" s="107">
        <f t="shared" si="197"/>
        <v>-6.1582660786767551E-3</v>
      </c>
      <c r="AE2239" s="90">
        <v>44517</v>
      </c>
      <c r="AF2239" s="54">
        <v>70.193741000000003</v>
      </c>
      <c r="AG2239" s="54">
        <v>6393300</v>
      </c>
      <c r="AH2239" s="107">
        <f t="shared" si="198"/>
        <v>1.8261200809912559E-2</v>
      </c>
      <c r="AL2239" s="10">
        <v>44881</v>
      </c>
      <c r="AM2239">
        <v>3958.790039</v>
      </c>
      <c r="AN2239">
        <v>4165320000</v>
      </c>
      <c r="AO2239" s="107">
        <f t="shared" si="199"/>
        <v>-3.0893227171727711E-3</v>
      </c>
    </row>
    <row r="2240" spans="1:41" x14ac:dyDescent="0.15">
      <c r="A2240" s="10">
        <v>44882</v>
      </c>
      <c r="B2240" s="9">
        <v>94.849997999999999</v>
      </c>
      <c r="C2240">
        <v>82617900</v>
      </c>
      <c r="D2240" s="107">
        <f t="shared" si="196"/>
        <v>-7.48549304133872E-3</v>
      </c>
      <c r="H2240" s="90">
        <v>45161</v>
      </c>
      <c r="I2240" s="54">
        <v>67.410004000000001</v>
      </c>
      <c r="J2240" s="54">
        <v>3479000</v>
      </c>
      <c r="K2240" s="107">
        <f t="shared" si="200"/>
        <v>-2.1510234593666633E-2</v>
      </c>
      <c r="W2240" s="90">
        <v>44518</v>
      </c>
      <c r="X2240" s="54">
        <v>41.959999000000003</v>
      </c>
      <c r="Y2240" s="54">
        <v>409500</v>
      </c>
      <c r="Z2240" s="107">
        <f t="shared" si="197"/>
        <v>-2.3832221730987202E-2</v>
      </c>
      <c r="AE2240" s="90">
        <v>44518</v>
      </c>
      <c r="AF2240" s="54">
        <v>71.475562999999994</v>
      </c>
      <c r="AG2240" s="54">
        <v>9833400</v>
      </c>
      <c r="AH2240" s="107">
        <f t="shared" si="198"/>
        <v>-1.2045795288103678E-3</v>
      </c>
      <c r="AL2240" s="10">
        <v>44882</v>
      </c>
      <c r="AM2240">
        <v>3946.5600589999999</v>
      </c>
      <c r="AN2240">
        <v>4051780000</v>
      </c>
      <c r="AO2240" s="107">
        <f t="shared" si="199"/>
        <v>4.7585818331010721E-3</v>
      </c>
    </row>
    <row r="2241" spans="1:41" x14ac:dyDescent="0.15">
      <c r="A2241" s="10">
        <v>44883</v>
      </c>
      <c r="B2241" s="9">
        <v>94.139999000000003</v>
      </c>
      <c r="C2241">
        <v>72428200</v>
      </c>
      <c r="D2241" s="107">
        <f t="shared" si="196"/>
        <v>-1.7845761821178807E-2</v>
      </c>
      <c r="H2241" s="90">
        <v>45162</v>
      </c>
      <c r="I2241" s="54">
        <v>65.959998999999996</v>
      </c>
      <c r="J2241" s="54">
        <v>2731700</v>
      </c>
      <c r="K2241" s="107">
        <f t="shared" si="200"/>
        <v>-1.1673696356483965E-2</v>
      </c>
      <c r="W2241" s="90">
        <v>44519</v>
      </c>
      <c r="X2241" s="54">
        <v>40.959999000000003</v>
      </c>
      <c r="Y2241" s="54">
        <v>354400</v>
      </c>
      <c r="Z2241" s="107">
        <f t="shared" si="197"/>
        <v>-2.2705078679323365E-2</v>
      </c>
      <c r="AE2241" s="90">
        <v>44519</v>
      </c>
      <c r="AF2241" s="54">
        <v>71.389465000000001</v>
      </c>
      <c r="AG2241" s="54">
        <v>5573800</v>
      </c>
      <c r="AH2241" s="107">
        <f t="shared" si="198"/>
        <v>-1.4203132072778457E-2</v>
      </c>
      <c r="AL2241" s="10">
        <v>44883</v>
      </c>
      <c r="AM2241">
        <v>3965.3400879999999</v>
      </c>
      <c r="AN2241">
        <v>4037360000</v>
      </c>
      <c r="AO2241" s="107">
        <f t="shared" si="199"/>
        <v>-3.883688828255627E-3</v>
      </c>
    </row>
    <row r="2242" spans="1:41" x14ac:dyDescent="0.15">
      <c r="A2242" s="10">
        <v>44886</v>
      </c>
      <c r="B2242" s="9">
        <v>92.459998999999996</v>
      </c>
      <c r="C2242">
        <v>84330300</v>
      </c>
      <c r="D2242" s="107">
        <f t="shared" si="196"/>
        <v>8.0034394116745844E-3</v>
      </c>
      <c r="H2242" s="90">
        <v>45163</v>
      </c>
      <c r="I2242" s="54">
        <v>65.190002000000007</v>
      </c>
      <c r="J2242" s="54">
        <v>2368000</v>
      </c>
      <c r="K2242" s="107">
        <f t="shared" si="200"/>
        <v>-2.1475701135889036E-2</v>
      </c>
      <c r="W2242" s="90">
        <v>44522</v>
      </c>
      <c r="X2242" s="54">
        <v>40.029998999999997</v>
      </c>
      <c r="Y2242" s="54">
        <v>564900</v>
      </c>
      <c r="Z2242" s="107">
        <f t="shared" si="197"/>
        <v>1.7486910254481902E-2</v>
      </c>
      <c r="AE2242" s="90">
        <v>44522</v>
      </c>
      <c r="AF2242" s="54">
        <v>70.375511000000003</v>
      </c>
      <c r="AG2242" s="54">
        <v>4576600</v>
      </c>
      <c r="AH2242" s="107">
        <f t="shared" si="198"/>
        <v>-2.6097814053527735E-2</v>
      </c>
      <c r="AL2242" s="10">
        <v>44886</v>
      </c>
      <c r="AM2242">
        <v>3949.9399410000001</v>
      </c>
      <c r="AN2242">
        <v>3850690000</v>
      </c>
      <c r="AO2242" s="107">
        <f t="shared" si="199"/>
        <v>1.3579988000126386E-2</v>
      </c>
    </row>
    <row r="2243" spans="1:41" x14ac:dyDescent="0.15">
      <c r="A2243" s="10">
        <v>44887</v>
      </c>
      <c r="B2243" s="9">
        <v>93.199996999999996</v>
      </c>
      <c r="C2243">
        <v>62192000</v>
      </c>
      <c r="D2243" s="107">
        <f t="shared" ref="D2243:D2269" si="201">B2244/B2243-1</f>
        <v>9.9785410937298646E-3</v>
      </c>
      <c r="H2243" s="90">
        <v>45166</v>
      </c>
      <c r="I2243" s="54">
        <v>63.790000999999997</v>
      </c>
      <c r="J2243" s="54">
        <v>2265800</v>
      </c>
      <c r="K2243" s="107">
        <f t="shared" si="200"/>
        <v>3.8564021969524687E-2</v>
      </c>
      <c r="W2243" s="90">
        <v>44523</v>
      </c>
      <c r="X2243" s="54">
        <v>40.729999999999997</v>
      </c>
      <c r="Y2243" s="54">
        <v>320000</v>
      </c>
      <c r="Z2243" s="107">
        <f t="shared" si="197"/>
        <v>-1.6449766756690298E-2</v>
      </c>
      <c r="AE2243" s="90">
        <v>44523</v>
      </c>
      <c r="AF2243" s="54">
        <v>68.538864000000004</v>
      </c>
      <c r="AG2243" s="54">
        <v>10521500</v>
      </c>
      <c r="AH2243" s="107">
        <f t="shared" si="198"/>
        <v>1.4096250559390455E-2</v>
      </c>
      <c r="AL2243" s="10">
        <v>44887</v>
      </c>
      <c r="AM2243">
        <v>4003.580078</v>
      </c>
      <c r="AN2243">
        <v>3887990000</v>
      </c>
      <c r="AO2243" s="107">
        <f t="shared" si="199"/>
        <v>5.9146892377957005E-3</v>
      </c>
    </row>
    <row r="2244" spans="1:41" x14ac:dyDescent="0.15">
      <c r="A2244" s="10">
        <v>44888</v>
      </c>
      <c r="B2244" s="9">
        <v>94.129997000000003</v>
      </c>
      <c r="C2244">
        <v>59414700</v>
      </c>
      <c r="D2244" s="107">
        <f t="shared" si="201"/>
        <v>-7.6489219478037551E-3</v>
      </c>
      <c r="H2244" s="90">
        <v>45167</v>
      </c>
      <c r="I2244" s="54">
        <v>66.25</v>
      </c>
      <c r="J2244" s="54">
        <v>4014000</v>
      </c>
      <c r="K2244" s="107">
        <f t="shared" si="200"/>
        <v>4.045283018867929E-2</v>
      </c>
      <c r="W2244" s="90">
        <v>44524</v>
      </c>
      <c r="X2244" s="54">
        <v>40.060001</v>
      </c>
      <c r="Y2244" s="54">
        <v>260200</v>
      </c>
      <c r="Z2244" s="107">
        <f t="shared" ref="Z2244:Z2307" si="202">X2245/X2244-1</f>
        <v>-3.6944557240525255E-2</v>
      </c>
      <c r="AE2244" s="90">
        <v>44524</v>
      </c>
      <c r="AF2244" s="54">
        <v>69.505004999999997</v>
      </c>
      <c r="AG2244" s="54">
        <v>4675200</v>
      </c>
      <c r="AH2244" s="107">
        <f t="shared" ref="AH2244:AH2307" si="203">AF2245/AF2244-1</f>
        <v>-2.6147757273018435E-3</v>
      </c>
      <c r="AL2244" s="10">
        <v>44888</v>
      </c>
      <c r="AM2244">
        <v>4027.26001</v>
      </c>
      <c r="AN2244">
        <v>3279720000</v>
      </c>
      <c r="AO2244" s="107">
        <f t="shared" ref="AO2244:AO2269" si="204">AM2245/AM2244-1</f>
        <v>-2.8304430237169331E-4</v>
      </c>
    </row>
    <row r="2245" spans="1:41" x14ac:dyDescent="0.15">
      <c r="A2245" s="10">
        <v>44890</v>
      </c>
      <c r="B2245" s="9">
        <v>93.410004000000001</v>
      </c>
      <c r="C2245">
        <v>35088600</v>
      </c>
      <c r="D2245" s="107">
        <f t="shared" si="201"/>
        <v>5.7808904493783508E-3</v>
      </c>
      <c r="H2245" s="90">
        <v>45168</v>
      </c>
      <c r="I2245" s="54">
        <v>68.930000000000007</v>
      </c>
      <c r="J2245" s="54">
        <v>2844700</v>
      </c>
      <c r="K2245" s="107">
        <f t="shared" ref="K2245:K2308" si="205">I2246/I2245-1</f>
        <v>2.6113593500651788E-3</v>
      </c>
      <c r="W2245" s="90">
        <v>44526</v>
      </c>
      <c r="X2245" s="54">
        <v>38.580002</v>
      </c>
      <c r="Y2245" s="54">
        <v>389200</v>
      </c>
      <c r="Z2245" s="107">
        <f t="shared" si="202"/>
        <v>7.7760234434409714E-3</v>
      </c>
      <c r="AE2245" s="90">
        <v>44526</v>
      </c>
      <c r="AF2245" s="54">
        <v>69.323265000000006</v>
      </c>
      <c r="AG2245" s="54">
        <v>4121900</v>
      </c>
      <c r="AH2245" s="107">
        <f t="shared" si="203"/>
        <v>-2.6493731938332821E-2</v>
      </c>
      <c r="AL2245" s="10">
        <v>44890</v>
      </c>
      <c r="AM2245">
        <v>4026.1201169999999</v>
      </c>
      <c r="AN2245">
        <v>1706460000</v>
      </c>
      <c r="AO2245" s="107">
        <f t="shared" si="204"/>
        <v>-1.5444192968175119E-2</v>
      </c>
    </row>
    <row r="2246" spans="1:41" x14ac:dyDescent="0.15">
      <c r="A2246" s="10">
        <v>44893</v>
      </c>
      <c r="B2246" s="9">
        <v>93.949996999999996</v>
      </c>
      <c r="C2246">
        <v>74943100</v>
      </c>
      <c r="D2246" s="107">
        <f t="shared" si="201"/>
        <v>-1.6285247992078089E-2</v>
      </c>
      <c r="H2246" s="90">
        <v>45169</v>
      </c>
      <c r="I2246" s="54">
        <v>69.110000999999997</v>
      </c>
      <c r="J2246" s="54">
        <v>1999700</v>
      </c>
      <c r="K2246" s="107">
        <f t="shared" si="205"/>
        <v>4.4132585094305066E-2</v>
      </c>
      <c r="W2246" s="90">
        <v>44529</v>
      </c>
      <c r="X2246" s="54">
        <v>38.880001</v>
      </c>
      <c r="Y2246" s="54">
        <v>324100</v>
      </c>
      <c r="Z2246" s="107">
        <f t="shared" si="202"/>
        <v>-2.880666078172156E-2</v>
      </c>
      <c r="AE2246" s="90">
        <v>44529</v>
      </c>
      <c r="AF2246" s="54">
        <v>67.486632999999998</v>
      </c>
      <c r="AG2246" s="54">
        <v>7789500</v>
      </c>
      <c r="AH2246" s="107">
        <f t="shared" si="203"/>
        <v>-4.1352840939627211E-2</v>
      </c>
      <c r="AL2246" s="10">
        <v>44893</v>
      </c>
      <c r="AM2246">
        <v>3963.9399410000001</v>
      </c>
      <c r="AN2246">
        <v>3615430000</v>
      </c>
      <c r="AO2246" s="107">
        <f t="shared" si="204"/>
        <v>-1.5918651881512424E-3</v>
      </c>
    </row>
    <row r="2247" spans="1:41" x14ac:dyDescent="0.15">
      <c r="A2247" s="10">
        <v>44894</v>
      </c>
      <c r="B2247" s="9">
        <v>92.419998000000007</v>
      </c>
      <c r="C2247">
        <v>65567300</v>
      </c>
      <c r="D2247" s="107">
        <f t="shared" si="201"/>
        <v>4.4579128859102424E-2</v>
      </c>
      <c r="H2247" s="90">
        <v>45170</v>
      </c>
      <c r="I2247" s="54">
        <v>72.160004000000001</v>
      </c>
      <c r="J2247" s="54">
        <v>2586300</v>
      </c>
      <c r="K2247" s="107">
        <f t="shared" si="205"/>
        <v>3.6585349967552805E-2</v>
      </c>
      <c r="W2247" s="90">
        <v>44530</v>
      </c>
      <c r="X2247" s="54">
        <v>37.759998000000003</v>
      </c>
      <c r="Y2247" s="54">
        <v>528400</v>
      </c>
      <c r="Z2247" s="107">
        <f t="shared" si="202"/>
        <v>-2.886652695267633E-2</v>
      </c>
      <c r="AE2247" s="90">
        <v>44530</v>
      </c>
      <c r="AF2247" s="54">
        <v>64.695869000000002</v>
      </c>
      <c r="AG2247" s="54">
        <v>21869100</v>
      </c>
      <c r="AH2247" s="107">
        <f t="shared" si="203"/>
        <v>-9.6354529220404883E-3</v>
      </c>
      <c r="AL2247" s="10">
        <v>44894</v>
      </c>
      <c r="AM2247">
        <v>3957.6298830000001</v>
      </c>
      <c r="AN2247">
        <v>3546040000</v>
      </c>
      <c r="AO2247" s="107">
        <f t="shared" si="204"/>
        <v>3.094787224194806E-2</v>
      </c>
    </row>
    <row r="2248" spans="1:41" x14ac:dyDescent="0.15">
      <c r="A2248" s="10">
        <v>44895</v>
      </c>
      <c r="B2248" s="9">
        <v>96.540001000000004</v>
      </c>
      <c r="C2248">
        <v>102805800</v>
      </c>
      <c r="D2248" s="107">
        <f t="shared" si="201"/>
        <v>-1.0772746936267397E-2</v>
      </c>
      <c r="H2248" s="90">
        <v>45174</v>
      </c>
      <c r="I2248" s="54">
        <v>74.800003000000004</v>
      </c>
      <c r="J2248" s="54">
        <v>2872800</v>
      </c>
      <c r="K2248" s="107">
        <f t="shared" si="205"/>
        <v>-3.2219303520616194E-2</v>
      </c>
      <c r="W2248" s="90">
        <v>44531</v>
      </c>
      <c r="X2248" s="54">
        <v>36.669998</v>
      </c>
      <c r="Y2248" s="54">
        <v>540300</v>
      </c>
      <c r="Z2248" s="107">
        <f t="shared" si="202"/>
        <v>3.7087566789613557E-2</v>
      </c>
      <c r="AE2248" s="90">
        <v>44531</v>
      </c>
      <c r="AF2248" s="54">
        <v>64.072495000000004</v>
      </c>
      <c r="AG2248" s="54">
        <v>11859600</v>
      </c>
      <c r="AH2248" s="107">
        <f t="shared" si="203"/>
        <v>1.0028312460752531E-2</v>
      </c>
      <c r="AL2248" s="10">
        <v>44895</v>
      </c>
      <c r="AM2248">
        <v>4080.110107</v>
      </c>
      <c r="AN2248">
        <v>6579360000</v>
      </c>
      <c r="AO2248" s="107">
        <f t="shared" si="204"/>
        <v>-8.6763320282134959E-4</v>
      </c>
    </row>
    <row r="2249" spans="1:41" x14ac:dyDescent="0.15">
      <c r="A2249" s="10">
        <v>44896</v>
      </c>
      <c r="B2249" s="9">
        <v>95.5</v>
      </c>
      <c r="C2249">
        <v>68488000</v>
      </c>
      <c r="D2249" s="107">
        <f t="shared" si="201"/>
        <v>-1.4345581151832376E-2</v>
      </c>
      <c r="H2249" s="90">
        <v>45175</v>
      </c>
      <c r="I2249" s="54">
        <v>72.389999000000003</v>
      </c>
      <c r="J2249" s="54">
        <v>3891600</v>
      </c>
      <c r="K2249" s="107">
        <f t="shared" si="205"/>
        <v>-1.9615941699349992E-2</v>
      </c>
      <c r="W2249" s="90">
        <v>44532</v>
      </c>
      <c r="X2249" s="54">
        <v>38.029998999999997</v>
      </c>
      <c r="Y2249" s="54">
        <v>443500</v>
      </c>
      <c r="Z2249" s="107">
        <f t="shared" si="202"/>
        <v>-1.5251065349751847E-2</v>
      </c>
      <c r="AE2249" s="90">
        <v>44532</v>
      </c>
      <c r="AF2249" s="54">
        <v>64.715034000000003</v>
      </c>
      <c r="AG2249" s="54">
        <v>8384900</v>
      </c>
      <c r="AH2249" s="107">
        <f t="shared" si="203"/>
        <v>-6.3720587707641885E-3</v>
      </c>
      <c r="AL2249" s="10">
        <v>44896</v>
      </c>
      <c r="AM2249">
        <v>4076.570068</v>
      </c>
      <c r="AN2249">
        <v>4527130000</v>
      </c>
      <c r="AO2249" s="107">
        <f t="shared" si="204"/>
        <v>-1.1946604421764206E-3</v>
      </c>
    </row>
    <row r="2250" spans="1:41" x14ac:dyDescent="0.15">
      <c r="A2250" s="10">
        <v>44897</v>
      </c>
      <c r="B2250" s="9">
        <v>94.129997000000003</v>
      </c>
      <c r="C2250">
        <v>72496400</v>
      </c>
      <c r="D2250" s="107">
        <f t="shared" si="201"/>
        <v>-3.3145597571834662E-2</v>
      </c>
      <c r="H2250" s="90">
        <v>45176</v>
      </c>
      <c r="I2250" s="54">
        <v>70.970000999999996</v>
      </c>
      <c r="J2250" s="54">
        <v>2341300</v>
      </c>
      <c r="K2250" s="107">
        <f t="shared" si="205"/>
        <v>2.5362969911753019E-3</v>
      </c>
      <c r="W2250" s="90">
        <v>44533</v>
      </c>
      <c r="X2250" s="54">
        <v>37.450001</v>
      </c>
      <c r="Y2250" s="54">
        <v>345100</v>
      </c>
      <c r="Z2250" s="107">
        <f t="shared" si="202"/>
        <v>4.9399144208300605E-2</v>
      </c>
      <c r="AE2250" s="90">
        <v>44533</v>
      </c>
      <c r="AF2250" s="54">
        <v>64.302666000000002</v>
      </c>
      <c r="AG2250" s="54">
        <v>10336600</v>
      </c>
      <c r="AH2250" s="107">
        <f t="shared" si="203"/>
        <v>-1.4616034737968686E-2</v>
      </c>
      <c r="AL2250" s="10">
        <v>44897</v>
      </c>
      <c r="AM2250">
        <v>4071.6999510000001</v>
      </c>
      <c r="AN2250">
        <v>4012620000</v>
      </c>
      <c r="AO2250" s="107">
        <f t="shared" si="204"/>
        <v>-1.7894212215245897E-2</v>
      </c>
    </row>
    <row r="2251" spans="1:41" x14ac:dyDescent="0.15">
      <c r="A2251" s="10">
        <v>44900</v>
      </c>
      <c r="B2251" s="9">
        <v>91.010002</v>
      </c>
      <c r="C2251">
        <v>71535500</v>
      </c>
      <c r="D2251" s="107">
        <f t="shared" si="201"/>
        <v>-3.0326359074247633E-2</v>
      </c>
      <c r="H2251" s="90">
        <v>45177</v>
      </c>
      <c r="I2251" s="54">
        <v>71.150002000000001</v>
      </c>
      <c r="J2251" s="54">
        <v>2061600</v>
      </c>
      <c r="K2251" s="107">
        <f t="shared" si="205"/>
        <v>4.0056190019502669E-2</v>
      </c>
      <c r="W2251" s="90">
        <v>44536</v>
      </c>
      <c r="X2251" s="54">
        <v>39.299999</v>
      </c>
      <c r="Y2251" s="54">
        <v>384700</v>
      </c>
      <c r="Z2251" s="107">
        <f t="shared" si="202"/>
        <v>6.3613233170820571E-3</v>
      </c>
      <c r="AE2251" s="90">
        <v>44536</v>
      </c>
      <c r="AF2251" s="54">
        <v>63.362816000000002</v>
      </c>
      <c r="AG2251" s="54">
        <v>6413100</v>
      </c>
      <c r="AH2251" s="107">
        <f t="shared" si="203"/>
        <v>1.7557063751711954E-2</v>
      </c>
      <c r="AL2251" s="10">
        <v>44900</v>
      </c>
      <c r="AM2251">
        <v>3998.8400879999999</v>
      </c>
      <c r="AN2251">
        <v>4280820000</v>
      </c>
      <c r="AO2251" s="107">
        <f t="shared" si="204"/>
        <v>-1.4399194949753169E-2</v>
      </c>
    </row>
    <row r="2252" spans="1:41" x14ac:dyDescent="0.15">
      <c r="A2252" s="10">
        <v>44901</v>
      </c>
      <c r="B2252" s="9">
        <v>88.25</v>
      </c>
      <c r="C2252">
        <v>75503600</v>
      </c>
      <c r="D2252" s="107">
        <f t="shared" si="201"/>
        <v>2.3795920679885452E-3</v>
      </c>
      <c r="H2252" s="90">
        <v>45180</v>
      </c>
      <c r="I2252" s="54">
        <v>74</v>
      </c>
      <c r="J2252" s="54">
        <v>2872600</v>
      </c>
      <c r="K2252" s="107">
        <f t="shared" si="205"/>
        <v>-2.9459459459459603E-2</v>
      </c>
      <c r="W2252" s="90">
        <v>44537</v>
      </c>
      <c r="X2252" s="54">
        <v>39.549999</v>
      </c>
      <c r="Y2252" s="54">
        <v>422800</v>
      </c>
      <c r="Z2252" s="107">
        <f t="shared" si="202"/>
        <v>-1.6434817103282318E-2</v>
      </c>
      <c r="AE2252" s="90">
        <v>44537</v>
      </c>
      <c r="AF2252" s="54">
        <v>64.475280999999995</v>
      </c>
      <c r="AG2252" s="54">
        <v>6224500</v>
      </c>
      <c r="AH2252" s="107">
        <f t="shared" si="203"/>
        <v>-1.0409570762475173E-3</v>
      </c>
      <c r="AL2252" s="10">
        <v>44901</v>
      </c>
      <c r="AM2252">
        <v>3941.26001</v>
      </c>
      <c r="AN2252">
        <v>4368380000</v>
      </c>
      <c r="AO2252" s="107">
        <f t="shared" si="204"/>
        <v>-1.8623709121895482E-3</v>
      </c>
    </row>
    <row r="2253" spans="1:41" x14ac:dyDescent="0.15">
      <c r="A2253" s="10">
        <v>44902</v>
      </c>
      <c r="B2253" s="9">
        <v>88.459998999999996</v>
      </c>
      <c r="C2253">
        <v>68086900</v>
      </c>
      <c r="D2253" s="107">
        <f t="shared" si="201"/>
        <v>2.1365577903748267E-2</v>
      </c>
      <c r="H2253" s="90">
        <v>45181</v>
      </c>
      <c r="I2253" s="54">
        <v>71.819999999999993</v>
      </c>
      <c r="J2253" s="54">
        <v>2310600</v>
      </c>
      <c r="K2253" s="107">
        <f t="shared" si="205"/>
        <v>-4.3163185742132182E-3</v>
      </c>
      <c r="W2253" s="90">
        <v>44538</v>
      </c>
      <c r="X2253" s="54">
        <v>38.900002000000001</v>
      </c>
      <c r="Y2253" s="54">
        <v>207000</v>
      </c>
      <c r="Z2253" s="107">
        <f t="shared" si="202"/>
        <v>-1.8766168700968255E-2</v>
      </c>
      <c r="AE2253" s="90">
        <v>44538</v>
      </c>
      <c r="AF2253" s="54">
        <v>64.408164999999997</v>
      </c>
      <c r="AG2253" s="54">
        <v>6751900</v>
      </c>
      <c r="AH2253" s="107">
        <f t="shared" si="203"/>
        <v>-8.3383838058419535E-3</v>
      </c>
      <c r="AL2253" s="10">
        <v>44902</v>
      </c>
      <c r="AM2253">
        <v>3933.919922</v>
      </c>
      <c r="AN2253">
        <v>4118050000</v>
      </c>
      <c r="AO2253" s="107">
        <f t="shared" si="204"/>
        <v>7.5217819850681433E-3</v>
      </c>
    </row>
    <row r="2254" spans="1:41" x14ac:dyDescent="0.15">
      <c r="A2254" s="10">
        <v>44903</v>
      </c>
      <c r="B2254" s="9">
        <v>90.349997999999999</v>
      </c>
      <c r="C2254">
        <v>73305900</v>
      </c>
      <c r="D2254" s="107">
        <f t="shared" si="201"/>
        <v>-1.3945788908595214E-2</v>
      </c>
      <c r="H2254" s="90">
        <v>45182</v>
      </c>
      <c r="I2254" s="54">
        <v>71.510002</v>
      </c>
      <c r="J2254" s="54">
        <v>2301400</v>
      </c>
      <c r="K2254" s="107">
        <f t="shared" si="205"/>
        <v>-4.4748984904237066E-3</v>
      </c>
      <c r="W2254" s="90">
        <v>44539</v>
      </c>
      <c r="X2254" s="54">
        <v>38.169998</v>
      </c>
      <c r="Y2254" s="54">
        <v>406500</v>
      </c>
      <c r="Z2254" s="107">
        <f t="shared" si="202"/>
        <v>1.5457166122984978E-2</v>
      </c>
      <c r="AE2254" s="90">
        <v>44539</v>
      </c>
      <c r="AF2254" s="54">
        <v>63.871105</v>
      </c>
      <c r="AG2254" s="54">
        <v>4523800</v>
      </c>
      <c r="AH2254" s="107">
        <f t="shared" si="203"/>
        <v>4.3542537740657306E-3</v>
      </c>
      <c r="AL2254" s="10">
        <v>44903</v>
      </c>
      <c r="AM2254">
        <v>3963.51001</v>
      </c>
      <c r="AN2254">
        <v>4006900000</v>
      </c>
      <c r="AO2254" s="107">
        <f t="shared" si="204"/>
        <v>-7.3495782592964964E-3</v>
      </c>
    </row>
    <row r="2255" spans="1:41" x14ac:dyDescent="0.15">
      <c r="A2255" s="10">
        <v>44904</v>
      </c>
      <c r="B2255" s="9">
        <v>89.089995999999999</v>
      </c>
      <c r="C2255">
        <v>67398500</v>
      </c>
      <c r="D2255" s="107">
        <f t="shared" si="201"/>
        <v>1.6388001633763638E-2</v>
      </c>
      <c r="H2255" s="90">
        <v>45183</v>
      </c>
      <c r="I2255" s="54">
        <v>71.190002000000007</v>
      </c>
      <c r="J2255" s="54">
        <v>2808500</v>
      </c>
      <c r="K2255" s="107">
        <f t="shared" si="205"/>
        <v>-2.6689421921916034E-3</v>
      </c>
      <c r="W2255" s="90">
        <v>44540</v>
      </c>
      <c r="X2255" s="54">
        <v>38.759998000000003</v>
      </c>
      <c r="Y2255" s="54">
        <v>172400</v>
      </c>
      <c r="Z2255" s="107">
        <f t="shared" si="202"/>
        <v>-2.554174538399101E-2</v>
      </c>
      <c r="AE2255" s="90">
        <v>44540</v>
      </c>
      <c r="AF2255" s="54">
        <v>64.149215999999996</v>
      </c>
      <c r="AG2255" s="54">
        <v>7593700</v>
      </c>
      <c r="AH2255" s="107">
        <f t="shared" si="203"/>
        <v>-2.9897793294931807E-3</v>
      </c>
      <c r="AL2255" s="10">
        <v>44904</v>
      </c>
      <c r="AM2255">
        <v>3934.3798830000001</v>
      </c>
      <c r="AN2255">
        <v>3888260000</v>
      </c>
      <c r="AO2255" s="107">
        <f t="shared" si="204"/>
        <v>1.4279296273028486E-2</v>
      </c>
    </row>
    <row r="2256" spans="1:41" x14ac:dyDescent="0.15">
      <c r="A2256" s="10">
        <v>44907</v>
      </c>
      <c r="B2256" s="9">
        <v>90.550003000000004</v>
      </c>
      <c r="C2256">
        <v>61999800</v>
      </c>
      <c r="D2256" s="107">
        <f t="shared" si="201"/>
        <v>2.1424571349820898E-2</v>
      </c>
      <c r="H2256" s="90">
        <v>45184</v>
      </c>
      <c r="I2256" s="54">
        <v>71</v>
      </c>
      <c r="J2256" s="54">
        <v>3371200</v>
      </c>
      <c r="K2256" s="107">
        <f t="shared" si="205"/>
        <v>-0.1046478873239437</v>
      </c>
      <c r="W2256" s="90">
        <v>44543</v>
      </c>
      <c r="X2256" s="54">
        <v>37.770000000000003</v>
      </c>
      <c r="Y2256" s="54">
        <v>539000</v>
      </c>
      <c r="Z2256" s="107">
        <f t="shared" si="202"/>
        <v>-9.5313741064338986E-3</v>
      </c>
      <c r="AE2256" s="90">
        <v>44543</v>
      </c>
      <c r="AF2256" s="54">
        <v>63.957424000000003</v>
      </c>
      <c r="AG2256" s="54">
        <v>6043700</v>
      </c>
      <c r="AH2256" s="107">
        <f t="shared" si="203"/>
        <v>-1.2595738690163616E-2</v>
      </c>
      <c r="AL2256" s="10">
        <v>44907</v>
      </c>
      <c r="AM2256">
        <v>3990.5600589999999</v>
      </c>
      <c r="AN2256">
        <v>3904130000</v>
      </c>
      <c r="AO2256" s="107">
        <f t="shared" si="204"/>
        <v>7.2896642501076858E-3</v>
      </c>
    </row>
    <row r="2257" spans="1:41" x14ac:dyDescent="0.15">
      <c r="A2257" s="10">
        <v>44908</v>
      </c>
      <c r="B2257" s="9">
        <v>92.489998</v>
      </c>
      <c r="C2257">
        <v>100212000</v>
      </c>
      <c r="D2257" s="107">
        <f t="shared" si="201"/>
        <v>-9.8388584677016055E-3</v>
      </c>
      <c r="H2257" s="90">
        <v>45187</v>
      </c>
      <c r="I2257" s="54">
        <v>63.57</v>
      </c>
      <c r="J2257" s="54">
        <v>5525000</v>
      </c>
      <c r="K2257" s="107">
        <f t="shared" si="205"/>
        <v>7.8651879817526194E-4</v>
      </c>
      <c r="W2257" s="90">
        <v>44544</v>
      </c>
      <c r="X2257" s="54">
        <v>37.409999999999997</v>
      </c>
      <c r="Y2257" s="54">
        <v>452100</v>
      </c>
      <c r="Z2257" s="107">
        <f t="shared" si="202"/>
        <v>1.1761507618283984E-2</v>
      </c>
      <c r="AE2257" s="90">
        <v>44544</v>
      </c>
      <c r="AF2257" s="54">
        <v>63.151833000000003</v>
      </c>
      <c r="AG2257" s="54">
        <v>9297700</v>
      </c>
      <c r="AH2257" s="107">
        <f t="shared" si="203"/>
        <v>-3.6447873175747825E-3</v>
      </c>
      <c r="AL2257" s="10">
        <v>44908</v>
      </c>
      <c r="AM2257">
        <v>4019.6499020000001</v>
      </c>
      <c r="AN2257">
        <v>5079360000</v>
      </c>
      <c r="AO2257" s="107">
        <f t="shared" si="204"/>
        <v>-6.052724638505147E-3</v>
      </c>
    </row>
    <row r="2258" spans="1:41" x14ac:dyDescent="0.15">
      <c r="A2258" s="10">
        <v>44909</v>
      </c>
      <c r="B2258" s="9">
        <v>91.580001999999993</v>
      </c>
      <c r="C2258">
        <v>70298000</v>
      </c>
      <c r="D2258" s="107">
        <f t="shared" si="201"/>
        <v>-3.4177821922301344E-2</v>
      </c>
      <c r="H2258" s="90">
        <v>45188</v>
      </c>
      <c r="I2258" s="54">
        <v>63.619999</v>
      </c>
      <c r="J2258" s="54">
        <v>2232400</v>
      </c>
      <c r="K2258" s="107">
        <f t="shared" si="205"/>
        <v>0</v>
      </c>
      <c r="W2258" s="90">
        <v>44545</v>
      </c>
      <c r="X2258" s="54">
        <v>37.849997999999999</v>
      </c>
      <c r="Y2258" s="54">
        <v>621300</v>
      </c>
      <c r="Z2258" s="107">
        <f t="shared" si="202"/>
        <v>-5.0462327633412296E-2</v>
      </c>
      <c r="AE2258" s="90">
        <v>44545</v>
      </c>
      <c r="AF2258" s="54">
        <v>62.921658000000001</v>
      </c>
      <c r="AG2258" s="54">
        <v>10196400</v>
      </c>
      <c r="AH2258" s="107">
        <f t="shared" si="203"/>
        <v>-2.3929137404484879E-2</v>
      </c>
      <c r="AL2258" s="10">
        <v>44909</v>
      </c>
      <c r="AM2258">
        <v>3995.320068</v>
      </c>
      <c r="AN2258">
        <v>4472340000</v>
      </c>
      <c r="AO2258" s="107">
        <f t="shared" si="204"/>
        <v>-2.492167493600661E-2</v>
      </c>
    </row>
    <row r="2259" spans="1:41" x14ac:dyDescent="0.15">
      <c r="A2259" s="10">
        <v>44910</v>
      </c>
      <c r="B2259" s="9">
        <v>88.449996999999996</v>
      </c>
      <c r="C2259">
        <v>84802900</v>
      </c>
      <c r="D2259" s="107">
        <f t="shared" si="201"/>
        <v>-6.6703902771189094E-3</v>
      </c>
      <c r="H2259" s="90">
        <v>45189</v>
      </c>
      <c r="I2259" s="54">
        <v>63.619999</v>
      </c>
      <c r="J2259" s="54">
        <v>1812900</v>
      </c>
      <c r="K2259" s="107">
        <f t="shared" si="205"/>
        <v>-4.8569632954568287E-2</v>
      </c>
      <c r="W2259" s="90">
        <v>44546</v>
      </c>
      <c r="X2259" s="54">
        <v>35.939999</v>
      </c>
      <c r="Y2259" s="54">
        <v>476900</v>
      </c>
      <c r="Z2259" s="107">
        <f t="shared" si="202"/>
        <v>2.0868114103175017E-2</v>
      </c>
      <c r="AE2259" s="90">
        <v>44546</v>
      </c>
      <c r="AF2259" s="54">
        <v>61.415996999999997</v>
      </c>
      <c r="AG2259" s="54">
        <v>8521400</v>
      </c>
      <c r="AH2259" s="107">
        <f t="shared" si="203"/>
        <v>-1.5621337222615495E-4</v>
      </c>
      <c r="AL2259" s="10">
        <v>44910</v>
      </c>
      <c r="AM2259">
        <v>3895.75</v>
      </c>
      <c r="AN2259">
        <v>4493900000</v>
      </c>
      <c r="AO2259" s="107">
        <f t="shared" si="204"/>
        <v>-1.1137750882371789E-2</v>
      </c>
    </row>
    <row r="2260" spans="1:41" x14ac:dyDescent="0.15">
      <c r="A2260" s="10">
        <v>44911</v>
      </c>
      <c r="B2260" s="9">
        <v>87.860000999999997</v>
      </c>
      <c r="C2260">
        <v>146144100</v>
      </c>
      <c r="D2260" s="107">
        <f t="shared" si="201"/>
        <v>-3.3462360192779816E-2</v>
      </c>
      <c r="H2260" s="90">
        <v>45190</v>
      </c>
      <c r="I2260" s="54">
        <v>60.529998999999997</v>
      </c>
      <c r="J2260" s="54">
        <v>2370500</v>
      </c>
      <c r="K2260" s="107">
        <f t="shared" si="205"/>
        <v>-1.9659656693534644E-2</v>
      </c>
      <c r="W2260" s="90">
        <v>44547</v>
      </c>
      <c r="X2260" s="54">
        <v>36.689999</v>
      </c>
      <c r="Y2260" s="54">
        <v>1331400</v>
      </c>
      <c r="Z2260" s="107">
        <f t="shared" si="202"/>
        <v>1.635328471935904E-2</v>
      </c>
      <c r="AE2260" s="90">
        <v>44547</v>
      </c>
      <c r="AF2260" s="54">
        <v>61.406402999999997</v>
      </c>
      <c r="AG2260" s="54">
        <v>19368900</v>
      </c>
      <c r="AH2260" s="107">
        <f t="shared" si="203"/>
        <v>-3.7480293382433638E-3</v>
      </c>
      <c r="AL2260" s="10">
        <v>44911</v>
      </c>
      <c r="AM2260">
        <v>3852.360107</v>
      </c>
      <c r="AN2260">
        <v>7493660000</v>
      </c>
      <c r="AO2260" s="107">
        <f t="shared" si="204"/>
        <v>-9.0075159217195555E-3</v>
      </c>
    </row>
    <row r="2261" spans="1:41" x14ac:dyDescent="0.15">
      <c r="A2261" s="10">
        <v>44914</v>
      </c>
      <c r="B2261" s="9">
        <v>84.919998000000007</v>
      </c>
      <c r="C2261">
        <v>83531500</v>
      </c>
      <c r="D2261" s="107">
        <f t="shared" si="201"/>
        <v>3.1795102020610866E-3</v>
      </c>
      <c r="H2261" s="90">
        <v>45191</v>
      </c>
      <c r="I2261" s="54">
        <v>59.34</v>
      </c>
      <c r="J2261" s="54">
        <v>2885200</v>
      </c>
      <c r="K2261" s="107">
        <f t="shared" si="205"/>
        <v>-1.6848668688917989E-4</v>
      </c>
      <c r="W2261" s="90">
        <v>44550</v>
      </c>
      <c r="X2261" s="54">
        <v>37.290000999999997</v>
      </c>
      <c r="Y2261" s="54">
        <v>600300</v>
      </c>
      <c r="Z2261" s="107">
        <f t="shared" si="202"/>
        <v>2.5207803024730469E-2</v>
      </c>
      <c r="AE2261" s="90">
        <v>44550</v>
      </c>
      <c r="AF2261" s="54">
        <v>61.176250000000003</v>
      </c>
      <c r="AG2261" s="54">
        <v>8123700</v>
      </c>
      <c r="AH2261" s="107">
        <f t="shared" si="203"/>
        <v>-1.2542775995586508E-3</v>
      </c>
      <c r="AL2261" s="10">
        <v>44914</v>
      </c>
      <c r="AM2261">
        <v>3817.6599120000001</v>
      </c>
      <c r="AN2261">
        <v>3969610000</v>
      </c>
      <c r="AO2261" s="107">
        <f t="shared" si="204"/>
        <v>1.0373383411004244E-3</v>
      </c>
    </row>
    <row r="2262" spans="1:41" x14ac:dyDescent="0.15">
      <c r="A2262" s="10">
        <v>44915</v>
      </c>
      <c r="B2262" s="9">
        <v>85.190002000000007</v>
      </c>
      <c r="C2262">
        <v>74348300</v>
      </c>
      <c r="D2262" s="107">
        <f t="shared" si="201"/>
        <v>1.8546718663065676E-2</v>
      </c>
      <c r="H2262" s="90">
        <v>45194</v>
      </c>
      <c r="I2262" s="54">
        <v>59.330002</v>
      </c>
      <c r="J2262" s="54">
        <v>2650700</v>
      </c>
      <c r="K2262" s="107">
        <f t="shared" si="205"/>
        <v>-4.1631567785890278E-2</v>
      </c>
      <c r="W2262" s="90">
        <v>44551</v>
      </c>
      <c r="X2262" s="54">
        <v>38.229999999999997</v>
      </c>
      <c r="Y2262" s="54">
        <v>270200</v>
      </c>
      <c r="Z2262" s="107">
        <f t="shared" si="202"/>
        <v>1.6479230970442016E-2</v>
      </c>
      <c r="AE2262" s="90">
        <v>44551</v>
      </c>
      <c r="AF2262" s="54">
        <v>61.099518000000003</v>
      </c>
      <c r="AG2262" s="54">
        <v>9835700</v>
      </c>
      <c r="AH2262" s="107">
        <f t="shared" si="203"/>
        <v>3.6100612119394082E-3</v>
      </c>
      <c r="AL2262" s="10">
        <v>44915</v>
      </c>
      <c r="AM2262">
        <v>3821.6201169999999</v>
      </c>
      <c r="AN2262">
        <v>3985370000</v>
      </c>
      <c r="AO2262" s="107">
        <f t="shared" si="204"/>
        <v>1.4867993746224162E-2</v>
      </c>
    </row>
    <row r="2263" spans="1:41" x14ac:dyDescent="0.15">
      <c r="A2263" s="10">
        <v>44916</v>
      </c>
      <c r="B2263" s="9">
        <v>86.769997000000004</v>
      </c>
      <c r="C2263">
        <v>59267200</v>
      </c>
      <c r="D2263" s="107">
        <f t="shared" si="201"/>
        <v>-3.4343622254591089E-2</v>
      </c>
      <c r="H2263" s="90">
        <v>45195</v>
      </c>
      <c r="I2263" s="54">
        <v>56.860000999999997</v>
      </c>
      <c r="J2263" s="54">
        <v>2865300</v>
      </c>
      <c r="K2263" s="107">
        <f t="shared" si="205"/>
        <v>3.4118852723903359E-2</v>
      </c>
      <c r="W2263" s="90">
        <v>44552</v>
      </c>
      <c r="X2263" s="54">
        <v>38.860000999999997</v>
      </c>
      <c r="Y2263" s="54">
        <v>204800</v>
      </c>
      <c r="Z2263" s="107">
        <f t="shared" si="202"/>
        <v>3.3453679015602589E-3</v>
      </c>
      <c r="AE2263" s="90">
        <v>44552</v>
      </c>
      <c r="AF2263" s="54">
        <v>61.320090999999998</v>
      </c>
      <c r="AG2263" s="54">
        <v>5835900</v>
      </c>
      <c r="AH2263" s="107">
        <f t="shared" si="203"/>
        <v>1.4857773123656992E-2</v>
      </c>
      <c r="AL2263" s="10">
        <v>44916</v>
      </c>
      <c r="AM2263">
        <v>3878.4399410000001</v>
      </c>
      <c r="AN2263">
        <v>3775200000</v>
      </c>
      <c r="AO2263" s="107">
        <f t="shared" si="204"/>
        <v>-1.4451699356609948E-2</v>
      </c>
    </row>
    <row r="2264" spans="1:41" x14ac:dyDescent="0.15">
      <c r="A2264" s="10">
        <v>44917</v>
      </c>
      <c r="B2264" s="9">
        <v>83.790001000000004</v>
      </c>
      <c r="C2264">
        <v>81431300</v>
      </c>
      <c r="D2264" s="107">
        <f t="shared" si="201"/>
        <v>1.7424501522562252E-2</v>
      </c>
      <c r="H2264" s="90">
        <v>45196</v>
      </c>
      <c r="I2264" s="54">
        <v>58.799999</v>
      </c>
      <c r="J2264" s="54">
        <v>2400600</v>
      </c>
      <c r="K2264" s="107">
        <f t="shared" si="205"/>
        <v>1.5306156722893816E-2</v>
      </c>
      <c r="W2264" s="90">
        <v>44553</v>
      </c>
      <c r="X2264" s="54">
        <v>38.990001999999997</v>
      </c>
      <c r="Y2264" s="54">
        <v>322300</v>
      </c>
      <c r="Z2264" s="107">
        <f t="shared" si="202"/>
        <v>5.3859704854593016E-3</v>
      </c>
      <c r="AE2264" s="90">
        <v>44553</v>
      </c>
      <c r="AF2264" s="54">
        <v>62.231171000000003</v>
      </c>
      <c r="AG2264" s="54">
        <v>6045400</v>
      </c>
      <c r="AH2264" s="107">
        <f t="shared" si="203"/>
        <v>1.1866288037549522E-2</v>
      </c>
      <c r="AL2264" s="10">
        <v>44917</v>
      </c>
      <c r="AM2264">
        <v>3822.389893</v>
      </c>
      <c r="AN2264">
        <v>3956950000</v>
      </c>
      <c r="AO2264" s="107">
        <f t="shared" si="204"/>
        <v>5.8681023202464822E-3</v>
      </c>
    </row>
    <row r="2265" spans="1:41" x14ac:dyDescent="0.15">
      <c r="A2265" s="10">
        <v>44918</v>
      </c>
      <c r="B2265" s="9">
        <v>85.25</v>
      </c>
      <c r="C2265">
        <v>57433700</v>
      </c>
      <c r="D2265" s="107">
        <f t="shared" si="201"/>
        <v>-2.5923741935483857E-2</v>
      </c>
      <c r="H2265" s="90">
        <v>45197</v>
      </c>
      <c r="I2265" s="54">
        <v>59.700001</v>
      </c>
      <c r="J2265" s="54">
        <v>1814400</v>
      </c>
      <c r="K2265" s="107">
        <f t="shared" si="205"/>
        <v>1.4572847327088079E-2</v>
      </c>
      <c r="W2265" s="90">
        <v>44557</v>
      </c>
      <c r="X2265" s="54">
        <v>39.200001</v>
      </c>
      <c r="Y2265" s="54">
        <v>171200</v>
      </c>
      <c r="Z2265" s="107">
        <f t="shared" si="202"/>
        <v>9.4387497592156588E-3</v>
      </c>
      <c r="AE2265" s="90">
        <v>44557</v>
      </c>
      <c r="AF2265" s="54">
        <v>62.969624000000003</v>
      </c>
      <c r="AG2265" s="54">
        <v>6050200</v>
      </c>
      <c r="AH2265" s="107">
        <f t="shared" si="203"/>
        <v>6.3965762285638217E-3</v>
      </c>
      <c r="AL2265" s="10">
        <v>44918</v>
      </c>
      <c r="AM2265">
        <v>3844.820068</v>
      </c>
      <c r="AN2265">
        <v>2819280000</v>
      </c>
      <c r="AO2265" s="107">
        <f t="shared" si="204"/>
        <v>-4.0496220173182884E-3</v>
      </c>
    </row>
    <row r="2266" spans="1:41" x14ac:dyDescent="0.15">
      <c r="A2266" s="10">
        <v>44922</v>
      </c>
      <c r="B2266" s="9">
        <v>83.040001000000004</v>
      </c>
      <c r="C2266">
        <v>57284000</v>
      </c>
      <c r="D2266" s="107">
        <f t="shared" si="201"/>
        <v>-1.4691726701689389E-2</v>
      </c>
      <c r="H2266" s="90">
        <v>45198</v>
      </c>
      <c r="I2266" s="54">
        <v>60.57</v>
      </c>
      <c r="J2266" s="54">
        <v>2286400</v>
      </c>
      <c r="K2266" s="107">
        <f t="shared" si="205"/>
        <v>3.1863959055637991E-2</v>
      </c>
      <c r="W2266" s="90">
        <v>44558</v>
      </c>
      <c r="X2266" s="54">
        <v>39.57</v>
      </c>
      <c r="Y2266" s="54">
        <v>190100</v>
      </c>
      <c r="Z2266" s="107">
        <f t="shared" si="202"/>
        <v>5.0543340914832591E-4</v>
      </c>
      <c r="AE2266" s="90">
        <v>44558</v>
      </c>
      <c r="AF2266" s="54">
        <v>63.372413999999999</v>
      </c>
      <c r="AG2266" s="54">
        <v>5534400</v>
      </c>
      <c r="AH2266" s="107">
        <f t="shared" si="203"/>
        <v>5.7505936258006596E-3</v>
      </c>
      <c r="AL2266" s="10">
        <v>44922</v>
      </c>
      <c r="AM2266">
        <v>3829.25</v>
      </c>
      <c r="AN2266">
        <v>3030300000</v>
      </c>
      <c r="AO2266" s="107">
        <f t="shared" si="204"/>
        <v>-1.2020638245087145E-2</v>
      </c>
    </row>
    <row r="2267" spans="1:41" x14ac:dyDescent="0.15">
      <c r="A2267" s="10">
        <v>44923</v>
      </c>
      <c r="B2267" s="9">
        <v>81.819999999999993</v>
      </c>
      <c r="C2267">
        <v>58228600</v>
      </c>
      <c r="D2267" s="107">
        <f t="shared" si="201"/>
        <v>2.8843803471034102E-2</v>
      </c>
      <c r="H2267" s="90">
        <v>45201</v>
      </c>
      <c r="I2267" s="54">
        <v>62.5</v>
      </c>
      <c r="J2267" s="54">
        <v>2780000</v>
      </c>
      <c r="K2267" s="107">
        <f t="shared" si="205"/>
        <v>-8.9440000000000075E-2</v>
      </c>
      <c r="W2267" s="90">
        <v>44559</v>
      </c>
      <c r="X2267" s="54">
        <v>39.590000000000003</v>
      </c>
      <c r="Y2267" s="54">
        <v>154800</v>
      </c>
      <c r="Z2267" s="107">
        <f t="shared" si="202"/>
        <v>-1.6923516039404007E-2</v>
      </c>
      <c r="AE2267" s="90">
        <v>44559</v>
      </c>
      <c r="AF2267" s="54">
        <v>63.736843</v>
      </c>
      <c r="AG2267" s="54">
        <v>3654500</v>
      </c>
      <c r="AH2267" s="107">
        <f t="shared" si="203"/>
        <v>4.8146877936832144E-3</v>
      </c>
      <c r="AL2267" s="10">
        <v>44923</v>
      </c>
      <c r="AM2267">
        <v>3783.219971</v>
      </c>
      <c r="AN2267">
        <v>3083520000</v>
      </c>
      <c r="AO2267" s="107">
        <f t="shared" si="204"/>
        <v>1.7461331486505749E-2</v>
      </c>
    </row>
    <row r="2268" spans="1:41" x14ac:dyDescent="0.15">
      <c r="A2268" s="10">
        <v>44924</v>
      </c>
      <c r="B2268" s="9">
        <v>84.18</v>
      </c>
      <c r="C2268">
        <v>54995900</v>
      </c>
      <c r="D2268" s="107">
        <f t="shared" si="201"/>
        <v>-2.1382751247327469E-3</v>
      </c>
      <c r="H2268" s="90">
        <v>45202</v>
      </c>
      <c r="I2268" s="54">
        <v>56.91</v>
      </c>
      <c r="J2268" s="54">
        <v>5429400</v>
      </c>
      <c r="K2268" s="107">
        <f t="shared" si="205"/>
        <v>2.1437374802319553E-2</v>
      </c>
      <c r="W2268" s="90">
        <v>44560</v>
      </c>
      <c r="X2268" s="54">
        <v>38.919998</v>
      </c>
      <c r="Y2268" s="54">
        <v>240300</v>
      </c>
      <c r="Z2268" s="107">
        <f t="shared" si="202"/>
        <v>9.2497692317454749E-3</v>
      </c>
      <c r="AE2268" s="90">
        <v>44560</v>
      </c>
      <c r="AF2268" s="54">
        <v>64.043716000000003</v>
      </c>
      <c r="AG2268" s="54">
        <v>3673600</v>
      </c>
      <c r="AH2268" s="107">
        <f t="shared" si="203"/>
        <v>-4.1928859968088927E-3</v>
      </c>
      <c r="AL2268" s="10">
        <v>44924</v>
      </c>
      <c r="AM2268">
        <v>3849.280029</v>
      </c>
      <c r="AN2268">
        <v>3003680000</v>
      </c>
      <c r="AO2268" s="107">
        <f t="shared" si="204"/>
        <v>-2.5407424054156857E-3</v>
      </c>
    </row>
    <row r="2269" spans="1:41" x14ac:dyDescent="0.15">
      <c r="A2269" s="10">
        <v>44925</v>
      </c>
      <c r="B2269" s="9">
        <v>84</v>
      </c>
      <c r="C2269">
        <v>62401200</v>
      </c>
      <c r="D2269" s="107">
        <f t="shared" si="201"/>
        <v>-1</v>
      </c>
      <c r="H2269" s="90">
        <v>45203</v>
      </c>
      <c r="I2269" s="54">
        <v>58.130001</v>
      </c>
      <c r="J2269" s="54">
        <v>2585200</v>
      </c>
      <c r="K2269" s="107">
        <f t="shared" si="205"/>
        <v>-5.298472298323198E-2</v>
      </c>
      <c r="W2269" s="90">
        <v>44561</v>
      </c>
      <c r="X2269" s="54">
        <v>39.279998999999997</v>
      </c>
      <c r="Y2269" s="54">
        <v>233500</v>
      </c>
      <c r="Z2269" s="107">
        <f t="shared" si="202"/>
        <v>6.1863545363125105E-2</v>
      </c>
      <c r="AE2269" s="90">
        <v>44561</v>
      </c>
      <c r="AF2269" s="54">
        <v>63.775188</v>
      </c>
      <c r="AG2269" s="54">
        <v>5935800</v>
      </c>
      <c r="AH2269" s="107">
        <f t="shared" si="203"/>
        <v>4.5115351129971781E-3</v>
      </c>
      <c r="AL2269" s="10">
        <v>44925</v>
      </c>
      <c r="AM2269">
        <v>3839.5</v>
      </c>
      <c r="AN2269">
        <v>2979870000</v>
      </c>
      <c r="AO2269" s="107">
        <f t="shared" si="204"/>
        <v>-1</v>
      </c>
    </row>
    <row r="2270" spans="1:41" x14ac:dyDescent="0.15">
      <c r="H2270" s="90">
        <v>45204</v>
      </c>
      <c r="I2270" s="54">
        <v>55.049999</v>
      </c>
      <c r="J2270" s="54">
        <v>3604300</v>
      </c>
      <c r="K2270" s="107">
        <f t="shared" si="205"/>
        <v>3.7057239546907317E-2</v>
      </c>
      <c r="W2270" s="90">
        <v>44564</v>
      </c>
      <c r="X2270" s="54">
        <v>41.709999000000003</v>
      </c>
      <c r="Y2270" s="54">
        <v>739400</v>
      </c>
      <c r="Z2270" s="107">
        <f t="shared" si="202"/>
        <v>3.7401127724793204E-2</v>
      </c>
      <c r="AE2270" s="90">
        <v>44564</v>
      </c>
      <c r="AF2270" s="54">
        <v>64.062911999999997</v>
      </c>
      <c r="AG2270" s="54">
        <v>6685500</v>
      </c>
      <c r="AH2270" s="107">
        <f t="shared" si="203"/>
        <v>-2.4850431400932904E-2</v>
      </c>
    </row>
    <row r="2271" spans="1:41" x14ac:dyDescent="0.15">
      <c r="H2271" s="90">
        <v>45205</v>
      </c>
      <c r="I2271" s="54">
        <v>57.09</v>
      </c>
      <c r="J2271" s="54">
        <v>2798800</v>
      </c>
      <c r="K2271" s="107">
        <f t="shared" si="205"/>
        <v>-6.340863548782627E-2</v>
      </c>
      <c r="W2271" s="90">
        <v>44565</v>
      </c>
      <c r="X2271" s="54">
        <v>43.27</v>
      </c>
      <c r="Y2271" s="54">
        <v>413000</v>
      </c>
      <c r="Z2271" s="107">
        <f t="shared" si="202"/>
        <v>-1.8026299976889426E-2</v>
      </c>
      <c r="AE2271" s="90">
        <v>44565</v>
      </c>
      <c r="AF2271" s="54">
        <v>62.470920999999997</v>
      </c>
      <c r="AG2271" s="54">
        <v>7527300</v>
      </c>
      <c r="AH2271" s="107">
        <f t="shared" si="203"/>
        <v>-9.9785306510847827E-3</v>
      </c>
    </row>
    <row r="2272" spans="1:41" x14ac:dyDescent="0.15">
      <c r="H2272" s="90">
        <v>45208</v>
      </c>
      <c r="I2272" s="54">
        <v>53.470001000000003</v>
      </c>
      <c r="J2272" s="54">
        <v>3028400</v>
      </c>
      <c r="K2272" s="107">
        <f t="shared" si="205"/>
        <v>3.68430514897502E-2</v>
      </c>
      <c r="W2272" s="90">
        <v>44566</v>
      </c>
      <c r="X2272" s="54">
        <v>42.490001999999997</v>
      </c>
      <c r="Y2272" s="54">
        <v>482400</v>
      </c>
      <c r="Z2272" s="107">
        <f t="shared" si="202"/>
        <v>-1.0120051300538835E-2</v>
      </c>
      <c r="AE2272" s="90">
        <v>44566</v>
      </c>
      <c r="AF2272" s="54">
        <v>61.847552999999998</v>
      </c>
      <c r="AG2272" s="54">
        <v>7440700</v>
      </c>
      <c r="AH2272" s="107">
        <f t="shared" si="203"/>
        <v>3.597461648967748E-2</v>
      </c>
    </row>
    <row r="2273" spans="8:34" x14ac:dyDescent="0.15">
      <c r="H2273" s="90">
        <v>45209</v>
      </c>
      <c r="I2273" s="54">
        <v>55.439999</v>
      </c>
      <c r="J2273" s="54">
        <v>3215100</v>
      </c>
      <c r="K2273" s="107">
        <f t="shared" si="205"/>
        <v>-1.7496356736947161E-2</v>
      </c>
      <c r="W2273" s="90">
        <v>44567</v>
      </c>
      <c r="X2273" s="54">
        <v>42.060001</v>
      </c>
      <c r="Y2273" s="54">
        <v>299000</v>
      </c>
      <c r="Z2273" s="107">
        <f t="shared" si="202"/>
        <v>-1.9258225885444014E-2</v>
      </c>
      <c r="AE2273" s="90">
        <v>44567</v>
      </c>
      <c r="AF2273" s="54">
        <v>64.072495000000004</v>
      </c>
      <c r="AG2273" s="54">
        <v>8218400</v>
      </c>
      <c r="AH2273" s="107">
        <f t="shared" si="203"/>
        <v>-7.334223522901695E-3</v>
      </c>
    </row>
    <row r="2274" spans="8:34" x14ac:dyDescent="0.15">
      <c r="H2274" s="90">
        <v>45210</v>
      </c>
      <c r="I2274" s="54">
        <v>54.470001000000003</v>
      </c>
      <c r="J2274" s="54">
        <v>2666000</v>
      </c>
      <c r="K2274" s="107">
        <f t="shared" si="205"/>
        <v>-7.7106681161984936E-2</v>
      </c>
      <c r="W2274" s="90">
        <v>44568</v>
      </c>
      <c r="X2274" s="54">
        <v>41.25</v>
      </c>
      <c r="Y2274" s="54">
        <v>353000</v>
      </c>
      <c r="Z2274" s="107">
        <f t="shared" si="202"/>
        <v>1.1636363636363667E-2</v>
      </c>
      <c r="AE2274" s="90">
        <v>44568</v>
      </c>
      <c r="AF2274" s="54">
        <v>63.602573</v>
      </c>
      <c r="AG2274" s="54">
        <v>5000900</v>
      </c>
      <c r="AH2274" s="107">
        <f t="shared" si="203"/>
        <v>-2.6387281533405971E-2</v>
      </c>
    </row>
    <row r="2275" spans="8:34" x14ac:dyDescent="0.15">
      <c r="H2275" s="90">
        <v>45211</v>
      </c>
      <c r="I2275" s="54">
        <v>50.27</v>
      </c>
      <c r="J2275" s="54">
        <v>3616200</v>
      </c>
      <c r="K2275" s="107">
        <f t="shared" si="205"/>
        <v>-5.8882017107618867E-2</v>
      </c>
      <c r="W2275" s="90">
        <v>44571</v>
      </c>
      <c r="X2275" s="54">
        <v>41.73</v>
      </c>
      <c r="Y2275" s="54">
        <v>479500</v>
      </c>
      <c r="Z2275" s="107">
        <f t="shared" si="202"/>
        <v>-2.1567457464651829E-3</v>
      </c>
      <c r="AE2275" s="90">
        <v>44571</v>
      </c>
      <c r="AF2275" s="54">
        <v>61.924273999999997</v>
      </c>
      <c r="AG2275" s="54">
        <v>6684000</v>
      </c>
      <c r="AH2275" s="107">
        <f t="shared" si="203"/>
        <v>2.880607045954231E-2</v>
      </c>
    </row>
    <row r="2276" spans="8:34" x14ac:dyDescent="0.15">
      <c r="H2276" s="90">
        <v>45212</v>
      </c>
      <c r="I2276" s="54">
        <v>47.310001</v>
      </c>
      <c r="J2276" s="54">
        <v>5451000</v>
      </c>
      <c r="K2276" s="107">
        <f t="shared" si="205"/>
        <v>9.9344322567229693E-3</v>
      </c>
      <c r="W2276" s="90">
        <v>44572</v>
      </c>
      <c r="X2276" s="54">
        <v>41.639999000000003</v>
      </c>
      <c r="Y2276" s="54">
        <v>295600</v>
      </c>
      <c r="Z2276" s="107">
        <f t="shared" si="202"/>
        <v>-1.7771302059829575E-2</v>
      </c>
      <c r="AE2276" s="90">
        <v>44572</v>
      </c>
      <c r="AF2276" s="54">
        <v>63.708069000000002</v>
      </c>
      <c r="AG2276" s="54">
        <v>3811100</v>
      </c>
      <c r="AH2276" s="107">
        <f t="shared" si="203"/>
        <v>-3.1762821127100938E-2</v>
      </c>
    </row>
    <row r="2277" spans="8:34" x14ac:dyDescent="0.15">
      <c r="H2277" s="90">
        <v>45215</v>
      </c>
      <c r="I2277" s="54">
        <v>47.779998999999997</v>
      </c>
      <c r="J2277" s="54">
        <v>2537700</v>
      </c>
      <c r="K2277" s="107">
        <f t="shared" si="205"/>
        <v>-1.2766869250039004E-2</v>
      </c>
      <c r="W2277" s="90">
        <v>44573</v>
      </c>
      <c r="X2277" s="54">
        <v>40.900002000000001</v>
      </c>
      <c r="Y2277" s="54">
        <v>287900</v>
      </c>
      <c r="Z2277" s="107">
        <f t="shared" si="202"/>
        <v>8.5574078945032106E-3</v>
      </c>
      <c r="AE2277" s="90">
        <v>44573</v>
      </c>
      <c r="AF2277" s="54">
        <v>61.684520999999997</v>
      </c>
      <c r="AG2277" s="54">
        <v>5426000</v>
      </c>
      <c r="AH2277" s="107">
        <f t="shared" si="203"/>
        <v>-1.6169048309542688E-2</v>
      </c>
    </row>
    <row r="2278" spans="8:34" x14ac:dyDescent="0.15">
      <c r="H2278" s="90">
        <v>45216</v>
      </c>
      <c r="I2278" s="54">
        <v>47.169998</v>
      </c>
      <c r="J2278" s="54">
        <v>3406400</v>
      </c>
      <c r="K2278" s="107">
        <f t="shared" si="205"/>
        <v>-4.2611788959584063E-2</v>
      </c>
      <c r="W2278" s="90">
        <v>44574</v>
      </c>
      <c r="X2278" s="54">
        <v>41.25</v>
      </c>
      <c r="Y2278" s="54">
        <v>184400</v>
      </c>
      <c r="Z2278" s="107">
        <f t="shared" si="202"/>
        <v>3.1272751515151409E-2</v>
      </c>
      <c r="AE2278" s="90">
        <v>44574</v>
      </c>
      <c r="AF2278" s="54">
        <v>60.687140999999997</v>
      </c>
      <c r="AG2278" s="54">
        <v>4416900</v>
      </c>
      <c r="AH2278" s="107">
        <f t="shared" si="203"/>
        <v>2.6864504953365564E-3</v>
      </c>
    </row>
    <row r="2279" spans="8:34" x14ac:dyDescent="0.15">
      <c r="H2279" s="90">
        <v>45217</v>
      </c>
      <c r="I2279" s="54">
        <v>45.16</v>
      </c>
      <c r="J2279" s="54">
        <v>3764400</v>
      </c>
      <c r="K2279" s="107">
        <f t="shared" si="205"/>
        <v>-3.1000930026572004E-2</v>
      </c>
      <c r="W2279" s="90">
        <v>44575</v>
      </c>
      <c r="X2279" s="54">
        <v>42.540000999999997</v>
      </c>
      <c r="Y2279" s="54">
        <v>955500</v>
      </c>
      <c r="Z2279" s="107">
        <f t="shared" si="202"/>
        <v>-5.8768216766144077E-3</v>
      </c>
      <c r="AE2279" s="90">
        <v>44575</v>
      </c>
      <c r="AF2279" s="54">
        <v>60.850174000000003</v>
      </c>
      <c r="AG2279" s="54">
        <v>6253100</v>
      </c>
      <c r="AH2279" s="107">
        <f t="shared" si="203"/>
        <v>-2.8999210421321142E-2</v>
      </c>
    </row>
    <row r="2280" spans="8:34" x14ac:dyDescent="0.15">
      <c r="H2280" s="90">
        <v>45218</v>
      </c>
      <c r="I2280" s="54">
        <v>43.759998000000003</v>
      </c>
      <c r="J2280" s="54">
        <v>2532300</v>
      </c>
      <c r="K2280" s="107">
        <f t="shared" si="205"/>
        <v>2.513734118543498E-3</v>
      </c>
      <c r="W2280" s="90">
        <v>44579</v>
      </c>
      <c r="X2280" s="54">
        <v>42.290000999999997</v>
      </c>
      <c r="Y2280" s="54">
        <v>489500</v>
      </c>
      <c r="Z2280" s="107">
        <f t="shared" si="202"/>
        <v>9.4584533114578928E-3</v>
      </c>
      <c r="AE2280" s="90">
        <v>44579</v>
      </c>
      <c r="AF2280" s="54">
        <v>59.085566999999998</v>
      </c>
      <c r="AG2280" s="54">
        <v>7163600</v>
      </c>
      <c r="AH2280" s="107">
        <f t="shared" si="203"/>
        <v>1.1037111651987841E-2</v>
      </c>
    </row>
    <row r="2281" spans="8:34" x14ac:dyDescent="0.15">
      <c r="H2281" s="90">
        <v>45219</v>
      </c>
      <c r="I2281" s="54">
        <v>43.869999</v>
      </c>
      <c r="J2281" s="54">
        <v>3749400</v>
      </c>
      <c r="K2281" s="107">
        <f t="shared" si="205"/>
        <v>-3.3736039063962497E-2</v>
      </c>
      <c r="W2281" s="90">
        <v>44580</v>
      </c>
      <c r="X2281" s="54">
        <v>42.689999</v>
      </c>
      <c r="Y2281" s="54">
        <v>426100</v>
      </c>
      <c r="Z2281" s="107">
        <f t="shared" si="202"/>
        <v>7.2616773778795274E-3</v>
      </c>
      <c r="AE2281" s="90">
        <v>44580</v>
      </c>
      <c r="AF2281" s="54">
        <v>59.737701000000001</v>
      </c>
      <c r="AG2281" s="54">
        <v>6721800</v>
      </c>
      <c r="AH2281" s="107">
        <f t="shared" si="203"/>
        <v>-2.5365254682298555E-2</v>
      </c>
    </row>
    <row r="2282" spans="8:34" x14ac:dyDescent="0.15">
      <c r="H2282" s="90">
        <v>45222</v>
      </c>
      <c r="I2282" s="54">
        <v>42.389999000000003</v>
      </c>
      <c r="J2282" s="54">
        <v>3395900</v>
      </c>
      <c r="K2282" s="107">
        <f t="shared" si="205"/>
        <v>2.2882803087586723E-2</v>
      </c>
      <c r="W2282" s="90">
        <v>44581</v>
      </c>
      <c r="X2282" s="54">
        <v>43</v>
      </c>
      <c r="Y2282" s="54">
        <v>534200</v>
      </c>
      <c r="Z2282" s="107">
        <f t="shared" si="202"/>
        <v>-1.744186046511631E-2</v>
      </c>
      <c r="AE2282" s="90">
        <v>44581</v>
      </c>
      <c r="AF2282" s="54">
        <v>58.222439000000001</v>
      </c>
      <c r="AG2282" s="54">
        <v>5352500</v>
      </c>
      <c r="AH2282" s="107">
        <f t="shared" si="203"/>
        <v>-1.927193397033744E-2</v>
      </c>
    </row>
    <row r="2283" spans="8:34" x14ac:dyDescent="0.15">
      <c r="H2283" s="90">
        <v>45223</v>
      </c>
      <c r="I2283" s="54">
        <v>43.360000999999997</v>
      </c>
      <c r="J2283" s="54">
        <v>2828600</v>
      </c>
      <c r="K2283" s="107">
        <f t="shared" si="205"/>
        <v>-6.9880049126382571E-2</v>
      </c>
      <c r="W2283" s="90">
        <v>44582</v>
      </c>
      <c r="X2283" s="54">
        <v>42.25</v>
      </c>
      <c r="Y2283" s="54">
        <v>574800</v>
      </c>
      <c r="Z2283" s="107">
        <f t="shared" si="202"/>
        <v>4.6863905325443822E-2</v>
      </c>
      <c r="AE2283" s="90">
        <v>44582</v>
      </c>
      <c r="AF2283" s="54">
        <v>57.100380000000001</v>
      </c>
      <c r="AG2283" s="54">
        <v>7742200</v>
      </c>
      <c r="AH2283" s="107">
        <f t="shared" si="203"/>
        <v>2.0155032243218685E-3</v>
      </c>
    </row>
    <row r="2284" spans="8:34" x14ac:dyDescent="0.15">
      <c r="H2284" s="90">
        <v>45224</v>
      </c>
      <c r="I2284" s="54">
        <v>40.330002</v>
      </c>
      <c r="J2284" s="54">
        <v>4456700</v>
      </c>
      <c r="K2284" s="107">
        <f t="shared" si="205"/>
        <v>-2.5787278661677293E-2</v>
      </c>
      <c r="W2284" s="90">
        <v>44585</v>
      </c>
      <c r="X2284" s="54">
        <v>44.23</v>
      </c>
      <c r="Y2284" s="54">
        <v>722700</v>
      </c>
      <c r="Z2284" s="107">
        <f t="shared" si="202"/>
        <v>-2.9843997286909341E-2</v>
      </c>
      <c r="AE2284" s="90">
        <v>44585</v>
      </c>
      <c r="AF2284" s="54">
        <v>57.215465999999999</v>
      </c>
      <c r="AG2284" s="54">
        <v>9318900</v>
      </c>
      <c r="AH2284" s="107">
        <f t="shared" si="203"/>
        <v>-2.4807313463111491E-2</v>
      </c>
    </row>
    <row r="2285" spans="8:34" x14ac:dyDescent="0.15">
      <c r="H2285" s="90">
        <v>45225</v>
      </c>
      <c r="I2285" s="54">
        <v>39.290000999999997</v>
      </c>
      <c r="J2285" s="54">
        <v>5576600</v>
      </c>
      <c r="K2285" s="107">
        <f t="shared" si="205"/>
        <v>3.3341740052386326E-2</v>
      </c>
      <c r="W2285" s="90">
        <v>44586</v>
      </c>
      <c r="X2285" s="54">
        <v>42.91</v>
      </c>
      <c r="Y2285" s="54">
        <v>460100</v>
      </c>
      <c r="Z2285" s="107">
        <f t="shared" si="202"/>
        <v>-1.6546236308552675E-2</v>
      </c>
      <c r="AE2285" s="90">
        <v>44586</v>
      </c>
      <c r="AF2285" s="54">
        <v>55.796104</v>
      </c>
      <c r="AG2285" s="54">
        <v>7635900</v>
      </c>
      <c r="AH2285" s="107">
        <f t="shared" si="203"/>
        <v>-8.0783418139732666E-3</v>
      </c>
    </row>
    <row r="2286" spans="8:34" x14ac:dyDescent="0.15">
      <c r="H2286" s="90">
        <v>45226</v>
      </c>
      <c r="I2286" s="54">
        <v>40.599997999999999</v>
      </c>
      <c r="J2286" s="54">
        <v>4475700</v>
      </c>
      <c r="K2286" s="107">
        <f t="shared" si="205"/>
        <v>3.152716904074726E-2</v>
      </c>
      <c r="W2286" s="90">
        <v>44587</v>
      </c>
      <c r="X2286" s="54">
        <v>42.200001</v>
      </c>
      <c r="Y2286" s="54">
        <v>449500</v>
      </c>
      <c r="Z2286" s="107">
        <f t="shared" si="202"/>
        <v>-6.1611846881235444E-3</v>
      </c>
      <c r="AE2286" s="90">
        <v>44587</v>
      </c>
      <c r="AF2286" s="54">
        <v>55.345363999999996</v>
      </c>
      <c r="AG2286" s="54">
        <v>7599800</v>
      </c>
      <c r="AH2286" s="107">
        <f t="shared" si="203"/>
        <v>-1.7501104518889754E-2</v>
      </c>
    </row>
    <row r="2287" spans="8:34" x14ac:dyDescent="0.15">
      <c r="H2287" s="90">
        <v>45229</v>
      </c>
      <c r="I2287" s="54">
        <v>41.880001</v>
      </c>
      <c r="J2287" s="54">
        <v>3280900</v>
      </c>
      <c r="K2287" s="107">
        <f t="shared" si="205"/>
        <v>1.7430754120564496E-2</v>
      </c>
      <c r="W2287" s="90">
        <v>44588</v>
      </c>
      <c r="X2287" s="54">
        <v>41.939999</v>
      </c>
      <c r="Y2287" s="54">
        <v>398500</v>
      </c>
      <c r="Z2287" s="107">
        <f t="shared" si="202"/>
        <v>2.8612303972634923E-2</v>
      </c>
      <c r="AE2287" s="90">
        <v>44588</v>
      </c>
      <c r="AF2287" s="54">
        <v>54.376759</v>
      </c>
      <c r="AG2287" s="54">
        <v>4947100</v>
      </c>
      <c r="AH2287" s="107">
        <f t="shared" si="203"/>
        <v>1.4814637996354296E-2</v>
      </c>
    </row>
    <row r="2288" spans="8:34" x14ac:dyDescent="0.15">
      <c r="H2288" s="90">
        <v>45230</v>
      </c>
      <c r="I2288" s="54">
        <v>42.610000999999997</v>
      </c>
      <c r="J2288" s="54">
        <v>6267000</v>
      </c>
      <c r="K2288" s="107">
        <f t="shared" si="205"/>
        <v>4.1539543732937334E-2</v>
      </c>
      <c r="W2288" s="90">
        <v>44589</v>
      </c>
      <c r="X2288" s="54">
        <v>43.139999000000003</v>
      </c>
      <c r="Y2288" s="54">
        <v>352000</v>
      </c>
      <c r="Z2288" s="107">
        <f t="shared" si="202"/>
        <v>2.5266597711325778E-2</v>
      </c>
      <c r="AE2288" s="90">
        <v>44589</v>
      </c>
      <c r="AF2288" s="54">
        <v>55.182330999999998</v>
      </c>
      <c r="AG2288" s="54">
        <v>5027100</v>
      </c>
      <c r="AH2288" s="107">
        <f t="shared" si="203"/>
        <v>4.3969345912553193E-2</v>
      </c>
    </row>
    <row r="2289" spans="8:34" x14ac:dyDescent="0.15">
      <c r="H2289" s="90">
        <v>45231</v>
      </c>
      <c r="I2289" s="54">
        <v>44.380001</v>
      </c>
      <c r="J2289" s="54">
        <v>12422100</v>
      </c>
      <c r="K2289" s="107">
        <f t="shared" si="205"/>
        <v>5.2050426947939821E-2</v>
      </c>
      <c r="W2289" s="90">
        <v>44592</v>
      </c>
      <c r="X2289" s="54">
        <v>44.23</v>
      </c>
      <c r="Y2289" s="54">
        <v>296500</v>
      </c>
      <c r="Z2289" s="107">
        <f t="shared" si="202"/>
        <v>-2.7130680533574703E-3</v>
      </c>
      <c r="AE2289" s="90">
        <v>44592</v>
      </c>
      <c r="AF2289" s="54">
        <v>57.608662000000002</v>
      </c>
      <c r="AG2289" s="54">
        <v>9059300</v>
      </c>
      <c r="AH2289" s="107">
        <f t="shared" si="203"/>
        <v>6.8254145531101429E-3</v>
      </c>
    </row>
    <row r="2290" spans="8:34" x14ac:dyDescent="0.15">
      <c r="H2290" s="90">
        <v>45232</v>
      </c>
      <c r="I2290" s="54">
        <v>46.689999</v>
      </c>
      <c r="J2290" s="54">
        <v>7195000</v>
      </c>
      <c r="K2290" s="107">
        <f t="shared" si="205"/>
        <v>6.2754338461219472E-2</v>
      </c>
      <c r="W2290" s="90">
        <v>44593</v>
      </c>
      <c r="X2290" s="54">
        <v>44.110000999999997</v>
      </c>
      <c r="Y2290" s="54">
        <v>279900</v>
      </c>
      <c r="Z2290" s="107">
        <f t="shared" si="202"/>
        <v>-1.1788732446412653E-2</v>
      </c>
      <c r="AE2290" s="90">
        <v>44593</v>
      </c>
      <c r="AF2290" s="54">
        <v>58.001865000000002</v>
      </c>
      <c r="AG2290" s="54">
        <v>4080600</v>
      </c>
      <c r="AH2290" s="107">
        <f t="shared" si="203"/>
        <v>-3.2076623743046873E-2</v>
      </c>
    </row>
    <row r="2291" spans="8:34" x14ac:dyDescent="0.15">
      <c r="H2291" s="90">
        <v>45233</v>
      </c>
      <c r="I2291" s="54">
        <v>49.619999</v>
      </c>
      <c r="J2291" s="54">
        <v>5993000</v>
      </c>
      <c r="K2291" s="107">
        <f t="shared" si="205"/>
        <v>-6.9528437515687935E-2</v>
      </c>
      <c r="W2291" s="90">
        <v>44594</v>
      </c>
      <c r="X2291" s="54">
        <v>43.59</v>
      </c>
      <c r="Y2291" s="54">
        <v>290800</v>
      </c>
      <c r="Z2291" s="107">
        <f t="shared" si="202"/>
        <v>-3.2117228722184921E-3</v>
      </c>
      <c r="AE2291" s="90">
        <v>44594</v>
      </c>
      <c r="AF2291" s="54">
        <v>56.141361000000003</v>
      </c>
      <c r="AG2291" s="54">
        <v>8826200</v>
      </c>
      <c r="AH2291" s="107">
        <f t="shared" si="203"/>
        <v>-2.3061232876060989E-2</v>
      </c>
    </row>
    <row r="2292" spans="8:34" x14ac:dyDescent="0.15">
      <c r="H2292" s="90">
        <v>45236</v>
      </c>
      <c r="I2292" s="54">
        <v>46.169998</v>
      </c>
      <c r="J2292" s="54">
        <v>4972300</v>
      </c>
      <c r="K2292" s="107">
        <f t="shared" si="205"/>
        <v>3.2489063568943433E-3</v>
      </c>
      <c r="W2292" s="90">
        <v>44595</v>
      </c>
      <c r="X2292" s="54">
        <v>43.450001</v>
      </c>
      <c r="Y2292" s="54">
        <v>222000</v>
      </c>
      <c r="Z2292" s="107">
        <f t="shared" si="202"/>
        <v>-2.2554660010249417E-2</v>
      </c>
      <c r="AE2292" s="90">
        <v>44595</v>
      </c>
      <c r="AF2292" s="54">
        <v>54.846671999999998</v>
      </c>
      <c r="AG2292" s="54">
        <v>6287200</v>
      </c>
      <c r="AH2292" s="107">
        <f t="shared" si="203"/>
        <v>3.671978493061534E-2</v>
      </c>
    </row>
    <row r="2293" spans="8:34" x14ac:dyDescent="0.15">
      <c r="H2293" s="90">
        <v>45237</v>
      </c>
      <c r="I2293" s="54">
        <v>46.32</v>
      </c>
      <c r="J2293" s="54">
        <v>3574200</v>
      </c>
      <c r="K2293" s="107">
        <f t="shared" si="205"/>
        <v>4.3177892918826455E-3</v>
      </c>
      <c r="W2293" s="90">
        <v>44596</v>
      </c>
      <c r="X2293" s="54">
        <v>42.470001000000003</v>
      </c>
      <c r="Y2293" s="54">
        <v>384600</v>
      </c>
      <c r="Z2293" s="107">
        <f t="shared" si="202"/>
        <v>2.4958746763391826E-2</v>
      </c>
      <c r="AE2293" s="90">
        <v>44596</v>
      </c>
      <c r="AF2293" s="54">
        <v>56.86063</v>
      </c>
      <c r="AG2293" s="54">
        <v>10587000</v>
      </c>
      <c r="AH2293" s="107">
        <f t="shared" si="203"/>
        <v>-9.9511032501750085E-3</v>
      </c>
    </row>
    <row r="2294" spans="8:34" x14ac:dyDescent="0.15">
      <c r="H2294" s="90">
        <v>45238</v>
      </c>
      <c r="I2294" s="54">
        <v>46.52</v>
      </c>
      <c r="J2294" s="54">
        <v>3742100</v>
      </c>
      <c r="K2294" s="107">
        <f t="shared" si="205"/>
        <v>-7.9105760963026683E-2</v>
      </c>
      <c r="W2294" s="90">
        <v>44599</v>
      </c>
      <c r="X2294" s="54">
        <v>43.529998999999997</v>
      </c>
      <c r="Y2294" s="54">
        <v>200700</v>
      </c>
      <c r="Z2294" s="107">
        <f t="shared" si="202"/>
        <v>9.1892949503646904E-4</v>
      </c>
      <c r="AE2294" s="90">
        <v>44599</v>
      </c>
      <c r="AF2294" s="54">
        <v>56.294803999999999</v>
      </c>
      <c r="AG2294" s="54">
        <v>5718400</v>
      </c>
      <c r="AH2294" s="107">
        <f t="shared" si="203"/>
        <v>1.754678815472932E-2</v>
      </c>
    </row>
    <row r="2295" spans="8:34" x14ac:dyDescent="0.15">
      <c r="H2295" s="90">
        <v>45239</v>
      </c>
      <c r="I2295" s="54">
        <v>42.84</v>
      </c>
      <c r="J2295" s="54">
        <v>5273900</v>
      </c>
      <c r="K2295" s="107">
        <f t="shared" si="205"/>
        <v>8.8702380952381255E-3</v>
      </c>
      <c r="W2295" s="90">
        <v>44600</v>
      </c>
      <c r="X2295" s="54">
        <v>43.57</v>
      </c>
      <c r="Y2295" s="54">
        <v>882700</v>
      </c>
      <c r="Z2295" s="107">
        <f t="shared" si="202"/>
        <v>1.7443240761992218E-2</v>
      </c>
      <c r="AE2295" s="90">
        <v>44600</v>
      </c>
      <c r="AF2295" s="54">
        <v>57.282597000000003</v>
      </c>
      <c r="AG2295" s="54">
        <v>3770700</v>
      </c>
      <c r="AH2295" s="107">
        <f t="shared" si="203"/>
        <v>1.473292141416005E-2</v>
      </c>
    </row>
    <row r="2296" spans="8:34" x14ac:dyDescent="0.15">
      <c r="H2296" s="90">
        <v>45240</v>
      </c>
      <c r="I2296" s="54">
        <v>43.220001000000003</v>
      </c>
      <c r="J2296" s="54">
        <v>2889500</v>
      </c>
      <c r="K2296" s="107">
        <f t="shared" si="205"/>
        <v>-4.4423923081353123E-2</v>
      </c>
      <c r="W2296" s="90">
        <v>44601</v>
      </c>
      <c r="X2296" s="54">
        <v>44.330002</v>
      </c>
      <c r="Y2296" s="54">
        <v>297500</v>
      </c>
      <c r="Z2296" s="107">
        <f t="shared" si="202"/>
        <v>-1.9625602543397069E-2</v>
      </c>
      <c r="AE2296" s="90">
        <v>44601</v>
      </c>
      <c r="AF2296" s="54">
        <v>58.126536999999999</v>
      </c>
      <c r="AG2296" s="54">
        <v>3448800</v>
      </c>
      <c r="AH2296" s="107">
        <f t="shared" si="203"/>
        <v>-2.9698070607578009E-2</v>
      </c>
    </row>
    <row r="2297" spans="8:34" x14ac:dyDescent="0.15">
      <c r="H2297" s="90">
        <v>45243</v>
      </c>
      <c r="I2297" s="54">
        <v>41.299999</v>
      </c>
      <c r="J2297" s="54">
        <v>4040400</v>
      </c>
      <c r="K2297" s="107">
        <f t="shared" si="205"/>
        <v>0.10363203640755536</v>
      </c>
      <c r="W2297" s="90">
        <v>44602</v>
      </c>
      <c r="X2297" s="54">
        <v>43.459999000000003</v>
      </c>
      <c r="Y2297" s="54">
        <v>262600</v>
      </c>
      <c r="Z2297" s="107">
        <f t="shared" si="202"/>
        <v>9.2040959319850124E-4</v>
      </c>
      <c r="AE2297" s="90">
        <v>44602</v>
      </c>
      <c r="AF2297" s="54">
        <v>56.400291000000003</v>
      </c>
      <c r="AG2297" s="54">
        <v>3976200</v>
      </c>
      <c r="AH2297" s="107">
        <f t="shared" si="203"/>
        <v>-7.3116644025826849E-3</v>
      </c>
    </row>
    <row r="2298" spans="8:34" x14ac:dyDescent="0.15">
      <c r="H2298" s="90">
        <v>45244</v>
      </c>
      <c r="I2298" s="54">
        <v>45.580002</v>
      </c>
      <c r="J2298" s="54">
        <v>6155000</v>
      </c>
      <c r="K2298" s="107">
        <f t="shared" si="205"/>
        <v>4.4098242909247798E-2</v>
      </c>
      <c r="W2298" s="90">
        <v>44603</v>
      </c>
      <c r="X2298" s="54">
        <v>43.5</v>
      </c>
      <c r="Y2298" s="54">
        <v>218400</v>
      </c>
      <c r="Z2298" s="107">
        <f t="shared" si="202"/>
        <v>2.2983908045981494E-4</v>
      </c>
      <c r="AE2298" s="90">
        <v>44603</v>
      </c>
      <c r="AF2298" s="54">
        <v>55.987910999999997</v>
      </c>
      <c r="AG2298" s="54">
        <v>5897200</v>
      </c>
      <c r="AH2298" s="107">
        <f t="shared" si="203"/>
        <v>-3.425864558511571E-3</v>
      </c>
    </row>
    <row r="2299" spans="8:34" x14ac:dyDescent="0.15">
      <c r="H2299" s="90">
        <v>45245</v>
      </c>
      <c r="I2299" s="54">
        <v>47.59</v>
      </c>
      <c r="J2299" s="54">
        <v>6727400</v>
      </c>
      <c r="K2299" s="107">
        <f t="shared" si="205"/>
        <v>-3.1098949359109174E-2</v>
      </c>
      <c r="W2299" s="90">
        <v>44606</v>
      </c>
      <c r="X2299" s="54">
        <v>43.509998000000003</v>
      </c>
      <c r="Y2299" s="54">
        <v>206200</v>
      </c>
      <c r="Z2299" s="107">
        <f t="shared" si="202"/>
        <v>2.4821927135000088E-2</v>
      </c>
      <c r="AE2299" s="90">
        <v>44606</v>
      </c>
      <c r="AF2299" s="54">
        <v>55.796104</v>
      </c>
      <c r="AG2299" s="54">
        <v>5714500</v>
      </c>
      <c r="AH2299" s="107">
        <f t="shared" si="203"/>
        <v>3.0079143160246513E-2</v>
      </c>
    </row>
    <row r="2300" spans="8:34" x14ac:dyDescent="0.15">
      <c r="H2300" s="90">
        <v>45246</v>
      </c>
      <c r="I2300" s="54">
        <v>46.110000999999997</v>
      </c>
      <c r="J2300" s="54">
        <v>3528700</v>
      </c>
      <c r="K2300" s="107">
        <f t="shared" si="205"/>
        <v>2.2771610870275127E-2</v>
      </c>
      <c r="W2300" s="90">
        <v>44607</v>
      </c>
      <c r="X2300" s="54">
        <v>44.59</v>
      </c>
      <c r="Y2300" s="54">
        <v>220700</v>
      </c>
      <c r="Z2300" s="107">
        <f t="shared" si="202"/>
        <v>2.9154743215966672E-3</v>
      </c>
      <c r="AE2300" s="90">
        <v>44607</v>
      </c>
      <c r="AF2300" s="54">
        <v>57.474403000000002</v>
      </c>
      <c r="AG2300" s="54">
        <v>3803800</v>
      </c>
      <c r="AH2300" s="107">
        <f t="shared" si="203"/>
        <v>-3.8044344714637579E-2</v>
      </c>
    </row>
    <row r="2301" spans="8:34" x14ac:dyDescent="0.15">
      <c r="H2301" s="90">
        <v>45247</v>
      </c>
      <c r="I2301" s="54">
        <v>47.16</v>
      </c>
      <c r="J2301" s="54">
        <v>2912300</v>
      </c>
      <c r="K2301" s="107">
        <f t="shared" si="205"/>
        <v>4.898220949957599E-2</v>
      </c>
      <c r="W2301" s="90">
        <v>44608</v>
      </c>
      <c r="X2301" s="54">
        <v>44.720001000000003</v>
      </c>
      <c r="Y2301" s="54">
        <v>248900</v>
      </c>
      <c r="Z2301" s="107">
        <f t="shared" si="202"/>
        <v>-1.4311247443845154E-2</v>
      </c>
      <c r="AE2301" s="90">
        <v>44608</v>
      </c>
      <c r="AF2301" s="54">
        <v>55.287827</v>
      </c>
      <c r="AG2301" s="54">
        <v>5201800</v>
      </c>
      <c r="AH2301" s="107">
        <f t="shared" si="203"/>
        <v>-3.2784160607361224E-2</v>
      </c>
    </row>
    <row r="2302" spans="8:34" x14ac:dyDescent="0.15">
      <c r="H2302" s="90">
        <v>45250</v>
      </c>
      <c r="I2302" s="54">
        <v>49.470001000000003</v>
      </c>
      <c r="J2302" s="54">
        <v>3921800</v>
      </c>
      <c r="K2302" s="107">
        <f t="shared" si="205"/>
        <v>-2.587430713817862E-2</v>
      </c>
      <c r="W2302" s="90">
        <v>44609</v>
      </c>
      <c r="X2302" s="54">
        <v>44.080002</v>
      </c>
      <c r="Y2302" s="54">
        <v>238400</v>
      </c>
      <c r="Z2302" s="107">
        <f t="shared" si="202"/>
        <v>6.5788790118475049E-3</v>
      </c>
      <c r="AE2302" s="90">
        <v>44609</v>
      </c>
      <c r="AF2302" s="54">
        <v>53.475262000000001</v>
      </c>
      <c r="AG2302" s="54">
        <v>5659300</v>
      </c>
      <c r="AH2302" s="107">
        <f t="shared" si="203"/>
        <v>-5.3802260940769564E-3</v>
      </c>
    </row>
    <row r="2303" spans="8:34" x14ac:dyDescent="0.15">
      <c r="H2303" s="90">
        <v>45251</v>
      </c>
      <c r="I2303" s="54">
        <v>48.189999</v>
      </c>
      <c r="J2303" s="54">
        <v>3127500</v>
      </c>
      <c r="K2303" s="107">
        <f t="shared" si="205"/>
        <v>1.4110811664470146E-2</v>
      </c>
      <c r="W2303" s="90">
        <v>44610</v>
      </c>
      <c r="X2303" s="54">
        <v>44.369999</v>
      </c>
      <c r="Y2303" s="54">
        <v>247700</v>
      </c>
      <c r="Z2303" s="107">
        <f t="shared" si="202"/>
        <v>-3.1327451686442576E-2</v>
      </c>
      <c r="AE2303" s="90">
        <v>44610</v>
      </c>
      <c r="AF2303" s="54">
        <v>53.187553000000001</v>
      </c>
      <c r="AG2303" s="54">
        <v>7219600</v>
      </c>
      <c r="AH2303" s="107">
        <f t="shared" si="203"/>
        <v>-5.589465640579605E-3</v>
      </c>
    </row>
    <row r="2304" spans="8:34" x14ac:dyDescent="0.15">
      <c r="H2304" s="90">
        <v>45252</v>
      </c>
      <c r="I2304" s="54">
        <v>48.869999</v>
      </c>
      <c r="J2304" s="54">
        <v>2819200</v>
      </c>
      <c r="K2304" s="107">
        <f t="shared" si="205"/>
        <v>4.9110293617971035E-3</v>
      </c>
      <c r="W2304" s="90">
        <v>44614</v>
      </c>
      <c r="X2304" s="54">
        <v>42.98</v>
      </c>
      <c r="Y2304" s="54">
        <v>438400</v>
      </c>
      <c r="Z2304" s="107">
        <f t="shared" si="202"/>
        <v>-5.1187063750580686E-3</v>
      </c>
      <c r="AE2304" s="90">
        <v>44614</v>
      </c>
      <c r="AF2304" s="54">
        <v>52.890262999999997</v>
      </c>
      <c r="AG2304" s="54">
        <v>6951000</v>
      </c>
      <c r="AH2304" s="107">
        <f t="shared" si="203"/>
        <v>-1.0154099630777069E-2</v>
      </c>
    </row>
    <row r="2305" spans="8:34" x14ac:dyDescent="0.15">
      <c r="H2305" s="90">
        <v>45254</v>
      </c>
      <c r="I2305" s="54">
        <v>49.110000999999997</v>
      </c>
      <c r="J2305" s="54">
        <v>1176100</v>
      </c>
      <c r="K2305" s="107">
        <f t="shared" si="205"/>
        <v>7.4322885882246448E-2</v>
      </c>
      <c r="W2305" s="90">
        <v>44615</v>
      </c>
      <c r="X2305" s="54">
        <v>42.759998000000003</v>
      </c>
      <c r="Y2305" s="54">
        <v>596100</v>
      </c>
      <c r="Z2305" s="107">
        <f t="shared" si="202"/>
        <v>4.2329328453195814E-2</v>
      </c>
      <c r="AE2305" s="90">
        <v>44615</v>
      </c>
      <c r="AF2305" s="54">
        <v>52.353209999999997</v>
      </c>
      <c r="AG2305" s="54">
        <v>11482500</v>
      </c>
      <c r="AH2305" s="107">
        <f t="shared" si="203"/>
        <v>1.5570525665952628E-2</v>
      </c>
    </row>
    <row r="2306" spans="8:34" x14ac:dyDescent="0.15">
      <c r="H2306" s="90">
        <v>45257</v>
      </c>
      <c r="I2306" s="54">
        <v>52.759998000000003</v>
      </c>
      <c r="J2306" s="54">
        <v>5204600</v>
      </c>
      <c r="K2306" s="107">
        <f t="shared" si="205"/>
        <v>8.0174453380380983E-2</v>
      </c>
      <c r="W2306" s="90">
        <v>44616</v>
      </c>
      <c r="X2306" s="54">
        <v>44.57</v>
      </c>
      <c r="Y2306" s="54">
        <v>457500</v>
      </c>
      <c r="Z2306" s="107">
        <f t="shared" si="202"/>
        <v>-3.5898586493157136E-3</v>
      </c>
      <c r="AE2306" s="90">
        <v>44616</v>
      </c>
      <c r="AF2306" s="54">
        <v>53.168377</v>
      </c>
      <c r="AG2306" s="54">
        <v>24110800</v>
      </c>
      <c r="AH2306" s="107">
        <f t="shared" si="203"/>
        <v>-1.5151562741890667E-2</v>
      </c>
    </row>
    <row r="2307" spans="8:34" x14ac:dyDescent="0.15">
      <c r="H2307" s="90">
        <v>45258</v>
      </c>
      <c r="I2307" s="54">
        <v>56.990001999999997</v>
      </c>
      <c r="J2307" s="54">
        <v>5630400</v>
      </c>
      <c r="K2307" s="107">
        <f t="shared" si="205"/>
        <v>2.6495840445838192E-2</v>
      </c>
      <c r="W2307" s="90">
        <v>44617</v>
      </c>
      <c r="X2307" s="54">
        <v>44.41</v>
      </c>
      <c r="Y2307" s="54">
        <v>445800</v>
      </c>
      <c r="Z2307" s="107">
        <f t="shared" si="202"/>
        <v>-9.2321549200630182E-3</v>
      </c>
      <c r="AE2307" s="90">
        <v>44617</v>
      </c>
      <c r="AF2307" s="54">
        <v>52.362793000000003</v>
      </c>
      <c r="AG2307" s="54">
        <v>8340200</v>
      </c>
      <c r="AH2307" s="107">
        <f t="shared" si="203"/>
        <v>-1.8301162812317529E-4</v>
      </c>
    </row>
    <row r="2308" spans="8:34" x14ac:dyDescent="0.15">
      <c r="H2308" s="90">
        <v>45259</v>
      </c>
      <c r="I2308" s="54">
        <v>58.5</v>
      </c>
      <c r="J2308" s="54">
        <v>5276300</v>
      </c>
      <c r="K2308" s="107">
        <f t="shared" si="205"/>
        <v>-4.6153863247863303E-2</v>
      </c>
      <c r="W2308" s="90">
        <v>44620</v>
      </c>
      <c r="X2308" s="54">
        <v>44</v>
      </c>
      <c r="Y2308" s="54">
        <v>439500</v>
      </c>
      <c r="Z2308" s="107">
        <f t="shared" ref="Z2308:Z2371" si="206">X2309/X2308-1</f>
        <v>-3.0681772727272683E-2</v>
      </c>
      <c r="AE2308" s="90">
        <v>44620</v>
      </c>
      <c r="AF2308" s="54">
        <v>52.353209999999997</v>
      </c>
      <c r="AG2308" s="54">
        <v>9281300</v>
      </c>
      <c r="AH2308" s="107">
        <f t="shared" ref="AH2308:AH2371" si="207">AF2309/AF2308-1</f>
        <v>-4.3964257397014483E-3</v>
      </c>
    </row>
    <row r="2309" spans="8:34" x14ac:dyDescent="0.15">
      <c r="H2309" s="90">
        <v>45260</v>
      </c>
      <c r="I2309" s="54">
        <v>55.799999</v>
      </c>
      <c r="J2309" s="54">
        <v>3781700</v>
      </c>
      <c r="K2309" s="107">
        <f t="shared" ref="K2309:K2352" si="208">I2310/I2309-1</f>
        <v>4.892473205958292E-2</v>
      </c>
      <c r="W2309" s="90">
        <v>44621</v>
      </c>
      <c r="X2309" s="54">
        <v>42.650002000000001</v>
      </c>
      <c r="Y2309" s="54">
        <v>453600</v>
      </c>
      <c r="Z2309" s="107">
        <f t="shared" si="206"/>
        <v>4.8769001230058562E-2</v>
      </c>
      <c r="AE2309" s="90">
        <v>44621</v>
      </c>
      <c r="AF2309" s="54">
        <v>52.123043000000003</v>
      </c>
      <c r="AG2309" s="54">
        <v>9298800</v>
      </c>
      <c r="AH2309" s="107">
        <f t="shared" si="207"/>
        <v>1.3615456027768591E-2</v>
      </c>
    </row>
    <row r="2310" spans="8:34" x14ac:dyDescent="0.15">
      <c r="H2310" s="90">
        <v>45261</v>
      </c>
      <c r="I2310" s="54">
        <v>58.529998999999997</v>
      </c>
      <c r="J2310" s="54">
        <v>3594500</v>
      </c>
      <c r="K2310" s="107">
        <f t="shared" si="208"/>
        <v>-3.7587220871129201E-3</v>
      </c>
      <c r="W2310" s="90">
        <v>44622</v>
      </c>
      <c r="X2310" s="54">
        <v>44.73</v>
      </c>
      <c r="Y2310" s="54">
        <v>372700</v>
      </c>
      <c r="Z2310" s="107">
        <f t="shared" si="206"/>
        <v>-1.251960652805717E-2</v>
      </c>
      <c r="AE2310" s="90">
        <v>44622</v>
      </c>
      <c r="AF2310" s="54">
        <v>52.832721999999997</v>
      </c>
      <c r="AG2310" s="54">
        <v>8496700</v>
      </c>
      <c r="AH2310" s="107">
        <f t="shared" si="207"/>
        <v>-1.2162008234215094E-2</v>
      </c>
    </row>
    <row r="2311" spans="8:34" x14ac:dyDescent="0.15">
      <c r="H2311" s="90">
        <v>45264</v>
      </c>
      <c r="I2311" s="54">
        <v>58.310001</v>
      </c>
      <c r="J2311" s="54">
        <v>2889100</v>
      </c>
      <c r="K2311" s="107">
        <f t="shared" si="208"/>
        <v>-4.5961240851290719E-2</v>
      </c>
      <c r="W2311" s="90">
        <v>44623</v>
      </c>
      <c r="X2311" s="54">
        <v>44.169998</v>
      </c>
      <c r="Y2311" s="54">
        <v>271700</v>
      </c>
      <c r="Z2311" s="107">
        <f t="shared" si="206"/>
        <v>-1.7885375498545408E-2</v>
      </c>
      <c r="AE2311" s="90">
        <v>44623</v>
      </c>
      <c r="AF2311" s="54">
        <v>52.190170000000002</v>
      </c>
      <c r="AG2311" s="54">
        <v>6139200</v>
      </c>
      <c r="AH2311" s="107">
        <f t="shared" si="207"/>
        <v>2.2785708496446677E-2</v>
      </c>
    </row>
    <row r="2312" spans="8:34" x14ac:dyDescent="0.15">
      <c r="H2312" s="90">
        <v>45265</v>
      </c>
      <c r="I2312" s="54">
        <v>55.630001</v>
      </c>
      <c r="J2312" s="54">
        <v>3794500</v>
      </c>
      <c r="K2312" s="107">
        <f t="shared" si="208"/>
        <v>-4.6018352579213495E-2</v>
      </c>
      <c r="W2312" s="90">
        <v>44624</v>
      </c>
      <c r="X2312" s="54">
        <v>43.380001</v>
      </c>
      <c r="Y2312" s="54">
        <v>456200</v>
      </c>
      <c r="Z2312" s="107">
        <f t="shared" si="206"/>
        <v>-2.0055393728552362E-2</v>
      </c>
      <c r="AE2312" s="90">
        <v>44624</v>
      </c>
      <c r="AF2312" s="54">
        <v>53.379359999999998</v>
      </c>
      <c r="AG2312" s="54">
        <v>8300800</v>
      </c>
      <c r="AH2312" s="107">
        <f t="shared" si="207"/>
        <v>-1.4552684783032177E-2</v>
      </c>
    </row>
    <row r="2313" spans="8:34" x14ac:dyDescent="0.15">
      <c r="H2313" s="90">
        <v>45266</v>
      </c>
      <c r="I2313" s="54">
        <v>53.07</v>
      </c>
      <c r="J2313" s="54">
        <v>4709200</v>
      </c>
      <c r="K2313" s="107">
        <f t="shared" si="208"/>
        <v>0</v>
      </c>
      <c r="W2313" s="90">
        <v>44627</v>
      </c>
      <c r="X2313" s="54">
        <v>42.509998000000003</v>
      </c>
      <c r="Y2313" s="54">
        <v>406100</v>
      </c>
      <c r="Z2313" s="107">
        <f t="shared" si="206"/>
        <v>1.7642908381223732E-2</v>
      </c>
      <c r="AE2313" s="90">
        <v>44627</v>
      </c>
      <c r="AF2313" s="54">
        <v>52.602547000000001</v>
      </c>
      <c r="AG2313" s="54">
        <v>9961700</v>
      </c>
      <c r="AH2313" s="107">
        <f t="shared" si="207"/>
        <v>-2.8076416147681971E-2</v>
      </c>
    </row>
    <row r="2314" spans="8:34" x14ac:dyDescent="0.15">
      <c r="H2314" s="90">
        <v>45267</v>
      </c>
      <c r="I2314" s="54">
        <v>53.07</v>
      </c>
      <c r="J2314" s="54">
        <v>3480100</v>
      </c>
      <c r="K2314" s="107">
        <f t="shared" si="208"/>
        <v>3.8251328434143472E-2</v>
      </c>
      <c r="W2314" s="90">
        <v>44628</v>
      </c>
      <c r="X2314" s="54">
        <v>43.259998000000003</v>
      </c>
      <c r="Y2314" s="54">
        <v>377400</v>
      </c>
      <c r="Z2314" s="107">
        <f t="shared" si="206"/>
        <v>2.4734259118550872E-2</v>
      </c>
      <c r="AE2314" s="90">
        <v>44628</v>
      </c>
      <c r="AF2314" s="54">
        <v>51.125655999999999</v>
      </c>
      <c r="AG2314" s="54">
        <v>9549000</v>
      </c>
      <c r="AH2314" s="107">
        <f t="shared" si="207"/>
        <v>-5.6511744318743506E-4</v>
      </c>
    </row>
    <row r="2315" spans="8:34" x14ac:dyDescent="0.15">
      <c r="H2315" s="90">
        <v>45268</v>
      </c>
      <c r="I2315" s="54">
        <v>55.099997999999999</v>
      </c>
      <c r="J2315" s="54">
        <v>6039200</v>
      </c>
      <c r="K2315" s="107">
        <f t="shared" si="208"/>
        <v>-3.6296916018037084E-3</v>
      </c>
      <c r="W2315" s="90">
        <v>44629</v>
      </c>
      <c r="X2315" s="54">
        <v>44.330002</v>
      </c>
      <c r="Y2315" s="54">
        <v>308100</v>
      </c>
      <c r="Z2315" s="107">
        <f t="shared" si="206"/>
        <v>-3.2934873316721291E-2</v>
      </c>
      <c r="AE2315" s="90">
        <v>44629</v>
      </c>
      <c r="AF2315" s="54">
        <v>51.096764</v>
      </c>
      <c r="AG2315" s="54">
        <v>10250400</v>
      </c>
      <c r="AH2315" s="107">
        <f t="shared" si="207"/>
        <v>-1.3192674980356922E-2</v>
      </c>
    </row>
    <row r="2316" spans="8:34" x14ac:dyDescent="0.15">
      <c r="H2316" s="90">
        <v>45271</v>
      </c>
      <c r="I2316" s="54">
        <v>54.900002000000001</v>
      </c>
      <c r="J2316" s="54">
        <v>3692500</v>
      </c>
      <c r="K2316" s="107">
        <f t="shared" si="208"/>
        <v>-5.1730435273936837E-2</v>
      </c>
      <c r="W2316" s="90">
        <v>44630</v>
      </c>
      <c r="X2316" s="54">
        <v>42.869999</v>
      </c>
      <c r="Y2316" s="54">
        <v>304000</v>
      </c>
      <c r="Z2316" s="107">
        <f t="shared" si="206"/>
        <v>-8.6307209850879918E-3</v>
      </c>
      <c r="AE2316" s="90">
        <v>44630</v>
      </c>
      <c r="AF2316" s="54">
        <v>50.422660999999998</v>
      </c>
      <c r="AG2316" s="54">
        <v>18926000</v>
      </c>
      <c r="AH2316" s="107">
        <f t="shared" si="207"/>
        <v>-4.3926618628874037E-2</v>
      </c>
    </row>
    <row r="2317" spans="8:34" x14ac:dyDescent="0.15">
      <c r="H2317" s="90">
        <v>45272</v>
      </c>
      <c r="I2317" s="54">
        <v>52.060001</v>
      </c>
      <c r="J2317" s="54">
        <v>5744100</v>
      </c>
      <c r="K2317" s="107">
        <f t="shared" si="208"/>
        <v>9.3353763093473541E-2</v>
      </c>
      <c r="W2317" s="90">
        <v>44631</v>
      </c>
      <c r="X2317" s="54">
        <v>42.5</v>
      </c>
      <c r="Y2317" s="54">
        <v>250700</v>
      </c>
      <c r="Z2317" s="107">
        <f t="shared" si="206"/>
        <v>2.6117670588235331E-2</v>
      </c>
      <c r="AE2317" s="90">
        <v>44631</v>
      </c>
      <c r="AF2317" s="54">
        <v>48.207763999999997</v>
      </c>
      <c r="AG2317" s="54">
        <v>9217700</v>
      </c>
      <c r="AH2317" s="107">
        <f t="shared" si="207"/>
        <v>4.0551289622144715E-2</v>
      </c>
    </row>
    <row r="2318" spans="8:34" x14ac:dyDescent="0.15">
      <c r="H2318" s="90">
        <v>45273</v>
      </c>
      <c r="I2318" s="54">
        <v>56.919998</v>
      </c>
      <c r="J2318" s="54">
        <v>9591600</v>
      </c>
      <c r="K2318" s="107">
        <f t="shared" si="208"/>
        <v>0.12719617453254295</v>
      </c>
      <c r="W2318" s="90">
        <v>44634</v>
      </c>
      <c r="X2318" s="54">
        <v>43.610000999999997</v>
      </c>
      <c r="Y2318" s="54">
        <v>340200</v>
      </c>
      <c r="Z2318" s="107">
        <f t="shared" si="206"/>
        <v>2.063746799730648E-3</v>
      </c>
      <c r="AE2318" s="90">
        <v>44634</v>
      </c>
      <c r="AF2318" s="54">
        <v>50.162650999999997</v>
      </c>
      <c r="AG2318" s="54">
        <v>9205600</v>
      </c>
      <c r="AH2318" s="107">
        <f t="shared" si="207"/>
        <v>3.5515487409148339E-2</v>
      </c>
    </row>
    <row r="2319" spans="8:34" x14ac:dyDescent="0.15">
      <c r="H2319" s="90">
        <v>45274</v>
      </c>
      <c r="I2319" s="54">
        <v>64.160004000000001</v>
      </c>
      <c r="J2319" s="54">
        <v>9710800</v>
      </c>
      <c r="K2319" s="107">
        <f t="shared" si="208"/>
        <v>-3.1179860899011036E-4</v>
      </c>
      <c r="W2319" s="90">
        <v>44635</v>
      </c>
      <c r="X2319" s="54">
        <v>43.700001</v>
      </c>
      <c r="Y2319" s="54">
        <v>388500</v>
      </c>
      <c r="Z2319" s="107">
        <f t="shared" si="206"/>
        <v>6.2471371568160849E-2</v>
      </c>
      <c r="AE2319" s="90">
        <v>44635</v>
      </c>
      <c r="AF2319" s="54">
        <v>51.944201999999997</v>
      </c>
      <c r="AG2319" s="54">
        <v>8927400</v>
      </c>
      <c r="AH2319" s="107">
        <f t="shared" si="207"/>
        <v>1.5387472888697129E-2</v>
      </c>
    </row>
    <row r="2320" spans="8:34" x14ac:dyDescent="0.15">
      <c r="H2320" s="90">
        <v>45275</v>
      </c>
      <c r="I2320" s="54">
        <v>64.139999000000003</v>
      </c>
      <c r="J2320" s="54">
        <v>4524900</v>
      </c>
      <c r="K2320" s="107">
        <f t="shared" si="208"/>
        <v>-1.8709074192533204E-2</v>
      </c>
      <c r="W2320" s="90">
        <v>44636</v>
      </c>
      <c r="X2320" s="54">
        <v>46.43</v>
      </c>
      <c r="Y2320" s="54">
        <v>480700</v>
      </c>
      <c r="Z2320" s="107">
        <f t="shared" si="206"/>
        <v>-2.7999353866035026E-3</v>
      </c>
      <c r="AE2320" s="90">
        <v>44636</v>
      </c>
      <c r="AF2320" s="54">
        <v>52.743492000000003</v>
      </c>
      <c r="AG2320" s="54">
        <v>7561500</v>
      </c>
      <c r="AH2320" s="107">
        <f t="shared" si="207"/>
        <v>1.6432283247381552E-2</v>
      </c>
    </row>
    <row r="2321" spans="8:34" x14ac:dyDescent="0.15">
      <c r="H2321" s="90">
        <v>45278</v>
      </c>
      <c r="I2321" s="54">
        <v>62.939999</v>
      </c>
      <c r="J2321" s="54">
        <v>3352600</v>
      </c>
      <c r="K2321" s="107">
        <f t="shared" si="208"/>
        <v>6.0057230061284272E-2</v>
      </c>
      <c r="W2321" s="90">
        <v>44637</v>
      </c>
      <c r="X2321" s="54">
        <v>46.299999</v>
      </c>
      <c r="Y2321" s="54">
        <v>264300</v>
      </c>
      <c r="Z2321" s="107">
        <f t="shared" si="206"/>
        <v>1.4686846969478307E-2</v>
      </c>
      <c r="AE2321" s="90">
        <v>44637</v>
      </c>
      <c r="AF2321" s="54">
        <v>53.610188000000001</v>
      </c>
      <c r="AG2321" s="54">
        <v>5974000</v>
      </c>
      <c r="AH2321" s="107">
        <f t="shared" si="207"/>
        <v>6.2870699129053964E-3</v>
      </c>
    </row>
    <row r="2322" spans="8:34" x14ac:dyDescent="0.15">
      <c r="H2322" s="90">
        <v>45279</v>
      </c>
      <c r="I2322" s="54">
        <v>66.720000999999996</v>
      </c>
      <c r="J2322" s="54">
        <v>4752700</v>
      </c>
      <c r="K2322" s="107">
        <f t="shared" si="208"/>
        <v>-3.0275838874762595E-2</v>
      </c>
      <c r="W2322" s="90">
        <v>44638</v>
      </c>
      <c r="X2322" s="54">
        <v>46.98</v>
      </c>
      <c r="Y2322" s="54">
        <v>741000</v>
      </c>
      <c r="Z2322" s="107">
        <f t="shared" si="206"/>
        <v>-3.3205661983822798E-2</v>
      </c>
      <c r="AE2322" s="90">
        <v>44638</v>
      </c>
      <c r="AF2322" s="54">
        <v>53.947239000000003</v>
      </c>
      <c r="AG2322" s="54">
        <v>10588500</v>
      </c>
      <c r="AH2322" s="107">
        <f t="shared" si="207"/>
        <v>-1.249552363560269E-2</v>
      </c>
    </row>
    <row r="2323" spans="8:34" x14ac:dyDescent="0.15">
      <c r="H2323" s="90">
        <v>45280</v>
      </c>
      <c r="I2323" s="54">
        <v>64.699996999999996</v>
      </c>
      <c r="J2323" s="54">
        <v>3282800</v>
      </c>
      <c r="K2323" s="107">
        <f t="shared" si="208"/>
        <v>5.3632166319884211E-2</v>
      </c>
      <c r="W2323" s="90">
        <v>44641</v>
      </c>
      <c r="X2323" s="54">
        <v>45.419998</v>
      </c>
      <c r="Y2323" s="54">
        <v>291400</v>
      </c>
      <c r="Z2323" s="107">
        <f t="shared" si="206"/>
        <v>2.091591901875467E-2</v>
      </c>
      <c r="AE2323" s="90">
        <v>44641</v>
      </c>
      <c r="AF2323" s="54">
        <v>53.273139999999998</v>
      </c>
      <c r="AG2323" s="54">
        <v>5918500</v>
      </c>
      <c r="AH2323" s="107">
        <f t="shared" si="207"/>
        <v>7.7730165708271848E-3</v>
      </c>
    </row>
    <row r="2324" spans="8:34" x14ac:dyDescent="0.15">
      <c r="H2324" s="90">
        <v>45281</v>
      </c>
      <c r="I2324" s="54">
        <v>68.169998000000007</v>
      </c>
      <c r="J2324" s="54">
        <v>3429300</v>
      </c>
      <c r="K2324" s="107">
        <f t="shared" si="208"/>
        <v>-1.5549318337958695E-2</v>
      </c>
      <c r="W2324" s="90">
        <v>44642</v>
      </c>
      <c r="X2324" s="54">
        <v>46.369999</v>
      </c>
      <c r="Y2324" s="54">
        <v>570800</v>
      </c>
      <c r="Z2324" s="107">
        <f t="shared" si="206"/>
        <v>-2.1781281470374947E-2</v>
      </c>
      <c r="AE2324" s="90">
        <v>44642</v>
      </c>
      <c r="AF2324" s="54">
        <v>53.687232999999999</v>
      </c>
      <c r="AG2324" s="54">
        <v>7120300</v>
      </c>
      <c r="AH2324" s="107">
        <f t="shared" si="207"/>
        <v>-2.6906024380134452E-3</v>
      </c>
    </row>
    <row r="2325" spans="8:34" x14ac:dyDescent="0.15">
      <c r="H2325" s="90">
        <v>45282</v>
      </c>
      <c r="I2325" s="54">
        <v>67.110000999999997</v>
      </c>
      <c r="J2325" s="54">
        <v>2798900</v>
      </c>
      <c r="K2325" s="107">
        <f t="shared" si="208"/>
        <v>-3.4123095900415845E-2</v>
      </c>
      <c r="W2325" s="90">
        <v>44643</v>
      </c>
      <c r="X2325" s="54">
        <v>45.360000999999997</v>
      </c>
      <c r="Y2325" s="54">
        <v>335300</v>
      </c>
      <c r="Z2325" s="107">
        <f t="shared" si="206"/>
        <v>5.5114637232922536E-3</v>
      </c>
      <c r="AE2325" s="90">
        <v>44643</v>
      </c>
      <c r="AF2325" s="54">
        <v>53.542782000000003</v>
      </c>
      <c r="AG2325" s="54">
        <v>5329000</v>
      </c>
      <c r="AH2325" s="107">
        <f t="shared" si="207"/>
        <v>2.9316575294873415E-2</v>
      </c>
    </row>
    <row r="2326" spans="8:34" x14ac:dyDescent="0.15">
      <c r="H2326" s="90">
        <v>45286</v>
      </c>
      <c r="I2326" s="54">
        <v>64.819999999999993</v>
      </c>
      <c r="J2326" s="54">
        <v>2192000</v>
      </c>
      <c r="K2326" s="107">
        <f t="shared" si="208"/>
        <v>-6.3251465597037315E-3</v>
      </c>
      <c r="W2326" s="90">
        <v>44644</v>
      </c>
      <c r="X2326" s="54">
        <v>45.610000999999997</v>
      </c>
      <c r="Y2326" s="54">
        <v>313800</v>
      </c>
      <c r="Z2326" s="107">
        <f t="shared" si="206"/>
        <v>1.0523985737250996E-2</v>
      </c>
      <c r="AE2326" s="90">
        <v>44644</v>
      </c>
      <c r="AF2326" s="54">
        <v>55.112473000000001</v>
      </c>
      <c r="AG2326" s="54">
        <v>6892900</v>
      </c>
      <c r="AH2326" s="107">
        <f t="shared" si="207"/>
        <v>3.3199018305709593E-3</v>
      </c>
    </row>
    <row r="2327" spans="8:34" x14ac:dyDescent="0.15">
      <c r="H2327" s="90">
        <v>45287</v>
      </c>
      <c r="I2327" s="54">
        <v>64.410004000000001</v>
      </c>
      <c r="J2327" s="54">
        <v>1850300</v>
      </c>
      <c r="K2327" s="107">
        <f t="shared" si="208"/>
        <v>-4.5024217045539494E-3</v>
      </c>
      <c r="W2327" s="90">
        <v>44645</v>
      </c>
      <c r="X2327" s="54">
        <v>46.09</v>
      </c>
      <c r="Y2327" s="54">
        <v>294000</v>
      </c>
      <c r="Z2327" s="107">
        <f t="shared" si="206"/>
        <v>1.0197461488392179E-2</v>
      </c>
      <c r="AE2327" s="90">
        <v>44645</v>
      </c>
      <c r="AF2327" s="54">
        <v>55.295440999999997</v>
      </c>
      <c r="AG2327" s="54">
        <v>6240900</v>
      </c>
      <c r="AH2327" s="107">
        <f t="shared" si="207"/>
        <v>2.3685153356494792E-2</v>
      </c>
    </row>
    <row r="2328" spans="8:34" x14ac:dyDescent="0.15">
      <c r="H2328" s="90">
        <v>45288</v>
      </c>
      <c r="I2328" s="54">
        <v>64.120002999999997</v>
      </c>
      <c r="J2328" s="54">
        <v>1822100</v>
      </c>
      <c r="K2328" s="107">
        <f t="shared" si="208"/>
        <v>-3.7741763673966089E-2</v>
      </c>
      <c r="W2328" s="90">
        <v>44648</v>
      </c>
      <c r="X2328" s="54">
        <v>46.560001</v>
      </c>
      <c r="Y2328" s="54">
        <v>203400</v>
      </c>
      <c r="Z2328" s="107">
        <f t="shared" si="206"/>
        <v>1.8041258203581156E-2</v>
      </c>
      <c r="AE2328" s="90">
        <v>44648</v>
      </c>
      <c r="AF2328" s="54">
        <v>56.605122000000001</v>
      </c>
      <c r="AG2328" s="54">
        <v>7156400</v>
      </c>
      <c r="AH2328" s="107">
        <f t="shared" si="207"/>
        <v>2.432793979315151E-2</v>
      </c>
    </row>
    <row r="2329" spans="8:34" x14ac:dyDescent="0.15">
      <c r="H2329" s="90">
        <v>45289</v>
      </c>
      <c r="I2329" s="54">
        <v>61.700001</v>
      </c>
      <c r="J2329" s="54">
        <v>2635900</v>
      </c>
      <c r="K2329" s="107">
        <f t="shared" si="208"/>
        <v>-4.7163694535434453E-2</v>
      </c>
      <c r="W2329" s="90">
        <v>44649</v>
      </c>
      <c r="X2329" s="54">
        <v>47.400002000000001</v>
      </c>
      <c r="Y2329" s="54">
        <v>312000</v>
      </c>
      <c r="Z2329" s="107">
        <f t="shared" si="206"/>
        <v>-1.5822784142498603E-2</v>
      </c>
      <c r="AE2329" s="90">
        <v>44649</v>
      </c>
      <c r="AF2329" s="54">
        <v>57.982208</v>
      </c>
      <c r="AG2329" s="54">
        <v>5341100</v>
      </c>
      <c r="AH2329" s="107">
        <f t="shared" si="207"/>
        <v>-1.4117330612866574E-2</v>
      </c>
    </row>
    <row r="2330" spans="8:34" x14ac:dyDescent="0.15">
      <c r="H2330" s="90">
        <v>45293</v>
      </c>
      <c r="I2330" s="54">
        <v>58.790000999999997</v>
      </c>
      <c r="J2330" s="54">
        <v>4931800</v>
      </c>
      <c r="K2330" s="107">
        <f t="shared" si="208"/>
        <v>-6.3786357139201222E-2</v>
      </c>
      <c r="W2330" s="90">
        <v>44650</v>
      </c>
      <c r="X2330" s="54">
        <v>46.650002000000001</v>
      </c>
      <c r="Y2330" s="54">
        <v>307600</v>
      </c>
      <c r="Z2330" s="107">
        <f t="shared" si="206"/>
        <v>-1.7577705570087643E-2</v>
      </c>
      <c r="AE2330" s="90">
        <v>44650</v>
      </c>
      <c r="AF2330" s="54">
        <v>57.163654000000001</v>
      </c>
      <c r="AG2330" s="54">
        <v>5943000</v>
      </c>
      <c r="AH2330" s="107">
        <f t="shared" si="207"/>
        <v>-3.5377252125974978E-2</v>
      </c>
    </row>
    <row r="2331" spans="8:34" x14ac:dyDescent="0.15">
      <c r="H2331" s="90">
        <v>45294</v>
      </c>
      <c r="I2331" s="54">
        <v>55.040000999999997</v>
      </c>
      <c r="J2331" s="54">
        <v>5768500</v>
      </c>
      <c r="K2331" s="107">
        <f t="shared" si="208"/>
        <v>2.1983993059883966E-2</v>
      </c>
      <c r="W2331" s="90">
        <v>44651</v>
      </c>
      <c r="X2331" s="54">
        <v>45.830002</v>
      </c>
      <c r="Y2331" s="54">
        <v>264100</v>
      </c>
      <c r="Z2331" s="107">
        <f t="shared" si="206"/>
        <v>1.0473466704190804E-2</v>
      </c>
      <c r="AE2331" s="90">
        <v>44651</v>
      </c>
      <c r="AF2331" s="54">
        <v>55.141361000000003</v>
      </c>
      <c r="AG2331" s="54">
        <v>9380700</v>
      </c>
      <c r="AH2331" s="107">
        <f t="shared" si="207"/>
        <v>7.858819444082954E-3</v>
      </c>
    </row>
    <row r="2332" spans="8:34" x14ac:dyDescent="0.15">
      <c r="H2332" s="90">
        <v>45295</v>
      </c>
      <c r="I2332" s="54">
        <v>56.25</v>
      </c>
      <c r="J2332" s="54">
        <v>4908300</v>
      </c>
      <c r="K2332" s="107">
        <f t="shared" si="208"/>
        <v>-1.5822204444444488E-2</v>
      </c>
      <c r="W2332" s="90">
        <v>44652</v>
      </c>
      <c r="X2332" s="54">
        <v>46.310001</v>
      </c>
      <c r="Y2332" s="54">
        <v>243600</v>
      </c>
      <c r="Z2332" s="107">
        <f t="shared" si="206"/>
        <v>-5.1824874717666392E-3</v>
      </c>
      <c r="AE2332" s="90">
        <v>44652</v>
      </c>
      <c r="AF2332" s="54">
        <v>55.574706999999997</v>
      </c>
      <c r="AG2332" s="54">
        <v>4950100</v>
      </c>
      <c r="AH2332" s="107">
        <f t="shared" si="207"/>
        <v>-1.6981412065744217E-2</v>
      </c>
    </row>
    <row r="2333" spans="8:34" x14ac:dyDescent="0.15">
      <c r="H2333" s="90">
        <v>45296</v>
      </c>
      <c r="I2333" s="54">
        <v>55.360000999999997</v>
      </c>
      <c r="J2333" s="54">
        <v>3827600</v>
      </c>
      <c r="K2333" s="107">
        <f t="shared" si="208"/>
        <v>1.8605454866231108E-2</v>
      </c>
      <c r="W2333" s="90">
        <v>44655</v>
      </c>
      <c r="X2333" s="54">
        <v>46.07</v>
      </c>
      <c r="Y2333" s="54">
        <v>422900</v>
      </c>
      <c r="Z2333" s="107">
        <f t="shared" si="206"/>
        <v>-2.7783785543737838E-2</v>
      </c>
      <c r="AE2333" s="90">
        <v>44655</v>
      </c>
      <c r="AF2333" s="54">
        <v>54.630969999999998</v>
      </c>
      <c r="AG2333" s="54">
        <v>6651900</v>
      </c>
      <c r="AH2333" s="107">
        <f t="shared" si="207"/>
        <v>-5.8170484617058316E-3</v>
      </c>
    </row>
    <row r="2334" spans="8:34" x14ac:dyDescent="0.15">
      <c r="H2334" s="90">
        <v>45299</v>
      </c>
      <c r="I2334" s="54">
        <v>56.389999000000003</v>
      </c>
      <c r="J2334" s="54">
        <v>2874800</v>
      </c>
      <c r="K2334" s="107">
        <f t="shared" si="208"/>
        <v>-1.1349512526148575E-2</v>
      </c>
      <c r="W2334" s="90">
        <v>44656</v>
      </c>
      <c r="X2334" s="54">
        <v>44.790000999999997</v>
      </c>
      <c r="Y2334" s="54">
        <v>395800</v>
      </c>
      <c r="Z2334" s="107">
        <f t="shared" si="206"/>
        <v>2.0093770482390028E-3</v>
      </c>
      <c r="AE2334" s="90">
        <v>44656</v>
      </c>
      <c r="AF2334" s="54">
        <v>54.313178999999998</v>
      </c>
      <c r="AG2334" s="54">
        <v>5040600</v>
      </c>
      <c r="AH2334" s="107">
        <f t="shared" si="207"/>
        <v>-4.0425565957021181E-2</v>
      </c>
    </row>
    <row r="2335" spans="8:34" x14ac:dyDescent="0.15">
      <c r="H2335" s="90">
        <v>45300</v>
      </c>
      <c r="I2335" s="54">
        <v>55.75</v>
      </c>
      <c r="J2335" s="54">
        <v>2702300</v>
      </c>
      <c r="K2335" s="107">
        <f t="shared" si="208"/>
        <v>1.2197309417040447E-2</v>
      </c>
      <c r="W2335" s="90">
        <v>44657</v>
      </c>
      <c r="X2335" s="54">
        <v>44.880001</v>
      </c>
      <c r="Y2335" s="54">
        <v>539600</v>
      </c>
      <c r="Z2335" s="107">
        <f t="shared" si="206"/>
        <v>1.6711229574170483E-2</v>
      </c>
      <c r="AE2335" s="90">
        <v>44657</v>
      </c>
      <c r="AF2335" s="54">
        <v>52.117538000000003</v>
      </c>
      <c r="AG2335" s="54">
        <v>6359400</v>
      </c>
      <c r="AH2335" s="107">
        <f t="shared" si="207"/>
        <v>4.8042561028112107E-3</v>
      </c>
    </row>
    <row r="2336" spans="8:34" x14ac:dyDescent="0.15">
      <c r="H2336" s="90">
        <v>45301</v>
      </c>
      <c r="I2336" s="54">
        <v>56.43</v>
      </c>
      <c r="J2336" s="54">
        <v>3220200</v>
      </c>
      <c r="K2336" s="107">
        <f t="shared" si="208"/>
        <v>-2.2328584086478864E-2</v>
      </c>
      <c r="W2336" s="90">
        <v>44658</v>
      </c>
      <c r="X2336" s="54">
        <v>45.630001</v>
      </c>
      <c r="Y2336" s="54">
        <v>519000</v>
      </c>
      <c r="Z2336" s="107">
        <f t="shared" si="206"/>
        <v>-2.8490247019717918E-3</v>
      </c>
      <c r="AE2336" s="90">
        <v>44658</v>
      </c>
      <c r="AF2336" s="54">
        <v>52.367924000000002</v>
      </c>
      <c r="AG2336" s="54">
        <v>4998700</v>
      </c>
      <c r="AH2336" s="107">
        <f t="shared" si="207"/>
        <v>1.1952851138418152E-2</v>
      </c>
    </row>
    <row r="2337" spans="8:34" x14ac:dyDescent="0.15">
      <c r="H2337" s="90">
        <v>45302</v>
      </c>
      <c r="I2337" s="54">
        <v>55.169998</v>
      </c>
      <c r="J2337" s="54">
        <v>3601200</v>
      </c>
      <c r="K2337" s="107">
        <f t="shared" si="208"/>
        <v>-7.7034623057263829E-2</v>
      </c>
      <c r="W2337" s="90">
        <v>44659</v>
      </c>
      <c r="X2337" s="54">
        <v>45.5</v>
      </c>
      <c r="Y2337" s="54">
        <v>429100</v>
      </c>
      <c r="Z2337" s="107">
        <f t="shared" si="206"/>
        <v>-1.2307714285714311E-2</v>
      </c>
      <c r="AE2337" s="90">
        <v>44659</v>
      </c>
      <c r="AF2337" s="54">
        <v>52.993870000000001</v>
      </c>
      <c r="AG2337" s="54">
        <v>3747400</v>
      </c>
      <c r="AH2337" s="107">
        <f t="shared" si="207"/>
        <v>-2.543973482216022E-3</v>
      </c>
    </row>
    <row r="2338" spans="8:34" x14ac:dyDescent="0.15">
      <c r="H2338" s="90">
        <v>45303</v>
      </c>
      <c r="I2338" s="54">
        <v>50.919998</v>
      </c>
      <c r="J2338" s="54">
        <v>4272000</v>
      </c>
      <c r="K2338" s="107">
        <f t="shared" si="208"/>
        <v>1.6103771253093813E-2</v>
      </c>
      <c r="W2338" s="90">
        <v>44662</v>
      </c>
      <c r="X2338" s="54">
        <v>44.939999</v>
      </c>
      <c r="Y2338" s="54">
        <v>386400</v>
      </c>
      <c r="Z2338" s="107">
        <f t="shared" si="206"/>
        <v>1.1570983791076683E-2</v>
      </c>
      <c r="AE2338" s="90">
        <v>44662</v>
      </c>
      <c r="AF2338" s="54">
        <v>52.859054999999998</v>
      </c>
      <c r="AG2338" s="54">
        <v>4101900</v>
      </c>
      <c r="AH2338" s="107">
        <f t="shared" si="207"/>
        <v>-1.1841868909688191E-2</v>
      </c>
    </row>
    <row r="2339" spans="8:34" x14ac:dyDescent="0.15">
      <c r="H2339" s="90">
        <v>45307</v>
      </c>
      <c r="I2339" s="54">
        <v>51.740001999999997</v>
      </c>
      <c r="J2339" s="54">
        <v>4046700</v>
      </c>
      <c r="K2339" s="107">
        <f t="shared" si="208"/>
        <v>-7.1511980227599858E-3</v>
      </c>
      <c r="W2339" s="90">
        <v>44663</v>
      </c>
      <c r="X2339" s="54">
        <v>45.459999000000003</v>
      </c>
      <c r="Y2339" s="54">
        <v>473300</v>
      </c>
      <c r="Z2339" s="107">
        <f t="shared" si="206"/>
        <v>1.9797668715302752E-2</v>
      </c>
      <c r="AE2339" s="90">
        <v>44663</v>
      </c>
      <c r="AF2339" s="54">
        <v>52.233105000000002</v>
      </c>
      <c r="AG2339" s="54">
        <v>3987300</v>
      </c>
      <c r="AH2339" s="107">
        <f t="shared" si="207"/>
        <v>1.6224097724996334E-2</v>
      </c>
    </row>
    <row r="2340" spans="8:34" x14ac:dyDescent="0.15">
      <c r="H2340" s="90">
        <v>45308</v>
      </c>
      <c r="I2340" s="54">
        <v>51.369999</v>
      </c>
      <c r="J2340" s="54">
        <v>3544000</v>
      </c>
      <c r="K2340" s="107">
        <f t="shared" si="208"/>
        <v>-9.1492507134368628E-3</v>
      </c>
      <c r="W2340" s="90">
        <v>44664</v>
      </c>
      <c r="X2340" s="54">
        <v>46.360000999999997</v>
      </c>
      <c r="Y2340" s="54">
        <v>442300</v>
      </c>
      <c r="Z2340" s="107">
        <f t="shared" si="206"/>
        <v>-9.4910049721526057E-3</v>
      </c>
      <c r="AE2340" s="90">
        <v>44664</v>
      </c>
      <c r="AF2340" s="54">
        <v>53.080539999999999</v>
      </c>
      <c r="AG2340" s="54">
        <v>3787000</v>
      </c>
      <c r="AH2340" s="107">
        <f t="shared" si="207"/>
        <v>-1.7597955861036851E-2</v>
      </c>
    </row>
    <row r="2341" spans="8:34" x14ac:dyDescent="0.15">
      <c r="H2341" s="90">
        <v>45309</v>
      </c>
      <c r="I2341" s="54">
        <v>50.900002000000001</v>
      </c>
      <c r="J2341" s="54">
        <v>3440800</v>
      </c>
      <c r="K2341" s="107">
        <f t="shared" si="208"/>
        <v>0.1027504674754236</v>
      </c>
      <c r="W2341" s="90">
        <v>44665</v>
      </c>
      <c r="X2341" s="54">
        <v>45.919998</v>
      </c>
      <c r="Y2341" s="54">
        <v>674400</v>
      </c>
      <c r="Z2341" s="107">
        <f t="shared" si="206"/>
        <v>2.1781359833683567E-4</v>
      </c>
      <c r="AE2341" s="90">
        <v>44665</v>
      </c>
      <c r="AF2341" s="54">
        <v>52.146431</v>
      </c>
      <c r="AG2341" s="54">
        <v>4452200</v>
      </c>
      <c r="AH2341" s="107">
        <f t="shared" si="207"/>
        <v>7.571620769214249E-3</v>
      </c>
    </row>
    <row r="2342" spans="8:34" x14ac:dyDescent="0.15">
      <c r="H2342" s="90">
        <v>45310</v>
      </c>
      <c r="I2342" s="54">
        <v>56.130001</v>
      </c>
      <c r="J2342" s="54">
        <v>18546100</v>
      </c>
      <c r="K2342" s="107">
        <f t="shared" si="208"/>
        <v>4.7211793208412622E-2</v>
      </c>
      <c r="W2342" s="90">
        <v>44669</v>
      </c>
      <c r="X2342" s="54">
        <v>45.93</v>
      </c>
      <c r="Y2342" s="54">
        <v>383900</v>
      </c>
      <c r="Z2342" s="107">
        <f t="shared" si="206"/>
        <v>-7.8380143696930027E-3</v>
      </c>
      <c r="AE2342" s="90">
        <v>44669</v>
      </c>
      <c r="AF2342" s="54">
        <v>52.541263999999998</v>
      </c>
      <c r="AG2342" s="54">
        <v>4115300</v>
      </c>
      <c r="AH2342" s="107">
        <f t="shared" si="207"/>
        <v>1.1180184016889916E-2</v>
      </c>
    </row>
    <row r="2343" spans="8:34" x14ac:dyDescent="0.15">
      <c r="H2343" s="90">
        <v>45313</v>
      </c>
      <c r="I2343" s="54">
        <v>58.779998999999997</v>
      </c>
      <c r="J2343" s="54">
        <v>7514600</v>
      </c>
      <c r="K2343" s="107">
        <f t="shared" si="208"/>
        <v>-1.6332069008711536E-2</v>
      </c>
      <c r="W2343" s="90">
        <v>44670</v>
      </c>
      <c r="X2343" s="54">
        <v>45.57</v>
      </c>
      <c r="Y2343" s="54">
        <v>324500</v>
      </c>
      <c r="Z2343" s="107">
        <f t="shared" si="206"/>
        <v>1.0313824884792488E-2</v>
      </c>
      <c r="AE2343" s="90">
        <v>44670</v>
      </c>
      <c r="AF2343" s="54">
        <v>53.128684999999997</v>
      </c>
      <c r="AG2343" s="54">
        <v>4698300</v>
      </c>
      <c r="AH2343" s="107">
        <f t="shared" si="207"/>
        <v>-5.618866719550808E-3</v>
      </c>
    </row>
    <row r="2344" spans="8:34" x14ac:dyDescent="0.15">
      <c r="H2344" s="90">
        <v>45314</v>
      </c>
      <c r="I2344" s="54">
        <v>57.82</v>
      </c>
      <c r="J2344" s="54">
        <v>3867400</v>
      </c>
      <c r="K2344" s="107">
        <f t="shared" si="208"/>
        <v>-5.2749913524731906E-2</v>
      </c>
      <c r="W2344" s="90">
        <v>44671</v>
      </c>
      <c r="X2344" s="54">
        <v>46.040000999999997</v>
      </c>
      <c r="Y2344" s="54">
        <v>260700</v>
      </c>
      <c r="Z2344" s="107">
        <f t="shared" si="206"/>
        <v>4.9956341225971812E-3</v>
      </c>
      <c r="AE2344" s="90">
        <v>44671</v>
      </c>
      <c r="AF2344" s="54">
        <v>52.830162000000001</v>
      </c>
      <c r="AG2344" s="54">
        <v>4937900</v>
      </c>
      <c r="AH2344" s="107">
        <f t="shared" si="207"/>
        <v>-1.6405401141870168E-3</v>
      </c>
    </row>
    <row r="2345" spans="8:34" x14ac:dyDescent="0.15">
      <c r="H2345" s="90">
        <v>45315</v>
      </c>
      <c r="I2345" s="54">
        <v>54.77</v>
      </c>
      <c r="J2345" s="54">
        <v>5147100</v>
      </c>
      <c r="K2345" s="107">
        <f t="shared" si="208"/>
        <v>2.1909622055868994E-3</v>
      </c>
      <c r="W2345" s="90">
        <v>44672</v>
      </c>
      <c r="X2345" s="54">
        <v>46.27</v>
      </c>
      <c r="Y2345" s="54">
        <v>288600</v>
      </c>
      <c r="Z2345" s="107">
        <f t="shared" si="206"/>
        <v>-3.4147417333045271E-2</v>
      </c>
      <c r="AE2345" s="90">
        <v>44672</v>
      </c>
      <c r="AF2345" s="54">
        <v>52.743492000000003</v>
      </c>
      <c r="AG2345" s="54">
        <v>4408600</v>
      </c>
      <c r="AH2345" s="107">
        <f t="shared" si="207"/>
        <v>-2.9213196577883127E-2</v>
      </c>
    </row>
    <row r="2346" spans="8:34" x14ac:dyDescent="0.15">
      <c r="H2346" s="90">
        <v>45316</v>
      </c>
      <c r="I2346" s="54">
        <v>54.889999000000003</v>
      </c>
      <c r="J2346" s="54">
        <v>3342300</v>
      </c>
      <c r="K2346" s="107">
        <f t="shared" si="208"/>
        <v>2.3319348211319868E-2</v>
      </c>
      <c r="W2346" s="90">
        <v>44673</v>
      </c>
      <c r="X2346" s="54">
        <v>44.689999</v>
      </c>
      <c r="Y2346" s="54">
        <v>541100</v>
      </c>
      <c r="Z2346" s="107">
        <f t="shared" si="206"/>
        <v>3.5354688640740539E-2</v>
      </c>
      <c r="AE2346" s="90">
        <v>44673</v>
      </c>
      <c r="AF2346" s="54">
        <v>51.202686</v>
      </c>
      <c r="AG2346" s="54">
        <v>4914800</v>
      </c>
      <c r="AH2346" s="107">
        <f t="shared" si="207"/>
        <v>8.6516164405905371E-3</v>
      </c>
    </row>
    <row r="2347" spans="8:34" x14ac:dyDescent="0.15">
      <c r="H2347" s="90">
        <v>45317</v>
      </c>
      <c r="I2347" s="54">
        <v>56.169998</v>
      </c>
      <c r="J2347" s="54">
        <v>4415500</v>
      </c>
      <c r="K2347" s="107">
        <f t="shared" si="208"/>
        <v>-2.171972660565169E-2</v>
      </c>
      <c r="W2347" s="90">
        <v>44676</v>
      </c>
      <c r="X2347" s="54">
        <v>46.27</v>
      </c>
      <c r="Y2347" s="54">
        <v>596000</v>
      </c>
      <c r="Z2347" s="107">
        <f t="shared" si="206"/>
        <v>-4.8195353360709015E-2</v>
      </c>
      <c r="AE2347" s="90">
        <v>44676</v>
      </c>
      <c r="AF2347" s="54">
        <v>51.645671999999998</v>
      </c>
      <c r="AG2347" s="54">
        <v>5503600</v>
      </c>
      <c r="AH2347" s="107">
        <f t="shared" si="207"/>
        <v>-9.8825512426288231E-3</v>
      </c>
    </row>
    <row r="2348" spans="8:34" x14ac:dyDescent="0.15">
      <c r="H2348" s="90">
        <v>45320</v>
      </c>
      <c r="I2348" s="54">
        <v>54.950001</v>
      </c>
      <c r="J2348" s="54">
        <v>3712000</v>
      </c>
      <c r="K2348" s="107">
        <f t="shared" si="208"/>
        <v>-5.7688843354161246E-2</v>
      </c>
      <c r="W2348" s="90">
        <v>44677</v>
      </c>
      <c r="X2348" s="54">
        <v>44.040000999999997</v>
      </c>
      <c r="Y2348" s="54">
        <v>417800</v>
      </c>
      <c r="Z2348" s="107">
        <f t="shared" si="206"/>
        <v>-1.3624023305539801E-2</v>
      </c>
      <c r="AE2348" s="90">
        <v>44677</v>
      </c>
      <c r="AF2348" s="54">
        <v>51.135280999999999</v>
      </c>
      <c r="AG2348" s="54">
        <v>4951700</v>
      </c>
      <c r="AH2348" s="107">
        <f t="shared" si="207"/>
        <v>-1.9585675103653055E-2</v>
      </c>
    </row>
    <row r="2349" spans="8:34" x14ac:dyDescent="0.15">
      <c r="H2349" s="90">
        <v>45321</v>
      </c>
      <c r="I2349" s="54">
        <v>51.779998999999997</v>
      </c>
      <c r="J2349" s="54">
        <v>3521800</v>
      </c>
      <c r="K2349" s="107">
        <f t="shared" si="208"/>
        <v>-2.9548069323060422E-2</v>
      </c>
      <c r="W2349" s="90">
        <v>44678</v>
      </c>
      <c r="X2349" s="54">
        <v>43.439999</v>
      </c>
      <c r="Y2349" s="54">
        <v>296300</v>
      </c>
      <c r="Z2349" s="107">
        <f t="shared" si="206"/>
        <v>1.4963190952191452E-2</v>
      </c>
      <c r="AE2349" s="90">
        <v>44678</v>
      </c>
      <c r="AF2349" s="54">
        <v>50.133761999999997</v>
      </c>
      <c r="AG2349" s="54">
        <v>4905700</v>
      </c>
      <c r="AH2349" s="107">
        <f t="shared" si="207"/>
        <v>3.2846707175096856E-2</v>
      </c>
    </row>
    <row r="2350" spans="8:34" x14ac:dyDescent="0.15">
      <c r="H2350" s="90">
        <v>45322</v>
      </c>
      <c r="I2350" s="54">
        <v>50.25</v>
      </c>
      <c r="J2350" s="54">
        <v>5047200</v>
      </c>
      <c r="K2350" s="107">
        <f t="shared" si="208"/>
        <v>1.9701532338308292E-2</v>
      </c>
      <c r="W2350" s="90">
        <v>44679</v>
      </c>
      <c r="X2350" s="54">
        <v>44.09</v>
      </c>
      <c r="Y2350" s="54">
        <v>265800</v>
      </c>
      <c r="Z2350" s="107">
        <f t="shared" si="206"/>
        <v>-2.404175550011356E-2</v>
      </c>
      <c r="AE2350" s="90">
        <v>44679</v>
      </c>
      <c r="AF2350" s="54">
        <v>51.780490999999998</v>
      </c>
      <c r="AG2350" s="54">
        <v>6008500</v>
      </c>
      <c r="AH2350" s="107">
        <f t="shared" si="207"/>
        <v>-3.4405834429032334E-2</v>
      </c>
    </row>
    <row r="2351" spans="8:34" x14ac:dyDescent="0.15">
      <c r="H2351" s="90">
        <v>45323</v>
      </c>
      <c r="I2351" s="54">
        <v>51.240001999999997</v>
      </c>
      <c r="J2351" s="54">
        <v>4582400</v>
      </c>
      <c r="K2351" s="107">
        <f t="shared" si="208"/>
        <v>6.0499021838447131E-3</v>
      </c>
      <c r="W2351" s="90">
        <v>44680</v>
      </c>
      <c r="X2351" s="54">
        <v>43.029998999999997</v>
      </c>
      <c r="Y2351" s="54">
        <v>383500</v>
      </c>
      <c r="Z2351" s="107">
        <f t="shared" si="206"/>
        <v>2.7190379437378231E-2</v>
      </c>
      <c r="AE2351" s="90">
        <v>44680</v>
      </c>
      <c r="AF2351" s="54">
        <v>49.998939999999997</v>
      </c>
      <c r="AG2351" s="54">
        <v>8341100</v>
      </c>
      <c r="AH2351" s="107">
        <f t="shared" si="207"/>
        <v>2.3690442237375375E-2</v>
      </c>
    </row>
    <row r="2352" spans="8:34" x14ac:dyDescent="0.15">
      <c r="H2352" s="90">
        <v>45324</v>
      </c>
      <c r="I2352" s="54">
        <v>51.549999</v>
      </c>
      <c r="J2352" s="54">
        <v>3985400</v>
      </c>
      <c r="K2352" s="107">
        <f t="shared" si="208"/>
        <v>-1</v>
      </c>
      <c r="W2352" s="90">
        <v>44683</v>
      </c>
      <c r="X2352" s="54">
        <v>44.200001</v>
      </c>
      <c r="Y2352" s="54">
        <v>374200</v>
      </c>
      <c r="Z2352" s="107">
        <f t="shared" si="206"/>
        <v>-1.5837126338526519E-2</v>
      </c>
      <c r="AE2352" s="90">
        <v>44683</v>
      </c>
      <c r="AF2352" s="54">
        <v>51.183436999999998</v>
      </c>
      <c r="AG2352" s="54">
        <v>6139800</v>
      </c>
      <c r="AH2352" s="107">
        <f t="shared" si="207"/>
        <v>5.8324922572119409E-3</v>
      </c>
    </row>
    <row r="2353" spans="23:34" x14ac:dyDescent="0.15">
      <c r="W2353" s="90">
        <v>44684</v>
      </c>
      <c r="X2353" s="54">
        <v>43.5</v>
      </c>
      <c r="Y2353" s="54">
        <v>402700</v>
      </c>
      <c r="Z2353" s="107">
        <f t="shared" si="206"/>
        <v>4.5747172413793002E-2</v>
      </c>
      <c r="AE2353" s="90">
        <v>44684</v>
      </c>
      <c r="AF2353" s="54">
        <v>51.481963999999998</v>
      </c>
      <c r="AG2353" s="54">
        <v>8059000</v>
      </c>
      <c r="AH2353" s="107">
        <f t="shared" si="207"/>
        <v>1.795729859878703E-2</v>
      </c>
    </row>
    <row r="2354" spans="23:34" x14ac:dyDescent="0.15">
      <c r="W2354" s="90">
        <v>44685</v>
      </c>
      <c r="X2354" s="54">
        <v>45.490001999999997</v>
      </c>
      <c r="Y2354" s="54">
        <v>582100</v>
      </c>
      <c r="Z2354" s="107">
        <f t="shared" si="206"/>
        <v>-7.0346007019299606E-3</v>
      </c>
      <c r="AE2354" s="90">
        <v>44685</v>
      </c>
      <c r="AF2354" s="54">
        <v>52.406441000000001</v>
      </c>
      <c r="AG2354" s="54">
        <v>9500200</v>
      </c>
      <c r="AH2354" s="107">
        <f t="shared" si="207"/>
        <v>-0.11723627635770961</v>
      </c>
    </row>
    <row r="2355" spans="23:34" x14ac:dyDescent="0.15">
      <c r="W2355" s="90">
        <v>44686</v>
      </c>
      <c r="X2355" s="54">
        <v>45.169998</v>
      </c>
      <c r="Y2355" s="54">
        <v>353200</v>
      </c>
      <c r="Z2355" s="107">
        <f t="shared" si="206"/>
        <v>-2.6566084860132344E-3</v>
      </c>
      <c r="AE2355" s="90">
        <v>44686</v>
      </c>
      <c r="AF2355" s="54">
        <v>46.262504999999997</v>
      </c>
      <c r="AG2355" s="54">
        <v>19285100</v>
      </c>
      <c r="AH2355" s="107">
        <f t="shared" si="207"/>
        <v>1.6028185244184368E-2</v>
      </c>
    </row>
    <row r="2356" spans="23:34" x14ac:dyDescent="0.15">
      <c r="W2356" s="90">
        <v>44687</v>
      </c>
      <c r="X2356" s="54">
        <v>45.049999</v>
      </c>
      <c r="Y2356" s="54">
        <v>515100</v>
      </c>
      <c r="Z2356" s="107">
        <f t="shared" si="206"/>
        <v>-5.4827903547789214E-2</v>
      </c>
      <c r="AE2356" s="90">
        <v>44687</v>
      </c>
      <c r="AF2356" s="54">
        <v>47.004009000000003</v>
      </c>
      <c r="AG2356" s="54">
        <v>11281200</v>
      </c>
      <c r="AH2356" s="107">
        <f t="shared" si="207"/>
        <v>9.2194263685039246E-3</v>
      </c>
    </row>
    <row r="2357" spans="23:34" x14ac:dyDescent="0.15">
      <c r="W2357" s="90">
        <v>44690</v>
      </c>
      <c r="X2357" s="54">
        <v>42.580002</v>
      </c>
      <c r="Y2357" s="54">
        <v>541600</v>
      </c>
      <c r="Z2357" s="107">
        <f t="shared" si="206"/>
        <v>-3.2879989061531667E-3</v>
      </c>
      <c r="AE2357" s="90">
        <v>44690</v>
      </c>
      <c r="AF2357" s="54">
        <v>47.437359000000001</v>
      </c>
      <c r="AG2357" s="54">
        <v>12832100</v>
      </c>
      <c r="AH2357" s="107">
        <f t="shared" si="207"/>
        <v>-1.3601305249729356E-2</v>
      </c>
    </row>
    <row r="2358" spans="23:34" x14ac:dyDescent="0.15">
      <c r="W2358" s="90">
        <v>44691</v>
      </c>
      <c r="X2358" s="54">
        <v>42.439999</v>
      </c>
      <c r="Y2358" s="54">
        <v>559300</v>
      </c>
      <c r="Z2358" s="107">
        <f t="shared" si="206"/>
        <v>-2.0263831768704832E-2</v>
      </c>
      <c r="AE2358" s="90">
        <v>44691</v>
      </c>
      <c r="AF2358" s="54">
        <v>46.792149000000002</v>
      </c>
      <c r="AG2358" s="54">
        <v>7614900</v>
      </c>
      <c r="AH2358" s="107">
        <f t="shared" si="207"/>
        <v>-4.1366426662729383E-2</v>
      </c>
    </row>
    <row r="2359" spans="23:34" x14ac:dyDescent="0.15">
      <c r="W2359" s="90">
        <v>44692</v>
      </c>
      <c r="X2359" s="54">
        <v>41.580002</v>
      </c>
      <c r="Y2359" s="54">
        <v>631100</v>
      </c>
      <c r="Z2359" s="107">
        <f t="shared" si="206"/>
        <v>-5.050576957644215E-3</v>
      </c>
      <c r="AE2359" s="90">
        <v>44692</v>
      </c>
      <c r="AF2359" s="54">
        <v>44.856524999999998</v>
      </c>
      <c r="AG2359" s="54">
        <v>7085300</v>
      </c>
      <c r="AH2359" s="107">
        <f t="shared" si="207"/>
        <v>-9.016748399480301E-3</v>
      </c>
    </row>
    <row r="2360" spans="23:34" x14ac:dyDescent="0.15">
      <c r="W2360" s="90">
        <v>44693</v>
      </c>
      <c r="X2360" s="54">
        <v>41.369999</v>
      </c>
      <c r="Y2360" s="54">
        <v>400700</v>
      </c>
      <c r="Z2360" s="107">
        <f t="shared" si="206"/>
        <v>-2.9006285448544E-3</v>
      </c>
      <c r="AE2360" s="90">
        <v>44693</v>
      </c>
      <c r="AF2360" s="54">
        <v>44.452064999999997</v>
      </c>
      <c r="AG2360" s="54">
        <v>8920400</v>
      </c>
      <c r="AH2360" s="107">
        <f t="shared" si="207"/>
        <v>1.0615164897288976E-2</v>
      </c>
    </row>
    <row r="2361" spans="23:34" x14ac:dyDescent="0.15">
      <c r="W2361" s="90">
        <v>44694</v>
      </c>
      <c r="X2361" s="54">
        <v>41.25</v>
      </c>
      <c r="Y2361" s="54">
        <v>317600</v>
      </c>
      <c r="Z2361" s="107">
        <f t="shared" si="206"/>
        <v>-2.4237575757579677E-4</v>
      </c>
      <c r="AE2361" s="90">
        <v>44694</v>
      </c>
      <c r="AF2361" s="54">
        <v>44.923931000000003</v>
      </c>
      <c r="AG2361" s="54">
        <v>6455200</v>
      </c>
      <c r="AH2361" s="107">
        <f t="shared" si="207"/>
        <v>-3.3440372793734463E-2</v>
      </c>
    </row>
    <row r="2362" spans="23:34" x14ac:dyDescent="0.15">
      <c r="W2362" s="90">
        <v>44697</v>
      </c>
      <c r="X2362" s="54">
        <v>41.240001999999997</v>
      </c>
      <c r="Y2362" s="54">
        <v>267200</v>
      </c>
      <c r="Z2362" s="107">
        <f t="shared" si="206"/>
        <v>1.2124150721428251E-2</v>
      </c>
      <c r="AE2362" s="90">
        <v>44697</v>
      </c>
      <c r="AF2362" s="54">
        <v>43.421658000000001</v>
      </c>
      <c r="AG2362" s="54">
        <v>6940600</v>
      </c>
      <c r="AH2362" s="107">
        <f t="shared" si="207"/>
        <v>4.0585437801569091E-2</v>
      </c>
    </row>
    <row r="2363" spans="23:34" x14ac:dyDescent="0.15">
      <c r="W2363" s="90">
        <v>44698</v>
      </c>
      <c r="X2363" s="54">
        <v>41.740001999999997</v>
      </c>
      <c r="Y2363" s="54">
        <v>302200</v>
      </c>
      <c r="Z2363" s="107">
        <f t="shared" si="206"/>
        <v>-2.8509893219458848E-2</v>
      </c>
      <c r="AE2363" s="90">
        <v>44698</v>
      </c>
      <c r="AF2363" s="54">
        <v>45.183945000000001</v>
      </c>
      <c r="AG2363" s="54">
        <v>5704500</v>
      </c>
      <c r="AH2363" s="107">
        <f t="shared" si="207"/>
        <v>-4.2199546763789675E-2</v>
      </c>
    </row>
    <row r="2364" spans="23:34" x14ac:dyDescent="0.15">
      <c r="W2364" s="90">
        <v>44699</v>
      </c>
      <c r="X2364" s="54">
        <v>40.549999</v>
      </c>
      <c r="Y2364" s="54">
        <v>474600</v>
      </c>
      <c r="Z2364" s="107">
        <f t="shared" si="206"/>
        <v>4.932207273297351E-3</v>
      </c>
      <c r="AE2364" s="90">
        <v>44699</v>
      </c>
      <c r="AF2364" s="54">
        <v>43.277203</v>
      </c>
      <c r="AG2364" s="54">
        <v>5883200</v>
      </c>
      <c r="AH2364" s="107">
        <f t="shared" si="207"/>
        <v>-7.120492514268939E-3</v>
      </c>
    </row>
    <row r="2365" spans="23:34" x14ac:dyDescent="0.15">
      <c r="W2365" s="90">
        <v>44700</v>
      </c>
      <c r="X2365" s="54">
        <v>40.75</v>
      </c>
      <c r="Y2365" s="54">
        <v>401000</v>
      </c>
      <c r="Z2365" s="107">
        <f t="shared" si="206"/>
        <v>-2.0122699386503129E-2</v>
      </c>
      <c r="AE2365" s="90">
        <v>44700</v>
      </c>
      <c r="AF2365" s="54">
        <v>42.969048000000001</v>
      </c>
      <c r="AG2365" s="54">
        <v>7668700</v>
      </c>
      <c r="AH2365" s="107">
        <f t="shared" si="207"/>
        <v>-6.9475823620761545E-3</v>
      </c>
    </row>
    <row r="2366" spans="23:34" x14ac:dyDescent="0.15">
      <c r="W2366" s="90">
        <v>44701</v>
      </c>
      <c r="X2366" s="54">
        <v>39.93</v>
      </c>
      <c r="Y2366" s="54">
        <v>481800</v>
      </c>
      <c r="Z2366" s="107">
        <f t="shared" si="206"/>
        <v>-2.4793413473578774E-2</v>
      </c>
      <c r="AE2366" s="90">
        <v>44701</v>
      </c>
      <c r="AF2366" s="54">
        <v>42.670516999999997</v>
      </c>
      <c r="AG2366" s="54">
        <v>7445800</v>
      </c>
      <c r="AH2366" s="107">
        <f t="shared" si="207"/>
        <v>1.9860059347300618E-2</v>
      </c>
    </row>
    <row r="2367" spans="23:34" x14ac:dyDescent="0.15">
      <c r="W2367" s="90">
        <v>44704</v>
      </c>
      <c r="X2367" s="54">
        <v>38.939999</v>
      </c>
      <c r="Y2367" s="54">
        <v>448500</v>
      </c>
      <c r="Z2367" s="107">
        <f t="shared" si="206"/>
        <v>-4.0061582949706853E-2</v>
      </c>
      <c r="AE2367" s="90">
        <v>44704</v>
      </c>
      <c r="AF2367" s="54">
        <v>43.517955999999998</v>
      </c>
      <c r="AG2367" s="54">
        <v>6122500</v>
      </c>
      <c r="AH2367" s="107">
        <f t="shared" si="207"/>
        <v>-2.2350084640923695E-2</v>
      </c>
    </row>
    <row r="2368" spans="23:34" x14ac:dyDescent="0.15">
      <c r="W2368" s="90">
        <v>44705</v>
      </c>
      <c r="X2368" s="54">
        <v>37.380001</v>
      </c>
      <c r="Y2368" s="54">
        <v>679000</v>
      </c>
      <c r="Z2368" s="107">
        <f t="shared" si="206"/>
        <v>1.9261556467053076E-2</v>
      </c>
      <c r="AE2368" s="90">
        <v>44705</v>
      </c>
      <c r="AF2368" s="54">
        <v>42.545326000000003</v>
      </c>
      <c r="AG2368" s="54">
        <v>8315100</v>
      </c>
      <c r="AH2368" s="107">
        <f t="shared" si="207"/>
        <v>1.425985077655767E-2</v>
      </c>
    </row>
    <row r="2369" spans="23:34" x14ac:dyDescent="0.15">
      <c r="W2369" s="90">
        <v>44706</v>
      </c>
      <c r="X2369" s="54">
        <v>38.099997999999999</v>
      </c>
      <c r="Y2369" s="54">
        <v>333400</v>
      </c>
      <c r="Z2369" s="107">
        <f t="shared" si="206"/>
        <v>2.5196930456531819E-2</v>
      </c>
      <c r="AE2369" s="90">
        <v>44706</v>
      </c>
      <c r="AF2369" s="54">
        <v>43.152016000000003</v>
      </c>
      <c r="AG2369" s="54">
        <v>7522100</v>
      </c>
      <c r="AH2369" s="107">
        <f t="shared" si="207"/>
        <v>3.7045291232743249E-2</v>
      </c>
    </row>
    <row r="2370" spans="23:34" x14ac:dyDescent="0.15">
      <c r="W2370" s="90">
        <v>44707</v>
      </c>
      <c r="X2370" s="54">
        <v>39.060001</v>
      </c>
      <c r="Y2370" s="54">
        <v>443000</v>
      </c>
      <c r="Z2370" s="107">
        <f t="shared" si="206"/>
        <v>-6.4004094623550944E-3</v>
      </c>
      <c r="AE2370" s="90">
        <v>44707</v>
      </c>
      <c r="AF2370" s="54">
        <v>44.750594999999997</v>
      </c>
      <c r="AG2370" s="54">
        <v>6299000</v>
      </c>
      <c r="AH2370" s="107">
        <f t="shared" si="207"/>
        <v>5.057036671802928E-2</v>
      </c>
    </row>
    <row r="2371" spans="23:34" x14ac:dyDescent="0.15">
      <c r="W2371" s="90">
        <v>44708</v>
      </c>
      <c r="X2371" s="54">
        <v>38.810001</v>
      </c>
      <c r="Y2371" s="54">
        <v>480600</v>
      </c>
      <c r="Z2371" s="107">
        <f t="shared" si="206"/>
        <v>-1.5975315228670017E-2</v>
      </c>
      <c r="AE2371" s="90">
        <v>44708</v>
      </c>
      <c r="AF2371" s="54">
        <v>47.013649000000001</v>
      </c>
      <c r="AG2371" s="54">
        <v>8695400</v>
      </c>
      <c r="AH2371" s="107">
        <f t="shared" si="207"/>
        <v>1.4400711589097615E-3</v>
      </c>
    </row>
    <row r="2372" spans="23:34" x14ac:dyDescent="0.15">
      <c r="W2372" s="90">
        <v>44712</v>
      </c>
      <c r="X2372" s="54">
        <v>38.189999</v>
      </c>
      <c r="Y2372" s="54">
        <v>526400</v>
      </c>
      <c r="Z2372" s="107">
        <f t="shared" ref="Z2372:Z2435" si="209">X2373/X2372-1</f>
        <v>-2.3566326880500976E-2</v>
      </c>
      <c r="AE2372" s="90">
        <v>44712</v>
      </c>
      <c r="AF2372" s="54">
        <v>47.081352000000003</v>
      </c>
      <c r="AG2372" s="54">
        <v>17674900</v>
      </c>
      <c r="AH2372" s="107">
        <f t="shared" ref="AH2372:AH2435" si="210">AF2373/AF2372-1</f>
        <v>-3.4928988445361631E-2</v>
      </c>
    </row>
    <row r="2373" spans="23:34" x14ac:dyDescent="0.15">
      <c r="W2373" s="90">
        <v>44713</v>
      </c>
      <c r="X2373" s="54">
        <v>37.290000999999997</v>
      </c>
      <c r="Y2373" s="54">
        <v>497000</v>
      </c>
      <c r="Z2373" s="107">
        <f t="shared" si="209"/>
        <v>1.6358299373604224E-2</v>
      </c>
      <c r="AE2373" s="90">
        <v>44713</v>
      </c>
      <c r="AF2373" s="54">
        <v>45.436847999999998</v>
      </c>
      <c r="AG2373" s="54">
        <v>7174800</v>
      </c>
      <c r="AH2373" s="107">
        <f t="shared" si="210"/>
        <v>1.7032145363604423E-2</v>
      </c>
    </row>
    <row r="2374" spans="23:34" x14ac:dyDescent="0.15">
      <c r="W2374" s="90">
        <v>44714</v>
      </c>
      <c r="X2374" s="54">
        <v>37.900002000000001</v>
      </c>
      <c r="Y2374" s="54">
        <v>600700</v>
      </c>
      <c r="Z2374" s="107">
        <f t="shared" si="209"/>
        <v>-1.424804674152802E-2</v>
      </c>
      <c r="AE2374" s="90">
        <v>44714</v>
      </c>
      <c r="AF2374" s="54">
        <v>46.210735</v>
      </c>
      <c r="AG2374" s="54">
        <v>5287700</v>
      </c>
      <c r="AH2374" s="107">
        <f t="shared" si="210"/>
        <v>-1.4234830932682518E-2</v>
      </c>
    </row>
    <row r="2375" spans="23:34" x14ac:dyDescent="0.15">
      <c r="W2375" s="90">
        <v>44715</v>
      </c>
      <c r="X2375" s="54">
        <v>37.360000999999997</v>
      </c>
      <c r="Y2375" s="54">
        <v>389600</v>
      </c>
      <c r="Z2375" s="107">
        <f t="shared" si="209"/>
        <v>2.5695904023129046E-2</v>
      </c>
      <c r="AE2375" s="90">
        <v>44715</v>
      </c>
      <c r="AF2375" s="54">
        <v>45.552933000000003</v>
      </c>
      <c r="AG2375" s="54">
        <v>6122200</v>
      </c>
      <c r="AH2375" s="107">
        <f t="shared" si="210"/>
        <v>1.2316770031031821E-2</v>
      </c>
    </row>
    <row r="2376" spans="23:34" x14ac:dyDescent="0.15">
      <c r="W2376" s="90">
        <v>44718</v>
      </c>
      <c r="X2376" s="54">
        <v>38.32</v>
      </c>
      <c r="Y2376" s="54">
        <v>540000</v>
      </c>
      <c r="Z2376" s="107">
        <f t="shared" si="209"/>
        <v>5.2453079331941543E-2</v>
      </c>
      <c r="AE2376" s="90">
        <v>44718</v>
      </c>
      <c r="AF2376" s="54">
        <v>46.113998000000002</v>
      </c>
      <c r="AG2376" s="54">
        <v>5350100</v>
      </c>
      <c r="AH2376" s="107">
        <f t="shared" si="210"/>
        <v>-3.3563995036822725E-3</v>
      </c>
    </row>
    <row r="2377" spans="23:34" x14ac:dyDescent="0.15">
      <c r="W2377" s="90">
        <v>44719</v>
      </c>
      <c r="X2377" s="54">
        <v>40.330002</v>
      </c>
      <c r="Y2377" s="54">
        <v>400300</v>
      </c>
      <c r="Z2377" s="107">
        <f t="shared" si="209"/>
        <v>-3.0746390739082918E-2</v>
      </c>
      <c r="AE2377" s="90">
        <v>44719</v>
      </c>
      <c r="AF2377" s="54">
        <v>45.959220999999999</v>
      </c>
      <c r="AG2377" s="54">
        <v>5114200</v>
      </c>
      <c r="AH2377" s="107">
        <f t="shared" si="210"/>
        <v>3.5781938079411102E-3</v>
      </c>
    </row>
    <row r="2378" spans="23:34" x14ac:dyDescent="0.15">
      <c r="W2378" s="90">
        <v>44720</v>
      </c>
      <c r="X2378" s="54">
        <v>39.090000000000003</v>
      </c>
      <c r="Y2378" s="54">
        <v>291200</v>
      </c>
      <c r="Z2378" s="107">
        <f t="shared" si="209"/>
        <v>-7.6743412637514385E-4</v>
      </c>
      <c r="AE2378" s="90">
        <v>44720</v>
      </c>
      <c r="AF2378" s="54">
        <v>46.123671999999999</v>
      </c>
      <c r="AG2378" s="54">
        <v>4401800</v>
      </c>
      <c r="AH2378" s="107">
        <f t="shared" si="210"/>
        <v>-2.0763459596191747E-2</v>
      </c>
    </row>
    <row r="2379" spans="23:34" x14ac:dyDescent="0.15">
      <c r="W2379" s="90">
        <v>44721</v>
      </c>
      <c r="X2379" s="54">
        <v>39.060001</v>
      </c>
      <c r="Y2379" s="54">
        <v>161600</v>
      </c>
      <c r="Z2379" s="107">
        <f t="shared" si="209"/>
        <v>-2.1761443375282963E-2</v>
      </c>
      <c r="AE2379" s="90">
        <v>44721</v>
      </c>
      <c r="AF2379" s="54">
        <v>45.165984999999999</v>
      </c>
      <c r="AG2379" s="54">
        <v>5139100</v>
      </c>
      <c r="AH2379" s="107">
        <f t="shared" si="210"/>
        <v>-5.161691923689915E-2</v>
      </c>
    </row>
    <row r="2380" spans="23:34" x14ac:dyDescent="0.15">
      <c r="W2380" s="90">
        <v>44722</v>
      </c>
      <c r="X2380" s="54">
        <v>38.209999000000003</v>
      </c>
      <c r="Y2380" s="54">
        <v>215500</v>
      </c>
      <c r="Z2380" s="107">
        <f t="shared" si="209"/>
        <v>-4.1873803765344442E-2</v>
      </c>
      <c r="AE2380" s="90">
        <v>44722</v>
      </c>
      <c r="AF2380" s="54">
        <v>42.834656000000003</v>
      </c>
      <c r="AG2380" s="54">
        <v>8764800</v>
      </c>
      <c r="AH2380" s="107">
        <f t="shared" si="210"/>
        <v>-3.0487906801446085E-2</v>
      </c>
    </row>
    <row r="2381" spans="23:34" x14ac:dyDescent="0.15">
      <c r="W2381" s="90">
        <v>44725</v>
      </c>
      <c r="X2381" s="54">
        <v>36.610000999999997</v>
      </c>
      <c r="Y2381" s="54">
        <v>335700</v>
      </c>
      <c r="Z2381" s="107">
        <f t="shared" si="209"/>
        <v>1.0652799490499909E-2</v>
      </c>
      <c r="AE2381" s="90">
        <v>44725</v>
      </c>
      <c r="AF2381" s="54">
        <v>41.528717</v>
      </c>
      <c r="AG2381" s="54">
        <v>9224400</v>
      </c>
      <c r="AH2381" s="107">
        <f t="shared" si="210"/>
        <v>-8.1526718005758836E-3</v>
      </c>
    </row>
    <row r="2382" spans="23:34" x14ac:dyDescent="0.15">
      <c r="W2382" s="90">
        <v>44726</v>
      </c>
      <c r="X2382" s="54">
        <v>37</v>
      </c>
      <c r="Y2382" s="54">
        <v>384200</v>
      </c>
      <c r="Z2382" s="107">
        <f t="shared" si="209"/>
        <v>-1.0270297297297337E-2</v>
      </c>
      <c r="AE2382" s="90">
        <v>44726</v>
      </c>
      <c r="AF2382" s="54">
        <v>41.190147000000003</v>
      </c>
      <c r="AG2382" s="54">
        <v>5288400</v>
      </c>
      <c r="AH2382" s="107">
        <f t="shared" si="210"/>
        <v>2.1841145650681959E-2</v>
      </c>
    </row>
    <row r="2383" spans="23:34" x14ac:dyDescent="0.15">
      <c r="W2383" s="90">
        <v>44727</v>
      </c>
      <c r="X2383" s="54">
        <v>36.619999</v>
      </c>
      <c r="Y2383" s="54">
        <v>434500</v>
      </c>
      <c r="Z2383" s="107">
        <f t="shared" si="209"/>
        <v>-4.7788095242711548E-2</v>
      </c>
      <c r="AE2383" s="90">
        <v>44727</v>
      </c>
      <c r="AF2383" s="54">
        <v>42.089787000000001</v>
      </c>
      <c r="AG2383" s="54">
        <v>8232200</v>
      </c>
      <c r="AH2383" s="107">
        <f t="shared" si="210"/>
        <v>-5.5849130336535158E-2</v>
      </c>
    </row>
    <row r="2384" spans="23:34" x14ac:dyDescent="0.15">
      <c r="W2384" s="90">
        <v>44728</v>
      </c>
      <c r="X2384" s="54">
        <v>34.869999</v>
      </c>
      <c r="Y2384" s="54">
        <v>393100</v>
      </c>
      <c r="Z2384" s="107">
        <f t="shared" si="209"/>
        <v>3.7281618505351499E-3</v>
      </c>
      <c r="AE2384" s="90">
        <v>44728</v>
      </c>
      <c r="AF2384" s="54">
        <v>39.739108999999999</v>
      </c>
      <c r="AG2384" s="54">
        <v>9954900</v>
      </c>
      <c r="AH2384" s="107">
        <f t="shared" si="210"/>
        <v>2.7507234749525988E-2</v>
      </c>
    </row>
    <row r="2385" spans="23:34" x14ac:dyDescent="0.15">
      <c r="W2385" s="90">
        <v>44729</v>
      </c>
      <c r="X2385" s="54">
        <v>35</v>
      </c>
      <c r="Y2385" s="54">
        <v>1321700</v>
      </c>
      <c r="Z2385" s="107">
        <f t="shared" si="209"/>
        <v>-0.13571428571428568</v>
      </c>
      <c r="AE2385" s="90">
        <v>44729</v>
      </c>
      <c r="AF2385" s="54">
        <v>40.832222000000002</v>
      </c>
      <c r="AG2385" s="54">
        <v>21193800</v>
      </c>
      <c r="AH2385" s="107">
        <f t="shared" si="210"/>
        <v>1.8952923992232584E-3</v>
      </c>
    </row>
    <row r="2386" spans="23:34" x14ac:dyDescent="0.15">
      <c r="W2386" s="90">
        <v>44733</v>
      </c>
      <c r="X2386" s="54">
        <v>30.25</v>
      </c>
      <c r="Y2386" s="54">
        <v>1608100</v>
      </c>
      <c r="Z2386" s="107">
        <f t="shared" si="209"/>
        <v>-4.264466115702481E-2</v>
      </c>
      <c r="AE2386" s="90">
        <v>44733</v>
      </c>
      <c r="AF2386" s="54">
        <v>40.909610999999998</v>
      </c>
      <c r="AG2386" s="54">
        <v>7628500</v>
      </c>
      <c r="AH2386" s="107">
        <f t="shared" si="210"/>
        <v>1.9862814144089525E-2</v>
      </c>
    </row>
    <row r="2387" spans="23:34" x14ac:dyDescent="0.15">
      <c r="W2387" s="90">
        <v>44734</v>
      </c>
      <c r="X2387" s="54">
        <v>28.959999</v>
      </c>
      <c r="Y2387" s="54">
        <v>846700</v>
      </c>
      <c r="Z2387" s="107">
        <f t="shared" si="209"/>
        <v>3.5221030221720628E-2</v>
      </c>
      <c r="AE2387" s="90">
        <v>44734</v>
      </c>
      <c r="AF2387" s="54">
        <v>41.722191000000002</v>
      </c>
      <c r="AG2387" s="54">
        <v>7343000</v>
      </c>
      <c r="AH2387" s="107">
        <f t="shared" si="210"/>
        <v>-3.7097284751895776E-3</v>
      </c>
    </row>
    <row r="2388" spans="23:34" x14ac:dyDescent="0.15">
      <c r="W2388" s="90">
        <v>44735</v>
      </c>
      <c r="X2388" s="54">
        <v>29.98</v>
      </c>
      <c r="Y2388" s="54">
        <v>523700</v>
      </c>
      <c r="Z2388" s="107">
        <f t="shared" si="209"/>
        <v>3.0687124749833261E-2</v>
      </c>
      <c r="AE2388" s="90">
        <v>44735</v>
      </c>
      <c r="AF2388" s="54">
        <v>41.567413000000002</v>
      </c>
      <c r="AG2388" s="54">
        <v>5244700</v>
      </c>
      <c r="AH2388" s="107">
        <f t="shared" si="210"/>
        <v>6.2834461216049187E-2</v>
      </c>
    </row>
    <row r="2389" spans="23:34" x14ac:dyDescent="0.15">
      <c r="W2389" s="90">
        <v>44736</v>
      </c>
      <c r="X2389" s="54">
        <v>30.9</v>
      </c>
      <c r="Y2389" s="54">
        <v>956100</v>
      </c>
      <c r="Z2389" s="107">
        <f t="shared" si="209"/>
        <v>3.5598705501618255E-3</v>
      </c>
      <c r="AE2389" s="90">
        <v>44736</v>
      </c>
      <c r="AF2389" s="54">
        <v>44.179279000000001</v>
      </c>
      <c r="AG2389" s="54">
        <v>20444400</v>
      </c>
      <c r="AH2389" s="107">
        <f t="shared" si="210"/>
        <v>-2.8246047202354685E-2</v>
      </c>
    </row>
    <row r="2390" spans="23:34" x14ac:dyDescent="0.15">
      <c r="W2390" s="90">
        <v>44739</v>
      </c>
      <c r="X2390" s="54">
        <v>31.01</v>
      </c>
      <c r="Y2390" s="54">
        <v>253800</v>
      </c>
      <c r="Z2390" s="107">
        <f t="shared" si="209"/>
        <v>-1.8381135117704006E-2</v>
      </c>
      <c r="AE2390" s="90">
        <v>44739</v>
      </c>
      <c r="AF2390" s="54">
        <v>42.931389000000003</v>
      </c>
      <c r="AG2390" s="54">
        <v>4703400</v>
      </c>
      <c r="AH2390" s="107">
        <f t="shared" si="210"/>
        <v>-3.898152468348981E-2</v>
      </c>
    </row>
    <row r="2391" spans="23:34" x14ac:dyDescent="0.15">
      <c r="W2391" s="90">
        <v>44740</v>
      </c>
      <c r="X2391" s="54">
        <v>30.440000999999999</v>
      </c>
      <c r="Y2391" s="54">
        <v>376000</v>
      </c>
      <c r="Z2391" s="107">
        <f t="shared" si="209"/>
        <v>2.2995728548105276E-3</v>
      </c>
      <c r="AE2391" s="90">
        <v>44740</v>
      </c>
      <c r="AF2391" s="54">
        <v>41.257857999999999</v>
      </c>
      <c r="AG2391" s="54">
        <v>5435600</v>
      </c>
      <c r="AH2391" s="107">
        <f t="shared" si="210"/>
        <v>4.6888037667880411E-4</v>
      </c>
    </row>
    <row r="2392" spans="23:34" x14ac:dyDescent="0.15">
      <c r="W2392" s="90">
        <v>44741</v>
      </c>
      <c r="X2392" s="54">
        <v>30.51</v>
      </c>
      <c r="Y2392" s="54">
        <v>274400</v>
      </c>
      <c r="Z2392" s="107">
        <f t="shared" si="209"/>
        <v>-8.8495575221240186E-3</v>
      </c>
      <c r="AE2392" s="90">
        <v>44741</v>
      </c>
      <c r="AF2392" s="54">
        <v>41.277203</v>
      </c>
      <c r="AG2392" s="54">
        <v>3517100</v>
      </c>
      <c r="AH2392" s="107">
        <f t="shared" si="210"/>
        <v>-2.343574490742506E-2</v>
      </c>
    </row>
    <row r="2393" spans="23:34" x14ac:dyDescent="0.15">
      <c r="W2393" s="90">
        <v>44742</v>
      </c>
      <c r="X2393" s="54">
        <v>30.24</v>
      </c>
      <c r="Y2393" s="54">
        <v>331400</v>
      </c>
      <c r="Z2393" s="107">
        <f t="shared" si="209"/>
        <v>3.6375661375662727E-3</v>
      </c>
      <c r="AE2393" s="90">
        <v>44742</v>
      </c>
      <c r="AF2393" s="54">
        <v>40.309840999999999</v>
      </c>
      <c r="AG2393" s="54">
        <v>6571700</v>
      </c>
      <c r="AH2393" s="107">
        <f t="shared" si="210"/>
        <v>2.927771409467983E-2</v>
      </c>
    </row>
    <row r="2394" spans="23:34" x14ac:dyDescent="0.15">
      <c r="W2394" s="90">
        <v>44743</v>
      </c>
      <c r="X2394" s="54">
        <v>30.35</v>
      </c>
      <c r="Y2394" s="54">
        <v>304900</v>
      </c>
      <c r="Z2394" s="107">
        <f t="shared" si="209"/>
        <v>3.756177924217452E-2</v>
      </c>
      <c r="AE2394" s="90">
        <v>44743</v>
      </c>
      <c r="AF2394" s="54">
        <v>41.490020999999999</v>
      </c>
      <c r="AG2394" s="54">
        <v>4950800</v>
      </c>
      <c r="AH2394" s="107">
        <f t="shared" si="210"/>
        <v>2.4248168011291149E-2</v>
      </c>
    </row>
    <row r="2395" spans="23:34" x14ac:dyDescent="0.15">
      <c r="W2395" s="90">
        <v>44747</v>
      </c>
      <c r="X2395" s="54">
        <v>31.49</v>
      </c>
      <c r="Y2395" s="54">
        <v>364000</v>
      </c>
      <c r="Z2395" s="107">
        <f t="shared" si="209"/>
        <v>-3.2073674182280021E-2</v>
      </c>
      <c r="AE2395" s="90">
        <v>44747</v>
      </c>
      <c r="AF2395" s="54">
        <v>42.496077999999997</v>
      </c>
      <c r="AG2395" s="54">
        <v>6413700</v>
      </c>
      <c r="AH2395" s="107">
        <f t="shared" si="210"/>
        <v>-4.7803705556074272E-3</v>
      </c>
    </row>
    <row r="2396" spans="23:34" x14ac:dyDescent="0.15">
      <c r="W2396" s="90">
        <v>44748</v>
      </c>
      <c r="X2396" s="54">
        <v>30.48</v>
      </c>
      <c r="Y2396" s="54">
        <v>330300</v>
      </c>
      <c r="Z2396" s="107">
        <f t="shared" si="209"/>
        <v>2.6246751968503901E-2</v>
      </c>
      <c r="AE2396" s="90">
        <v>44748</v>
      </c>
      <c r="AF2396" s="54">
        <v>42.292931000000003</v>
      </c>
      <c r="AG2396" s="54">
        <v>6444000</v>
      </c>
      <c r="AH2396" s="107">
        <f t="shared" si="210"/>
        <v>2.2873089595043528E-3</v>
      </c>
    </row>
    <row r="2397" spans="23:34" x14ac:dyDescent="0.15">
      <c r="W2397" s="90">
        <v>44749</v>
      </c>
      <c r="X2397" s="54">
        <v>31.280000999999999</v>
      </c>
      <c r="Y2397" s="54">
        <v>247200</v>
      </c>
      <c r="Z2397" s="107">
        <f t="shared" si="209"/>
        <v>-3.1969628133963202E-3</v>
      </c>
      <c r="AE2397" s="90">
        <v>44749</v>
      </c>
      <c r="AF2397" s="54">
        <v>42.389668</v>
      </c>
      <c r="AG2397" s="54">
        <v>6216100</v>
      </c>
      <c r="AH2397" s="107">
        <f t="shared" si="210"/>
        <v>-1.5518191838633899E-2</v>
      </c>
    </row>
    <row r="2398" spans="23:34" x14ac:dyDescent="0.15">
      <c r="W2398" s="90">
        <v>44750</v>
      </c>
      <c r="X2398" s="54">
        <v>31.18</v>
      </c>
      <c r="Y2398" s="54">
        <v>180100</v>
      </c>
      <c r="Z2398" s="107">
        <f t="shared" si="209"/>
        <v>2.5657472738935816E-3</v>
      </c>
      <c r="AE2398" s="90">
        <v>44750</v>
      </c>
      <c r="AF2398" s="54">
        <v>41.731856999999998</v>
      </c>
      <c r="AG2398" s="54">
        <v>3716300</v>
      </c>
      <c r="AH2398" s="107">
        <f t="shared" si="210"/>
        <v>-7.1856136188716002E-3</v>
      </c>
    </row>
    <row r="2399" spans="23:34" x14ac:dyDescent="0.15">
      <c r="W2399" s="90">
        <v>44753</v>
      </c>
      <c r="X2399" s="54">
        <v>31.26</v>
      </c>
      <c r="Y2399" s="54">
        <v>202400</v>
      </c>
      <c r="Z2399" s="107">
        <f t="shared" si="209"/>
        <v>-4.4785348688420878E-3</v>
      </c>
      <c r="AE2399" s="90">
        <v>44753</v>
      </c>
      <c r="AF2399" s="54">
        <v>41.431987999999997</v>
      </c>
      <c r="AG2399" s="54">
        <v>5986800</v>
      </c>
      <c r="AH2399" s="107">
        <f t="shared" si="210"/>
        <v>8.638591032609888E-3</v>
      </c>
    </row>
    <row r="2400" spans="23:34" x14ac:dyDescent="0.15">
      <c r="W2400" s="90">
        <v>44754</v>
      </c>
      <c r="X2400" s="54">
        <v>31.120000999999998</v>
      </c>
      <c r="Y2400" s="54">
        <v>203300</v>
      </c>
      <c r="Z2400" s="107">
        <f t="shared" si="209"/>
        <v>-2.6670950299776619E-2</v>
      </c>
      <c r="AE2400" s="90">
        <v>44754</v>
      </c>
      <c r="AF2400" s="54">
        <v>41.789901999999998</v>
      </c>
      <c r="AG2400" s="54">
        <v>4751000</v>
      </c>
      <c r="AH2400" s="107">
        <f t="shared" si="210"/>
        <v>-1.6434999057906352E-2</v>
      </c>
    </row>
    <row r="2401" spans="23:34" x14ac:dyDescent="0.15">
      <c r="W2401" s="90">
        <v>44755</v>
      </c>
      <c r="X2401" s="54">
        <v>30.290001</v>
      </c>
      <c r="Y2401" s="54">
        <v>242400</v>
      </c>
      <c r="Z2401" s="107">
        <f t="shared" si="209"/>
        <v>-3.301419501438807E-3</v>
      </c>
      <c r="AE2401" s="90">
        <v>44755</v>
      </c>
      <c r="AF2401" s="54">
        <v>41.103085</v>
      </c>
      <c r="AG2401" s="54">
        <v>4439900</v>
      </c>
      <c r="AH2401" s="107">
        <f t="shared" si="210"/>
        <v>-1.0826073030771322E-2</v>
      </c>
    </row>
    <row r="2402" spans="23:34" x14ac:dyDescent="0.15">
      <c r="W2402" s="90">
        <v>44756</v>
      </c>
      <c r="X2402" s="54">
        <v>30.190000999999999</v>
      </c>
      <c r="Y2402" s="54">
        <v>286100</v>
      </c>
      <c r="Z2402" s="107">
        <f t="shared" si="209"/>
        <v>4.372305254312514E-2</v>
      </c>
      <c r="AE2402" s="90">
        <v>44756</v>
      </c>
      <c r="AF2402" s="54">
        <v>40.658099999999997</v>
      </c>
      <c r="AG2402" s="54">
        <v>3624800</v>
      </c>
      <c r="AH2402" s="107">
        <f t="shared" si="210"/>
        <v>3.7592189502214879E-2</v>
      </c>
    </row>
    <row r="2403" spans="23:34" x14ac:dyDescent="0.15">
      <c r="W2403" s="90">
        <v>44757</v>
      </c>
      <c r="X2403" s="54">
        <v>31.51</v>
      </c>
      <c r="Y2403" s="54">
        <v>271800</v>
      </c>
      <c r="Z2403" s="107">
        <f t="shared" si="209"/>
        <v>0.12091399555696603</v>
      </c>
      <c r="AE2403" s="90">
        <v>44757</v>
      </c>
      <c r="AF2403" s="54">
        <v>42.186526999999998</v>
      </c>
      <c r="AG2403" s="54">
        <v>6407300</v>
      </c>
      <c r="AH2403" s="107">
        <f t="shared" si="210"/>
        <v>-4.5881947096504394E-4</v>
      </c>
    </row>
    <row r="2404" spans="23:34" x14ac:dyDescent="0.15">
      <c r="W2404" s="90">
        <v>44760</v>
      </c>
      <c r="X2404" s="54">
        <v>35.32</v>
      </c>
      <c r="Y2404" s="54">
        <v>826500</v>
      </c>
      <c r="Z2404" s="107">
        <f t="shared" si="209"/>
        <v>1.6421347678369225E-2</v>
      </c>
      <c r="AE2404" s="90">
        <v>44760</v>
      </c>
      <c r="AF2404" s="54">
        <v>42.167171000000003</v>
      </c>
      <c r="AG2404" s="54">
        <v>4544300</v>
      </c>
      <c r="AH2404" s="107">
        <f t="shared" si="210"/>
        <v>4.1064528611606477E-2</v>
      </c>
    </row>
    <row r="2405" spans="23:34" x14ac:dyDescent="0.15">
      <c r="W2405" s="90">
        <v>44761</v>
      </c>
      <c r="X2405" s="54">
        <v>35.900002000000001</v>
      </c>
      <c r="Y2405" s="54">
        <v>637400</v>
      </c>
      <c r="Z2405" s="107">
        <f t="shared" si="209"/>
        <v>3.8996933760615526E-3</v>
      </c>
      <c r="AE2405" s="90">
        <v>44761</v>
      </c>
      <c r="AF2405" s="54">
        <v>43.898746000000003</v>
      </c>
      <c r="AG2405" s="54">
        <v>4290500</v>
      </c>
      <c r="AH2405" s="107">
        <f t="shared" si="210"/>
        <v>1.7849302574611148E-2</v>
      </c>
    </row>
    <row r="2406" spans="23:34" x14ac:dyDescent="0.15">
      <c r="W2406" s="90">
        <v>44762</v>
      </c>
      <c r="X2406" s="54">
        <v>36.040000999999997</v>
      </c>
      <c r="Y2406" s="54">
        <v>413000</v>
      </c>
      <c r="Z2406" s="107">
        <f t="shared" si="209"/>
        <v>1.9422890693038486E-2</v>
      </c>
      <c r="AE2406" s="90">
        <v>44762</v>
      </c>
      <c r="AF2406" s="54">
        <v>44.682307999999999</v>
      </c>
      <c r="AG2406" s="54">
        <v>4066000</v>
      </c>
      <c r="AH2406" s="107">
        <f t="shared" si="210"/>
        <v>9.9588633604155152E-3</v>
      </c>
    </row>
    <row r="2407" spans="23:34" x14ac:dyDescent="0.15">
      <c r="W2407" s="90">
        <v>44763</v>
      </c>
      <c r="X2407" s="54">
        <v>36.740001999999997</v>
      </c>
      <c r="Y2407" s="54">
        <v>396100</v>
      </c>
      <c r="Z2407" s="107">
        <f t="shared" si="209"/>
        <v>-1.5242296393995769E-2</v>
      </c>
      <c r="AE2407" s="90">
        <v>44763</v>
      </c>
      <c r="AF2407" s="54">
        <v>45.127293000000002</v>
      </c>
      <c r="AG2407" s="54">
        <v>2964100</v>
      </c>
      <c r="AH2407" s="107">
        <f t="shared" si="210"/>
        <v>6.430254967875193E-4</v>
      </c>
    </row>
    <row r="2408" spans="23:34" x14ac:dyDescent="0.15">
      <c r="W2408" s="90">
        <v>44764</v>
      </c>
      <c r="X2408" s="54">
        <v>36.18</v>
      </c>
      <c r="Y2408" s="54">
        <v>310400</v>
      </c>
      <c r="Z2408" s="107">
        <f t="shared" si="209"/>
        <v>1.3819789939191196E-3</v>
      </c>
      <c r="AE2408" s="90">
        <v>44764</v>
      </c>
      <c r="AF2408" s="54">
        <v>45.156311000000002</v>
      </c>
      <c r="AG2408" s="54">
        <v>4908200</v>
      </c>
      <c r="AH2408" s="107">
        <f t="shared" si="210"/>
        <v>-2.5705598493199755E-3</v>
      </c>
    </row>
    <row r="2409" spans="23:34" x14ac:dyDescent="0.15">
      <c r="W2409" s="90">
        <v>44767</v>
      </c>
      <c r="X2409" s="54">
        <v>36.229999999999997</v>
      </c>
      <c r="Y2409" s="54">
        <v>346700</v>
      </c>
      <c r="Z2409" s="107">
        <f t="shared" si="209"/>
        <v>-7.1763455699694889E-3</v>
      </c>
      <c r="AE2409" s="90">
        <v>44767</v>
      </c>
      <c r="AF2409" s="54">
        <v>45.040233999999998</v>
      </c>
      <c r="AG2409" s="54">
        <v>4042600</v>
      </c>
      <c r="AH2409" s="107">
        <f t="shared" si="210"/>
        <v>-1.9330028347543715E-2</v>
      </c>
    </row>
    <row r="2410" spans="23:34" x14ac:dyDescent="0.15">
      <c r="W2410" s="90">
        <v>44768</v>
      </c>
      <c r="X2410" s="54">
        <v>35.970001000000003</v>
      </c>
      <c r="Y2410" s="54">
        <v>366600</v>
      </c>
      <c r="Z2410" s="107">
        <f t="shared" si="209"/>
        <v>8.6182371804770508E-3</v>
      </c>
      <c r="AE2410" s="90">
        <v>44768</v>
      </c>
      <c r="AF2410" s="54">
        <v>44.169604999999997</v>
      </c>
      <c r="AG2410" s="54">
        <v>3834200</v>
      </c>
      <c r="AH2410" s="107">
        <f t="shared" si="210"/>
        <v>3.3289475873737207E-2</v>
      </c>
    </row>
    <row r="2411" spans="23:34" x14ac:dyDescent="0.15">
      <c r="W2411" s="90">
        <v>44769</v>
      </c>
      <c r="X2411" s="54">
        <v>36.279998999999997</v>
      </c>
      <c r="Y2411" s="54">
        <v>338400</v>
      </c>
      <c r="Z2411" s="107">
        <f t="shared" si="209"/>
        <v>-3.3075800250159659E-3</v>
      </c>
      <c r="AE2411" s="90">
        <v>44769</v>
      </c>
      <c r="AF2411" s="54">
        <v>45.639988000000002</v>
      </c>
      <c r="AG2411" s="54">
        <v>4123000</v>
      </c>
      <c r="AH2411" s="107">
        <f t="shared" si="210"/>
        <v>2.1831381726042487E-2</v>
      </c>
    </row>
    <row r="2412" spans="23:34" x14ac:dyDescent="0.15">
      <c r="W2412" s="90">
        <v>44770</v>
      </c>
      <c r="X2412" s="54">
        <v>36.159999999999997</v>
      </c>
      <c r="Y2412" s="54">
        <v>609300</v>
      </c>
      <c r="Z2412" s="107">
        <f t="shared" si="209"/>
        <v>3.8716537610621327E-3</v>
      </c>
      <c r="AE2412" s="90">
        <v>44770</v>
      </c>
      <c r="AF2412" s="54">
        <v>46.636372000000001</v>
      </c>
      <c r="AG2412" s="54">
        <v>4914700</v>
      </c>
      <c r="AH2412" s="107">
        <f t="shared" si="210"/>
        <v>8.7119126676491465E-3</v>
      </c>
    </row>
    <row r="2413" spans="23:34" x14ac:dyDescent="0.15">
      <c r="W2413" s="90">
        <v>44771</v>
      </c>
      <c r="X2413" s="54">
        <v>36.299999</v>
      </c>
      <c r="Y2413" s="54">
        <v>498500</v>
      </c>
      <c r="Z2413" s="107">
        <f t="shared" si="209"/>
        <v>1.4876061015869579E-2</v>
      </c>
      <c r="AE2413" s="90">
        <v>44771</v>
      </c>
      <c r="AF2413" s="54">
        <v>47.042664000000002</v>
      </c>
      <c r="AG2413" s="54">
        <v>7241400</v>
      </c>
      <c r="AH2413" s="107">
        <f t="shared" si="210"/>
        <v>6.3747240164799823E-3</v>
      </c>
    </row>
    <row r="2414" spans="23:34" x14ac:dyDescent="0.15">
      <c r="W2414" s="90">
        <v>44774</v>
      </c>
      <c r="X2414" s="54">
        <v>36.840000000000003</v>
      </c>
      <c r="Y2414" s="54">
        <v>419400</v>
      </c>
      <c r="Z2414" s="107">
        <f t="shared" si="209"/>
        <v>-7.3289902280131436E-3</v>
      </c>
      <c r="AE2414" s="90">
        <v>44774</v>
      </c>
      <c r="AF2414" s="54">
        <v>47.342548000000001</v>
      </c>
      <c r="AG2414" s="54">
        <v>4805800</v>
      </c>
      <c r="AH2414" s="107">
        <f t="shared" si="210"/>
        <v>-1.0420943122875559E-2</v>
      </c>
    </row>
    <row r="2415" spans="23:34" x14ac:dyDescent="0.15">
      <c r="W2415" s="90">
        <v>44775</v>
      </c>
      <c r="X2415" s="54">
        <v>36.57</v>
      </c>
      <c r="Y2415" s="54">
        <v>476000</v>
      </c>
      <c r="Z2415" s="107">
        <f t="shared" si="209"/>
        <v>-4.6485643970467505E-3</v>
      </c>
      <c r="AE2415" s="90">
        <v>44775</v>
      </c>
      <c r="AF2415" s="54">
        <v>46.849193999999997</v>
      </c>
      <c r="AG2415" s="54">
        <v>5250700</v>
      </c>
      <c r="AH2415" s="107">
        <f t="shared" si="210"/>
        <v>4.2329031316953092E-2</v>
      </c>
    </row>
    <row r="2416" spans="23:34" x14ac:dyDescent="0.15">
      <c r="W2416" s="90">
        <v>44776</v>
      </c>
      <c r="X2416" s="54">
        <v>36.400002000000001</v>
      </c>
      <c r="Y2416" s="54">
        <v>441600</v>
      </c>
      <c r="Z2416" s="107">
        <f t="shared" si="209"/>
        <v>9.6153291420149056E-3</v>
      </c>
      <c r="AE2416" s="90">
        <v>44776</v>
      </c>
      <c r="AF2416" s="54">
        <v>48.832275000000003</v>
      </c>
      <c r="AG2416" s="54">
        <v>8749800</v>
      </c>
      <c r="AH2416" s="107">
        <f t="shared" si="210"/>
        <v>-5.1703571050089381E-2</v>
      </c>
    </row>
    <row r="2417" spans="23:34" x14ac:dyDescent="0.15">
      <c r="W2417" s="90">
        <v>44777</v>
      </c>
      <c r="X2417" s="54">
        <v>36.75</v>
      </c>
      <c r="Y2417" s="54">
        <v>438200</v>
      </c>
      <c r="Z2417" s="107">
        <f t="shared" si="209"/>
        <v>1.0340163265306179E-2</v>
      </c>
      <c r="AE2417" s="90">
        <v>44777</v>
      </c>
      <c r="AF2417" s="54">
        <v>46.307471999999997</v>
      </c>
      <c r="AG2417" s="54">
        <v>10604500</v>
      </c>
      <c r="AH2417" s="107">
        <f t="shared" si="210"/>
        <v>-1.2325159965545063E-2</v>
      </c>
    </row>
    <row r="2418" spans="23:34" x14ac:dyDescent="0.15">
      <c r="W2418" s="90">
        <v>44778</v>
      </c>
      <c r="X2418" s="54">
        <v>37.130001</v>
      </c>
      <c r="Y2418" s="54">
        <v>515900</v>
      </c>
      <c r="Z2418" s="107">
        <f t="shared" si="209"/>
        <v>7.0023698625809594E-3</v>
      </c>
      <c r="AE2418" s="90">
        <v>44778</v>
      </c>
      <c r="AF2418" s="54">
        <v>45.736725</v>
      </c>
      <c r="AG2418" s="54">
        <v>5487400</v>
      </c>
      <c r="AH2418" s="107">
        <f t="shared" si="210"/>
        <v>6.9797083197364884E-3</v>
      </c>
    </row>
    <row r="2419" spans="23:34" x14ac:dyDescent="0.15">
      <c r="W2419" s="90">
        <v>44781</v>
      </c>
      <c r="X2419" s="54">
        <v>37.389999000000003</v>
      </c>
      <c r="Y2419" s="54">
        <v>457100</v>
      </c>
      <c r="Z2419" s="107">
        <f t="shared" si="209"/>
        <v>-7.488580034463399E-3</v>
      </c>
      <c r="AE2419" s="90">
        <v>44781</v>
      </c>
      <c r="AF2419" s="54">
        <v>46.055954</v>
      </c>
      <c r="AG2419" s="54">
        <v>4786100</v>
      </c>
      <c r="AH2419" s="107">
        <f t="shared" si="210"/>
        <v>8.1917095887320546E-3</v>
      </c>
    </row>
    <row r="2420" spans="23:34" x14ac:dyDescent="0.15">
      <c r="W2420" s="90">
        <v>44782</v>
      </c>
      <c r="X2420" s="54">
        <v>37.110000999999997</v>
      </c>
      <c r="Y2420" s="54">
        <v>619100</v>
      </c>
      <c r="Z2420" s="107">
        <f t="shared" si="209"/>
        <v>-2.9641874706496374E-3</v>
      </c>
      <c r="AE2420" s="90">
        <v>44782</v>
      </c>
      <c r="AF2420" s="54">
        <v>46.433230999999999</v>
      </c>
      <c r="AG2420" s="54">
        <v>6075100</v>
      </c>
      <c r="AH2420" s="107">
        <f t="shared" si="210"/>
        <v>1.0416613050252765E-2</v>
      </c>
    </row>
    <row r="2421" spans="23:34" x14ac:dyDescent="0.15">
      <c r="W2421" s="90">
        <v>44783</v>
      </c>
      <c r="X2421" s="54">
        <v>37</v>
      </c>
      <c r="Y2421" s="54">
        <v>570900</v>
      </c>
      <c r="Z2421" s="107">
        <f t="shared" si="209"/>
        <v>1.297297297297284E-2</v>
      </c>
      <c r="AE2421" s="90">
        <v>44783</v>
      </c>
      <c r="AF2421" s="54">
        <v>46.916907999999999</v>
      </c>
      <c r="AG2421" s="54">
        <v>4848400</v>
      </c>
      <c r="AH2421" s="107">
        <f t="shared" si="210"/>
        <v>1.4432963058861326E-3</v>
      </c>
    </row>
    <row r="2422" spans="23:34" x14ac:dyDescent="0.15">
      <c r="W2422" s="90">
        <v>44784</v>
      </c>
      <c r="X2422" s="54">
        <v>37.479999999999997</v>
      </c>
      <c r="Y2422" s="54">
        <v>687200</v>
      </c>
      <c r="Z2422" s="107">
        <f t="shared" si="209"/>
        <v>3.1750213447171882E-2</v>
      </c>
      <c r="AE2422" s="90">
        <v>44784</v>
      </c>
      <c r="AF2422" s="54">
        <v>46.984622999999999</v>
      </c>
      <c r="AG2422" s="54">
        <v>4581900</v>
      </c>
      <c r="AH2422" s="107">
        <f t="shared" si="210"/>
        <v>1.7912200764066855E-2</v>
      </c>
    </row>
    <row r="2423" spans="23:34" x14ac:dyDescent="0.15">
      <c r="W2423" s="90">
        <v>44785</v>
      </c>
      <c r="X2423" s="54">
        <v>38.669998</v>
      </c>
      <c r="Y2423" s="54">
        <v>523900</v>
      </c>
      <c r="Z2423" s="107">
        <f t="shared" si="209"/>
        <v>-3.4134990128522946E-2</v>
      </c>
      <c r="AE2423" s="90">
        <v>44785</v>
      </c>
      <c r="AF2423" s="54">
        <v>47.826220999999997</v>
      </c>
      <c r="AG2423" s="54">
        <v>2885800</v>
      </c>
      <c r="AH2423" s="107">
        <f t="shared" si="210"/>
        <v>-1.5372132370650715E-2</v>
      </c>
    </row>
    <row r="2424" spans="23:34" x14ac:dyDescent="0.15">
      <c r="W2424" s="90">
        <v>44788</v>
      </c>
      <c r="X2424" s="54">
        <v>37.349997999999999</v>
      </c>
      <c r="Y2424" s="54">
        <v>515200</v>
      </c>
      <c r="Z2424" s="107">
        <f t="shared" si="209"/>
        <v>1.2316011368996627E-2</v>
      </c>
      <c r="AE2424" s="90">
        <v>44788</v>
      </c>
      <c r="AF2424" s="54">
        <v>47.091030000000003</v>
      </c>
      <c r="AG2424" s="54">
        <v>3710000</v>
      </c>
      <c r="AH2424" s="107">
        <f t="shared" si="210"/>
        <v>1.6844736672780192E-2</v>
      </c>
    </row>
    <row r="2425" spans="23:34" x14ac:dyDescent="0.15">
      <c r="W2425" s="90">
        <v>44789</v>
      </c>
      <c r="X2425" s="54">
        <v>37.810001</v>
      </c>
      <c r="Y2425" s="54">
        <v>529600</v>
      </c>
      <c r="Z2425" s="107">
        <f t="shared" si="209"/>
        <v>-2.7241522686021646E-2</v>
      </c>
      <c r="AE2425" s="90">
        <v>44789</v>
      </c>
      <c r="AF2425" s="54">
        <v>47.884265999999997</v>
      </c>
      <c r="AG2425" s="54">
        <v>5314600</v>
      </c>
      <c r="AH2425" s="107">
        <f t="shared" si="210"/>
        <v>-1.8787862384692211E-2</v>
      </c>
    </row>
    <row r="2426" spans="23:34" x14ac:dyDescent="0.15">
      <c r="W2426" s="90">
        <v>44790</v>
      </c>
      <c r="X2426" s="54">
        <v>36.779998999999997</v>
      </c>
      <c r="Y2426" s="54">
        <v>322600</v>
      </c>
      <c r="Z2426" s="107">
        <f t="shared" si="209"/>
        <v>1.14193042800248E-2</v>
      </c>
      <c r="AE2426" s="90">
        <v>44790</v>
      </c>
      <c r="AF2426" s="54">
        <v>46.984622999999999</v>
      </c>
      <c r="AG2426" s="54">
        <v>3832300</v>
      </c>
      <c r="AH2426" s="107">
        <f t="shared" si="210"/>
        <v>-6.1760631770957364E-4</v>
      </c>
    </row>
    <row r="2427" spans="23:34" x14ac:dyDescent="0.15">
      <c r="W2427" s="90">
        <v>44791</v>
      </c>
      <c r="X2427" s="54">
        <v>37.200001</v>
      </c>
      <c r="Y2427" s="54">
        <v>278900</v>
      </c>
      <c r="Z2427" s="107">
        <f t="shared" si="209"/>
        <v>7.5268546363747024E-3</v>
      </c>
      <c r="AE2427" s="90">
        <v>44791</v>
      </c>
      <c r="AF2427" s="54">
        <v>46.955604999999998</v>
      </c>
      <c r="AG2427" s="54">
        <v>3534100</v>
      </c>
      <c r="AH2427" s="107">
        <f t="shared" si="210"/>
        <v>-3.0284435691969036E-2</v>
      </c>
    </row>
    <row r="2428" spans="23:34" x14ac:dyDescent="0.15">
      <c r="W2428" s="90">
        <v>44792</v>
      </c>
      <c r="X2428" s="54">
        <v>37.479999999999997</v>
      </c>
      <c r="Y2428" s="54">
        <v>292800</v>
      </c>
      <c r="Z2428" s="107">
        <f t="shared" si="209"/>
        <v>-3.2550747065101193E-2</v>
      </c>
      <c r="AE2428" s="90">
        <v>44792</v>
      </c>
      <c r="AF2428" s="54">
        <v>45.533580999999998</v>
      </c>
      <c r="AG2428" s="54">
        <v>4377500</v>
      </c>
      <c r="AH2428" s="107">
        <f t="shared" si="210"/>
        <v>-3.569163602572778E-2</v>
      </c>
    </row>
    <row r="2429" spans="23:34" x14ac:dyDescent="0.15">
      <c r="W2429" s="90">
        <v>44795</v>
      </c>
      <c r="X2429" s="54">
        <v>36.259998000000003</v>
      </c>
      <c r="Y2429" s="54">
        <v>281300</v>
      </c>
      <c r="Z2429" s="107">
        <f t="shared" si="209"/>
        <v>-1.158295706469703E-2</v>
      </c>
      <c r="AE2429" s="90">
        <v>44795</v>
      </c>
      <c r="AF2429" s="54">
        <v>43.908413000000003</v>
      </c>
      <c r="AG2429" s="54">
        <v>4322500</v>
      </c>
      <c r="AH2429" s="107">
        <f t="shared" si="210"/>
        <v>8.8147116590153729E-4</v>
      </c>
    </row>
    <row r="2430" spans="23:34" x14ac:dyDescent="0.15">
      <c r="W2430" s="90">
        <v>44796</v>
      </c>
      <c r="X2430" s="54">
        <v>35.840000000000003</v>
      </c>
      <c r="Y2430" s="54">
        <v>293200</v>
      </c>
      <c r="Z2430" s="107">
        <f t="shared" si="209"/>
        <v>5.8593470982142293E-3</v>
      </c>
      <c r="AE2430" s="90">
        <v>44796</v>
      </c>
      <c r="AF2430" s="54">
        <v>43.947116999999999</v>
      </c>
      <c r="AG2430" s="54">
        <v>4307200</v>
      </c>
      <c r="AH2430" s="107">
        <f t="shared" si="210"/>
        <v>2.2011227721718818E-3</v>
      </c>
    </row>
    <row r="2431" spans="23:34" x14ac:dyDescent="0.15">
      <c r="W2431" s="90">
        <v>44797</v>
      </c>
      <c r="X2431" s="54">
        <v>36.049999</v>
      </c>
      <c r="Y2431" s="54">
        <v>315200</v>
      </c>
      <c r="Z2431" s="107">
        <f t="shared" si="209"/>
        <v>2.552016714341665E-2</v>
      </c>
      <c r="AE2431" s="90">
        <v>44797</v>
      </c>
      <c r="AF2431" s="54">
        <v>44.043849999999999</v>
      </c>
      <c r="AG2431" s="54">
        <v>4212100</v>
      </c>
      <c r="AH2431" s="107">
        <f t="shared" si="210"/>
        <v>2.3281298069991685E-2</v>
      </c>
    </row>
    <row r="2432" spans="23:34" x14ac:dyDescent="0.15">
      <c r="W2432" s="90">
        <v>44798</v>
      </c>
      <c r="X2432" s="54">
        <v>36.970001000000003</v>
      </c>
      <c r="Y2432" s="54">
        <v>284400</v>
      </c>
      <c r="Z2432" s="107">
        <f t="shared" si="209"/>
        <v>-2.9483364092957487E-2</v>
      </c>
      <c r="AE2432" s="90">
        <v>44798</v>
      </c>
      <c r="AF2432" s="54">
        <v>45.069248000000002</v>
      </c>
      <c r="AG2432" s="54">
        <v>3227800</v>
      </c>
      <c r="AH2432" s="107">
        <f t="shared" si="210"/>
        <v>-4.4215514756314689E-2</v>
      </c>
    </row>
    <row r="2433" spans="23:34" x14ac:dyDescent="0.15">
      <c r="W2433" s="90">
        <v>44799</v>
      </c>
      <c r="X2433" s="54">
        <v>35.880001</v>
      </c>
      <c r="Y2433" s="54">
        <v>324100</v>
      </c>
      <c r="Z2433" s="107">
        <f t="shared" si="209"/>
        <v>3.0658025901391106E-3</v>
      </c>
      <c r="AE2433" s="90">
        <v>44799</v>
      </c>
      <c r="AF2433" s="54">
        <v>43.076487999999998</v>
      </c>
      <c r="AG2433" s="54">
        <v>3978200</v>
      </c>
      <c r="AH2433" s="107">
        <f t="shared" si="210"/>
        <v>-1.5717855178908335E-3</v>
      </c>
    </row>
    <row r="2434" spans="23:34" x14ac:dyDescent="0.15">
      <c r="W2434" s="90">
        <v>44802</v>
      </c>
      <c r="X2434" s="54">
        <v>35.990001999999997</v>
      </c>
      <c r="Y2434" s="54">
        <v>417900</v>
      </c>
      <c r="Z2434" s="107">
        <f t="shared" si="209"/>
        <v>-1.305923795169539E-2</v>
      </c>
      <c r="AE2434" s="90">
        <v>44802</v>
      </c>
      <c r="AF2434" s="54">
        <v>43.008780999999999</v>
      </c>
      <c r="AG2434" s="54">
        <v>4539100</v>
      </c>
      <c r="AH2434" s="107">
        <f t="shared" si="210"/>
        <v>-2.2493081122199055E-4</v>
      </c>
    </row>
    <row r="2435" spans="23:34" x14ac:dyDescent="0.15">
      <c r="W2435" s="90">
        <v>44803</v>
      </c>
      <c r="X2435" s="54">
        <v>35.520000000000003</v>
      </c>
      <c r="Y2435" s="54">
        <v>463600</v>
      </c>
      <c r="Z2435" s="107">
        <f t="shared" si="209"/>
        <v>6.4752252252251452E-3</v>
      </c>
      <c r="AE2435" s="90">
        <v>44803</v>
      </c>
      <c r="AF2435" s="54">
        <v>42.999107000000002</v>
      </c>
      <c r="AG2435" s="54">
        <v>4274900</v>
      </c>
      <c r="AH2435" s="107">
        <f t="shared" si="210"/>
        <v>-2.2609074183796984E-3</v>
      </c>
    </row>
    <row r="2436" spans="23:34" x14ac:dyDescent="0.15">
      <c r="W2436" s="90">
        <v>44804</v>
      </c>
      <c r="X2436" s="54">
        <v>35.75</v>
      </c>
      <c r="Y2436" s="54">
        <v>421600</v>
      </c>
      <c r="Z2436" s="107">
        <f t="shared" ref="Z2436:Z2499" si="211">X2437/X2436-1</f>
        <v>3.3566153846154023E-3</v>
      </c>
      <c r="AE2436" s="90">
        <v>44804</v>
      </c>
      <c r="AF2436" s="54">
        <v>42.901890000000002</v>
      </c>
      <c r="AG2436" s="54">
        <v>7289300</v>
      </c>
      <c r="AH2436" s="107">
        <f t="shared" ref="AH2436:AH2499" si="212">AF2437/AF2436-1</f>
        <v>1.45025079314689E-2</v>
      </c>
    </row>
    <row r="2437" spans="23:34" x14ac:dyDescent="0.15">
      <c r="W2437" s="90">
        <v>44805</v>
      </c>
      <c r="X2437" s="54">
        <v>35.869999</v>
      </c>
      <c r="Y2437" s="54">
        <v>584700</v>
      </c>
      <c r="Z2437" s="107">
        <f t="shared" si="211"/>
        <v>-5.0181211323702124E-3</v>
      </c>
      <c r="AE2437" s="90">
        <v>44805</v>
      </c>
      <c r="AF2437" s="54">
        <v>43.524075000000003</v>
      </c>
      <c r="AG2437" s="54">
        <v>4660500</v>
      </c>
      <c r="AH2437" s="107">
        <f t="shared" si="212"/>
        <v>-1.4742024959749411E-2</v>
      </c>
    </row>
    <row r="2438" spans="23:34" x14ac:dyDescent="0.15">
      <c r="W2438" s="90">
        <v>44806</v>
      </c>
      <c r="X2438" s="54">
        <v>35.689999</v>
      </c>
      <c r="Y2438" s="54">
        <v>528500</v>
      </c>
      <c r="Z2438" s="107">
        <f t="shared" si="211"/>
        <v>-4.4830485985725144E-3</v>
      </c>
      <c r="AE2438" s="90">
        <v>44806</v>
      </c>
      <c r="AF2438" s="54">
        <v>42.882441999999998</v>
      </c>
      <c r="AG2438" s="54">
        <v>4203000</v>
      </c>
      <c r="AH2438" s="107">
        <f t="shared" si="212"/>
        <v>-2.425752712497109E-2</v>
      </c>
    </row>
    <row r="2439" spans="23:34" x14ac:dyDescent="0.15">
      <c r="W2439" s="90">
        <v>44810</v>
      </c>
      <c r="X2439" s="54">
        <v>35.529998999999997</v>
      </c>
      <c r="Y2439" s="54">
        <v>554900</v>
      </c>
      <c r="Z2439" s="107">
        <f t="shared" si="211"/>
        <v>4.7847454203420181E-3</v>
      </c>
      <c r="AE2439" s="90">
        <v>44810</v>
      </c>
      <c r="AF2439" s="54">
        <v>41.842219999999998</v>
      </c>
      <c r="AG2439" s="54">
        <v>6219900</v>
      </c>
      <c r="AH2439" s="107">
        <f t="shared" si="212"/>
        <v>3.763951817088107E-2</v>
      </c>
    </row>
    <row r="2440" spans="23:34" x14ac:dyDescent="0.15">
      <c r="W2440" s="90">
        <v>44811</v>
      </c>
      <c r="X2440" s="54">
        <v>35.700001</v>
      </c>
      <c r="Y2440" s="54">
        <v>489600</v>
      </c>
      <c r="Z2440" s="107">
        <f t="shared" si="211"/>
        <v>1.1204397445254921E-2</v>
      </c>
      <c r="AE2440" s="90">
        <v>44811</v>
      </c>
      <c r="AF2440" s="54">
        <v>43.417141000000001</v>
      </c>
      <c r="AG2440" s="54">
        <v>4814700</v>
      </c>
      <c r="AH2440" s="107">
        <f t="shared" si="212"/>
        <v>-9.1804755177223862E-3</v>
      </c>
    </row>
    <row r="2441" spans="23:34" x14ac:dyDescent="0.15">
      <c r="W2441" s="90">
        <v>44812</v>
      </c>
      <c r="X2441" s="54">
        <v>36.099997999999999</v>
      </c>
      <c r="Y2441" s="54">
        <v>465000</v>
      </c>
      <c r="Z2441" s="107">
        <f t="shared" si="211"/>
        <v>1.3573463355870619E-2</v>
      </c>
      <c r="AE2441" s="90">
        <v>44812</v>
      </c>
      <c r="AF2441" s="54">
        <v>43.018551000000002</v>
      </c>
      <c r="AG2441" s="54">
        <v>5945800</v>
      </c>
      <c r="AH2441" s="107">
        <f t="shared" si="212"/>
        <v>1.9208922215906199E-2</v>
      </c>
    </row>
    <row r="2442" spans="23:34" x14ac:dyDescent="0.15">
      <c r="W2442" s="90">
        <v>44813</v>
      </c>
      <c r="X2442" s="54">
        <v>36.590000000000003</v>
      </c>
      <c r="Y2442" s="54">
        <v>521300</v>
      </c>
      <c r="Z2442" s="107">
        <f t="shared" si="211"/>
        <v>3.5802186389723989E-2</v>
      </c>
      <c r="AE2442" s="90">
        <v>44813</v>
      </c>
      <c r="AF2442" s="54">
        <v>43.844890999999997</v>
      </c>
      <c r="AG2442" s="54">
        <v>4264800</v>
      </c>
      <c r="AH2442" s="107">
        <f t="shared" si="212"/>
        <v>9.3126699756191922E-3</v>
      </c>
    </row>
    <row r="2443" spans="23:34" x14ac:dyDescent="0.15">
      <c r="W2443" s="90">
        <v>44816</v>
      </c>
      <c r="X2443" s="54">
        <v>37.900002000000001</v>
      </c>
      <c r="Y2443" s="54">
        <v>651400</v>
      </c>
      <c r="Z2443" s="107">
        <f t="shared" si="211"/>
        <v>-3.3509259445421713E-2</v>
      </c>
      <c r="AE2443" s="90">
        <v>44816</v>
      </c>
      <c r="AF2443" s="54">
        <v>44.253203999999997</v>
      </c>
      <c r="AG2443" s="54">
        <v>4737500</v>
      </c>
      <c r="AH2443" s="107">
        <f t="shared" si="212"/>
        <v>-5.997364620197887E-2</v>
      </c>
    </row>
    <row r="2444" spans="23:34" x14ac:dyDescent="0.15">
      <c r="W2444" s="90">
        <v>44817</v>
      </c>
      <c r="X2444" s="54">
        <v>36.630001</v>
      </c>
      <c r="Y2444" s="54">
        <v>525300</v>
      </c>
      <c r="Z2444" s="107">
        <f t="shared" si="211"/>
        <v>3.0030302210473092E-3</v>
      </c>
      <c r="AE2444" s="90">
        <v>44817</v>
      </c>
      <c r="AF2444" s="54">
        <v>41.599178000000002</v>
      </c>
      <c r="AG2444" s="54">
        <v>6326400</v>
      </c>
      <c r="AH2444" s="107">
        <f t="shared" si="212"/>
        <v>-5.1413996690030661E-3</v>
      </c>
    </row>
    <row r="2445" spans="23:34" x14ac:dyDescent="0.15">
      <c r="W2445" s="90">
        <v>44818</v>
      </c>
      <c r="X2445" s="54">
        <v>36.740001999999997</v>
      </c>
      <c r="Y2445" s="54">
        <v>602600</v>
      </c>
      <c r="Z2445" s="107">
        <f t="shared" si="211"/>
        <v>-6.5324438469001045E-3</v>
      </c>
      <c r="AE2445" s="90">
        <v>44818</v>
      </c>
      <c r="AF2445" s="54">
        <v>41.385300000000001</v>
      </c>
      <c r="AG2445" s="54">
        <v>7176200</v>
      </c>
      <c r="AH2445" s="107">
        <f t="shared" si="212"/>
        <v>2.1142048021882687E-3</v>
      </c>
    </row>
    <row r="2446" spans="23:34" x14ac:dyDescent="0.15">
      <c r="W2446" s="90">
        <v>44819</v>
      </c>
      <c r="X2446" s="54">
        <v>36.5</v>
      </c>
      <c r="Y2446" s="54">
        <v>692300</v>
      </c>
      <c r="Z2446" s="107">
        <f t="shared" si="211"/>
        <v>-3.5616712328767619E-3</v>
      </c>
      <c r="AE2446" s="90">
        <v>44819</v>
      </c>
      <c r="AF2446" s="54">
        <v>41.472797</v>
      </c>
      <c r="AG2446" s="54">
        <v>6821600</v>
      </c>
      <c r="AH2446" s="107">
        <f t="shared" si="212"/>
        <v>-1.5471249744742233E-2</v>
      </c>
    </row>
    <row r="2447" spans="23:34" x14ac:dyDescent="0.15">
      <c r="W2447" s="90">
        <v>44820</v>
      </c>
      <c r="X2447" s="54">
        <v>36.369999</v>
      </c>
      <c r="Y2447" s="54">
        <v>1611800</v>
      </c>
      <c r="Z2447" s="107">
        <f t="shared" si="211"/>
        <v>4.0143058568684609E-2</v>
      </c>
      <c r="AE2447" s="90">
        <v>44820</v>
      </c>
      <c r="AF2447" s="54">
        <v>40.831161000000002</v>
      </c>
      <c r="AG2447" s="54">
        <v>9313600</v>
      </c>
      <c r="AH2447" s="107">
        <f t="shared" si="212"/>
        <v>-1.5476121288836353E-2</v>
      </c>
    </row>
    <row r="2448" spans="23:34" x14ac:dyDescent="0.15">
      <c r="W2448" s="90">
        <v>44823</v>
      </c>
      <c r="X2448" s="54">
        <v>37.830002</v>
      </c>
      <c r="Y2448" s="54">
        <v>473500</v>
      </c>
      <c r="Z2448" s="107">
        <f t="shared" si="211"/>
        <v>-2.2204598350272442E-2</v>
      </c>
      <c r="AE2448" s="90">
        <v>44823</v>
      </c>
      <c r="AF2448" s="54">
        <v>40.199252999999999</v>
      </c>
      <c r="AG2448" s="54">
        <v>6713000</v>
      </c>
      <c r="AH2448" s="107">
        <f t="shared" si="212"/>
        <v>-3.5066447627770558E-2</v>
      </c>
    </row>
    <row r="2449" spans="23:34" x14ac:dyDescent="0.15">
      <c r="W2449" s="90">
        <v>44824</v>
      </c>
      <c r="X2449" s="54">
        <v>36.990001999999997</v>
      </c>
      <c r="Y2449" s="54">
        <v>525800</v>
      </c>
      <c r="Z2449" s="107">
        <f t="shared" si="211"/>
        <v>9.7322514337794264E-3</v>
      </c>
      <c r="AE2449" s="90">
        <v>44824</v>
      </c>
      <c r="AF2449" s="54">
        <v>38.789608000000001</v>
      </c>
      <c r="AG2449" s="54">
        <v>7587800</v>
      </c>
      <c r="AH2449" s="107">
        <f t="shared" si="212"/>
        <v>-2.4310841192311083E-2</v>
      </c>
    </row>
    <row r="2450" spans="23:34" x14ac:dyDescent="0.15">
      <c r="W2450" s="90">
        <v>44825</v>
      </c>
      <c r="X2450" s="54">
        <v>37.349997999999999</v>
      </c>
      <c r="Y2450" s="54">
        <v>509200</v>
      </c>
      <c r="Z2450" s="107">
        <f t="shared" si="211"/>
        <v>-4.9531408274774202E-2</v>
      </c>
      <c r="AE2450" s="90">
        <v>44825</v>
      </c>
      <c r="AF2450" s="54">
        <v>37.846600000000002</v>
      </c>
      <c r="AG2450" s="54">
        <v>6350400</v>
      </c>
      <c r="AH2450" s="107">
        <f t="shared" si="212"/>
        <v>-1.6182827519512943E-2</v>
      </c>
    </row>
    <row r="2451" spans="23:34" x14ac:dyDescent="0.15">
      <c r="W2451" s="90">
        <v>44826</v>
      </c>
      <c r="X2451" s="54">
        <v>35.5</v>
      </c>
      <c r="Y2451" s="54">
        <v>370800</v>
      </c>
      <c r="Z2451" s="107">
        <f t="shared" si="211"/>
        <v>-1.0704253521126805E-2</v>
      </c>
      <c r="AE2451" s="90">
        <v>44826</v>
      </c>
      <c r="AF2451" s="54">
        <v>37.234135000000002</v>
      </c>
      <c r="AG2451" s="54">
        <v>5490500</v>
      </c>
      <c r="AH2451" s="107">
        <f t="shared" si="212"/>
        <v>-2.8722300115204824E-3</v>
      </c>
    </row>
    <row r="2452" spans="23:34" x14ac:dyDescent="0.15">
      <c r="W2452" s="90">
        <v>44827</v>
      </c>
      <c r="X2452" s="54">
        <v>35.119999</v>
      </c>
      <c r="Y2452" s="54">
        <v>284300</v>
      </c>
      <c r="Z2452" s="107">
        <f t="shared" si="211"/>
        <v>-5.4099944592823634E-3</v>
      </c>
      <c r="AE2452" s="90">
        <v>44827</v>
      </c>
      <c r="AF2452" s="54">
        <v>37.127189999999999</v>
      </c>
      <c r="AG2452" s="54">
        <v>5161200</v>
      </c>
      <c r="AH2452" s="107">
        <f t="shared" si="212"/>
        <v>-1.5710049696731065E-3</v>
      </c>
    </row>
    <row r="2453" spans="23:34" x14ac:dyDescent="0.15">
      <c r="W2453" s="90">
        <v>44830</v>
      </c>
      <c r="X2453" s="54">
        <v>34.93</v>
      </c>
      <c r="Y2453" s="54">
        <v>346100</v>
      </c>
      <c r="Z2453" s="107">
        <f t="shared" si="211"/>
        <v>1.6604580589751006E-2</v>
      </c>
      <c r="AE2453" s="90">
        <v>44830</v>
      </c>
      <c r="AF2453" s="54">
        <v>37.068863</v>
      </c>
      <c r="AG2453" s="54">
        <v>5571700</v>
      </c>
      <c r="AH2453" s="107">
        <f t="shared" si="212"/>
        <v>-1.4686584802992231E-2</v>
      </c>
    </row>
    <row r="2454" spans="23:34" x14ac:dyDescent="0.15">
      <c r="W2454" s="90">
        <v>44831</v>
      </c>
      <c r="X2454" s="54">
        <v>35.509998000000003</v>
      </c>
      <c r="Y2454" s="54">
        <v>371200</v>
      </c>
      <c r="Z2454" s="107">
        <f t="shared" si="211"/>
        <v>1.4080541485809173E-2</v>
      </c>
      <c r="AE2454" s="90">
        <v>44831</v>
      </c>
      <c r="AF2454" s="54">
        <v>36.524448</v>
      </c>
      <c r="AG2454" s="54">
        <v>5298000</v>
      </c>
      <c r="AH2454" s="107">
        <f t="shared" si="212"/>
        <v>2.768170514171775E-2</v>
      </c>
    </row>
    <row r="2455" spans="23:34" x14ac:dyDescent="0.15">
      <c r="W2455" s="90">
        <v>44832</v>
      </c>
      <c r="X2455" s="54">
        <v>36.009998000000003</v>
      </c>
      <c r="Y2455" s="54">
        <v>323400</v>
      </c>
      <c r="Z2455" s="107">
        <f t="shared" si="211"/>
        <v>-9.71946735459428E-3</v>
      </c>
      <c r="AE2455" s="90">
        <v>44832</v>
      </c>
      <c r="AF2455" s="54">
        <v>37.535507000000003</v>
      </c>
      <c r="AG2455" s="54">
        <v>4452700</v>
      </c>
      <c r="AH2455" s="107">
        <f t="shared" si="212"/>
        <v>-2.3828051663189243E-2</v>
      </c>
    </row>
    <row r="2456" spans="23:34" x14ac:dyDescent="0.15">
      <c r="W2456" s="90">
        <v>44833</v>
      </c>
      <c r="X2456" s="54">
        <v>35.659999999999997</v>
      </c>
      <c r="Y2456" s="54">
        <v>314400</v>
      </c>
      <c r="Z2456" s="107">
        <f t="shared" si="211"/>
        <v>-1.4301682557487316E-2</v>
      </c>
      <c r="AE2456" s="90">
        <v>44833</v>
      </c>
      <c r="AF2456" s="54">
        <v>36.641109</v>
      </c>
      <c r="AG2456" s="54">
        <v>4211800</v>
      </c>
      <c r="AH2456" s="107">
        <f t="shared" si="212"/>
        <v>-2.3348365356518075E-2</v>
      </c>
    </row>
    <row r="2457" spans="23:34" x14ac:dyDescent="0.15">
      <c r="W2457" s="90">
        <v>44834</v>
      </c>
      <c r="X2457" s="54">
        <v>35.150002000000001</v>
      </c>
      <c r="Y2457" s="54">
        <v>345300</v>
      </c>
      <c r="Z2457" s="107">
        <f t="shared" si="211"/>
        <v>-3.4140254102973389E-3</v>
      </c>
      <c r="AE2457" s="90">
        <v>44834</v>
      </c>
      <c r="AF2457" s="54">
        <v>35.785598999999998</v>
      </c>
      <c r="AG2457" s="54">
        <v>5953300</v>
      </c>
      <c r="AH2457" s="107">
        <f t="shared" si="212"/>
        <v>1.1138167618767625E-2</v>
      </c>
    </row>
    <row r="2458" spans="23:34" x14ac:dyDescent="0.15">
      <c r="W2458" s="90">
        <v>44837</v>
      </c>
      <c r="X2458" s="54">
        <v>35.029998999999997</v>
      </c>
      <c r="Y2458" s="54">
        <v>366700</v>
      </c>
      <c r="Z2458" s="107">
        <f t="shared" si="211"/>
        <v>3.6254639915918929E-2</v>
      </c>
      <c r="AE2458" s="90">
        <v>44837</v>
      </c>
      <c r="AF2458" s="54">
        <v>36.184184999999999</v>
      </c>
      <c r="AG2458" s="54">
        <v>8930300</v>
      </c>
      <c r="AH2458" s="107">
        <f t="shared" si="212"/>
        <v>3.8957599846452196E-2</v>
      </c>
    </row>
    <row r="2459" spans="23:34" x14ac:dyDescent="0.15">
      <c r="W2459" s="90">
        <v>44838</v>
      </c>
      <c r="X2459" s="54">
        <v>36.299999</v>
      </c>
      <c r="Y2459" s="54">
        <v>417800</v>
      </c>
      <c r="Z2459" s="107">
        <f t="shared" si="211"/>
        <v>-3.0303031137823844E-3</v>
      </c>
      <c r="AE2459" s="90">
        <v>44838</v>
      </c>
      <c r="AF2459" s="54">
        <v>37.593834000000001</v>
      </c>
      <c r="AG2459" s="54">
        <v>8189800</v>
      </c>
      <c r="AH2459" s="107">
        <f t="shared" si="212"/>
        <v>1.163682852884862E-2</v>
      </c>
    </row>
    <row r="2460" spans="23:34" x14ac:dyDescent="0.15">
      <c r="W2460" s="90">
        <v>44839</v>
      </c>
      <c r="X2460" s="54">
        <v>36.189999</v>
      </c>
      <c r="Y2460" s="54">
        <v>307500</v>
      </c>
      <c r="Z2460" s="107">
        <f t="shared" si="211"/>
        <v>8.290135625592665E-4</v>
      </c>
      <c r="AE2460" s="90">
        <v>44839</v>
      </c>
      <c r="AF2460" s="54">
        <v>38.031306999999998</v>
      </c>
      <c r="AG2460" s="54">
        <v>7290500</v>
      </c>
      <c r="AH2460" s="107">
        <f t="shared" si="212"/>
        <v>-5.8792089369948952E-3</v>
      </c>
    </row>
    <row r="2461" spans="23:34" x14ac:dyDescent="0.15">
      <c r="W2461" s="90">
        <v>44840</v>
      </c>
      <c r="X2461" s="54">
        <v>36.220001000000003</v>
      </c>
      <c r="Y2461" s="54">
        <v>241300</v>
      </c>
      <c r="Z2461" s="107">
        <f t="shared" si="211"/>
        <v>-2.4572031348094159E-2</v>
      </c>
      <c r="AE2461" s="90">
        <v>44840</v>
      </c>
      <c r="AF2461" s="54">
        <v>37.807713</v>
      </c>
      <c r="AG2461" s="54">
        <v>6471800</v>
      </c>
      <c r="AH2461" s="107">
        <f t="shared" si="212"/>
        <v>-3.4456143909048498E-2</v>
      </c>
    </row>
    <row r="2462" spans="23:34" x14ac:dyDescent="0.15">
      <c r="W2462" s="90">
        <v>44841</v>
      </c>
      <c r="X2462" s="54">
        <v>35.330002</v>
      </c>
      <c r="Y2462" s="54">
        <v>489400</v>
      </c>
      <c r="Z2462" s="107">
        <f t="shared" si="211"/>
        <v>-3.6796205106356394E-3</v>
      </c>
      <c r="AE2462" s="90">
        <v>44841</v>
      </c>
      <c r="AF2462" s="54">
        <v>36.505004999999997</v>
      </c>
      <c r="AG2462" s="54">
        <v>6731600</v>
      </c>
      <c r="AH2462" s="107">
        <f t="shared" si="212"/>
        <v>2.6637443276622541E-4</v>
      </c>
    </row>
    <row r="2463" spans="23:34" x14ac:dyDescent="0.15">
      <c r="W2463" s="90">
        <v>44844</v>
      </c>
      <c r="X2463" s="54">
        <v>35.200001</v>
      </c>
      <c r="Y2463" s="54">
        <v>327500</v>
      </c>
      <c r="Z2463" s="107">
        <f t="shared" si="211"/>
        <v>3.7499970525569193E-2</v>
      </c>
      <c r="AE2463" s="90">
        <v>44844</v>
      </c>
      <c r="AF2463" s="54">
        <v>36.514729000000003</v>
      </c>
      <c r="AG2463" s="54">
        <v>5192100</v>
      </c>
      <c r="AH2463" s="107">
        <f t="shared" si="212"/>
        <v>-1.6240624434047057E-2</v>
      </c>
    </row>
    <row r="2464" spans="23:34" x14ac:dyDescent="0.15">
      <c r="W2464" s="90">
        <v>44845</v>
      </c>
      <c r="X2464" s="54">
        <v>36.520000000000003</v>
      </c>
      <c r="Y2464" s="54">
        <v>413300</v>
      </c>
      <c r="Z2464" s="107">
        <f t="shared" si="211"/>
        <v>7.6670043811608579E-3</v>
      </c>
      <c r="AE2464" s="90">
        <v>44845</v>
      </c>
      <c r="AF2464" s="54">
        <v>35.921706999999998</v>
      </c>
      <c r="AG2464" s="54">
        <v>6222400</v>
      </c>
      <c r="AH2464" s="107">
        <f t="shared" si="212"/>
        <v>4.8712607115246609E-3</v>
      </c>
    </row>
    <row r="2465" spans="23:34" x14ac:dyDescent="0.15">
      <c r="W2465" s="90">
        <v>44846</v>
      </c>
      <c r="X2465" s="54">
        <v>36.799999</v>
      </c>
      <c r="Y2465" s="54">
        <v>287500</v>
      </c>
      <c r="Z2465" s="107">
        <f t="shared" si="211"/>
        <v>5.4348099302936603E-3</v>
      </c>
      <c r="AE2465" s="90">
        <v>44846</v>
      </c>
      <c r="AF2465" s="54">
        <v>36.096691</v>
      </c>
      <c r="AG2465" s="54">
        <v>6324300</v>
      </c>
      <c r="AH2465" s="107">
        <f t="shared" si="212"/>
        <v>2.235384955368902E-2</v>
      </c>
    </row>
    <row r="2466" spans="23:34" x14ac:dyDescent="0.15">
      <c r="W2466" s="90">
        <v>44847</v>
      </c>
      <c r="X2466" s="54">
        <v>37</v>
      </c>
      <c r="Y2466" s="54">
        <v>336900</v>
      </c>
      <c r="Z2466" s="107">
        <f t="shared" si="211"/>
        <v>-4.3243243243242802E-3</v>
      </c>
      <c r="AE2466" s="90">
        <v>44847</v>
      </c>
      <c r="AF2466" s="54">
        <v>36.903590999999999</v>
      </c>
      <c r="AG2466" s="54">
        <v>7866600</v>
      </c>
      <c r="AH2466" s="107">
        <f t="shared" si="212"/>
        <v>-2.3182107128815743E-2</v>
      </c>
    </row>
    <row r="2467" spans="23:34" x14ac:dyDescent="0.15">
      <c r="W2467" s="90">
        <v>44848</v>
      </c>
      <c r="X2467" s="54">
        <v>36.840000000000003</v>
      </c>
      <c r="Y2467" s="54">
        <v>276100</v>
      </c>
      <c r="Z2467" s="107">
        <f t="shared" si="211"/>
        <v>3.2573317046688199E-2</v>
      </c>
      <c r="AE2467" s="90">
        <v>44848</v>
      </c>
      <c r="AF2467" s="54">
        <v>36.048088</v>
      </c>
      <c r="AG2467" s="54">
        <v>5716900</v>
      </c>
      <c r="AH2467" s="107">
        <f t="shared" si="212"/>
        <v>2.0765761557173246E-2</v>
      </c>
    </row>
    <row r="2468" spans="23:34" x14ac:dyDescent="0.15">
      <c r="W2468" s="90">
        <v>44851</v>
      </c>
      <c r="X2468" s="54">
        <v>38.040000999999997</v>
      </c>
      <c r="Y2468" s="54">
        <v>305700</v>
      </c>
      <c r="Z2468" s="107">
        <f t="shared" si="211"/>
        <v>2.2870635571224041E-2</v>
      </c>
      <c r="AE2468" s="90">
        <v>44851</v>
      </c>
      <c r="AF2468" s="54">
        <v>36.796653999999997</v>
      </c>
      <c r="AG2468" s="54">
        <v>5976000</v>
      </c>
      <c r="AH2468" s="107">
        <f t="shared" si="212"/>
        <v>1.7173191888588679E-2</v>
      </c>
    </row>
    <row r="2469" spans="23:34" x14ac:dyDescent="0.15">
      <c r="W2469" s="90">
        <v>44852</v>
      </c>
      <c r="X2469" s="54">
        <v>38.909999999999997</v>
      </c>
      <c r="Y2469" s="54">
        <v>329700</v>
      </c>
      <c r="Z2469" s="107">
        <f t="shared" si="211"/>
        <v>-1.6448213826779634E-2</v>
      </c>
      <c r="AE2469" s="90">
        <v>44852</v>
      </c>
      <c r="AF2469" s="54">
        <v>37.428570000000001</v>
      </c>
      <c r="AG2469" s="54">
        <v>5326500</v>
      </c>
      <c r="AH2469" s="107">
        <f t="shared" si="212"/>
        <v>-1.792221824130602E-2</v>
      </c>
    </row>
    <row r="2470" spans="23:34" x14ac:dyDescent="0.15">
      <c r="W2470" s="90">
        <v>44853</v>
      </c>
      <c r="X2470" s="54">
        <v>38.270000000000003</v>
      </c>
      <c r="Y2470" s="54">
        <v>275100</v>
      </c>
      <c r="Z2470" s="107">
        <f t="shared" si="211"/>
        <v>1.9336242487588251E-2</v>
      </c>
      <c r="AE2470" s="90">
        <v>44853</v>
      </c>
      <c r="AF2470" s="54">
        <v>36.757767000000001</v>
      </c>
      <c r="AG2470" s="54">
        <v>5097700</v>
      </c>
      <c r="AH2470" s="107">
        <f t="shared" si="212"/>
        <v>-5.0251148281125202E-3</v>
      </c>
    </row>
    <row r="2471" spans="23:34" x14ac:dyDescent="0.15">
      <c r="W2471" s="90">
        <v>44854</v>
      </c>
      <c r="X2471" s="54">
        <v>39.009998000000003</v>
      </c>
      <c r="Y2471" s="54">
        <v>392600</v>
      </c>
      <c r="Z2471" s="107">
        <f t="shared" si="211"/>
        <v>3.6657294881173641E-2</v>
      </c>
      <c r="AE2471" s="90">
        <v>44854</v>
      </c>
      <c r="AF2471" s="54">
        <v>36.573054999999997</v>
      </c>
      <c r="AG2471" s="54">
        <v>5105200</v>
      </c>
      <c r="AH2471" s="107">
        <f t="shared" si="212"/>
        <v>2.0999421568693277E-2</v>
      </c>
    </row>
    <row r="2472" spans="23:34" x14ac:dyDescent="0.15">
      <c r="W2472" s="90">
        <v>44855</v>
      </c>
      <c r="X2472" s="54">
        <v>40.439999</v>
      </c>
      <c r="Y2472" s="54">
        <v>514200</v>
      </c>
      <c r="Z2472" s="107">
        <f t="shared" si="211"/>
        <v>-8.1601881345250149E-3</v>
      </c>
      <c r="AE2472" s="90">
        <v>44855</v>
      </c>
      <c r="AF2472" s="54">
        <v>37.341068</v>
      </c>
      <c r="AG2472" s="54">
        <v>4449300</v>
      </c>
      <c r="AH2472" s="107">
        <f t="shared" si="212"/>
        <v>7.0295257757491125E-3</v>
      </c>
    </row>
    <row r="2473" spans="23:34" x14ac:dyDescent="0.15">
      <c r="W2473" s="90">
        <v>44858</v>
      </c>
      <c r="X2473" s="54">
        <v>40.110000999999997</v>
      </c>
      <c r="Y2473" s="54">
        <v>418100</v>
      </c>
      <c r="Z2473" s="107">
        <f t="shared" si="211"/>
        <v>1.2465469646834038E-3</v>
      </c>
      <c r="AE2473" s="90">
        <v>44858</v>
      </c>
      <c r="AF2473" s="54">
        <v>37.603558</v>
      </c>
      <c r="AG2473" s="54">
        <v>5899100</v>
      </c>
      <c r="AH2473" s="107">
        <f t="shared" si="212"/>
        <v>7.4972958675878498E-3</v>
      </c>
    </row>
    <row r="2474" spans="23:34" x14ac:dyDescent="0.15">
      <c r="W2474" s="90">
        <v>44859</v>
      </c>
      <c r="X2474" s="54">
        <v>40.159999999999997</v>
      </c>
      <c r="Y2474" s="54">
        <v>543000</v>
      </c>
      <c r="Z2474" s="107">
        <f t="shared" si="211"/>
        <v>-1.2449950199202586E-3</v>
      </c>
      <c r="AE2474" s="90">
        <v>44859</v>
      </c>
      <c r="AF2474" s="54">
        <v>37.885483000000001</v>
      </c>
      <c r="AG2474" s="54">
        <v>6544200</v>
      </c>
      <c r="AH2474" s="107">
        <f t="shared" si="212"/>
        <v>1.5396530644732787E-2</v>
      </c>
    </row>
    <row r="2475" spans="23:34" x14ac:dyDescent="0.15">
      <c r="W2475" s="90">
        <v>44860</v>
      </c>
      <c r="X2475" s="54">
        <v>40.110000999999997</v>
      </c>
      <c r="Y2475" s="54">
        <v>378900</v>
      </c>
      <c r="Z2475" s="107">
        <f t="shared" si="211"/>
        <v>-7.7287956188282214E-3</v>
      </c>
      <c r="AE2475" s="90">
        <v>44860</v>
      </c>
      <c r="AF2475" s="54">
        <v>38.468788000000004</v>
      </c>
      <c r="AG2475" s="54">
        <v>5856200</v>
      </c>
      <c r="AH2475" s="107">
        <f t="shared" si="212"/>
        <v>7.076100240017924E-3</v>
      </c>
    </row>
    <row r="2476" spans="23:34" x14ac:dyDescent="0.15">
      <c r="W2476" s="90">
        <v>44861</v>
      </c>
      <c r="X2476" s="54">
        <v>39.799999</v>
      </c>
      <c r="Y2476" s="54">
        <v>411500</v>
      </c>
      <c r="Z2476" s="107">
        <f t="shared" si="211"/>
        <v>-2.7638191649200783E-3</v>
      </c>
      <c r="AE2476" s="90">
        <v>44861</v>
      </c>
      <c r="AF2476" s="54">
        <v>38.740997</v>
      </c>
      <c r="AG2476" s="54">
        <v>6130400</v>
      </c>
      <c r="AH2476" s="107">
        <f t="shared" si="212"/>
        <v>1.1794146650381698E-2</v>
      </c>
    </row>
    <row r="2477" spans="23:34" x14ac:dyDescent="0.15">
      <c r="W2477" s="90">
        <v>44862</v>
      </c>
      <c r="X2477" s="54">
        <v>39.689999</v>
      </c>
      <c r="Y2477" s="54">
        <v>428800</v>
      </c>
      <c r="Z2477" s="107">
        <f t="shared" si="211"/>
        <v>-3.0234064757723722E-3</v>
      </c>
      <c r="AE2477" s="90">
        <v>44862</v>
      </c>
      <c r="AF2477" s="54">
        <v>39.197913999999997</v>
      </c>
      <c r="AG2477" s="54">
        <v>7750500</v>
      </c>
      <c r="AH2477" s="107">
        <f t="shared" si="212"/>
        <v>-1.1904715133565502E-2</v>
      </c>
    </row>
    <row r="2478" spans="23:34" x14ac:dyDescent="0.15">
      <c r="W2478" s="90">
        <v>44865</v>
      </c>
      <c r="X2478" s="54">
        <v>39.57</v>
      </c>
      <c r="Y2478" s="54">
        <v>365700</v>
      </c>
      <c r="Z2478" s="107">
        <f t="shared" si="211"/>
        <v>-4.8015921152387842E-3</v>
      </c>
      <c r="AE2478" s="90">
        <v>44865</v>
      </c>
      <c r="AF2478" s="54">
        <v>38.731273999999999</v>
      </c>
      <c r="AG2478" s="54">
        <v>6860700</v>
      </c>
      <c r="AH2478" s="107">
        <f t="shared" si="212"/>
        <v>-7.5287995948691844E-4</v>
      </c>
    </row>
    <row r="2479" spans="23:34" x14ac:dyDescent="0.15">
      <c r="W2479" s="90">
        <v>44866</v>
      </c>
      <c r="X2479" s="54">
        <v>39.380001</v>
      </c>
      <c r="Y2479" s="54">
        <v>652000</v>
      </c>
      <c r="Z2479" s="107">
        <f t="shared" si="211"/>
        <v>4.5200582905013054E-2</v>
      </c>
      <c r="AE2479" s="90">
        <v>44866</v>
      </c>
      <c r="AF2479" s="54">
        <v>38.702114000000002</v>
      </c>
      <c r="AG2479" s="54">
        <v>4960300</v>
      </c>
      <c r="AH2479" s="107">
        <f t="shared" si="212"/>
        <v>-4.3958864882677973E-2</v>
      </c>
    </row>
    <row r="2480" spans="23:34" x14ac:dyDescent="0.15">
      <c r="W2480" s="90">
        <v>44867</v>
      </c>
      <c r="X2480" s="54">
        <v>41.16</v>
      </c>
      <c r="Y2480" s="54">
        <v>869500</v>
      </c>
      <c r="Z2480" s="107">
        <f t="shared" si="211"/>
        <v>-3.1827065111758923E-2</v>
      </c>
      <c r="AE2480" s="90">
        <v>44867</v>
      </c>
      <c r="AF2480" s="54">
        <v>37.000813000000001</v>
      </c>
      <c r="AG2480" s="54">
        <v>8531900</v>
      </c>
      <c r="AH2480" s="107">
        <f t="shared" si="212"/>
        <v>1.9968561231343829E-2</v>
      </c>
    </row>
    <row r="2481" spans="23:34" x14ac:dyDescent="0.15">
      <c r="W2481" s="90">
        <v>44868</v>
      </c>
      <c r="X2481" s="54">
        <v>39.849997999999999</v>
      </c>
      <c r="Y2481" s="54">
        <v>415700</v>
      </c>
      <c r="Z2481" s="107">
        <f t="shared" si="211"/>
        <v>-1.2546801131583241E-3</v>
      </c>
      <c r="AE2481" s="90">
        <v>44868</v>
      </c>
      <c r="AF2481" s="54">
        <v>37.739666</v>
      </c>
      <c r="AG2481" s="54">
        <v>14052700</v>
      </c>
      <c r="AH2481" s="107">
        <f t="shared" si="212"/>
        <v>3.2199702032339239E-2</v>
      </c>
    </row>
    <row r="2482" spans="23:34" x14ac:dyDescent="0.15">
      <c r="W2482" s="90">
        <v>44869</v>
      </c>
      <c r="X2482" s="54">
        <v>39.799999</v>
      </c>
      <c r="Y2482" s="54">
        <v>345800</v>
      </c>
      <c r="Z2482" s="107">
        <f t="shared" si="211"/>
        <v>1.8341709003560469E-2</v>
      </c>
      <c r="AE2482" s="90">
        <v>44869</v>
      </c>
      <c r="AF2482" s="54">
        <v>38.954872000000002</v>
      </c>
      <c r="AG2482" s="54">
        <v>7329900</v>
      </c>
      <c r="AH2482" s="107">
        <f t="shared" si="212"/>
        <v>1.2727855966257584E-2</v>
      </c>
    </row>
    <row r="2483" spans="23:34" x14ac:dyDescent="0.15">
      <c r="W2483" s="90">
        <v>44872</v>
      </c>
      <c r="X2483" s="54">
        <v>40.529998999999997</v>
      </c>
      <c r="Y2483" s="54">
        <v>410600</v>
      </c>
      <c r="Z2483" s="107">
        <f t="shared" si="211"/>
        <v>2.7140439850491971E-2</v>
      </c>
      <c r="AE2483" s="90">
        <v>44872</v>
      </c>
      <c r="AF2483" s="54">
        <v>39.450684000000003</v>
      </c>
      <c r="AG2483" s="54">
        <v>5258300</v>
      </c>
      <c r="AH2483" s="107">
        <f t="shared" si="212"/>
        <v>2.5135457727424981E-2</v>
      </c>
    </row>
    <row r="2484" spans="23:34" x14ac:dyDescent="0.15">
      <c r="W2484" s="90">
        <v>44873</v>
      </c>
      <c r="X2484" s="54">
        <v>41.630001</v>
      </c>
      <c r="Y2484" s="54">
        <v>384800</v>
      </c>
      <c r="Z2484" s="107">
        <f t="shared" si="211"/>
        <v>-1.0088926012756905E-2</v>
      </c>
      <c r="AE2484" s="90">
        <v>44873</v>
      </c>
      <c r="AF2484" s="54">
        <v>40.442295000000001</v>
      </c>
      <c r="AG2484" s="54">
        <v>7889100</v>
      </c>
      <c r="AH2484" s="107">
        <f t="shared" si="212"/>
        <v>-2.4759598830877527E-2</v>
      </c>
    </row>
    <row r="2485" spans="23:34" x14ac:dyDescent="0.15">
      <c r="W2485" s="90">
        <v>44874</v>
      </c>
      <c r="X2485" s="54">
        <v>41.209999000000003</v>
      </c>
      <c r="Y2485" s="54">
        <v>383200</v>
      </c>
      <c r="Z2485" s="107">
        <f t="shared" si="211"/>
        <v>7.9107063312474191E-2</v>
      </c>
      <c r="AE2485" s="90">
        <v>44874</v>
      </c>
      <c r="AF2485" s="54">
        <v>39.440959999999997</v>
      </c>
      <c r="AG2485" s="54">
        <v>5208100</v>
      </c>
      <c r="AH2485" s="107">
        <f t="shared" si="212"/>
        <v>0.10081349439770237</v>
      </c>
    </row>
    <row r="2486" spans="23:34" x14ac:dyDescent="0.15">
      <c r="W2486" s="90">
        <v>44875</v>
      </c>
      <c r="X2486" s="54">
        <v>44.470001000000003</v>
      </c>
      <c r="Y2486" s="54">
        <v>734900</v>
      </c>
      <c r="Z2486" s="107">
        <f t="shared" si="211"/>
        <v>1.3267370963180314E-2</v>
      </c>
      <c r="AE2486" s="90">
        <v>44875</v>
      </c>
      <c r="AF2486" s="54">
        <v>43.417141000000001</v>
      </c>
      <c r="AG2486" s="54">
        <v>9206000</v>
      </c>
      <c r="AH2486" s="107">
        <f t="shared" si="212"/>
        <v>4.1423915959827973E-2</v>
      </c>
    </row>
    <row r="2487" spans="23:34" x14ac:dyDescent="0.15">
      <c r="W2487" s="90">
        <v>44876</v>
      </c>
      <c r="X2487" s="54">
        <v>45.060001</v>
      </c>
      <c r="Y2487" s="54">
        <v>495900</v>
      </c>
      <c r="Z2487" s="107">
        <f t="shared" si="211"/>
        <v>7.989280781418584E-3</v>
      </c>
      <c r="AE2487" s="90">
        <v>44876</v>
      </c>
      <c r="AF2487" s="54">
        <v>45.215648999999999</v>
      </c>
      <c r="AG2487" s="54">
        <v>7298800</v>
      </c>
      <c r="AH2487" s="107">
        <f t="shared" si="212"/>
        <v>-1.290035668845535E-2</v>
      </c>
    </row>
    <row r="2488" spans="23:34" x14ac:dyDescent="0.15">
      <c r="W2488" s="90">
        <v>44879</v>
      </c>
      <c r="X2488" s="54">
        <v>45.419998</v>
      </c>
      <c r="Y2488" s="54">
        <v>534700</v>
      </c>
      <c r="Z2488" s="107">
        <f t="shared" si="211"/>
        <v>1.3430229565399632E-2</v>
      </c>
      <c r="AE2488" s="90">
        <v>44879</v>
      </c>
      <c r="AF2488" s="54">
        <v>44.632351</v>
      </c>
      <c r="AG2488" s="54">
        <v>6188100</v>
      </c>
      <c r="AH2488" s="107">
        <f t="shared" si="212"/>
        <v>2.4177731529311686E-2</v>
      </c>
    </row>
    <row r="2489" spans="23:34" x14ac:dyDescent="0.15">
      <c r="W2489" s="90">
        <v>44880</v>
      </c>
      <c r="X2489" s="54">
        <v>46.029998999999997</v>
      </c>
      <c r="Y2489" s="54">
        <v>460800</v>
      </c>
      <c r="Z2489" s="107">
        <f t="shared" si="211"/>
        <v>-1.9335216583428405E-2</v>
      </c>
      <c r="AE2489" s="90">
        <v>44880</v>
      </c>
      <c r="AF2489" s="54">
        <v>45.711460000000002</v>
      </c>
      <c r="AG2489" s="54">
        <v>5466800</v>
      </c>
      <c r="AH2489" s="107">
        <f t="shared" si="212"/>
        <v>-3.2539389466011315E-2</v>
      </c>
    </row>
    <row r="2490" spans="23:34" x14ac:dyDescent="0.15">
      <c r="W2490" s="90">
        <v>44881</v>
      </c>
      <c r="X2490" s="54">
        <v>45.139999000000003</v>
      </c>
      <c r="Y2490" s="54">
        <v>353800</v>
      </c>
      <c r="Z2490" s="107">
        <f t="shared" si="211"/>
        <v>1.5728821792840408E-2</v>
      </c>
      <c r="AE2490" s="90">
        <v>44881</v>
      </c>
      <c r="AF2490" s="54">
        <v>44.224037000000003</v>
      </c>
      <c r="AG2490" s="54">
        <v>5263300</v>
      </c>
      <c r="AH2490" s="107">
        <f t="shared" si="212"/>
        <v>-4.3957995060472932E-4</v>
      </c>
    </row>
    <row r="2491" spans="23:34" x14ac:dyDescent="0.15">
      <c r="W2491" s="90">
        <v>44882</v>
      </c>
      <c r="X2491" s="54">
        <v>45.849997999999999</v>
      </c>
      <c r="Y2491" s="54">
        <v>327100</v>
      </c>
      <c r="Z2491" s="107">
        <f t="shared" si="211"/>
        <v>1.0687066987440375E-2</v>
      </c>
      <c r="AE2491" s="90">
        <v>44882</v>
      </c>
      <c r="AF2491" s="54">
        <v>44.204597</v>
      </c>
      <c r="AG2491" s="54">
        <v>3617200</v>
      </c>
      <c r="AH2491" s="107">
        <f t="shared" si="212"/>
        <v>4.6184110670661749E-3</v>
      </c>
    </row>
    <row r="2492" spans="23:34" x14ac:dyDescent="0.15">
      <c r="W2492" s="90">
        <v>44883</v>
      </c>
      <c r="X2492" s="54">
        <v>46.34</v>
      </c>
      <c r="Y2492" s="54">
        <v>386100</v>
      </c>
      <c r="Z2492" s="107">
        <f t="shared" si="211"/>
        <v>-1.5968968493741964E-2</v>
      </c>
      <c r="AE2492" s="90">
        <v>44883</v>
      </c>
      <c r="AF2492" s="54">
        <v>44.408752</v>
      </c>
      <c r="AG2492" s="54">
        <v>3792000</v>
      </c>
      <c r="AH2492" s="107">
        <f t="shared" si="212"/>
        <v>-2.0796824013428639E-2</v>
      </c>
    </row>
    <row r="2493" spans="23:34" x14ac:dyDescent="0.15">
      <c r="W2493" s="90">
        <v>44886</v>
      </c>
      <c r="X2493" s="54">
        <v>45.599997999999999</v>
      </c>
      <c r="Y2493" s="54">
        <v>487600</v>
      </c>
      <c r="Z2493" s="107">
        <f t="shared" si="211"/>
        <v>3.4210571675902246E-2</v>
      </c>
      <c r="AE2493" s="90">
        <v>44886</v>
      </c>
      <c r="AF2493" s="54">
        <v>43.485191</v>
      </c>
      <c r="AG2493" s="54">
        <v>4096100</v>
      </c>
      <c r="AH2493" s="107">
        <f t="shared" si="212"/>
        <v>8.9425156256068838E-3</v>
      </c>
    </row>
    <row r="2494" spans="23:34" x14ac:dyDescent="0.15">
      <c r="W2494" s="90">
        <v>44887</v>
      </c>
      <c r="X2494" s="54">
        <v>47.16</v>
      </c>
      <c r="Y2494" s="54">
        <v>388900</v>
      </c>
      <c r="Z2494" s="107">
        <f t="shared" si="211"/>
        <v>-8.6938083121288479E-3</v>
      </c>
      <c r="AE2494" s="90">
        <v>44887</v>
      </c>
      <c r="AF2494" s="54">
        <v>43.874057999999998</v>
      </c>
      <c r="AG2494" s="54">
        <v>3817000</v>
      </c>
      <c r="AH2494" s="107">
        <f t="shared" si="212"/>
        <v>2.2158196536095076E-3</v>
      </c>
    </row>
    <row r="2495" spans="23:34" x14ac:dyDescent="0.15">
      <c r="W2495" s="90">
        <v>44888</v>
      </c>
      <c r="X2495" s="54">
        <v>46.75</v>
      </c>
      <c r="Y2495" s="54">
        <v>288800</v>
      </c>
      <c r="Z2495" s="107">
        <f t="shared" si="211"/>
        <v>-8.1283636363636003E-3</v>
      </c>
      <c r="AE2495" s="90">
        <v>44888</v>
      </c>
      <c r="AF2495" s="54">
        <v>43.971274999999999</v>
      </c>
      <c r="AG2495" s="54">
        <v>4981600</v>
      </c>
      <c r="AH2495" s="107">
        <f t="shared" si="212"/>
        <v>-4.2007196743782949E-3</v>
      </c>
    </row>
    <row r="2496" spans="23:34" x14ac:dyDescent="0.15">
      <c r="W2496" s="90">
        <v>44890</v>
      </c>
      <c r="X2496" s="54">
        <v>46.369999</v>
      </c>
      <c r="Y2496" s="54">
        <v>259100</v>
      </c>
      <c r="Z2496" s="107">
        <f t="shared" si="211"/>
        <v>-1.3802005904723025E-2</v>
      </c>
      <c r="AE2496" s="90">
        <v>44890</v>
      </c>
      <c r="AF2496" s="54">
        <v>43.786563999999998</v>
      </c>
      <c r="AG2496" s="54">
        <v>2329800</v>
      </c>
      <c r="AH2496" s="107">
        <f t="shared" si="212"/>
        <v>-1.5763808276895053E-2</v>
      </c>
    </row>
    <row r="2497" spans="23:34" x14ac:dyDescent="0.15">
      <c r="W2497" s="90">
        <v>44893</v>
      </c>
      <c r="X2497" s="54">
        <v>45.73</v>
      </c>
      <c r="Y2497" s="54">
        <v>557900</v>
      </c>
      <c r="Z2497" s="107">
        <f t="shared" si="211"/>
        <v>9.4030177126611658E-3</v>
      </c>
      <c r="AE2497" s="90">
        <v>44893</v>
      </c>
      <c r="AF2497" s="54">
        <v>43.096321000000003</v>
      </c>
      <c r="AG2497" s="54">
        <v>5878400</v>
      </c>
      <c r="AH2497" s="107">
        <f t="shared" si="212"/>
        <v>-1.2632493618190854E-2</v>
      </c>
    </row>
    <row r="2498" spans="23:34" x14ac:dyDescent="0.15">
      <c r="W2498" s="90">
        <v>44894</v>
      </c>
      <c r="X2498" s="54">
        <v>46.16</v>
      </c>
      <c r="Y2498" s="54">
        <v>417500</v>
      </c>
      <c r="Z2498" s="107">
        <f t="shared" si="211"/>
        <v>4.2677664644714008E-2</v>
      </c>
      <c r="AE2498" s="90">
        <v>44894</v>
      </c>
      <c r="AF2498" s="54">
        <v>42.551907</v>
      </c>
      <c r="AG2498" s="54">
        <v>4421400</v>
      </c>
      <c r="AH2498" s="107">
        <f t="shared" si="212"/>
        <v>4.3398360501210931E-2</v>
      </c>
    </row>
    <row r="2499" spans="23:34" x14ac:dyDescent="0.15">
      <c r="W2499" s="90">
        <v>44895</v>
      </c>
      <c r="X2499" s="54">
        <v>48.130001</v>
      </c>
      <c r="Y2499" s="54">
        <v>626100</v>
      </c>
      <c r="Z2499" s="107">
        <f t="shared" si="211"/>
        <v>-2.7010387969864658E-3</v>
      </c>
      <c r="AE2499" s="90">
        <v>44895</v>
      </c>
      <c r="AF2499" s="54">
        <v>44.398589999999999</v>
      </c>
      <c r="AG2499" s="54">
        <v>8882300</v>
      </c>
      <c r="AH2499" s="107">
        <f t="shared" si="212"/>
        <v>-6.1619524403815351E-3</v>
      </c>
    </row>
    <row r="2500" spans="23:34" x14ac:dyDescent="0.15">
      <c r="W2500" s="90">
        <v>44896</v>
      </c>
      <c r="X2500" s="54">
        <v>48</v>
      </c>
      <c r="Y2500" s="54">
        <v>559300</v>
      </c>
      <c r="Z2500" s="107">
        <f t="shared" ref="Z2500:Z2563" si="213">X2501/X2500-1</f>
        <v>-4.7916666666666385E-3</v>
      </c>
      <c r="AE2500" s="90">
        <v>44896</v>
      </c>
      <c r="AF2500" s="54">
        <v>44.125008000000001</v>
      </c>
      <c r="AG2500" s="54">
        <v>4785600</v>
      </c>
      <c r="AH2500" s="107">
        <f t="shared" ref="AH2500:AH2563" si="214">AF2501/AF2500-1</f>
        <v>8.8577887623264573E-4</v>
      </c>
    </row>
    <row r="2501" spans="23:34" x14ac:dyDescent="0.15">
      <c r="W2501" s="90">
        <v>44897</v>
      </c>
      <c r="X2501" s="54">
        <v>47.77</v>
      </c>
      <c r="Y2501" s="54">
        <v>503600</v>
      </c>
      <c r="Z2501" s="107">
        <f t="shared" si="213"/>
        <v>-6.2800711743772331E-3</v>
      </c>
      <c r="AE2501" s="90">
        <v>44897</v>
      </c>
      <c r="AF2501" s="54">
        <v>44.164093000000001</v>
      </c>
      <c r="AG2501" s="54">
        <v>4338000</v>
      </c>
      <c r="AH2501" s="107">
        <f t="shared" si="214"/>
        <v>-2.7876152692640987E-2</v>
      </c>
    </row>
    <row r="2502" spans="23:34" x14ac:dyDescent="0.15">
      <c r="W2502" s="90">
        <v>44900</v>
      </c>
      <c r="X2502" s="54">
        <v>47.470001000000003</v>
      </c>
      <c r="Y2502" s="54">
        <v>703000</v>
      </c>
      <c r="Z2502" s="107">
        <f t="shared" si="213"/>
        <v>1.6852327430958436E-3</v>
      </c>
      <c r="AE2502" s="90">
        <v>44900</v>
      </c>
      <c r="AF2502" s="54">
        <v>42.932968000000002</v>
      </c>
      <c r="AG2502" s="54">
        <v>4641100</v>
      </c>
      <c r="AH2502" s="107">
        <f t="shared" si="214"/>
        <v>-1.3427466743039962E-2</v>
      </c>
    </row>
    <row r="2503" spans="23:34" x14ac:dyDescent="0.15">
      <c r="W2503" s="90">
        <v>44901</v>
      </c>
      <c r="X2503" s="54">
        <v>47.549999</v>
      </c>
      <c r="Y2503" s="54">
        <v>418100</v>
      </c>
      <c r="Z2503" s="107">
        <f t="shared" si="213"/>
        <v>-1.472113595628155E-3</v>
      </c>
      <c r="AE2503" s="90">
        <v>44901</v>
      </c>
      <c r="AF2503" s="54">
        <v>42.356487000000001</v>
      </c>
      <c r="AG2503" s="54">
        <v>8691500</v>
      </c>
      <c r="AH2503" s="107">
        <f t="shared" si="214"/>
        <v>-4.3828469532896097E-3</v>
      </c>
    </row>
    <row r="2504" spans="23:34" x14ac:dyDescent="0.15">
      <c r="W2504" s="90">
        <v>44902</v>
      </c>
      <c r="X2504" s="54">
        <v>47.48</v>
      </c>
      <c r="Y2504" s="54">
        <v>470300</v>
      </c>
      <c r="Z2504" s="107">
        <f t="shared" si="213"/>
        <v>-2.3167860151641628E-3</v>
      </c>
      <c r="AE2504" s="90">
        <v>44902</v>
      </c>
      <c r="AF2504" s="54">
        <v>42.170845</v>
      </c>
      <c r="AG2504" s="54">
        <v>5533200</v>
      </c>
      <c r="AH2504" s="107">
        <f t="shared" si="214"/>
        <v>1.6682022852517964E-2</v>
      </c>
    </row>
    <row r="2505" spans="23:34" x14ac:dyDescent="0.15">
      <c r="W2505" s="90">
        <v>44903</v>
      </c>
      <c r="X2505" s="54">
        <v>47.369999</v>
      </c>
      <c r="Y2505" s="54">
        <v>487000</v>
      </c>
      <c r="Z2505" s="107">
        <f t="shared" si="213"/>
        <v>-2.2799198285818112E-2</v>
      </c>
      <c r="AE2505" s="90">
        <v>44903</v>
      </c>
      <c r="AF2505" s="54">
        <v>42.874339999999997</v>
      </c>
      <c r="AG2505" s="54">
        <v>3855000</v>
      </c>
      <c r="AH2505" s="107">
        <f t="shared" si="214"/>
        <v>-5.4694019779663039E-3</v>
      </c>
    </row>
    <row r="2506" spans="23:34" x14ac:dyDescent="0.15">
      <c r="W2506" s="90">
        <v>44904</v>
      </c>
      <c r="X2506" s="54">
        <v>46.290000999999997</v>
      </c>
      <c r="Y2506" s="54">
        <v>463900</v>
      </c>
      <c r="Z2506" s="107">
        <f t="shared" si="213"/>
        <v>3.6724561747147888E-3</v>
      </c>
      <c r="AE2506" s="90">
        <v>44904</v>
      </c>
      <c r="AF2506" s="54">
        <v>42.639842999999999</v>
      </c>
      <c r="AG2506" s="54">
        <v>4083600</v>
      </c>
      <c r="AH2506" s="107">
        <f t="shared" si="214"/>
        <v>1.8331915527924902E-3</v>
      </c>
    </row>
    <row r="2507" spans="23:34" x14ac:dyDescent="0.15">
      <c r="W2507" s="90">
        <v>44907</v>
      </c>
      <c r="X2507" s="54">
        <v>46.459999000000003</v>
      </c>
      <c r="Y2507" s="54">
        <v>582300</v>
      </c>
      <c r="Z2507" s="107">
        <f t="shared" si="213"/>
        <v>-7.5333191462187976E-3</v>
      </c>
      <c r="AE2507" s="90">
        <v>44907</v>
      </c>
      <c r="AF2507" s="54">
        <v>42.71801</v>
      </c>
      <c r="AG2507" s="54">
        <v>4238100</v>
      </c>
      <c r="AH2507" s="107">
        <f t="shared" si="214"/>
        <v>0</v>
      </c>
    </row>
    <row r="2508" spans="23:34" x14ac:dyDescent="0.15">
      <c r="W2508" s="90">
        <v>44908</v>
      </c>
      <c r="X2508" s="54">
        <v>46.110000999999997</v>
      </c>
      <c r="Y2508" s="54">
        <v>741700</v>
      </c>
      <c r="Z2508" s="107">
        <f t="shared" si="213"/>
        <v>-1.1927998006332707E-2</v>
      </c>
      <c r="AE2508" s="90">
        <v>44908</v>
      </c>
      <c r="AF2508" s="54">
        <v>42.71801</v>
      </c>
      <c r="AG2508" s="54">
        <v>5656600</v>
      </c>
      <c r="AH2508" s="107">
        <f t="shared" si="214"/>
        <v>6.8626792306103468E-4</v>
      </c>
    </row>
    <row r="2509" spans="23:34" x14ac:dyDescent="0.15">
      <c r="W2509" s="90">
        <v>44909</v>
      </c>
      <c r="X2509" s="54">
        <v>45.560001</v>
      </c>
      <c r="Y2509" s="54">
        <v>596500</v>
      </c>
      <c r="Z2509" s="107">
        <f t="shared" si="213"/>
        <v>-3.2923616485434182E-2</v>
      </c>
      <c r="AE2509" s="90">
        <v>44909</v>
      </c>
      <c r="AF2509" s="54">
        <v>42.747326000000001</v>
      </c>
      <c r="AG2509" s="54">
        <v>5659400</v>
      </c>
      <c r="AH2509" s="107">
        <f t="shared" si="214"/>
        <v>-3.3371537672321261E-2</v>
      </c>
    </row>
    <row r="2510" spans="23:34" x14ac:dyDescent="0.15">
      <c r="W2510" s="90">
        <v>44910</v>
      </c>
      <c r="X2510" s="54">
        <v>44.060001</v>
      </c>
      <c r="Y2510" s="54">
        <v>547100</v>
      </c>
      <c r="Z2510" s="107">
        <f t="shared" si="213"/>
        <v>-5.6740806701297553E-3</v>
      </c>
      <c r="AE2510" s="90">
        <v>44910</v>
      </c>
      <c r="AF2510" s="54">
        <v>41.320782000000001</v>
      </c>
      <c r="AG2510" s="54">
        <v>5167300</v>
      </c>
      <c r="AH2510" s="107">
        <f t="shared" si="214"/>
        <v>-3.0503536936934084E-2</v>
      </c>
    </row>
    <row r="2511" spans="23:34" x14ac:dyDescent="0.15">
      <c r="W2511" s="90">
        <v>44911</v>
      </c>
      <c r="X2511" s="54">
        <v>43.810001</v>
      </c>
      <c r="Y2511" s="54">
        <v>1792200</v>
      </c>
      <c r="Z2511" s="107">
        <f t="shared" si="213"/>
        <v>1.5749805620867363E-2</v>
      </c>
      <c r="AE2511" s="90">
        <v>44911</v>
      </c>
      <c r="AF2511" s="54">
        <v>40.060352000000002</v>
      </c>
      <c r="AG2511" s="54">
        <v>14561000</v>
      </c>
      <c r="AH2511" s="107">
        <f t="shared" si="214"/>
        <v>8.2925631806729516E-3</v>
      </c>
    </row>
    <row r="2512" spans="23:34" x14ac:dyDescent="0.15">
      <c r="W2512" s="90">
        <v>44914</v>
      </c>
      <c r="X2512" s="54">
        <v>44.5</v>
      </c>
      <c r="Y2512" s="54">
        <v>516000</v>
      </c>
      <c r="Z2512" s="107">
        <f t="shared" si="213"/>
        <v>1.0337056179775317E-2</v>
      </c>
      <c r="AE2512" s="90">
        <v>44914</v>
      </c>
      <c r="AF2512" s="54">
        <v>40.392555000000002</v>
      </c>
      <c r="AG2512" s="54">
        <v>7817400</v>
      </c>
      <c r="AH2512" s="107">
        <f t="shared" si="214"/>
        <v>-8.9501394502031761E-3</v>
      </c>
    </row>
    <row r="2513" spans="23:34" x14ac:dyDescent="0.15">
      <c r="W2513" s="90">
        <v>44915</v>
      </c>
      <c r="X2513" s="54">
        <v>44.959999000000003</v>
      </c>
      <c r="Y2513" s="54">
        <v>593300</v>
      </c>
      <c r="Z2513" s="107">
        <f t="shared" si="213"/>
        <v>3.625447144694105E-2</v>
      </c>
      <c r="AE2513" s="90">
        <v>44915</v>
      </c>
      <c r="AF2513" s="54">
        <v>40.031036</v>
      </c>
      <c r="AG2513" s="54">
        <v>4273300</v>
      </c>
      <c r="AH2513" s="107">
        <f t="shared" si="214"/>
        <v>7.5664042269603105E-3</v>
      </c>
    </row>
    <row r="2514" spans="23:34" x14ac:dyDescent="0.15">
      <c r="W2514" s="90">
        <v>44916</v>
      </c>
      <c r="X2514" s="54">
        <v>46.59</v>
      </c>
      <c r="Y2514" s="54">
        <v>363400</v>
      </c>
      <c r="Z2514" s="107">
        <f t="shared" si="213"/>
        <v>-2.8546941403734705E-2</v>
      </c>
      <c r="AE2514" s="90">
        <v>44916</v>
      </c>
      <c r="AF2514" s="54">
        <v>40.333927000000003</v>
      </c>
      <c r="AG2514" s="54">
        <v>4050000</v>
      </c>
      <c r="AH2514" s="107">
        <f t="shared" si="214"/>
        <v>-2.8100685559330763E-2</v>
      </c>
    </row>
    <row r="2515" spans="23:34" x14ac:dyDescent="0.15">
      <c r="W2515" s="90">
        <v>44917</v>
      </c>
      <c r="X2515" s="54">
        <v>45.259998000000003</v>
      </c>
      <c r="Y2515" s="54">
        <v>359100</v>
      </c>
      <c r="Z2515" s="107">
        <f t="shared" si="213"/>
        <v>1.0605479920701599E-2</v>
      </c>
      <c r="AE2515" s="90">
        <v>44917</v>
      </c>
      <c r="AF2515" s="54">
        <v>39.200516</v>
      </c>
      <c r="AG2515" s="54">
        <v>3930500</v>
      </c>
      <c r="AH2515" s="107">
        <f t="shared" si="214"/>
        <v>1.2461825757599243E-3</v>
      </c>
    </row>
    <row r="2516" spans="23:34" x14ac:dyDescent="0.15">
      <c r="W2516" s="90">
        <v>44918</v>
      </c>
      <c r="X2516" s="54">
        <v>45.740001999999997</v>
      </c>
      <c r="Y2516" s="54">
        <v>291700</v>
      </c>
      <c r="Z2516" s="107">
        <f t="shared" si="213"/>
        <v>-5.4656753185100548E-3</v>
      </c>
      <c r="AE2516" s="90">
        <v>44918</v>
      </c>
      <c r="AF2516" s="54">
        <v>39.249366999999999</v>
      </c>
      <c r="AG2516" s="54">
        <v>2421200</v>
      </c>
      <c r="AH2516" s="107">
        <f t="shared" si="214"/>
        <v>-2.2404692539371718E-3</v>
      </c>
    </row>
    <row r="2517" spans="23:34" x14ac:dyDescent="0.15">
      <c r="W2517" s="90">
        <v>44922</v>
      </c>
      <c r="X2517" s="54">
        <v>45.490001999999997</v>
      </c>
      <c r="Y2517" s="54">
        <v>298700</v>
      </c>
      <c r="Z2517" s="107">
        <f t="shared" si="213"/>
        <v>-1.4728555078981853E-2</v>
      </c>
      <c r="AE2517" s="90">
        <v>44922</v>
      </c>
      <c r="AF2517" s="54">
        <v>39.161430000000003</v>
      </c>
      <c r="AG2517" s="54">
        <v>3953700</v>
      </c>
      <c r="AH2517" s="107">
        <f t="shared" si="214"/>
        <v>-3.9920401272374173E-3</v>
      </c>
    </row>
    <row r="2518" spans="23:34" x14ac:dyDescent="0.15">
      <c r="W2518" s="90">
        <v>44923</v>
      </c>
      <c r="X2518" s="54">
        <v>44.82</v>
      </c>
      <c r="Y2518" s="54">
        <v>356100</v>
      </c>
      <c r="Z2518" s="107">
        <f t="shared" si="213"/>
        <v>2.0303435966086525E-2</v>
      </c>
      <c r="AE2518" s="90">
        <v>44923</v>
      </c>
      <c r="AF2518" s="54">
        <v>39.005096000000002</v>
      </c>
      <c r="AG2518" s="54">
        <v>3551000</v>
      </c>
      <c r="AH2518" s="107">
        <f t="shared" si="214"/>
        <v>4.7595242426784479E-2</v>
      </c>
    </row>
    <row r="2519" spans="23:34" x14ac:dyDescent="0.15">
      <c r="W2519" s="90">
        <v>44924</v>
      </c>
      <c r="X2519" s="54">
        <v>45.73</v>
      </c>
      <c r="Y2519" s="54">
        <v>339600</v>
      </c>
      <c r="Z2519" s="107">
        <f t="shared" si="213"/>
        <v>-4.1547999125300938E-3</v>
      </c>
      <c r="AE2519" s="90">
        <v>44924</v>
      </c>
      <c r="AF2519" s="54">
        <v>40.861553000000001</v>
      </c>
      <c r="AG2519" s="54">
        <v>6385400</v>
      </c>
      <c r="AH2519" s="107">
        <f t="shared" si="214"/>
        <v>-8.3691385885407144E-3</v>
      </c>
    </row>
    <row r="2520" spans="23:34" x14ac:dyDescent="0.15">
      <c r="W2520" s="90">
        <v>44925</v>
      </c>
      <c r="X2520" s="54">
        <v>45.540000999999997</v>
      </c>
      <c r="Y2520" s="54">
        <v>492200</v>
      </c>
      <c r="Z2520" s="107">
        <f t="shared" si="213"/>
        <v>3.73298410775178E-2</v>
      </c>
      <c r="AE2520" s="90">
        <v>44925</v>
      </c>
      <c r="AF2520" s="54">
        <v>40.519576999999998</v>
      </c>
      <c r="AG2520" s="54">
        <v>4430300</v>
      </c>
      <c r="AH2520" s="107">
        <f t="shared" si="214"/>
        <v>1.6397333071863196E-2</v>
      </c>
    </row>
    <row r="2521" spans="23:34" x14ac:dyDescent="0.15">
      <c r="W2521" s="90">
        <v>44929</v>
      </c>
      <c r="X2521" s="54">
        <v>47.240001999999997</v>
      </c>
      <c r="Y2521" s="54">
        <v>694700</v>
      </c>
      <c r="Z2521" s="107">
        <f t="shared" si="213"/>
        <v>6.773898951147439E-3</v>
      </c>
      <c r="AE2521" s="90">
        <v>44929</v>
      </c>
      <c r="AF2521" s="54">
        <v>41.183990000000001</v>
      </c>
      <c r="AG2521" s="54">
        <v>4494900</v>
      </c>
      <c r="AH2521" s="107">
        <f t="shared" si="214"/>
        <v>2.2301336028879293E-2</v>
      </c>
    </row>
    <row r="2522" spans="23:34" x14ac:dyDescent="0.15">
      <c r="W2522" s="90">
        <v>44930</v>
      </c>
      <c r="X2522" s="54">
        <v>47.560001</v>
      </c>
      <c r="Y2522" s="54">
        <v>550500</v>
      </c>
      <c r="Z2522" s="107">
        <f t="shared" si="213"/>
        <v>5.8872791024542348E-3</v>
      </c>
      <c r="AE2522" s="90">
        <v>44930</v>
      </c>
      <c r="AF2522" s="54">
        <v>42.102448000000003</v>
      </c>
      <c r="AG2522" s="54">
        <v>3743500</v>
      </c>
      <c r="AH2522" s="107">
        <f t="shared" si="214"/>
        <v>2.3193425712420002E-4</v>
      </c>
    </row>
    <row r="2523" spans="23:34" x14ac:dyDescent="0.15">
      <c r="W2523" s="90">
        <v>44931</v>
      </c>
      <c r="X2523" s="54">
        <v>47.84</v>
      </c>
      <c r="Y2523" s="54">
        <v>383100</v>
      </c>
      <c r="Z2523" s="107">
        <f t="shared" si="213"/>
        <v>4.1178950668896208E-2</v>
      </c>
      <c r="AE2523" s="90">
        <v>44931</v>
      </c>
      <c r="AF2523" s="54">
        <v>42.112212999999997</v>
      </c>
      <c r="AG2523" s="54">
        <v>3748100</v>
      </c>
      <c r="AH2523" s="107">
        <f t="shared" si="214"/>
        <v>4.6635877340380993E-2</v>
      </c>
    </row>
    <row r="2524" spans="23:34" x14ac:dyDescent="0.15">
      <c r="W2524" s="90">
        <v>44932</v>
      </c>
      <c r="X2524" s="54">
        <v>49.810001</v>
      </c>
      <c r="Y2524" s="54">
        <v>527500</v>
      </c>
      <c r="Z2524" s="107">
        <f t="shared" si="213"/>
        <v>-3.1519754436463487E-2</v>
      </c>
      <c r="AE2524" s="90">
        <v>44932</v>
      </c>
      <c r="AF2524" s="54">
        <v>44.076152999999998</v>
      </c>
      <c r="AG2524" s="54">
        <v>5293700</v>
      </c>
      <c r="AH2524" s="107">
        <f t="shared" si="214"/>
        <v>-3.5247223141275486E-2</v>
      </c>
    </row>
    <row r="2525" spans="23:34" x14ac:dyDescent="0.15">
      <c r="W2525" s="90">
        <v>44935</v>
      </c>
      <c r="X2525" s="54">
        <v>48.240001999999997</v>
      </c>
      <c r="Y2525" s="54">
        <v>482200</v>
      </c>
      <c r="Z2525" s="107">
        <f t="shared" si="213"/>
        <v>1.0364842024674914E-2</v>
      </c>
      <c r="AE2525" s="90">
        <v>44935</v>
      </c>
      <c r="AF2525" s="54">
        <v>42.522590999999998</v>
      </c>
      <c r="AG2525" s="54">
        <v>7096400</v>
      </c>
      <c r="AH2525" s="107">
        <f t="shared" si="214"/>
        <v>3.6075388726900526E-2</v>
      </c>
    </row>
    <row r="2526" spans="23:34" x14ac:dyDescent="0.15">
      <c r="W2526" s="90">
        <v>44936</v>
      </c>
      <c r="X2526" s="54">
        <v>48.740001999999997</v>
      </c>
      <c r="Y2526" s="54">
        <v>402400</v>
      </c>
      <c r="Z2526" s="107">
        <f t="shared" si="213"/>
        <v>7.1809188682430136E-3</v>
      </c>
      <c r="AE2526" s="90">
        <v>44936</v>
      </c>
      <c r="AF2526" s="54">
        <v>44.056609999999999</v>
      </c>
      <c r="AG2526" s="54">
        <v>4432600</v>
      </c>
      <c r="AH2526" s="107">
        <f t="shared" si="214"/>
        <v>3.3710378533436947E-2</v>
      </c>
    </row>
    <row r="2527" spans="23:34" x14ac:dyDescent="0.15">
      <c r="W2527" s="90">
        <v>44937</v>
      </c>
      <c r="X2527" s="54">
        <v>49.09</v>
      </c>
      <c r="Y2527" s="54">
        <v>330900</v>
      </c>
      <c r="Z2527" s="107">
        <f t="shared" si="213"/>
        <v>2.4648584233041282E-2</v>
      </c>
      <c r="AE2527" s="90">
        <v>44937</v>
      </c>
      <c r="AF2527" s="54">
        <v>45.541775000000001</v>
      </c>
      <c r="AG2527" s="54">
        <v>5456800</v>
      </c>
      <c r="AH2527" s="107">
        <f t="shared" si="214"/>
        <v>-3.8617950222625819E-3</v>
      </c>
    </row>
    <row r="2528" spans="23:34" x14ac:dyDescent="0.15">
      <c r="W2528" s="90">
        <v>44938</v>
      </c>
      <c r="X2528" s="54">
        <v>50.299999</v>
      </c>
      <c r="Y2528" s="54">
        <v>492400</v>
      </c>
      <c r="Z2528" s="107">
        <f t="shared" si="213"/>
        <v>1.3518906829401711E-2</v>
      </c>
      <c r="AE2528" s="90">
        <v>44938</v>
      </c>
      <c r="AF2528" s="54">
        <v>45.365901999999998</v>
      </c>
      <c r="AG2528" s="54">
        <v>3812200</v>
      </c>
      <c r="AH2528" s="107">
        <f t="shared" si="214"/>
        <v>-3.6614944854396203E-3</v>
      </c>
    </row>
    <row r="2529" spans="23:34" x14ac:dyDescent="0.15">
      <c r="W2529" s="90">
        <v>44939</v>
      </c>
      <c r="X2529" s="54">
        <v>50.98</v>
      </c>
      <c r="Y2529" s="54">
        <v>478400</v>
      </c>
      <c r="Z2529" s="107">
        <f t="shared" si="213"/>
        <v>1.1377030207924799E-2</v>
      </c>
      <c r="AE2529" s="90">
        <v>44939</v>
      </c>
      <c r="AF2529" s="54">
        <v>45.199795000000002</v>
      </c>
      <c r="AG2529" s="54">
        <v>3128400</v>
      </c>
      <c r="AH2529" s="107">
        <f t="shared" si="214"/>
        <v>1.1024762391068421E-2</v>
      </c>
    </row>
    <row r="2530" spans="23:34" x14ac:dyDescent="0.15">
      <c r="W2530" s="90">
        <v>44943</v>
      </c>
      <c r="X2530" s="54">
        <v>51.560001</v>
      </c>
      <c r="Y2530" s="54">
        <v>421800</v>
      </c>
      <c r="Z2530" s="107">
        <f t="shared" si="213"/>
        <v>-3.2971294938493156E-2</v>
      </c>
      <c r="AE2530" s="90">
        <v>44943</v>
      </c>
      <c r="AF2530" s="54">
        <v>45.698112000000002</v>
      </c>
      <c r="AG2530" s="54">
        <v>5214200</v>
      </c>
      <c r="AH2530" s="107">
        <f t="shared" si="214"/>
        <v>-1.689128863792011E-2</v>
      </c>
    </row>
    <row r="2531" spans="23:34" x14ac:dyDescent="0.15">
      <c r="W2531" s="90">
        <v>44944</v>
      </c>
      <c r="X2531" s="54">
        <v>49.860000999999997</v>
      </c>
      <c r="Y2531" s="54">
        <v>488400</v>
      </c>
      <c r="Z2531" s="107">
        <f t="shared" si="213"/>
        <v>-1.3638206706012679E-2</v>
      </c>
      <c r="AE2531" s="90">
        <v>44944</v>
      </c>
      <c r="AF2531" s="54">
        <v>44.926212</v>
      </c>
      <c r="AG2531" s="54">
        <v>3429500</v>
      </c>
      <c r="AH2531" s="107">
        <f t="shared" si="214"/>
        <v>-9.5692910855693647E-3</v>
      </c>
    </row>
    <row r="2532" spans="23:34" x14ac:dyDescent="0.15">
      <c r="W2532" s="90">
        <v>44945</v>
      </c>
      <c r="X2532" s="54">
        <v>49.18</v>
      </c>
      <c r="Y2532" s="54">
        <v>367200</v>
      </c>
      <c r="Z2532" s="107">
        <f t="shared" si="213"/>
        <v>2.6840178934526282E-2</v>
      </c>
      <c r="AE2532" s="90">
        <v>44945</v>
      </c>
      <c r="AF2532" s="54">
        <v>44.496299999999998</v>
      </c>
      <c r="AG2532" s="54">
        <v>5616300</v>
      </c>
      <c r="AH2532" s="107">
        <f t="shared" si="214"/>
        <v>2.4593640370098147E-2</v>
      </c>
    </row>
    <row r="2533" spans="23:34" x14ac:dyDescent="0.15">
      <c r="W2533" s="90">
        <v>44946</v>
      </c>
      <c r="X2533" s="54">
        <v>50.5</v>
      </c>
      <c r="Y2533" s="54">
        <v>479000</v>
      </c>
      <c r="Z2533" s="107">
        <f t="shared" si="213"/>
        <v>1.3861386138613874E-3</v>
      </c>
      <c r="AE2533" s="90">
        <v>44946</v>
      </c>
      <c r="AF2533" s="54">
        <v>45.590626</v>
      </c>
      <c r="AG2533" s="54">
        <v>3435000</v>
      </c>
      <c r="AH2533" s="107">
        <f t="shared" si="214"/>
        <v>2.1431796088959176E-2</v>
      </c>
    </row>
    <row r="2534" spans="23:34" x14ac:dyDescent="0.15">
      <c r="W2534" s="90">
        <v>44949</v>
      </c>
      <c r="X2534" s="54">
        <v>50.57</v>
      </c>
      <c r="Y2534" s="54">
        <v>343600</v>
      </c>
      <c r="Z2534" s="107">
        <f t="shared" si="213"/>
        <v>-5.7346450464703658E-3</v>
      </c>
      <c r="AE2534" s="90">
        <v>44949</v>
      </c>
      <c r="AF2534" s="54">
        <v>46.567715</v>
      </c>
      <c r="AG2534" s="54">
        <v>3254700</v>
      </c>
      <c r="AH2534" s="107">
        <f t="shared" si="214"/>
        <v>-2.0352576887227469E-2</v>
      </c>
    </row>
    <row r="2535" spans="23:34" x14ac:dyDescent="0.15">
      <c r="W2535" s="90">
        <v>44950</v>
      </c>
      <c r="X2535" s="54">
        <v>50.279998999999997</v>
      </c>
      <c r="Y2535" s="54">
        <v>315300</v>
      </c>
      <c r="Z2535" s="107">
        <f t="shared" si="213"/>
        <v>1.8098647933545209E-2</v>
      </c>
      <c r="AE2535" s="90">
        <v>44950</v>
      </c>
      <c r="AF2535" s="54">
        <v>45.619942000000002</v>
      </c>
      <c r="AG2535" s="54">
        <v>4864400</v>
      </c>
      <c r="AH2535" s="107">
        <f t="shared" si="214"/>
        <v>4.7976102205478321E-2</v>
      </c>
    </row>
    <row r="2536" spans="23:34" x14ac:dyDescent="0.15">
      <c r="W2536" s="90">
        <v>44951</v>
      </c>
      <c r="X2536" s="54">
        <v>51.189999</v>
      </c>
      <c r="Y2536" s="54">
        <v>312900</v>
      </c>
      <c r="Z2536" s="107">
        <f t="shared" si="213"/>
        <v>5.4698575008762518E-3</v>
      </c>
      <c r="AE2536" s="90">
        <v>44951</v>
      </c>
      <c r="AF2536" s="54">
        <v>47.808608999999997</v>
      </c>
      <c r="AG2536" s="54">
        <v>5955700</v>
      </c>
      <c r="AH2536" s="107">
        <f t="shared" si="214"/>
        <v>4.7004923318310077E-3</v>
      </c>
    </row>
    <row r="2537" spans="23:34" x14ac:dyDescent="0.15">
      <c r="W2537" s="90">
        <v>44952</v>
      </c>
      <c r="X2537" s="54">
        <v>51.470001000000003</v>
      </c>
      <c r="Y2537" s="54">
        <v>261500</v>
      </c>
      <c r="Z2537" s="107">
        <f t="shared" si="213"/>
        <v>5.4400426376521871E-3</v>
      </c>
      <c r="AE2537" s="90">
        <v>44952</v>
      </c>
      <c r="AF2537" s="54">
        <v>48.033332999999999</v>
      </c>
      <c r="AG2537" s="54">
        <v>4153100</v>
      </c>
      <c r="AH2537" s="107">
        <f t="shared" si="214"/>
        <v>-3.2546148733838542E-3</v>
      </c>
    </row>
    <row r="2538" spans="23:34" x14ac:dyDescent="0.15">
      <c r="W2538" s="90">
        <v>44953</v>
      </c>
      <c r="X2538" s="54">
        <v>51.75</v>
      </c>
      <c r="Y2538" s="54">
        <v>269000</v>
      </c>
      <c r="Z2538" s="107">
        <f t="shared" si="213"/>
        <v>-1.2753623188405783E-2</v>
      </c>
      <c r="AE2538" s="90">
        <v>44953</v>
      </c>
      <c r="AF2538" s="54">
        <v>47.877003000000002</v>
      </c>
      <c r="AG2538" s="54">
        <v>3901300</v>
      </c>
      <c r="AH2538" s="107">
        <f t="shared" si="214"/>
        <v>-2.2448982447795807E-3</v>
      </c>
    </row>
    <row r="2539" spans="23:34" x14ac:dyDescent="0.15">
      <c r="W2539" s="90">
        <v>44956</v>
      </c>
      <c r="X2539" s="54">
        <v>51.09</v>
      </c>
      <c r="Y2539" s="54">
        <v>188600</v>
      </c>
      <c r="Z2539" s="107">
        <f t="shared" si="213"/>
        <v>9.9823448815814508E-3</v>
      </c>
      <c r="AE2539" s="90">
        <v>44956</v>
      </c>
      <c r="AF2539" s="54">
        <v>47.769523999999997</v>
      </c>
      <c r="AG2539" s="54">
        <v>4066900</v>
      </c>
      <c r="AH2539" s="107">
        <f t="shared" si="214"/>
        <v>1.2476971719458829E-2</v>
      </c>
    </row>
    <row r="2540" spans="23:34" x14ac:dyDescent="0.15">
      <c r="W2540" s="90">
        <v>44957</v>
      </c>
      <c r="X2540" s="54">
        <v>51.599997999999999</v>
      </c>
      <c r="Y2540" s="54">
        <v>519200</v>
      </c>
      <c r="Z2540" s="107">
        <f t="shared" si="213"/>
        <v>7.5582173472177328E-3</v>
      </c>
      <c r="AE2540" s="90">
        <v>44957</v>
      </c>
      <c r="AF2540" s="54">
        <v>48.365543000000002</v>
      </c>
      <c r="AG2540" s="54">
        <v>4325300</v>
      </c>
      <c r="AH2540" s="107">
        <f t="shared" si="214"/>
        <v>1.8181786980040693E-2</v>
      </c>
    </row>
    <row r="2541" spans="23:34" x14ac:dyDescent="0.15">
      <c r="W2541" s="90">
        <v>44958</v>
      </c>
      <c r="X2541" s="54">
        <v>51.990001999999997</v>
      </c>
      <c r="Y2541" s="54">
        <v>364900</v>
      </c>
      <c r="Z2541" s="107">
        <f t="shared" si="213"/>
        <v>1.9426773632361227E-2</v>
      </c>
      <c r="AE2541" s="90">
        <v>44958</v>
      </c>
      <c r="AF2541" s="54">
        <v>49.244914999999999</v>
      </c>
      <c r="AG2541" s="54">
        <v>4565200</v>
      </c>
      <c r="AH2541" s="107">
        <f t="shared" si="214"/>
        <v>2.4999961925002756E-2</v>
      </c>
    </row>
    <row r="2542" spans="23:34" x14ac:dyDescent="0.15">
      <c r="W2542" s="90">
        <v>44959</v>
      </c>
      <c r="X2542" s="54">
        <v>53</v>
      </c>
      <c r="Y2542" s="54">
        <v>360800</v>
      </c>
      <c r="Z2542" s="107">
        <f t="shared" si="213"/>
        <v>-7.7358490566037386E-3</v>
      </c>
      <c r="AE2542" s="90">
        <v>44959</v>
      </c>
      <c r="AF2542" s="54">
        <v>50.476036000000001</v>
      </c>
      <c r="AG2542" s="54">
        <v>6390000</v>
      </c>
      <c r="AH2542" s="107">
        <f t="shared" si="214"/>
        <v>-1.9357324335056658E-2</v>
      </c>
    </row>
    <row r="2543" spans="23:34" x14ac:dyDescent="0.15">
      <c r="W2543" s="90">
        <v>44960</v>
      </c>
      <c r="X2543" s="54">
        <v>52.59</v>
      </c>
      <c r="Y2543" s="54">
        <v>408600</v>
      </c>
      <c r="Z2543" s="107">
        <f t="shared" si="213"/>
        <v>-1.4641566837801934E-2</v>
      </c>
      <c r="AE2543" s="90">
        <v>44960</v>
      </c>
      <c r="AF2543" s="54">
        <v>49.498955000000002</v>
      </c>
      <c r="AG2543" s="54">
        <v>3808200</v>
      </c>
      <c r="AH2543" s="107">
        <f t="shared" si="214"/>
        <v>-1.3422788420482834E-2</v>
      </c>
    </row>
    <row r="2544" spans="23:34" x14ac:dyDescent="0.15">
      <c r="W2544" s="90">
        <v>44963</v>
      </c>
      <c r="X2544" s="54">
        <v>51.82</v>
      </c>
      <c r="Y2544" s="54">
        <v>226500</v>
      </c>
      <c r="Z2544" s="107">
        <f t="shared" si="213"/>
        <v>-1.3508297954457626E-3</v>
      </c>
      <c r="AE2544" s="90">
        <v>44963</v>
      </c>
      <c r="AF2544" s="54">
        <v>48.834541000000002</v>
      </c>
      <c r="AG2544" s="54">
        <v>3141600</v>
      </c>
      <c r="AH2544" s="107">
        <f t="shared" si="214"/>
        <v>3.8014691281729185E-3</v>
      </c>
    </row>
    <row r="2545" spans="23:34" x14ac:dyDescent="0.15">
      <c r="W2545" s="90">
        <v>44964</v>
      </c>
      <c r="X2545" s="54">
        <v>51.75</v>
      </c>
      <c r="Y2545" s="54">
        <v>234300</v>
      </c>
      <c r="Z2545" s="107">
        <f t="shared" si="213"/>
        <v>-3.4782608695652639E-3</v>
      </c>
      <c r="AE2545" s="90">
        <v>44964</v>
      </c>
      <c r="AF2545" s="54">
        <v>49.020184</v>
      </c>
      <c r="AG2545" s="54">
        <v>3538100</v>
      </c>
      <c r="AH2545" s="107">
        <f t="shared" si="214"/>
        <v>-2.0131523782122129E-2</v>
      </c>
    </row>
    <row r="2546" spans="23:34" x14ac:dyDescent="0.15">
      <c r="W2546" s="90">
        <v>44965</v>
      </c>
      <c r="X2546" s="54">
        <v>51.57</v>
      </c>
      <c r="Y2546" s="54">
        <v>232700</v>
      </c>
      <c r="Z2546" s="107">
        <f t="shared" si="213"/>
        <v>-1.5706845064960229E-2</v>
      </c>
      <c r="AE2546" s="90">
        <v>44965</v>
      </c>
      <c r="AF2546" s="54">
        <v>48.033332999999999</v>
      </c>
      <c r="AG2546" s="54">
        <v>3429700</v>
      </c>
      <c r="AH2546" s="107">
        <f t="shared" si="214"/>
        <v>-1.5663081302311421E-2</v>
      </c>
    </row>
    <row r="2547" spans="23:34" x14ac:dyDescent="0.15">
      <c r="W2547" s="90">
        <v>44966</v>
      </c>
      <c r="X2547" s="54">
        <v>50.759998000000003</v>
      </c>
      <c r="Y2547" s="54">
        <v>232700</v>
      </c>
      <c r="Z2547" s="107">
        <f t="shared" si="213"/>
        <v>-1.0638239189843968E-2</v>
      </c>
      <c r="AE2547" s="90">
        <v>44966</v>
      </c>
      <c r="AF2547" s="54">
        <v>47.280982999999999</v>
      </c>
      <c r="AG2547" s="54">
        <v>3072400</v>
      </c>
      <c r="AH2547" s="107">
        <f t="shared" si="214"/>
        <v>-6.4062754363630736E-3</v>
      </c>
    </row>
    <row r="2548" spans="23:34" x14ac:dyDescent="0.15">
      <c r="W2548" s="90">
        <v>44967</v>
      </c>
      <c r="X2548" s="54">
        <v>50.220001000000003</v>
      </c>
      <c r="Y2548" s="54">
        <v>249100</v>
      </c>
      <c r="Z2548" s="107">
        <f t="shared" si="213"/>
        <v>1.9514137405134635E-2</v>
      </c>
      <c r="AE2548" s="90">
        <v>44967</v>
      </c>
      <c r="AF2548" s="54">
        <v>46.978088</v>
      </c>
      <c r="AG2548" s="54">
        <v>3745100</v>
      </c>
      <c r="AH2548" s="107">
        <f t="shared" si="214"/>
        <v>1.7678901704130556E-2</v>
      </c>
    </row>
    <row r="2549" spans="23:34" x14ac:dyDescent="0.15">
      <c r="W2549" s="90">
        <v>44970</v>
      </c>
      <c r="X2549" s="54">
        <v>51.200001</v>
      </c>
      <c r="Y2549" s="54">
        <v>263900</v>
      </c>
      <c r="Z2549" s="107">
        <f t="shared" si="213"/>
        <v>9.7654294967686184E-4</v>
      </c>
      <c r="AE2549" s="90">
        <v>44970</v>
      </c>
      <c r="AF2549" s="54">
        <v>47.808608999999997</v>
      </c>
      <c r="AG2549" s="54">
        <v>4744300</v>
      </c>
      <c r="AH2549" s="107">
        <f t="shared" si="214"/>
        <v>-2.6570319165738487E-3</v>
      </c>
    </row>
    <row r="2550" spans="23:34" x14ac:dyDescent="0.15">
      <c r="W2550" s="90">
        <v>44971</v>
      </c>
      <c r="X2550" s="54">
        <v>51.25</v>
      </c>
      <c r="Y2550" s="54">
        <v>233900</v>
      </c>
      <c r="Z2550" s="107">
        <f t="shared" si="213"/>
        <v>1.0146341463414643E-2</v>
      </c>
      <c r="AE2550" s="90">
        <v>44971</v>
      </c>
      <c r="AF2550" s="54">
        <v>47.681579999999997</v>
      </c>
      <c r="AG2550" s="54">
        <v>3919700</v>
      </c>
      <c r="AH2550" s="107">
        <f t="shared" si="214"/>
        <v>1.7418130858918746E-2</v>
      </c>
    </row>
    <row r="2551" spans="23:34" x14ac:dyDescent="0.15">
      <c r="W2551" s="90">
        <v>44972</v>
      </c>
      <c r="X2551" s="54">
        <v>51.77</v>
      </c>
      <c r="Y2551" s="54">
        <v>335700</v>
      </c>
      <c r="Z2551" s="107">
        <f t="shared" si="213"/>
        <v>-1.3714487154722899E-2</v>
      </c>
      <c r="AE2551" s="90">
        <v>44972</v>
      </c>
      <c r="AF2551" s="54">
        <v>48.512104000000001</v>
      </c>
      <c r="AG2551" s="54">
        <v>3708100</v>
      </c>
      <c r="AH2551" s="107">
        <f t="shared" si="214"/>
        <v>-1.9939601052966105E-2</v>
      </c>
    </row>
    <row r="2552" spans="23:34" x14ac:dyDescent="0.15">
      <c r="W2552" s="90">
        <v>44973</v>
      </c>
      <c r="X2552" s="54">
        <v>51.060001</v>
      </c>
      <c r="Y2552" s="54">
        <v>604000</v>
      </c>
      <c r="Z2552" s="107">
        <f t="shared" si="213"/>
        <v>2.2130786875621089E-2</v>
      </c>
      <c r="AE2552" s="90">
        <v>44973</v>
      </c>
      <c r="AF2552" s="54">
        <v>47.544792000000001</v>
      </c>
      <c r="AG2552" s="54">
        <v>3760400</v>
      </c>
      <c r="AH2552" s="107">
        <f t="shared" si="214"/>
        <v>-8.6313764922981706E-3</v>
      </c>
    </row>
    <row r="2553" spans="23:34" x14ac:dyDescent="0.15">
      <c r="W2553" s="90">
        <v>44974</v>
      </c>
      <c r="X2553" s="54">
        <v>52.189999</v>
      </c>
      <c r="Y2553" s="54">
        <v>315600</v>
      </c>
      <c r="Z2553" s="107">
        <f t="shared" si="213"/>
        <v>-5.920676488229093E-2</v>
      </c>
      <c r="AE2553" s="90">
        <v>44974</v>
      </c>
      <c r="AF2553" s="54">
        <v>47.134414999999997</v>
      </c>
      <c r="AG2553" s="54">
        <v>5511900</v>
      </c>
      <c r="AH2553" s="107">
        <f t="shared" si="214"/>
        <v>-7.2553356183585604E-3</v>
      </c>
    </row>
    <row r="2554" spans="23:34" x14ac:dyDescent="0.15">
      <c r="W2554" s="90">
        <v>44978</v>
      </c>
      <c r="X2554" s="54">
        <v>49.099997999999999</v>
      </c>
      <c r="Y2554" s="54">
        <v>403100</v>
      </c>
      <c r="Z2554" s="107">
        <f t="shared" si="213"/>
        <v>-1.9144562897945638E-2</v>
      </c>
      <c r="AE2554" s="90">
        <v>44978</v>
      </c>
      <c r="AF2554" s="54">
        <v>46.792439000000002</v>
      </c>
      <c r="AG2554" s="54">
        <v>5947900</v>
      </c>
      <c r="AH2554" s="107">
        <f t="shared" si="214"/>
        <v>-8.3530589204816597E-4</v>
      </c>
    </row>
    <row r="2555" spans="23:34" x14ac:dyDescent="0.15">
      <c r="W2555" s="90">
        <v>44979</v>
      </c>
      <c r="X2555" s="54">
        <v>48.16</v>
      </c>
      <c r="Y2555" s="54">
        <v>404300</v>
      </c>
      <c r="Z2555" s="107">
        <f t="shared" si="213"/>
        <v>-1.4327221760797149E-2</v>
      </c>
      <c r="AE2555" s="90">
        <v>44979</v>
      </c>
      <c r="AF2555" s="54">
        <v>46.753352999999997</v>
      </c>
      <c r="AG2555" s="54">
        <v>7391900</v>
      </c>
      <c r="AH2555" s="107">
        <f t="shared" si="214"/>
        <v>-5.224658432519258E-2</v>
      </c>
    </row>
    <row r="2556" spans="23:34" x14ac:dyDescent="0.15">
      <c r="W2556" s="90">
        <v>44980</v>
      </c>
      <c r="X2556" s="54">
        <v>47.470001000000003</v>
      </c>
      <c r="Y2556" s="54">
        <v>327600</v>
      </c>
      <c r="Z2556" s="107">
        <f t="shared" si="213"/>
        <v>-3.0545628174728723E-2</v>
      </c>
      <c r="AE2556" s="90">
        <v>44980</v>
      </c>
      <c r="AF2556" s="54">
        <v>44.310650000000003</v>
      </c>
      <c r="AG2556" s="54">
        <v>12458900</v>
      </c>
      <c r="AH2556" s="107">
        <f t="shared" si="214"/>
        <v>-6.174204169877906E-3</v>
      </c>
    </row>
    <row r="2557" spans="23:34" x14ac:dyDescent="0.15">
      <c r="W2557" s="90">
        <v>44981</v>
      </c>
      <c r="X2557" s="54">
        <v>46.02</v>
      </c>
      <c r="Y2557" s="54">
        <v>285200</v>
      </c>
      <c r="Z2557" s="107">
        <f t="shared" si="213"/>
        <v>-5.6497609734897924E-3</v>
      </c>
      <c r="AE2557" s="90">
        <v>44981</v>
      </c>
      <c r="AF2557" s="54">
        <v>44.037067</v>
      </c>
      <c r="AG2557" s="54">
        <v>5795000</v>
      </c>
      <c r="AH2557" s="107">
        <f t="shared" si="214"/>
        <v>1.6197105043349147E-2</v>
      </c>
    </row>
    <row r="2558" spans="23:34" x14ac:dyDescent="0.15">
      <c r="W2558" s="90">
        <v>44984</v>
      </c>
      <c r="X2558" s="54">
        <v>45.759998000000003</v>
      </c>
      <c r="Y2558" s="54">
        <v>435600</v>
      </c>
      <c r="Z2558" s="107">
        <f t="shared" si="213"/>
        <v>-1.0489489094820503E-2</v>
      </c>
      <c r="AE2558" s="90">
        <v>44984</v>
      </c>
      <c r="AF2558" s="54">
        <v>44.750340000000001</v>
      </c>
      <c r="AG2558" s="54">
        <v>5187700</v>
      </c>
      <c r="AH2558" s="107">
        <f t="shared" si="214"/>
        <v>2.183424751633245E-3</v>
      </c>
    </row>
    <row r="2559" spans="23:34" x14ac:dyDescent="0.15">
      <c r="W2559" s="90">
        <v>44985</v>
      </c>
      <c r="X2559" s="54">
        <v>45.279998999999997</v>
      </c>
      <c r="Y2559" s="54">
        <v>387800</v>
      </c>
      <c r="Z2559" s="107">
        <f t="shared" si="213"/>
        <v>8.7897506358160626E-2</v>
      </c>
      <c r="AE2559" s="90">
        <v>44985</v>
      </c>
      <c r="AF2559" s="54">
        <v>44.848049000000003</v>
      </c>
      <c r="AG2559" s="54">
        <v>5338800</v>
      </c>
      <c r="AH2559" s="107">
        <f t="shared" si="214"/>
        <v>-3.2679459478829331E-3</v>
      </c>
    </row>
    <row r="2560" spans="23:34" x14ac:dyDescent="0.15">
      <c r="W2560" s="90">
        <v>44986</v>
      </c>
      <c r="X2560" s="54">
        <v>49.259998000000003</v>
      </c>
      <c r="Y2560" s="54">
        <v>580500</v>
      </c>
      <c r="Z2560" s="107">
        <f t="shared" si="213"/>
        <v>4.3646002584084354E-2</v>
      </c>
      <c r="AE2560" s="90">
        <v>44986</v>
      </c>
      <c r="AF2560" s="54">
        <v>44.701487999999998</v>
      </c>
      <c r="AG2560" s="54">
        <v>4236400</v>
      </c>
      <c r="AH2560" s="107">
        <f t="shared" si="214"/>
        <v>-3.7158270883510536E-3</v>
      </c>
    </row>
    <row r="2561" spans="23:34" x14ac:dyDescent="0.15">
      <c r="W2561" s="90">
        <v>44987</v>
      </c>
      <c r="X2561" s="54">
        <v>51.41</v>
      </c>
      <c r="Y2561" s="54">
        <v>497300</v>
      </c>
      <c r="Z2561" s="107">
        <f t="shared" si="213"/>
        <v>-2.7621046489009871E-2</v>
      </c>
      <c r="AE2561" s="90">
        <v>44987</v>
      </c>
      <c r="AF2561" s="54">
        <v>44.535384999999998</v>
      </c>
      <c r="AG2561" s="54">
        <v>4142300</v>
      </c>
      <c r="AH2561" s="107">
        <f t="shared" si="214"/>
        <v>1.0092020086948761E-2</v>
      </c>
    </row>
    <row r="2562" spans="23:34" x14ac:dyDescent="0.15">
      <c r="W2562" s="90">
        <v>44988</v>
      </c>
      <c r="X2562" s="54">
        <v>49.990001999999997</v>
      </c>
      <c r="Y2562" s="54">
        <v>535400</v>
      </c>
      <c r="Z2562" s="107">
        <f t="shared" si="213"/>
        <v>-2.4805000007801503E-2</v>
      </c>
      <c r="AE2562" s="90">
        <v>44988</v>
      </c>
      <c r="AF2562" s="54">
        <v>44.984836999999999</v>
      </c>
      <c r="AG2562" s="54">
        <v>3744200</v>
      </c>
      <c r="AH2562" s="107">
        <f t="shared" si="214"/>
        <v>-2.8019152320147289E-2</v>
      </c>
    </row>
    <row r="2563" spans="23:34" x14ac:dyDescent="0.15">
      <c r="W2563" s="90">
        <v>44991</v>
      </c>
      <c r="X2563" s="54">
        <v>48.75</v>
      </c>
      <c r="Y2563" s="54">
        <v>387900</v>
      </c>
      <c r="Z2563" s="107">
        <f t="shared" si="213"/>
        <v>4.512841025641201E-3</v>
      </c>
      <c r="AE2563" s="90">
        <v>44991</v>
      </c>
      <c r="AF2563" s="54">
        <v>43.724400000000003</v>
      </c>
      <c r="AG2563" s="54">
        <v>5972800</v>
      </c>
      <c r="AH2563" s="107">
        <f t="shared" si="214"/>
        <v>-1.7206639770928844E-2</v>
      </c>
    </row>
    <row r="2564" spans="23:34" x14ac:dyDescent="0.15">
      <c r="W2564" s="90">
        <v>44992</v>
      </c>
      <c r="X2564" s="54">
        <v>48.970001000000003</v>
      </c>
      <c r="Y2564" s="54">
        <v>386300</v>
      </c>
      <c r="Z2564" s="107">
        <f t="shared" ref="Z2564:Z2627" si="215">X2565/X2564-1</f>
        <v>-4.084153480005015E-3</v>
      </c>
      <c r="AE2564" s="90">
        <v>44992</v>
      </c>
      <c r="AF2564" s="54">
        <v>42.972050000000003</v>
      </c>
      <c r="AG2564" s="54">
        <v>5326600</v>
      </c>
      <c r="AH2564" s="107">
        <f t="shared" ref="AH2564:AH2627" si="216">AF2565/AF2564-1</f>
        <v>6.3666034084943757E-3</v>
      </c>
    </row>
    <row r="2565" spans="23:34" x14ac:dyDescent="0.15">
      <c r="W2565" s="90">
        <v>44993</v>
      </c>
      <c r="X2565" s="54">
        <v>48.77</v>
      </c>
      <c r="Y2565" s="54">
        <v>271900</v>
      </c>
      <c r="Z2565" s="107">
        <f t="shared" si="215"/>
        <v>-2.2554890301414887E-2</v>
      </c>
      <c r="AE2565" s="90">
        <v>44993</v>
      </c>
      <c r="AF2565" s="54">
        <v>43.245635999999998</v>
      </c>
      <c r="AG2565" s="54">
        <v>6096600</v>
      </c>
      <c r="AH2565" s="107">
        <f t="shared" si="216"/>
        <v>-2.408548229005103E-2</v>
      </c>
    </row>
    <row r="2566" spans="23:34" x14ac:dyDescent="0.15">
      <c r="W2566" s="90">
        <v>44994</v>
      </c>
      <c r="X2566" s="54">
        <v>47.669998</v>
      </c>
      <c r="Y2566" s="54">
        <v>397400</v>
      </c>
      <c r="Z2566" s="107">
        <f t="shared" si="215"/>
        <v>0</v>
      </c>
      <c r="AE2566" s="90">
        <v>44994</v>
      </c>
      <c r="AF2566" s="54">
        <v>42.204044000000003</v>
      </c>
      <c r="AG2566" s="54">
        <v>4091600</v>
      </c>
      <c r="AH2566" s="107">
        <f t="shared" si="216"/>
        <v>-2.118732982081073E-2</v>
      </c>
    </row>
    <row r="2567" spans="23:34" x14ac:dyDescent="0.15">
      <c r="W2567" s="90">
        <v>44995</v>
      </c>
      <c r="X2567" s="54">
        <v>47.669998</v>
      </c>
      <c r="Y2567" s="54">
        <v>270900</v>
      </c>
      <c r="Z2567" s="107">
        <f t="shared" si="215"/>
        <v>-2.6431677215509874E-2</v>
      </c>
      <c r="AE2567" s="90">
        <v>44995</v>
      </c>
      <c r="AF2567" s="54">
        <v>41.309852999999997</v>
      </c>
      <c r="AG2567" s="54">
        <v>4526700</v>
      </c>
      <c r="AH2567" s="107">
        <f t="shared" si="216"/>
        <v>-2.2597587069602909E-2</v>
      </c>
    </row>
    <row r="2568" spans="23:34" x14ac:dyDescent="0.15">
      <c r="W2568" s="90">
        <v>44998</v>
      </c>
      <c r="X2568" s="54">
        <v>46.41</v>
      </c>
      <c r="Y2568" s="54">
        <v>232400</v>
      </c>
      <c r="Z2568" s="107">
        <f t="shared" si="215"/>
        <v>3.4475285498815067E-2</v>
      </c>
      <c r="AE2568" s="90">
        <v>44998</v>
      </c>
      <c r="AF2568" s="54">
        <v>40.376350000000002</v>
      </c>
      <c r="AG2568" s="54">
        <v>5946300</v>
      </c>
      <c r="AH2568" s="107">
        <f t="shared" si="216"/>
        <v>1.703546754473706E-3</v>
      </c>
    </row>
    <row r="2569" spans="23:34" x14ac:dyDescent="0.15">
      <c r="W2569" s="90">
        <v>44999</v>
      </c>
      <c r="X2569" s="54">
        <v>48.009998000000003</v>
      </c>
      <c r="Y2569" s="54">
        <v>433600</v>
      </c>
      <c r="Z2569" s="107">
        <f t="shared" si="215"/>
        <v>-5.6654803443232926E-2</v>
      </c>
      <c r="AE2569" s="90">
        <v>44999</v>
      </c>
      <c r="AF2569" s="54">
        <v>40.445132999999998</v>
      </c>
      <c r="AG2569" s="54">
        <v>6368400</v>
      </c>
      <c r="AH2569" s="107">
        <f t="shared" si="216"/>
        <v>-8.5033964408028906E-3</v>
      </c>
    </row>
    <row r="2570" spans="23:34" x14ac:dyDescent="0.15">
      <c r="W2570" s="90">
        <v>45000</v>
      </c>
      <c r="X2570" s="54">
        <v>45.290000999999997</v>
      </c>
      <c r="Y2570" s="54">
        <v>459800</v>
      </c>
      <c r="Z2570" s="107">
        <f t="shared" si="215"/>
        <v>1.567672740833026E-2</v>
      </c>
      <c r="AE2570" s="90">
        <v>45000</v>
      </c>
      <c r="AF2570" s="54">
        <v>40.101211999999997</v>
      </c>
      <c r="AG2570" s="54">
        <v>5740600</v>
      </c>
      <c r="AH2570" s="107">
        <f t="shared" si="216"/>
        <v>1.568249358647833E-2</v>
      </c>
    </row>
    <row r="2571" spans="23:34" x14ac:dyDescent="0.15">
      <c r="W2571" s="90">
        <v>45001</v>
      </c>
      <c r="X2571" s="54">
        <v>46</v>
      </c>
      <c r="Y2571" s="54">
        <v>338700</v>
      </c>
      <c r="Z2571" s="107">
        <f t="shared" si="215"/>
        <v>-2.8043499999999888E-2</v>
      </c>
      <c r="AE2571" s="90">
        <v>45001</v>
      </c>
      <c r="AF2571" s="54">
        <v>40.730099000000003</v>
      </c>
      <c r="AG2571" s="54">
        <v>6022400</v>
      </c>
      <c r="AH2571" s="107">
        <f t="shared" si="216"/>
        <v>1.4716463124727408E-2</v>
      </c>
    </row>
    <row r="2572" spans="23:34" x14ac:dyDescent="0.15">
      <c r="W2572" s="90">
        <v>45002</v>
      </c>
      <c r="X2572" s="54">
        <v>44.709999000000003</v>
      </c>
      <c r="Y2572" s="54">
        <v>802900</v>
      </c>
      <c r="Z2572" s="107">
        <f t="shared" si="215"/>
        <v>3.2431246531676061E-2</v>
      </c>
      <c r="AE2572" s="90">
        <v>45002</v>
      </c>
      <c r="AF2572" s="54">
        <v>41.329501999999998</v>
      </c>
      <c r="AG2572" s="54">
        <v>11506800</v>
      </c>
      <c r="AH2572" s="107">
        <f t="shared" si="216"/>
        <v>2.3300014599740404E-2</v>
      </c>
    </row>
    <row r="2573" spans="23:34" x14ac:dyDescent="0.15">
      <c r="W2573" s="90">
        <v>45005</v>
      </c>
      <c r="X2573" s="54">
        <v>46.16</v>
      </c>
      <c r="Y2573" s="54">
        <v>452100</v>
      </c>
      <c r="Z2573" s="107">
        <f t="shared" si="215"/>
        <v>-5.8492417677641351E-3</v>
      </c>
      <c r="AE2573" s="90">
        <v>45005</v>
      </c>
      <c r="AF2573" s="54">
        <v>42.292479999999998</v>
      </c>
      <c r="AG2573" s="54">
        <v>6199700</v>
      </c>
      <c r="AH2573" s="107">
        <f t="shared" si="216"/>
        <v>1.6496313292575948E-2</v>
      </c>
    </row>
    <row r="2574" spans="23:34" x14ac:dyDescent="0.15">
      <c r="W2574" s="90">
        <v>45006</v>
      </c>
      <c r="X2574" s="54">
        <v>45.889999000000003</v>
      </c>
      <c r="Y2574" s="54">
        <v>346500</v>
      </c>
      <c r="Z2574" s="107">
        <f t="shared" si="215"/>
        <v>-1.4164240883945189E-2</v>
      </c>
      <c r="AE2574" s="90">
        <v>45006</v>
      </c>
      <c r="AF2574" s="54">
        <v>42.99015</v>
      </c>
      <c r="AG2574" s="54">
        <v>6122800</v>
      </c>
      <c r="AH2574" s="107">
        <f t="shared" si="216"/>
        <v>-2.0342939022078399E-2</v>
      </c>
    </row>
    <row r="2575" spans="23:34" x14ac:dyDescent="0.15">
      <c r="W2575" s="90">
        <v>45007</v>
      </c>
      <c r="X2575" s="54">
        <v>45.240001999999997</v>
      </c>
      <c r="Y2575" s="54">
        <v>206000</v>
      </c>
      <c r="Z2575" s="107">
        <f t="shared" si="215"/>
        <v>-1.0610167523865122E-2</v>
      </c>
      <c r="AE2575" s="90">
        <v>45007</v>
      </c>
      <c r="AF2575" s="54">
        <v>42.115603999999998</v>
      </c>
      <c r="AG2575" s="54">
        <v>5087900</v>
      </c>
      <c r="AH2575" s="107">
        <f t="shared" si="216"/>
        <v>-9.5659793932908466E-3</v>
      </c>
    </row>
    <row r="2576" spans="23:34" x14ac:dyDescent="0.15">
      <c r="W2576" s="90">
        <v>45008</v>
      </c>
      <c r="X2576" s="54">
        <v>44.759998000000003</v>
      </c>
      <c r="Y2576" s="54">
        <v>216400</v>
      </c>
      <c r="Z2576" s="107">
        <f t="shared" si="215"/>
        <v>8.0429181431151964E-3</v>
      </c>
      <c r="AE2576" s="90">
        <v>45008</v>
      </c>
      <c r="AF2576" s="54">
        <v>41.712727000000001</v>
      </c>
      <c r="AG2576" s="54">
        <v>4808700</v>
      </c>
      <c r="AH2576" s="107">
        <f t="shared" si="216"/>
        <v>4.946979371547755E-3</v>
      </c>
    </row>
    <row r="2577" spans="23:34" x14ac:dyDescent="0.15">
      <c r="W2577" s="90">
        <v>45009</v>
      </c>
      <c r="X2577" s="54">
        <v>45.119999</v>
      </c>
      <c r="Y2577" s="54">
        <v>179400</v>
      </c>
      <c r="Z2577" s="107">
        <f t="shared" si="215"/>
        <v>-4.2109708380091426E-3</v>
      </c>
      <c r="AE2577" s="90">
        <v>45009</v>
      </c>
      <c r="AF2577" s="54">
        <v>41.919079000000004</v>
      </c>
      <c r="AG2577" s="54">
        <v>4541800</v>
      </c>
      <c r="AH2577" s="107">
        <f t="shared" si="216"/>
        <v>-1.4064240294974217E-3</v>
      </c>
    </row>
    <row r="2578" spans="23:34" x14ac:dyDescent="0.15">
      <c r="W2578" s="90">
        <v>45012</v>
      </c>
      <c r="X2578" s="54">
        <v>44.93</v>
      </c>
      <c r="Y2578" s="54">
        <v>265000</v>
      </c>
      <c r="Z2578" s="107">
        <f t="shared" si="215"/>
        <v>-3.1159359002893572E-3</v>
      </c>
      <c r="AE2578" s="90">
        <v>45012</v>
      </c>
      <c r="AF2578" s="54">
        <v>41.860123000000002</v>
      </c>
      <c r="AG2578" s="54">
        <v>4040300</v>
      </c>
      <c r="AH2578" s="107">
        <f t="shared" si="216"/>
        <v>6.3379651321138208E-3</v>
      </c>
    </row>
    <row r="2579" spans="23:34" x14ac:dyDescent="0.15">
      <c r="W2579" s="90">
        <v>45013</v>
      </c>
      <c r="X2579" s="54">
        <v>44.790000999999997</v>
      </c>
      <c r="Y2579" s="54">
        <v>252600</v>
      </c>
      <c r="Z2579" s="107">
        <f t="shared" si="215"/>
        <v>-8.0375305193673974E-3</v>
      </c>
      <c r="AE2579" s="90">
        <v>45013</v>
      </c>
      <c r="AF2579" s="54">
        <v>42.125430999999999</v>
      </c>
      <c r="AG2579" s="54">
        <v>2827200</v>
      </c>
      <c r="AH2579" s="107">
        <f t="shared" si="216"/>
        <v>1.7728174698082189E-2</v>
      </c>
    </row>
    <row r="2580" spans="23:34" x14ac:dyDescent="0.15">
      <c r="W2580" s="90">
        <v>45014</v>
      </c>
      <c r="X2580" s="54">
        <v>44.43</v>
      </c>
      <c r="Y2580" s="54">
        <v>272100</v>
      </c>
      <c r="Z2580" s="107">
        <f t="shared" si="215"/>
        <v>9.0029709655639056E-3</v>
      </c>
      <c r="AE2580" s="90">
        <v>45014</v>
      </c>
      <c r="AF2580" s="54">
        <v>42.872238000000003</v>
      </c>
      <c r="AG2580" s="54">
        <v>3588000</v>
      </c>
      <c r="AH2580" s="107">
        <f t="shared" si="216"/>
        <v>6.4174629745243905E-3</v>
      </c>
    </row>
    <row r="2581" spans="23:34" x14ac:dyDescent="0.15">
      <c r="W2581" s="90">
        <v>45015</v>
      </c>
      <c r="X2581" s="54">
        <v>44.830002</v>
      </c>
      <c r="Y2581" s="54">
        <v>343400</v>
      </c>
      <c r="Z2581" s="107">
        <f t="shared" si="215"/>
        <v>3.3459289160859829E-3</v>
      </c>
      <c r="AE2581" s="90">
        <v>45015</v>
      </c>
      <c r="AF2581" s="54">
        <v>43.147368999999998</v>
      </c>
      <c r="AG2581" s="54">
        <v>3459600</v>
      </c>
      <c r="AH2581" s="107">
        <f t="shared" si="216"/>
        <v>1.0475980586440725E-2</v>
      </c>
    </row>
    <row r="2582" spans="23:34" x14ac:dyDescent="0.15">
      <c r="W2582" s="90">
        <v>45016</v>
      </c>
      <c r="X2582" s="54">
        <v>44.98</v>
      </c>
      <c r="Y2582" s="54">
        <v>531300</v>
      </c>
      <c r="Z2582" s="107">
        <f t="shared" si="215"/>
        <v>2.2232547799021507E-3</v>
      </c>
      <c r="AE2582" s="90">
        <v>45016</v>
      </c>
      <c r="AF2582" s="54">
        <v>43.599379999999996</v>
      </c>
      <c r="AG2582" s="54">
        <v>4053600</v>
      </c>
      <c r="AH2582" s="107">
        <f t="shared" si="216"/>
        <v>-2.0283774677528621E-3</v>
      </c>
    </row>
    <row r="2583" spans="23:34" x14ac:dyDescent="0.15">
      <c r="W2583" s="90">
        <v>45019</v>
      </c>
      <c r="X2583" s="54">
        <v>45.080002</v>
      </c>
      <c r="Y2583" s="54">
        <v>379800</v>
      </c>
      <c r="Z2583" s="107">
        <f t="shared" si="215"/>
        <v>-2.7063020094808432E-2</v>
      </c>
      <c r="AE2583" s="90">
        <v>45019</v>
      </c>
      <c r="AF2583" s="54">
        <v>43.510944000000002</v>
      </c>
      <c r="AG2583" s="54">
        <v>3539700</v>
      </c>
      <c r="AH2583" s="107">
        <f t="shared" si="216"/>
        <v>1.1292331418963908E-3</v>
      </c>
    </row>
    <row r="2584" spans="23:34" x14ac:dyDescent="0.15">
      <c r="W2584" s="90">
        <v>45020</v>
      </c>
      <c r="X2584" s="54">
        <v>43.860000999999997</v>
      </c>
      <c r="Y2584" s="54">
        <v>220500</v>
      </c>
      <c r="Z2584" s="107">
        <f t="shared" si="215"/>
        <v>-2.4623848047791941E-2</v>
      </c>
      <c r="AE2584" s="90">
        <v>45020</v>
      </c>
      <c r="AF2584" s="54">
        <v>43.560077999999997</v>
      </c>
      <c r="AG2584" s="54">
        <v>3509200</v>
      </c>
      <c r="AH2584" s="107">
        <f t="shared" si="216"/>
        <v>-1.0828010914029962E-2</v>
      </c>
    </row>
    <row r="2585" spans="23:34" x14ac:dyDescent="0.15">
      <c r="W2585" s="90">
        <v>45021</v>
      </c>
      <c r="X2585" s="54">
        <v>42.779998999999997</v>
      </c>
      <c r="Y2585" s="54">
        <v>430100</v>
      </c>
      <c r="Z2585" s="107">
        <f t="shared" si="215"/>
        <v>6.778892164069461E-3</v>
      </c>
      <c r="AE2585" s="90">
        <v>45021</v>
      </c>
      <c r="AF2585" s="54">
        <v>43.088408999999999</v>
      </c>
      <c r="AG2585" s="54">
        <v>3836500</v>
      </c>
      <c r="AH2585" s="107">
        <f t="shared" si="216"/>
        <v>-6.3853599235933478E-3</v>
      </c>
    </row>
    <row r="2586" spans="23:34" x14ac:dyDescent="0.15">
      <c r="W2586" s="90">
        <v>45022</v>
      </c>
      <c r="X2586" s="54">
        <v>43.07</v>
      </c>
      <c r="Y2586" s="54">
        <v>265200</v>
      </c>
      <c r="Z2586" s="107">
        <f t="shared" si="215"/>
        <v>1.9038750870675747E-2</v>
      </c>
      <c r="AE2586" s="90">
        <v>45022</v>
      </c>
      <c r="AF2586" s="54">
        <v>42.813274</v>
      </c>
      <c r="AG2586" s="54">
        <v>3629600</v>
      </c>
      <c r="AH2586" s="107">
        <f t="shared" si="216"/>
        <v>-3.9018039124968373E-3</v>
      </c>
    </row>
    <row r="2587" spans="23:34" x14ac:dyDescent="0.15">
      <c r="W2587" s="90">
        <v>45026</v>
      </c>
      <c r="X2587" s="54">
        <v>43.889999000000003</v>
      </c>
      <c r="Y2587" s="54">
        <v>396000</v>
      </c>
      <c r="Z2587" s="107">
        <f t="shared" si="215"/>
        <v>-3.8732741825763251E-3</v>
      </c>
      <c r="AE2587" s="90">
        <v>45026</v>
      </c>
      <c r="AF2587" s="54">
        <v>42.646225000000001</v>
      </c>
      <c r="AG2587" s="54">
        <v>3279500</v>
      </c>
      <c r="AH2587" s="107">
        <f t="shared" si="216"/>
        <v>2.3042367759398275E-3</v>
      </c>
    </row>
    <row r="2588" spans="23:34" x14ac:dyDescent="0.15">
      <c r="W2588" s="90">
        <v>45027</v>
      </c>
      <c r="X2588" s="54">
        <v>43.720001000000003</v>
      </c>
      <c r="Y2588" s="54">
        <v>192800</v>
      </c>
      <c r="Z2588" s="107">
        <f t="shared" si="215"/>
        <v>-2.4016536504653851E-2</v>
      </c>
      <c r="AE2588" s="90">
        <v>45027</v>
      </c>
      <c r="AF2588" s="54">
        <v>42.744492000000001</v>
      </c>
      <c r="AG2588" s="54">
        <v>3668600</v>
      </c>
      <c r="AH2588" s="107">
        <f t="shared" si="216"/>
        <v>-1.6551769991792198E-2</v>
      </c>
    </row>
    <row r="2589" spans="23:34" x14ac:dyDescent="0.15">
      <c r="W2589" s="90">
        <v>45028</v>
      </c>
      <c r="X2589" s="54">
        <v>42.669998</v>
      </c>
      <c r="Y2589" s="54">
        <v>212200</v>
      </c>
      <c r="Z2589" s="107">
        <f t="shared" si="215"/>
        <v>3.1403798050330334E-2</v>
      </c>
      <c r="AE2589" s="90">
        <v>45028</v>
      </c>
      <c r="AF2589" s="54">
        <v>42.036994999999997</v>
      </c>
      <c r="AG2589" s="54">
        <v>4312300</v>
      </c>
      <c r="AH2589" s="107">
        <f t="shared" si="216"/>
        <v>1.9401719842248477E-2</v>
      </c>
    </row>
    <row r="2590" spans="23:34" x14ac:dyDescent="0.15">
      <c r="W2590" s="90">
        <v>45029</v>
      </c>
      <c r="X2590" s="54">
        <v>44.009998000000003</v>
      </c>
      <c r="Y2590" s="54">
        <v>266200</v>
      </c>
      <c r="Z2590" s="107">
        <f t="shared" si="215"/>
        <v>-1.0452147714253512E-2</v>
      </c>
      <c r="AE2590" s="90">
        <v>45029</v>
      </c>
      <c r="AF2590" s="54">
        <v>42.852584999999998</v>
      </c>
      <c r="AG2590" s="54">
        <v>3875600</v>
      </c>
      <c r="AH2590" s="107">
        <f t="shared" si="216"/>
        <v>-1.8345917755018259E-3</v>
      </c>
    </row>
    <row r="2591" spans="23:34" x14ac:dyDescent="0.15">
      <c r="W2591" s="90">
        <v>45030</v>
      </c>
      <c r="X2591" s="54">
        <v>43.549999</v>
      </c>
      <c r="Y2591" s="54">
        <v>251100</v>
      </c>
      <c r="Z2591" s="107">
        <f t="shared" si="215"/>
        <v>-1.6073249507997378E-3</v>
      </c>
      <c r="AE2591" s="90">
        <v>45030</v>
      </c>
      <c r="AF2591" s="54">
        <v>42.773968000000004</v>
      </c>
      <c r="AG2591" s="54">
        <v>3603700</v>
      </c>
      <c r="AH2591" s="107">
        <f t="shared" si="216"/>
        <v>5.7431894090349545E-3</v>
      </c>
    </row>
    <row r="2592" spans="23:34" x14ac:dyDescent="0.15">
      <c r="W2592" s="90">
        <v>45033</v>
      </c>
      <c r="X2592" s="54">
        <v>43.48</v>
      </c>
      <c r="Y2592" s="54">
        <v>202000</v>
      </c>
      <c r="Z2592" s="107">
        <f t="shared" si="215"/>
        <v>-6.2097746090155059E-3</v>
      </c>
      <c r="AE2592" s="90">
        <v>45033</v>
      </c>
      <c r="AF2592" s="54">
        <v>43.019627</v>
      </c>
      <c r="AG2592" s="54">
        <v>3693300</v>
      </c>
      <c r="AH2592" s="107">
        <f t="shared" si="216"/>
        <v>5.9388009105705297E-3</v>
      </c>
    </row>
    <row r="2593" spans="23:34" x14ac:dyDescent="0.15">
      <c r="W2593" s="90">
        <v>45034</v>
      </c>
      <c r="X2593" s="54">
        <v>43.209999000000003</v>
      </c>
      <c r="Y2593" s="54">
        <v>200000</v>
      </c>
      <c r="Z2593" s="107">
        <f t="shared" si="215"/>
        <v>2.4762786965118799E-2</v>
      </c>
      <c r="AE2593" s="90">
        <v>45034</v>
      </c>
      <c r="AF2593" s="54">
        <v>43.275112</v>
      </c>
      <c r="AG2593" s="54">
        <v>3709800</v>
      </c>
      <c r="AH2593" s="107">
        <f t="shared" si="216"/>
        <v>-7.4931752920709416E-3</v>
      </c>
    </row>
    <row r="2594" spans="23:34" x14ac:dyDescent="0.15">
      <c r="W2594" s="90">
        <v>45035</v>
      </c>
      <c r="X2594" s="54">
        <v>44.279998999999997</v>
      </c>
      <c r="Y2594" s="54">
        <v>191400</v>
      </c>
      <c r="Z2594" s="107">
        <f t="shared" si="215"/>
        <v>5.8717706836444172E-3</v>
      </c>
      <c r="AE2594" s="90">
        <v>45035</v>
      </c>
      <c r="AF2594" s="54">
        <v>42.950843999999996</v>
      </c>
      <c r="AG2594" s="54">
        <v>4043300</v>
      </c>
      <c r="AH2594" s="107">
        <f t="shared" si="216"/>
        <v>-7.5497701511987314E-3</v>
      </c>
    </row>
    <row r="2595" spans="23:34" x14ac:dyDescent="0.15">
      <c r="W2595" s="90">
        <v>45036</v>
      </c>
      <c r="X2595" s="54">
        <v>44.540000999999997</v>
      </c>
      <c r="Y2595" s="54">
        <v>164600</v>
      </c>
      <c r="Z2595" s="107">
        <f t="shared" si="215"/>
        <v>-3.8168387108926671E-3</v>
      </c>
      <c r="AE2595" s="90">
        <v>45036</v>
      </c>
      <c r="AF2595" s="54">
        <v>42.626575000000003</v>
      </c>
      <c r="AG2595" s="54">
        <v>3624400</v>
      </c>
      <c r="AH2595" s="107">
        <f t="shared" si="216"/>
        <v>-6.2240984643969766E-3</v>
      </c>
    </row>
    <row r="2596" spans="23:34" x14ac:dyDescent="0.15">
      <c r="W2596" s="90">
        <v>45037</v>
      </c>
      <c r="X2596" s="54">
        <v>44.369999</v>
      </c>
      <c r="Y2596" s="54">
        <v>185000</v>
      </c>
      <c r="Z2596" s="107">
        <f t="shared" si="215"/>
        <v>1.645253586776052E-2</v>
      </c>
      <c r="AE2596" s="90">
        <v>45037</v>
      </c>
      <c r="AF2596" s="54">
        <v>42.361263000000001</v>
      </c>
      <c r="AG2596" s="54">
        <v>3139200</v>
      </c>
      <c r="AH2596" s="107">
        <f t="shared" si="216"/>
        <v>1.7397427456306014E-2</v>
      </c>
    </row>
    <row r="2597" spans="23:34" x14ac:dyDescent="0.15">
      <c r="W2597" s="90">
        <v>45040</v>
      </c>
      <c r="X2597" s="54">
        <v>45.099997999999999</v>
      </c>
      <c r="Y2597" s="54">
        <v>158000</v>
      </c>
      <c r="Z2597" s="107">
        <f t="shared" si="215"/>
        <v>-4.2572019626253677E-2</v>
      </c>
      <c r="AE2597" s="90">
        <v>45040</v>
      </c>
      <c r="AF2597" s="54">
        <v>43.098239999999997</v>
      </c>
      <c r="AG2597" s="54">
        <v>4216500</v>
      </c>
      <c r="AH2597" s="107">
        <f t="shared" si="216"/>
        <v>3.4200004454938426E-3</v>
      </c>
    </row>
    <row r="2598" spans="23:34" x14ac:dyDescent="0.15">
      <c r="W2598" s="90">
        <v>45041</v>
      </c>
      <c r="X2598" s="54">
        <v>43.18</v>
      </c>
      <c r="Y2598" s="54">
        <v>196300</v>
      </c>
      <c r="Z2598" s="107">
        <f t="shared" si="215"/>
        <v>-9.726771653543187E-3</v>
      </c>
      <c r="AE2598" s="90">
        <v>45041</v>
      </c>
      <c r="AF2598" s="54">
        <v>43.245635999999998</v>
      </c>
      <c r="AG2598" s="54">
        <v>5938300</v>
      </c>
      <c r="AH2598" s="107">
        <f t="shared" si="216"/>
        <v>-1.47693515248567E-2</v>
      </c>
    </row>
    <row r="2599" spans="23:34" x14ac:dyDescent="0.15">
      <c r="W2599" s="90">
        <v>45042</v>
      </c>
      <c r="X2599" s="54">
        <v>42.759998000000003</v>
      </c>
      <c r="Y2599" s="54">
        <v>213300</v>
      </c>
      <c r="Z2599" s="107">
        <f t="shared" si="215"/>
        <v>1.4967353366106328E-2</v>
      </c>
      <c r="AE2599" s="90">
        <v>45042</v>
      </c>
      <c r="AF2599" s="54">
        <v>42.606926000000001</v>
      </c>
      <c r="AG2599" s="54">
        <v>8552700</v>
      </c>
      <c r="AH2599" s="107">
        <f t="shared" si="216"/>
        <v>5.0737971568284523E-2</v>
      </c>
    </row>
    <row r="2600" spans="23:34" x14ac:dyDescent="0.15">
      <c r="W2600" s="90">
        <v>45043</v>
      </c>
      <c r="X2600" s="54">
        <v>43.400002000000001</v>
      </c>
      <c r="Y2600" s="54">
        <v>216100</v>
      </c>
      <c r="Z2600" s="107">
        <f t="shared" si="215"/>
        <v>-4.3779491070068399E-3</v>
      </c>
      <c r="AE2600" s="90">
        <v>45043</v>
      </c>
      <c r="AF2600" s="54">
        <v>44.768715</v>
      </c>
      <c r="AG2600" s="54">
        <v>11144600</v>
      </c>
      <c r="AH2600" s="107">
        <f t="shared" si="216"/>
        <v>1.9095589408809399E-2</v>
      </c>
    </row>
    <row r="2601" spans="23:34" x14ac:dyDescent="0.15">
      <c r="W2601" s="90">
        <v>45044</v>
      </c>
      <c r="X2601" s="54">
        <v>43.209999000000003</v>
      </c>
      <c r="Y2601" s="54">
        <v>218000</v>
      </c>
      <c r="Z2601" s="107">
        <f t="shared" si="215"/>
        <v>1.0645660973053861E-2</v>
      </c>
      <c r="AE2601" s="90">
        <v>45044</v>
      </c>
      <c r="AF2601" s="54">
        <v>45.623600000000003</v>
      </c>
      <c r="AG2601" s="54">
        <v>6704400</v>
      </c>
      <c r="AH2601" s="107">
        <f t="shared" si="216"/>
        <v>-1.6584004769461425E-2</v>
      </c>
    </row>
    <row r="2602" spans="23:34" x14ac:dyDescent="0.15">
      <c r="W2602" s="90">
        <v>45047</v>
      </c>
      <c r="X2602" s="54">
        <v>43.669998</v>
      </c>
      <c r="Y2602" s="54">
        <v>232400</v>
      </c>
      <c r="Z2602" s="107">
        <f t="shared" si="215"/>
        <v>-1.3739364036609247E-2</v>
      </c>
      <c r="AE2602" s="90">
        <v>45047</v>
      </c>
      <c r="AF2602" s="54">
        <v>44.866978000000003</v>
      </c>
      <c r="AG2602" s="54">
        <v>4220800</v>
      </c>
      <c r="AH2602" s="107">
        <f t="shared" si="216"/>
        <v>-1.1826626700822129E-2</v>
      </c>
    </row>
    <row r="2603" spans="23:34" x14ac:dyDescent="0.15">
      <c r="W2603" s="90">
        <v>45048</v>
      </c>
      <c r="X2603" s="54">
        <v>43.07</v>
      </c>
      <c r="Y2603" s="54">
        <v>212100</v>
      </c>
      <c r="Z2603" s="107">
        <f t="shared" si="215"/>
        <v>-1.8574413745066076E-2</v>
      </c>
      <c r="AE2603" s="90">
        <v>45048</v>
      </c>
      <c r="AF2603" s="54">
        <v>44.336353000000003</v>
      </c>
      <c r="AG2603" s="54">
        <v>4035100</v>
      </c>
      <c r="AH2603" s="107">
        <f t="shared" si="216"/>
        <v>-7.7570881844972739E-3</v>
      </c>
    </row>
    <row r="2604" spans="23:34" x14ac:dyDescent="0.15">
      <c r="W2604" s="90">
        <v>45049</v>
      </c>
      <c r="X2604" s="54">
        <v>42.27</v>
      </c>
      <c r="Y2604" s="54">
        <v>420200</v>
      </c>
      <c r="Z2604" s="107">
        <f t="shared" si="215"/>
        <v>-1.7743080198722505E-2</v>
      </c>
      <c r="AE2604" s="90">
        <v>45049</v>
      </c>
      <c r="AF2604" s="54">
        <v>43.992432000000001</v>
      </c>
      <c r="AG2604" s="54">
        <v>4686200</v>
      </c>
      <c r="AH2604" s="107">
        <f t="shared" si="216"/>
        <v>-8.7111574099836275E-3</v>
      </c>
    </row>
    <row r="2605" spans="23:34" x14ac:dyDescent="0.15">
      <c r="W2605" s="90">
        <v>45050</v>
      </c>
      <c r="X2605" s="54">
        <v>41.52</v>
      </c>
      <c r="Y2605" s="54">
        <v>304300</v>
      </c>
      <c r="Z2605" s="107">
        <f t="shared" si="215"/>
        <v>2.3603082851637591E-2</v>
      </c>
      <c r="AE2605" s="90">
        <v>45050</v>
      </c>
      <c r="AF2605" s="54">
        <v>43.609206999999998</v>
      </c>
      <c r="AG2605" s="54">
        <v>3301500</v>
      </c>
      <c r="AH2605" s="107">
        <f t="shared" si="216"/>
        <v>2.8165864148825159E-2</v>
      </c>
    </row>
    <row r="2606" spans="23:34" x14ac:dyDescent="0.15">
      <c r="W2606" s="90">
        <v>45051</v>
      </c>
      <c r="X2606" s="54">
        <v>42.5</v>
      </c>
      <c r="Y2606" s="54">
        <v>344500</v>
      </c>
      <c r="Z2606" s="107">
        <f t="shared" si="215"/>
        <v>-1.0823505882353035E-2</v>
      </c>
      <c r="AE2606" s="90">
        <v>45051</v>
      </c>
      <c r="AF2606" s="54">
        <v>44.837497999999997</v>
      </c>
      <c r="AG2606" s="54">
        <v>5206400</v>
      </c>
      <c r="AH2606" s="107">
        <f t="shared" si="216"/>
        <v>1.2710856435388163E-2</v>
      </c>
    </row>
    <row r="2607" spans="23:34" x14ac:dyDescent="0.15">
      <c r="W2607" s="90">
        <v>45054</v>
      </c>
      <c r="X2607" s="54">
        <v>42.040000999999997</v>
      </c>
      <c r="Y2607" s="54">
        <v>373700</v>
      </c>
      <c r="Z2607" s="107">
        <f t="shared" si="215"/>
        <v>-1.9029971003091672E-3</v>
      </c>
      <c r="AE2607" s="90">
        <v>45054</v>
      </c>
      <c r="AF2607" s="54">
        <v>45.407420999999999</v>
      </c>
      <c r="AG2607" s="54">
        <v>3781700</v>
      </c>
      <c r="AH2607" s="107">
        <f t="shared" si="216"/>
        <v>-8.6560080124348238E-3</v>
      </c>
    </row>
    <row r="2608" spans="23:34" x14ac:dyDescent="0.15">
      <c r="W2608" s="90">
        <v>45055</v>
      </c>
      <c r="X2608" s="54">
        <v>41.959999000000003</v>
      </c>
      <c r="Y2608" s="54">
        <v>302000</v>
      </c>
      <c r="Z2608" s="107">
        <f t="shared" si="215"/>
        <v>1.5252598075609969E-2</v>
      </c>
      <c r="AE2608" s="90">
        <v>45055</v>
      </c>
      <c r="AF2608" s="54">
        <v>45.014373999999997</v>
      </c>
      <c r="AG2608" s="54">
        <v>3785000</v>
      </c>
      <c r="AH2608" s="107">
        <f t="shared" si="216"/>
        <v>2.1821918483211356E-4</v>
      </c>
    </row>
    <row r="2609" spans="23:34" x14ac:dyDescent="0.15">
      <c r="W2609" s="90">
        <v>45056</v>
      </c>
      <c r="X2609" s="54">
        <v>42.599997999999999</v>
      </c>
      <c r="Y2609" s="54">
        <v>766500</v>
      </c>
      <c r="Z2609" s="107">
        <f t="shared" si="215"/>
        <v>-1.7370822411775788E-2</v>
      </c>
      <c r="AE2609" s="90">
        <v>45056</v>
      </c>
      <c r="AF2609" s="54">
        <v>45.024197000000001</v>
      </c>
      <c r="AG2609" s="54">
        <v>4297800</v>
      </c>
      <c r="AH2609" s="107">
        <f t="shared" si="216"/>
        <v>-8.731082977447846E-4</v>
      </c>
    </row>
    <row r="2610" spans="23:34" x14ac:dyDescent="0.15">
      <c r="W2610" s="90">
        <v>45057</v>
      </c>
      <c r="X2610" s="54">
        <v>41.860000999999997</v>
      </c>
      <c r="Y2610" s="54">
        <v>345400</v>
      </c>
      <c r="Z2610" s="107">
        <f t="shared" si="215"/>
        <v>-5.9722884383113239E-3</v>
      </c>
      <c r="AE2610" s="90">
        <v>45057</v>
      </c>
      <c r="AF2610" s="54">
        <v>44.984886000000003</v>
      </c>
      <c r="AG2610" s="54">
        <v>3847500</v>
      </c>
      <c r="AH2610" s="107">
        <f t="shared" si="216"/>
        <v>-1.9003827196538925E-2</v>
      </c>
    </row>
    <row r="2611" spans="23:34" x14ac:dyDescent="0.15">
      <c r="W2611" s="90">
        <v>45058</v>
      </c>
      <c r="X2611" s="54">
        <v>41.610000999999997</v>
      </c>
      <c r="Y2611" s="54">
        <v>448800</v>
      </c>
      <c r="Z2611" s="107">
        <f t="shared" si="215"/>
        <v>1.6342225033832536E-2</v>
      </c>
      <c r="AE2611" s="90">
        <v>45058</v>
      </c>
      <c r="AF2611" s="54">
        <v>44.130001</v>
      </c>
      <c r="AG2611" s="54">
        <v>3690400</v>
      </c>
      <c r="AH2611" s="107">
        <f t="shared" si="216"/>
        <v>4.8987762316161643E-3</v>
      </c>
    </row>
    <row r="2612" spans="23:34" x14ac:dyDescent="0.15">
      <c r="W2612" s="90">
        <v>45061</v>
      </c>
      <c r="X2612" s="54">
        <v>42.290000999999997</v>
      </c>
      <c r="Y2612" s="54">
        <v>310200</v>
      </c>
      <c r="Z2612" s="107">
        <f t="shared" si="215"/>
        <v>-4.2799738879173876E-2</v>
      </c>
      <c r="AE2612" s="90">
        <v>45061</v>
      </c>
      <c r="AF2612" s="54">
        <v>44.346184000000001</v>
      </c>
      <c r="AG2612" s="54">
        <v>4196500</v>
      </c>
      <c r="AH2612" s="107">
        <f t="shared" si="216"/>
        <v>-4.653230140388176E-2</v>
      </c>
    </row>
    <row r="2613" spans="23:34" x14ac:dyDescent="0.15">
      <c r="W2613" s="90">
        <v>45062</v>
      </c>
      <c r="X2613" s="54">
        <v>40.479999999999997</v>
      </c>
      <c r="Y2613" s="54">
        <v>249600</v>
      </c>
      <c r="Z2613" s="107">
        <f t="shared" si="215"/>
        <v>1.803357213438761E-2</v>
      </c>
      <c r="AE2613" s="90">
        <v>45062</v>
      </c>
      <c r="AF2613" s="54">
        <v>42.282654000000001</v>
      </c>
      <c r="AG2613" s="54">
        <v>5570900</v>
      </c>
      <c r="AH2613" s="107">
        <f t="shared" si="216"/>
        <v>1.9753703256186306E-2</v>
      </c>
    </row>
    <row r="2614" spans="23:34" x14ac:dyDescent="0.15">
      <c r="W2614" s="90">
        <v>45063</v>
      </c>
      <c r="X2614" s="54">
        <v>41.209999000000003</v>
      </c>
      <c r="Y2614" s="54">
        <v>407500</v>
      </c>
      <c r="Z2614" s="107">
        <f t="shared" si="215"/>
        <v>7.522470456745145E-3</v>
      </c>
      <c r="AE2614" s="90">
        <v>45063</v>
      </c>
      <c r="AF2614" s="54">
        <v>43.117893000000002</v>
      </c>
      <c r="AG2614" s="54">
        <v>4442500</v>
      </c>
      <c r="AH2614" s="107">
        <f t="shared" si="216"/>
        <v>5.4693071389178005E-3</v>
      </c>
    </row>
    <row r="2615" spans="23:34" x14ac:dyDescent="0.15">
      <c r="W2615" s="90">
        <v>45064</v>
      </c>
      <c r="X2615" s="54">
        <v>41.52</v>
      </c>
      <c r="Y2615" s="54">
        <v>304100</v>
      </c>
      <c r="Z2615" s="107">
        <f t="shared" si="215"/>
        <v>2.4084537572253151E-3</v>
      </c>
      <c r="AE2615" s="90">
        <v>45064</v>
      </c>
      <c r="AF2615" s="54">
        <v>43.353718000000001</v>
      </c>
      <c r="AG2615" s="54">
        <v>3240800</v>
      </c>
      <c r="AH2615" s="107">
        <f t="shared" si="216"/>
        <v>-1.4505791637063337E-2</v>
      </c>
    </row>
    <row r="2616" spans="23:34" x14ac:dyDescent="0.15">
      <c r="W2616" s="90">
        <v>45065</v>
      </c>
      <c r="X2616" s="54">
        <v>41.619999</v>
      </c>
      <c r="Y2616" s="54">
        <v>372200</v>
      </c>
      <c r="Z2616" s="107">
        <f t="shared" si="215"/>
        <v>-1.1052354902747696E-2</v>
      </c>
      <c r="AE2616" s="90">
        <v>45065</v>
      </c>
      <c r="AF2616" s="54">
        <v>42.724837999999998</v>
      </c>
      <c r="AG2616" s="54">
        <v>4278000</v>
      </c>
      <c r="AH2616" s="107">
        <f t="shared" si="216"/>
        <v>1.4719306835054624E-2</v>
      </c>
    </row>
    <row r="2617" spans="23:34" x14ac:dyDescent="0.15">
      <c r="W2617" s="90">
        <v>45068</v>
      </c>
      <c r="X2617" s="54">
        <v>41.16</v>
      </c>
      <c r="Y2617" s="54">
        <v>352400</v>
      </c>
      <c r="Z2617" s="107">
        <f t="shared" si="215"/>
        <v>-3.644363459669453E-3</v>
      </c>
      <c r="AE2617" s="90">
        <v>45068</v>
      </c>
      <c r="AF2617" s="54">
        <v>43.353718000000001</v>
      </c>
      <c r="AG2617" s="54">
        <v>4693200</v>
      </c>
      <c r="AH2617" s="107">
        <f t="shared" si="216"/>
        <v>-7.7061672080812604E-3</v>
      </c>
    </row>
    <row r="2618" spans="23:34" x14ac:dyDescent="0.15">
      <c r="W2618" s="90">
        <v>45069</v>
      </c>
      <c r="X2618" s="54">
        <v>41.009998000000003</v>
      </c>
      <c r="Y2618" s="54">
        <v>315300</v>
      </c>
      <c r="Z2618" s="107">
        <f t="shared" si="215"/>
        <v>-2.4379420842701727E-4</v>
      </c>
      <c r="AE2618" s="90">
        <v>45069</v>
      </c>
      <c r="AF2618" s="54">
        <v>43.019627</v>
      </c>
      <c r="AG2618" s="54">
        <v>4139000</v>
      </c>
      <c r="AH2618" s="107">
        <f t="shared" si="216"/>
        <v>-1.0963856102239045E-2</v>
      </c>
    </row>
    <row r="2619" spans="23:34" x14ac:dyDescent="0.15">
      <c r="W2619" s="90">
        <v>45070</v>
      </c>
      <c r="X2619" s="54">
        <v>41</v>
      </c>
      <c r="Y2619" s="54">
        <v>310300</v>
      </c>
      <c r="Z2619" s="107">
        <f t="shared" si="215"/>
        <v>2.4385365853674124E-4</v>
      </c>
      <c r="AE2619" s="90">
        <v>45070</v>
      </c>
      <c r="AF2619" s="54">
        <v>42.547966000000002</v>
      </c>
      <c r="AG2619" s="54">
        <v>3486900</v>
      </c>
      <c r="AH2619" s="107">
        <f t="shared" si="216"/>
        <v>7.3902945207768855E-3</v>
      </c>
    </row>
    <row r="2620" spans="23:34" x14ac:dyDescent="0.15">
      <c r="W2620" s="90">
        <v>45071</v>
      </c>
      <c r="X2620" s="54">
        <v>41.009998000000003</v>
      </c>
      <c r="Y2620" s="54">
        <v>345100</v>
      </c>
      <c r="Z2620" s="107">
        <f t="shared" si="215"/>
        <v>6.5837847639005354E-3</v>
      </c>
      <c r="AE2620" s="90">
        <v>45071</v>
      </c>
      <c r="AF2620" s="54">
        <v>42.862408000000002</v>
      </c>
      <c r="AG2620" s="54">
        <v>6799900</v>
      </c>
      <c r="AH2620" s="107">
        <f t="shared" si="216"/>
        <v>1.6964655835481679E-2</v>
      </c>
    </row>
    <row r="2621" spans="23:34" x14ac:dyDescent="0.15">
      <c r="W2621" s="90">
        <v>45072</v>
      </c>
      <c r="X2621" s="54">
        <v>41.279998999999997</v>
      </c>
      <c r="Y2621" s="54">
        <v>307600</v>
      </c>
      <c r="Z2621" s="107">
        <f t="shared" si="215"/>
        <v>-4.11816870441295E-3</v>
      </c>
      <c r="AE2621" s="90">
        <v>45072</v>
      </c>
      <c r="AF2621" s="54">
        <v>43.589554</v>
      </c>
      <c r="AG2621" s="54">
        <v>5128400</v>
      </c>
      <c r="AH2621" s="107">
        <f t="shared" si="216"/>
        <v>-1.6681657261278682E-2</v>
      </c>
    </row>
    <row r="2622" spans="23:34" x14ac:dyDescent="0.15">
      <c r="W2622" s="90">
        <v>45076</v>
      </c>
      <c r="X2622" s="54">
        <v>41.110000999999997</v>
      </c>
      <c r="Y2622" s="54">
        <v>330600</v>
      </c>
      <c r="Z2622" s="107">
        <f t="shared" si="215"/>
        <v>-2.554123022278687E-2</v>
      </c>
      <c r="AE2622" s="90">
        <v>45076</v>
      </c>
      <c r="AF2622" s="54">
        <v>42.862408000000002</v>
      </c>
      <c r="AG2622" s="54">
        <v>4906600</v>
      </c>
      <c r="AH2622" s="107">
        <f t="shared" si="216"/>
        <v>-1.9137655541891174E-2</v>
      </c>
    </row>
    <row r="2623" spans="23:34" x14ac:dyDescent="0.15">
      <c r="W2623" s="90">
        <v>45077</v>
      </c>
      <c r="X2623" s="54">
        <v>40.060001</v>
      </c>
      <c r="Y2623" s="54">
        <v>657800</v>
      </c>
      <c r="Z2623" s="107">
        <f t="shared" si="215"/>
        <v>8.7368694773621858E-3</v>
      </c>
      <c r="AE2623" s="90">
        <v>45077</v>
      </c>
      <c r="AF2623" s="54">
        <v>42.042121999999999</v>
      </c>
      <c r="AG2623" s="54">
        <v>7695800</v>
      </c>
      <c r="AH2623" s="107">
        <f t="shared" si="216"/>
        <v>1.6925192310702109E-2</v>
      </c>
    </row>
    <row r="2624" spans="23:34" x14ac:dyDescent="0.15">
      <c r="W2624" s="90">
        <v>45078</v>
      </c>
      <c r="X2624" s="54">
        <v>40.409999999999997</v>
      </c>
      <c r="Y2624" s="54">
        <v>419500</v>
      </c>
      <c r="Z2624" s="107">
        <f t="shared" si="215"/>
        <v>6.1618460777035589E-2</v>
      </c>
      <c r="AE2624" s="90">
        <v>45078</v>
      </c>
      <c r="AF2624" s="54">
        <v>42.753692999999998</v>
      </c>
      <c r="AG2624" s="54">
        <v>5235300</v>
      </c>
      <c r="AH2624" s="107">
        <f t="shared" si="216"/>
        <v>2.6121135313387001E-2</v>
      </c>
    </row>
    <row r="2625" spans="23:34" x14ac:dyDescent="0.15">
      <c r="W2625" s="90">
        <v>45079</v>
      </c>
      <c r="X2625" s="54">
        <v>42.900002000000001</v>
      </c>
      <c r="Y2625" s="54">
        <v>458400</v>
      </c>
      <c r="Z2625" s="107">
        <f t="shared" si="215"/>
        <v>-1.0955757064999738E-2</v>
      </c>
      <c r="AE2625" s="90">
        <v>45079</v>
      </c>
      <c r="AF2625" s="54">
        <v>43.870468000000002</v>
      </c>
      <c r="AG2625" s="54">
        <v>4641600</v>
      </c>
      <c r="AH2625" s="107">
        <f t="shared" si="216"/>
        <v>2.0274983161793436E-2</v>
      </c>
    </row>
    <row r="2626" spans="23:34" x14ac:dyDescent="0.15">
      <c r="W2626" s="90">
        <v>45082</v>
      </c>
      <c r="X2626" s="54">
        <v>42.43</v>
      </c>
      <c r="Y2626" s="54">
        <v>377700</v>
      </c>
      <c r="Z2626" s="107">
        <f t="shared" si="215"/>
        <v>2.2154112656139535E-2</v>
      </c>
      <c r="AE2626" s="90">
        <v>45082</v>
      </c>
      <c r="AF2626" s="54">
        <v>44.759940999999998</v>
      </c>
      <c r="AG2626" s="54">
        <v>5661800</v>
      </c>
      <c r="AH2626" s="107">
        <f t="shared" si="216"/>
        <v>-2.4288459182731925E-3</v>
      </c>
    </row>
    <row r="2627" spans="23:34" x14ac:dyDescent="0.15">
      <c r="W2627" s="90">
        <v>45083</v>
      </c>
      <c r="X2627" s="54">
        <v>43.369999</v>
      </c>
      <c r="Y2627" s="54">
        <v>452500</v>
      </c>
      <c r="Z2627" s="107">
        <f t="shared" si="215"/>
        <v>2.0751695198332865E-2</v>
      </c>
      <c r="AE2627" s="90">
        <v>45083</v>
      </c>
      <c r="AF2627" s="54">
        <v>44.651226000000001</v>
      </c>
      <c r="AG2627" s="54">
        <v>4537600</v>
      </c>
      <c r="AH2627" s="107">
        <f t="shared" si="216"/>
        <v>-2.6560300942239934E-3</v>
      </c>
    </row>
    <row r="2628" spans="23:34" x14ac:dyDescent="0.15">
      <c r="W2628" s="90">
        <v>45084</v>
      </c>
      <c r="X2628" s="54">
        <v>44.27</v>
      </c>
      <c r="Y2628" s="54">
        <v>551500</v>
      </c>
      <c r="Z2628" s="107">
        <f t="shared" ref="Z2628:Z2691" si="217">X2629/X2628-1</f>
        <v>-2.597698215495825E-2</v>
      </c>
      <c r="AE2628" s="90">
        <v>45084</v>
      </c>
      <c r="AF2628" s="54">
        <v>44.532631000000002</v>
      </c>
      <c r="AG2628" s="54">
        <v>5663700</v>
      </c>
      <c r="AH2628" s="107">
        <f t="shared" ref="AH2628:AH2691" si="218">AF2629/AF2628-1</f>
        <v>1.2205970942969824E-2</v>
      </c>
    </row>
    <row r="2629" spans="23:34" x14ac:dyDescent="0.15">
      <c r="W2629" s="90">
        <v>45085</v>
      </c>
      <c r="X2629" s="54">
        <v>43.119999</v>
      </c>
      <c r="Y2629" s="54">
        <v>357700</v>
      </c>
      <c r="Z2629" s="107">
        <f t="shared" si="217"/>
        <v>1.576994470709514E-2</v>
      </c>
      <c r="AE2629" s="90">
        <v>45085</v>
      </c>
      <c r="AF2629" s="54">
        <v>45.076194999999998</v>
      </c>
      <c r="AG2629" s="54">
        <v>5308400</v>
      </c>
      <c r="AH2629" s="107">
        <f t="shared" si="218"/>
        <v>4.3849752624418592E-3</v>
      </c>
    </row>
    <row r="2630" spans="23:34" x14ac:dyDescent="0.15">
      <c r="W2630" s="90">
        <v>45086</v>
      </c>
      <c r="X2630" s="54">
        <v>43.799999</v>
      </c>
      <c r="Y2630" s="54">
        <v>320900</v>
      </c>
      <c r="Z2630" s="107">
        <f t="shared" si="217"/>
        <v>-6.8490869143622568E-4</v>
      </c>
      <c r="AE2630" s="90">
        <v>45086</v>
      </c>
      <c r="AF2630" s="54">
        <v>45.273853000000003</v>
      </c>
      <c r="AG2630" s="54">
        <v>5049500</v>
      </c>
      <c r="AH2630" s="107">
        <f t="shared" si="218"/>
        <v>-1.5062247960207942E-2</v>
      </c>
    </row>
    <row r="2631" spans="23:34" x14ac:dyDescent="0.15">
      <c r="W2631" s="90">
        <v>45089</v>
      </c>
      <c r="X2631" s="54">
        <v>43.77</v>
      </c>
      <c r="Y2631" s="54">
        <v>354900</v>
      </c>
      <c r="Z2631" s="107">
        <f t="shared" si="217"/>
        <v>3.4269591044093772E-3</v>
      </c>
      <c r="AE2631" s="90">
        <v>45089</v>
      </c>
      <c r="AF2631" s="54">
        <v>44.591926999999998</v>
      </c>
      <c r="AG2631" s="54">
        <v>6150600</v>
      </c>
      <c r="AH2631" s="107">
        <f t="shared" si="218"/>
        <v>8.8652818255645638E-3</v>
      </c>
    </row>
    <row r="2632" spans="23:34" x14ac:dyDescent="0.15">
      <c r="W2632" s="90">
        <v>45090</v>
      </c>
      <c r="X2632" s="54">
        <v>43.919998</v>
      </c>
      <c r="Y2632" s="54">
        <v>512700</v>
      </c>
      <c r="Z2632" s="107">
        <f t="shared" si="217"/>
        <v>-3.4380648195840191E-2</v>
      </c>
      <c r="AE2632" s="90">
        <v>45090</v>
      </c>
      <c r="AF2632" s="54">
        <v>44.987247000000004</v>
      </c>
      <c r="AG2632" s="54">
        <v>4215700</v>
      </c>
      <c r="AH2632" s="107">
        <f t="shared" si="218"/>
        <v>-9.8858238647056007E-3</v>
      </c>
    </row>
    <row r="2633" spans="23:34" x14ac:dyDescent="0.15">
      <c r="W2633" s="90">
        <v>45091</v>
      </c>
      <c r="X2633" s="54">
        <v>42.41</v>
      </c>
      <c r="Y2633" s="54">
        <v>572700</v>
      </c>
      <c r="Z2633" s="107">
        <f t="shared" si="217"/>
        <v>2.8294977599623294E-3</v>
      </c>
      <c r="AE2633" s="90">
        <v>45091</v>
      </c>
      <c r="AF2633" s="54">
        <v>44.542510999999998</v>
      </c>
      <c r="AG2633" s="54">
        <v>4655100</v>
      </c>
      <c r="AH2633" s="107">
        <f t="shared" si="218"/>
        <v>1.2203173727677763E-2</v>
      </c>
    </row>
    <row r="2634" spans="23:34" x14ac:dyDescent="0.15">
      <c r="W2634" s="90">
        <v>45092</v>
      </c>
      <c r="X2634" s="54">
        <v>42.529998999999997</v>
      </c>
      <c r="Y2634" s="54">
        <v>535200</v>
      </c>
      <c r="Z2634" s="107">
        <f t="shared" si="217"/>
        <v>-1.8339972215846934E-2</v>
      </c>
      <c r="AE2634" s="90">
        <v>45092</v>
      </c>
      <c r="AF2634" s="54">
        <v>45.086070999999997</v>
      </c>
      <c r="AG2634" s="54">
        <v>5059700</v>
      </c>
      <c r="AH2634" s="107">
        <f t="shared" si="218"/>
        <v>-1.2275188050872576E-2</v>
      </c>
    </row>
    <row r="2635" spans="23:34" x14ac:dyDescent="0.15">
      <c r="W2635" s="90">
        <v>45093</v>
      </c>
      <c r="X2635" s="54">
        <v>41.75</v>
      </c>
      <c r="Y2635" s="54">
        <v>3304100</v>
      </c>
      <c r="Z2635" s="107">
        <f t="shared" si="217"/>
        <v>-4.7904191616776615E-4</v>
      </c>
      <c r="AE2635" s="90">
        <v>45093</v>
      </c>
      <c r="AF2635" s="54">
        <v>44.532631000000002</v>
      </c>
      <c r="AG2635" s="54">
        <v>8591400</v>
      </c>
      <c r="AH2635" s="107">
        <f t="shared" si="218"/>
        <v>-4.8824871811413706E-3</v>
      </c>
    </row>
    <row r="2636" spans="23:34" x14ac:dyDescent="0.15">
      <c r="W2636" s="90">
        <v>45097</v>
      </c>
      <c r="X2636" s="54">
        <v>41.73</v>
      </c>
      <c r="Y2636" s="54">
        <v>538000</v>
      </c>
      <c r="Z2636" s="107">
        <f t="shared" si="217"/>
        <v>-2.0129427270548672E-2</v>
      </c>
      <c r="AE2636" s="90">
        <v>45097</v>
      </c>
      <c r="AF2636" s="54">
        <v>44.315201000000002</v>
      </c>
      <c r="AG2636" s="54">
        <v>4175500</v>
      </c>
      <c r="AH2636" s="107">
        <f t="shared" si="218"/>
        <v>-1.6503027933913672E-2</v>
      </c>
    </row>
    <row r="2637" spans="23:34" x14ac:dyDescent="0.15">
      <c r="W2637" s="90">
        <v>45098</v>
      </c>
      <c r="X2637" s="54">
        <v>40.889999000000003</v>
      </c>
      <c r="Y2637" s="54">
        <v>560500</v>
      </c>
      <c r="Z2637" s="107">
        <f t="shared" si="217"/>
        <v>-2.2010271998295083E-3</v>
      </c>
      <c r="AE2637" s="90">
        <v>45098</v>
      </c>
      <c r="AF2637" s="54">
        <v>43.583866</v>
      </c>
      <c r="AG2637" s="54">
        <v>3745700</v>
      </c>
      <c r="AH2637" s="107">
        <f t="shared" si="218"/>
        <v>-5.2154620702992149E-3</v>
      </c>
    </row>
    <row r="2638" spans="23:34" x14ac:dyDescent="0.15">
      <c r="W2638" s="90">
        <v>45099</v>
      </c>
      <c r="X2638" s="54">
        <v>40.799999</v>
      </c>
      <c r="Y2638" s="54">
        <v>325600</v>
      </c>
      <c r="Z2638" s="107">
        <f t="shared" si="217"/>
        <v>0.11348041944804943</v>
      </c>
      <c r="AE2638" s="90">
        <v>45099</v>
      </c>
      <c r="AF2638" s="54">
        <v>43.356555999999998</v>
      </c>
      <c r="AG2638" s="54">
        <v>3621500</v>
      </c>
      <c r="AH2638" s="107">
        <f t="shared" si="218"/>
        <v>-1.1397307479865226E-2</v>
      </c>
    </row>
    <row r="2639" spans="23:34" x14ac:dyDescent="0.15">
      <c r="W2639" s="90">
        <v>45100</v>
      </c>
      <c r="X2639" s="54">
        <v>45.43</v>
      </c>
      <c r="Y2639" s="54">
        <v>1668100</v>
      </c>
      <c r="Z2639" s="107">
        <f t="shared" si="217"/>
        <v>-4.6224741360333388E-3</v>
      </c>
      <c r="AE2639" s="90">
        <v>45100</v>
      </c>
      <c r="AF2639" s="54">
        <v>42.862408000000002</v>
      </c>
      <c r="AG2639" s="54">
        <v>6229100</v>
      </c>
      <c r="AH2639" s="107">
        <f t="shared" si="218"/>
        <v>2.0751750578267281E-3</v>
      </c>
    </row>
    <row r="2640" spans="23:34" x14ac:dyDescent="0.15">
      <c r="W2640" s="90">
        <v>45103</v>
      </c>
      <c r="X2640" s="54">
        <v>45.220001000000003</v>
      </c>
      <c r="Y2640" s="54">
        <v>448000</v>
      </c>
      <c r="Z2640" s="107">
        <f t="shared" si="217"/>
        <v>2.8527133380647163E-2</v>
      </c>
      <c r="AE2640" s="90">
        <v>45103</v>
      </c>
      <c r="AF2640" s="54">
        <v>42.951355</v>
      </c>
      <c r="AG2640" s="54">
        <v>3551500</v>
      </c>
      <c r="AH2640" s="107">
        <f t="shared" si="218"/>
        <v>2.3239779047715681E-2</v>
      </c>
    </row>
    <row r="2641" spans="23:34" x14ac:dyDescent="0.15">
      <c r="W2641" s="90">
        <v>45104</v>
      </c>
      <c r="X2641" s="54">
        <v>46.509998000000003</v>
      </c>
      <c r="Y2641" s="54">
        <v>321600</v>
      </c>
      <c r="Z2641" s="107">
        <f t="shared" si="217"/>
        <v>-5.3751883627257691E-3</v>
      </c>
      <c r="AE2641" s="90">
        <v>45104</v>
      </c>
      <c r="AF2641" s="54">
        <v>43.949534999999997</v>
      </c>
      <c r="AG2641" s="54">
        <v>4758900</v>
      </c>
      <c r="AH2641" s="107">
        <f t="shared" si="218"/>
        <v>8.3201335349738503E-3</v>
      </c>
    </row>
    <row r="2642" spans="23:34" x14ac:dyDescent="0.15">
      <c r="W2642" s="90">
        <v>45105</v>
      </c>
      <c r="X2642" s="54">
        <v>46.259998000000003</v>
      </c>
      <c r="Y2642" s="54">
        <v>291700</v>
      </c>
      <c r="Z2642" s="107">
        <f t="shared" si="217"/>
        <v>4.9719846507558785E-3</v>
      </c>
      <c r="AE2642" s="90">
        <v>45105</v>
      </c>
      <c r="AF2642" s="54">
        <v>44.315201000000002</v>
      </c>
      <c r="AG2642" s="54">
        <v>4186200</v>
      </c>
      <c r="AH2642" s="107">
        <f t="shared" si="218"/>
        <v>-5.3523394827884596E-3</v>
      </c>
    </row>
    <row r="2643" spans="23:34" x14ac:dyDescent="0.15">
      <c r="W2643" s="90">
        <v>45106</v>
      </c>
      <c r="X2643" s="54">
        <v>46.490001999999997</v>
      </c>
      <c r="Y2643" s="54">
        <v>358000</v>
      </c>
      <c r="Z2643" s="107">
        <f t="shared" si="217"/>
        <v>7.0982573844586838E-3</v>
      </c>
      <c r="AE2643" s="90">
        <v>45106</v>
      </c>
      <c r="AF2643" s="54">
        <v>44.078010999999996</v>
      </c>
      <c r="AG2643" s="54">
        <v>3278400</v>
      </c>
      <c r="AH2643" s="107">
        <f t="shared" si="218"/>
        <v>2.0179449567270247E-3</v>
      </c>
    </row>
    <row r="2644" spans="23:34" x14ac:dyDescent="0.15">
      <c r="W2644" s="90">
        <v>45107</v>
      </c>
      <c r="X2644" s="54">
        <v>46.82</v>
      </c>
      <c r="Y2644" s="54">
        <v>272100</v>
      </c>
      <c r="Z2644" s="107">
        <f t="shared" si="217"/>
        <v>2.4135006407518089E-2</v>
      </c>
      <c r="AE2644" s="90">
        <v>45107</v>
      </c>
      <c r="AF2644" s="54">
        <v>44.166958000000001</v>
      </c>
      <c r="AG2644" s="54">
        <v>5212100</v>
      </c>
      <c r="AH2644" s="107">
        <f t="shared" si="218"/>
        <v>1.2083241050923066E-2</v>
      </c>
    </row>
    <row r="2645" spans="23:34" x14ac:dyDescent="0.15">
      <c r="W2645" s="90">
        <v>45110</v>
      </c>
      <c r="X2645" s="54">
        <v>47.950001</v>
      </c>
      <c r="Y2645" s="54">
        <v>277900</v>
      </c>
      <c r="Z2645" s="107">
        <f t="shared" si="217"/>
        <v>5.0051719498400704E-3</v>
      </c>
      <c r="AE2645" s="90">
        <v>45110</v>
      </c>
      <c r="AF2645" s="54">
        <v>44.700637999999998</v>
      </c>
      <c r="AG2645" s="54">
        <v>2771300</v>
      </c>
      <c r="AH2645" s="107">
        <f t="shared" si="218"/>
        <v>-4.4218384534018274E-3</v>
      </c>
    </row>
    <row r="2646" spans="23:34" x14ac:dyDescent="0.15">
      <c r="W2646" s="90">
        <v>45112</v>
      </c>
      <c r="X2646" s="54">
        <v>48.189999</v>
      </c>
      <c r="Y2646" s="54">
        <v>374900</v>
      </c>
      <c r="Z2646" s="107">
        <f t="shared" si="217"/>
        <v>-1.5770886403214113E-2</v>
      </c>
      <c r="AE2646" s="90">
        <v>45112</v>
      </c>
      <c r="AF2646" s="54">
        <v>44.502979000000003</v>
      </c>
      <c r="AG2646" s="54">
        <v>3394000</v>
      </c>
      <c r="AH2646" s="107">
        <f t="shared" si="218"/>
        <v>-2.6204785077421522E-2</v>
      </c>
    </row>
    <row r="2647" spans="23:34" x14ac:dyDescent="0.15">
      <c r="W2647" s="90">
        <v>45113</v>
      </c>
      <c r="X2647" s="54">
        <v>47.43</v>
      </c>
      <c r="Y2647" s="54">
        <v>386000</v>
      </c>
      <c r="Z2647" s="107">
        <f t="shared" si="217"/>
        <v>1.6023592662871566E-2</v>
      </c>
      <c r="AE2647" s="90">
        <v>45113</v>
      </c>
      <c r="AF2647" s="54">
        <v>43.336787999999999</v>
      </c>
      <c r="AG2647" s="54">
        <v>4572500</v>
      </c>
      <c r="AH2647" s="107">
        <f t="shared" si="218"/>
        <v>9.3501391935184586E-3</v>
      </c>
    </row>
    <row r="2648" spans="23:34" x14ac:dyDescent="0.15">
      <c r="W2648" s="90">
        <v>45114</v>
      </c>
      <c r="X2648" s="54">
        <v>48.189999</v>
      </c>
      <c r="Y2648" s="54">
        <v>228700</v>
      </c>
      <c r="Z2648" s="107">
        <f t="shared" si="217"/>
        <v>-8.5079893859305589E-3</v>
      </c>
      <c r="AE2648" s="90">
        <v>45114</v>
      </c>
      <c r="AF2648" s="54">
        <v>43.741993000000001</v>
      </c>
      <c r="AG2648" s="54">
        <v>4252800</v>
      </c>
      <c r="AH2648" s="107">
        <f t="shared" si="218"/>
        <v>3.1857121827987944E-2</v>
      </c>
    </row>
    <row r="2649" spans="23:34" x14ac:dyDescent="0.15">
      <c r="W2649" s="90">
        <v>45117</v>
      </c>
      <c r="X2649" s="54">
        <v>47.779998999999997</v>
      </c>
      <c r="Y2649" s="54">
        <v>311800</v>
      </c>
      <c r="Z2649" s="107">
        <f t="shared" si="217"/>
        <v>7.3252826983107866E-3</v>
      </c>
      <c r="AE2649" s="90">
        <v>45117</v>
      </c>
      <c r="AF2649" s="54">
        <v>45.135486999999998</v>
      </c>
      <c r="AG2649" s="54">
        <v>4703700</v>
      </c>
      <c r="AH2649" s="107">
        <f t="shared" si="218"/>
        <v>2.6932378064293383E-2</v>
      </c>
    </row>
    <row r="2650" spans="23:34" x14ac:dyDescent="0.15">
      <c r="W2650" s="90">
        <v>45118</v>
      </c>
      <c r="X2650" s="54">
        <v>48.130001</v>
      </c>
      <c r="Y2650" s="54">
        <v>290000</v>
      </c>
      <c r="Z2650" s="107">
        <f t="shared" si="217"/>
        <v>-4.3632452864482696E-3</v>
      </c>
      <c r="AE2650" s="90">
        <v>45118</v>
      </c>
      <c r="AF2650" s="54">
        <v>46.351092999999999</v>
      </c>
      <c r="AG2650" s="54">
        <v>4998800</v>
      </c>
      <c r="AH2650" s="107">
        <f t="shared" si="218"/>
        <v>-1.0447736367295457E-2</v>
      </c>
    </row>
    <row r="2651" spans="23:34" x14ac:dyDescent="0.15">
      <c r="W2651" s="90">
        <v>45119</v>
      </c>
      <c r="X2651" s="54">
        <v>47.919998</v>
      </c>
      <c r="Y2651" s="54">
        <v>235400</v>
      </c>
      <c r="Z2651" s="107">
        <f t="shared" si="217"/>
        <v>1.0434683240179154E-3</v>
      </c>
      <c r="AE2651" s="90">
        <v>45119</v>
      </c>
      <c r="AF2651" s="54">
        <v>45.866829000000003</v>
      </c>
      <c r="AG2651" s="54">
        <v>4969600</v>
      </c>
      <c r="AH2651" s="107">
        <f t="shared" si="218"/>
        <v>-6.0331617867021015E-3</v>
      </c>
    </row>
    <row r="2652" spans="23:34" x14ac:dyDescent="0.15">
      <c r="W2652" s="90">
        <v>45120</v>
      </c>
      <c r="X2652" s="54">
        <v>47.970001000000003</v>
      </c>
      <c r="Y2652" s="54">
        <v>276400</v>
      </c>
      <c r="Z2652" s="107">
        <f t="shared" si="217"/>
        <v>-1.35501560652459E-2</v>
      </c>
      <c r="AE2652" s="90">
        <v>45120</v>
      </c>
      <c r="AF2652" s="54">
        <v>45.590107000000003</v>
      </c>
      <c r="AG2652" s="54">
        <v>4172600</v>
      </c>
      <c r="AH2652" s="107">
        <f t="shared" si="218"/>
        <v>8.0207094052224814E-3</v>
      </c>
    </row>
    <row r="2653" spans="23:34" x14ac:dyDescent="0.15">
      <c r="W2653" s="90">
        <v>45121</v>
      </c>
      <c r="X2653" s="54">
        <v>47.32</v>
      </c>
      <c r="Y2653" s="54">
        <v>299900</v>
      </c>
      <c r="Z2653" s="107">
        <f t="shared" si="217"/>
        <v>9.5097210481827066E-3</v>
      </c>
      <c r="AE2653" s="90">
        <v>45121</v>
      </c>
      <c r="AF2653" s="54">
        <v>45.955772000000003</v>
      </c>
      <c r="AG2653" s="54">
        <v>4131800</v>
      </c>
      <c r="AH2653" s="107">
        <f t="shared" si="218"/>
        <v>1.4838767152034693E-2</v>
      </c>
    </row>
    <row r="2654" spans="23:34" x14ac:dyDescent="0.15">
      <c r="W2654" s="90">
        <v>45124</v>
      </c>
      <c r="X2654" s="54">
        <v>47.77</v>
      </c>
      <c r="Y2654" s="54">
        <v>278500</v>
      </c>
      <c r="Z2654" s="107">
        <f t="shared" si="217"/>
        <v>1.5490851999162558E-2</v>
      </c>
      <c r="AE2654" s="90">
        <v>45124</v>
      </c>
      <c r="AF2654" s="54">
        <v>46.637698999999998</v>
      </c>
      <c r="AG2654" s="54">
        <v>5192400</v>
      </c>
      <c r="AH2654" s="107">
        <f t="shared" si="218"/>
        <v>1.7800406490894982E-2</v>
      </c>
    </row>
    <row r="2655" spans="23:34" x14ac:dyDescent="0.15">
      <c r="W2655" s="90">
        <v>45125</v>
      </c>
      <c r="X2655" s="54">
        <v>48.509998000000003</v>
      </c>
      <c r="Y2655" s="54">
        <v>304000</v>
      </c>
      <c r="Z2655" s="107">
        <f t="shared" si="217"/>
        <v>-4.3289838931760416E-3</v>
      </c>
      <c r="AE2655" s="90">
        <v>45125</v>
      </c>
      <c r="AF2655" s="54">
        <v>47.467869</v>
      </c>
      <c r="AG2655" s="54">
        <v>5550100</v>
      </c>
      <c r="AH2655" s="107">
        <f t="shared" si="218"/>
        <v>2.0820315316872451E-2</v>
      </c>
    </row>
    <row r="2656" spans="23:34" x14ac:dyDescent="0.15">
      <c r="W2656" s="90">
        <v>45126</v>
      </c>
      <c r="X2656" s="54">
        <v>48.299999</v>
      </c>
      <c r="Y2656" s="54">
        <v>352100</v>
      </c>
      <c r="Z2656" s="107">
        <f t="shared" si="217"/>
        <v>9.5237890170556394E-3</v>
      </c>
      <c r="AE2656" s="90">
        <v>45126</v>
      </c>
      <c r="AF2656" s="54">
        <v>48.456164999999999</v>
      </c>
      <c r="AG2656" s="54">
        <v>6063200</v>
      </c>
      <c r="AH2656" s="107">
        <f t="shared" si="218"/>
        <v>-3.8751312655468384E-3</v>
      </c>
    </row>
    <row r="2657" spans="23:34" x14ac:dyDescent="0.15">
      <c r="W2657" s="90">
        <v>45127</v>
      </c>
      <c r="X2657" s="54">
        <v>48.759998000000003</v>
      </c>
      <c r="Y2657" s="54">
        <v>377400</v>
      </c>
      <c r="Z2657" s="107">
        <f t="shared" si="217"/>
        <v>-1.3330537872458637E-2</v>
      </c>
      <c r="AE2657" s="90">
        <v>45127</v>
      </c>
      <c r="AF2657" s="54">
        <v>48.268391000000001</v>
      </c>
      <c r="AG2657" s="54">
        <v>9336800</v>
      </c>
      <c r="AH2657" s="107">
        <f t="shared" si="218"/>
        <v>-1.0237590061785928E-2</v>
      </c>
    </row>
    <row r="2658" spans="23:34" x14ac:dyDescent="0.15">
      <c r="W2658" s="90">
        <v>45128</v>
      </c>
      <c r="X2658" s="54">
        <v>48.110000999999997</v>
      </c>
      <c r="Y2658" s="54">
        <v>317900</v>
      </c>
      <c r="Z2658" s="107">
        <f t="shared" si="217"/>
        <v>1.4549989304718736E-2</v>
      </c>
      <c r="AE2658" s="90">
        <v>45128</v>
      </c>
      <c r="AF2658" s="54">
        <v>47.774239000000001</v>
      </c>
      <c r="AG2658" s="54">
        <v>10663500</v>
      </c>
      <c r="AH2658" s="107">
        <f t="shared" si="218"/>
        <v>1.2412107705158881E-2</v>
      </c>
    </row>
    <row r="2659" spans="23:34" x14ac:dyDescent="0.15">
      <c r="W2659" s="90">
        <v>45131</v>
      </c>
      <c r="X2659" s="54">
        <v>48.810001</v>
      </c>
      <c r="Y2659" s="54">
        <v>262500</v>
      </c>
      <c r="Z2659" s="107">
        <f t="shared" si="217"/>
        <v>1.6389673911296754E-3</v>
      </c>
      <c r="AE2659" s="90">
        <v>45131</v>
      </c>
      <c r="AF2659" s="54">
        <v>48.367218000000001</v>
      </c>
      <c r="AG2659" s="54">
        <v>4705500</v>
      </c>
      <c r="AH2659" s="107">
        <f t="shared" si="218"/>
        <v>-1.2872830519216616E-2</v>
      </c>
    </row>
    <row r="2660" spans="23:34" x14ac:dyDescent="0.15">
      <c r="W2660" s="90">
        <v>45132</v>
      </c>
      <c r="X2660" s="54">
        <v>48.889999000000003</v>
      </c>
      <c r="Y2660" s="54">
        <v>252300</v>
      </c>
      <c r="Z2660" s="107">
        <f t="shared" si="217"/>
        <v>1.2886091488772511E-2</v>
      </c>
      <c r="AE2660" s="90">
        <v>45132</v>
      </c>
      <c r="AF2660" s="54">
        <v>47.744594999999997</v>
      </c>
      <c r="AG2660" s="54">
        <v>6411300</v>
      </c>
      <c r="AH2660" s="107">
        <f t="shared" si="218"/>
        <v>1.0142718772669479E-2</v>
      </c>
    </row>
    <row r="2661" spans="23:34" x14ac:dyDescent="0.15">
      <c r="W2661" s="90">
        <v>45133</v>
      </c>
      <c r="X2661" s="54">
        <v>49.52</v>
      </c>
      <c r="Y2661" s="54">
        <v>231900</v>
      </c>
      <c r="Z2661" s="107">
        <f t="shared" si="217"/>
        <v>4.6445880452341548E-3</v>
      </c>
      <c r="AE2661" s="90">
        <v>45133</v>
      </c>
      <c r="AF2661" s="54">
        <v>48.228855000000003</v>
      </c>
      <c r="AG2661" s="54">
        <v>6636800</v>
      </c>
      <c r="AH2661" s="107">
        <f t="shared" si="218"/>
        <v>-0.10532783745332541</v>
      </c>
    </row>
    <row r="2662" spans="23:34" x14ac:dyDescent="0.15">
      <c r="W2662" s="90">
        <v>45134</v>
      </c>
      <c r="X2662" s="54">
        <v>49.75</v>
      </c>
      <c r="Y2662" s="54">
        <v>244100</v>
      </c>
      <c r="Z2662" s="107">
        <f t="shared" si="217"/>
        <v>-6.0299497487426024E-4</v>
      </c>
      <c r="AE2662" s="90">
        <v>45134</v>
      </c>
      <c r="AF2662" s="54">
        <v>43.149014000000001</v>
      </c>
      <c r="AG2662" s="54">
        <v>15740800</v>
      </c>
      <c r="AH2662" s="107">
        <f t="shared" si="218"/>
        <v>3.092070655426804E-2</v>
      </c>
    </row>
    <row r="2663" spans="23:34" x14ac:dyDescent="0.15">
      <c r="W2663" s="90">
        <v>45135</v>
      </c>
      <c r="X2663" s="54">
        <v>49.720001000000003</v>
      </c>
      <c r="Y2663" s="54">
        <v>146500</v>
      </c>
      <c r="Z2663" s="107">
        <f t="shared" si="217"/>
        <v>3.2180208524130727E-3</v>
      </c>
      <c r="AE2663" s="90">
        <v>45135</v>
      </c>
      <c r="AF2663" s="54">
        <v>44.483212000000002</v>
      </c>
      <c r="AG2663" s="54">
        <v>9570100</v>
      </c>
      <c r="AH2663" s="107">
        <f t="shared" si="218"/>
        <v>-1.1108662746745934E-2</v>
      </c>
    </row>
    <row r="2664" spans="23:34" x14ac:dyDescent="0.15">
      <c r="W2664" s="90">
        <v>45138</v>
      </c>
      <c r="X2664" s="54">
        <v>49.880001</v>
      </c>
      <c r="Y2664" s="54">
        <v>201300</v>
      </c>
      <c r="Z2664" s="107">
        <f t="shared" si="217"/>
        <v>1.603809109787413E-3</v>
      </c>
      <c r="AE2664" s="90">
        <v>45138</v>
      </c>
      <c r="AF2664" s="54">
        <v>43.989063000000002</v>
      </c>
      <c r="AG2664" s="54">
        <v>8017600</v>
      </c>
      <c r="AH2664" s="107">
        <f t="shared" si="218"/>
        <v>-2.1343509862894794E-2</v>
      </c>
    </row>
    <row r="2665" spans="23:34" x14ac:dyDescent="0.15">
      <c r="W2665" s="90">
        <v>45139</v>
      </c>
      <c r="X2665" s="54">
        <v>49.959999000000003</v>
      </c>
      <c r="Y2665" s="54">
        <v>190900</v>
      </c>
      <c r="Z2665" s="107">
        <f t="shared" si="217"/>
        <v>-2.0616473591202555E-2</v>
      </c>
      <c r="AE2665" s="90">
        <v>45139</v>
      </c>
      <c r="AF2665" s="54">
        <v>43.050182</v>
      </c>
      <c r="AG2665" s="54">
        <v>4807600</v>
      </c>
      <c r="AH2665" s="107">
        <f t="shared" si="218"/>
        <v>4.5913627031821669E-3</v>
      </c>
    </row>
    <row r="2666" spans="23:34" x14ac:dyDescent="0.15">
      <c r="W2666" s="90">
        <v>45140</v>
      </c>
      <c r="X2666" s="54">
        <v>48.93</v>
      </c>
      <c r="Y2666" s="54">
        <v>202900</v>
      </c>
      <c r="Z2666" s="107">
        <f t="shared" si="217"/>
        <v>-6.1311874105864916E-3</v>
      </c>
      <c r="AE2666" s="90">
        <v>45140</v>
      </c>
      <c r="AF2666" s="54">
        <v>43.247841000000001</v>
      </c>
      <c r="AG2666" s="54">
        <v>5540000</v>
      </c>
      <c r="AH2666" s="107">
        <f t="shared" si="218"/>
        <v>-3.4276624352185259E-3</v>
      </c>
    </row>
    <row r="2667" spans="23:34" x14ac:dyDescent="0.15">
      <c r="W2667" s="90">
        <v>45141</v>
      </c>
      <c r="X2667" s="54">
        <v>48.630001</v>
      </c>
      <c r="Y2667" s="54">
        <v>238800</v>
      </c>
      <c r="Z2667" s="107">
        <f t="shared" si="217"/>
        <v>-2.0357844533048564E-2</v>
      </c>
      <c r="AE2667" s="90">
        <v>45141</v>
      </c>
      <c r="AF2667" s="54">
        <v>43.099601999999997</v>
      </c>
      <c r="AG2667" s="54">
        <v>3928800</v>
      </c>
      <c r="AH2667" s="107">
        <f t="shared" si="218"/>
        <v>-1.2841139461102102E-2</v>
      </c>
    </row>
    <row r="2668" spans="23:34" x14ac:dyDescent="0.15">
      <c r="W2668" s="90">
        <v>45142</v>
      </c>
      <c r="X2668" s="54">
        <v>47.639999000000003</v>
      </c>
      <c r="Y2668" s="54">
        <v>268800</v>
      </c>
      <c r="Z2668" s="107">
        <f t="shared" si="217"/>
        <v>2.2670067646306968E-2</v>
      </c>
      <c r="AE2668" s="90">
        <v>45142</v>
      </c>
      <c r="AF2668" s="54">
        <v>42.546154000000001</v>
      </c>
      <c r="AG2668" s="54">
        <v>3951400</v>
      </c>
      <c r="AH2668" s="107">
        <f t="shared" si="218"/>
        <v>1.8582972270537068E-2</v>
      </c>
    </row>
    <row r="2669" spans="23:34" x14ac:dyDescent="0.15">
      <c r="W2669" s="90">
        <v>45145</v>
      </c>
      <c r="X2669" s="54">
        <v>48.720001000000003</v>
      </c>
      <c r="Y2669" s="54">
        <v>284200</v>
      </c>
      <c r="Z2669" s="107">
        <f t="shared" si="217"/>
        <v>-1.0262725569320064E-2</v>
      </c>
      <c r="AE2669" s="90">
        <v>45145</v>
      </c>
      <c r="AF2669" s="54">
        <v>43.336787999999999</v>
      </c>
      <c r="AG2669" s="54">
        <v>4230800</v>
      </c>
      <c r="AH2669" s="107">
        <f t="shared" si="218"/>
        <v>-7.5255692692314247E-3</v>
      </c>
    </row>
    <row r="2670" spans="23:34" x14ac:dyDescent="0.15">
      <c r="W2670" s="90">
        <v>45146</v>
      </c>
      <c r="X2670" s="54">
        <v>48.220001000000003</v>
      </c>
      <c r="Y2670" s="54">
        <v>310900</v>
      </c>
      <c r="Z2670" s="107">
        <f t="shared" si="217"/>
        <v>3.4425548850569143E-2</v>
      </c>
      <c r="AE2670" s="90">
        <v>45146</v>
      </c>
      <c r="AF2670" s="54">
        <v>43.010654000000002</v>
      </c>
      <c r="AG2670" s="54">
        <v>3910600</v>
      </c>
      <c r="AH2670" s="107">
        <f t="shared" si="218"/>
        <v>3.4465879081957418E-3</v>
      </c>
    </row>
    <row r="2671" spans="23:34" x14ac:dyDescent="0.15">
      <c r="W2671" s="90">
        <v>45147</v>
      </c>
      <c r="X2671" s="54">
        <v>49.880001</v>
      </c>
      <c r="Y2671" s="54">
        <v>608100</v>
      </c>
      <c r="Z2671" s="107">
        <f t="shared" si="217"/>
        <v>2.245386883612932E-2</v>
      </c>
      <c r="AE2671" s="90">
        <v>45147</v>
      </c>
      <c r="AF2671" s="54">
        <v>43.158893999999997</v>
      </c>
      <c r="AG2671" s="54">
        <v>3942700</v>
      </c>
      <c r="AH2671" s="107">
        <f t="shared" si="218"/>
        <v>-8.7015668195760121E-3</v>
      </c>
    </row>
    <row r="2672" spans="23:34" x14ac:dyDescent="0.15">
      <c r="W2672" s="90">
        <v>45148</v>
      </c>
      <c r="X2672" s="54">
        <v>51</v>
      </c>
      <c r="Y2672" s="54">
        <v>575700</v>
      </c>
      <c r="Z2672" s="107">
        <f t="shared" si="217"/>
        <v>-5.686278431372549E-2</v>
      </c>
      <c r="AE2672" s="90">
        <v>45148</v>
      </c>
      <c r="AF2672" s="54">
        <v>42.783344</v>
      </c>
      <c r="AG2672" s="54">
        <v>3126100</v>
      </c>
      <c r="AH2672" s="107">
        <f t="shared" si="218"/>
        <v>2.7951040947149952E-2</v>
      </c>
    </row>
    <row r="2673" spans="23:34" x14ac:dyDescent="0.15">
      <c r="W2673" s="90">
        <v>45149</v>
      </c>
      <c r="X2673" s="54">
        <v>48.099997999999999</v>
      </c>
      <c r="Y2673" s="54">
        <v>530500</v>
      </c>
      <c r="Z2673" s="107">
        <f t="shared" si="217"/>
        <v>4.3659669175037941E-3</v>
      </c>
      <c r="AE2673" s="90">
        <v>45149</v>
      </c>
      <c r="AF2673" s="54">
        <v>43.979182999999999</v>
      </c>
      <c r="AG2673" s="54">
        <v>6826900</v>
      </c>
      <c r="AH2673" s="107">
        <f t="shared" si="218"/>
        <v>-1.0561906072698024E-2</v>
      </c>
    </row>
    <row r="2674" spans="23:34" x14ac:dyDescent="0.15">
      <c r="W2674" s="90">
        <v>45152</v>
      </c>
      <c r="X2674" s="54">
        <v>48.310001</v>
      </c>
      <c r="Y2674" s="54">
        <v>322400</v>
      </c>
      <c r="Z2674" s="107">
        <f t="shared" si="217"/>
        <v>-5.795942748997307E-3</v>
      </c>
      <c r="AE2674" s="90">
        <v>45152</v>
      </c>
      <c r="AF2674" s="54">
        <v>43.514679000000001</v>
      </c>
      <c r="AG2674" s="54">
        <v>4229900</v>
      </c>
      <c r="AH2674" s="107">
        <f t="shared" si="218"/>
        <v>-1.0220206381391539E-2</v>
      </c>
    </row>
    <row r="2675" spans="23:34" x14ac:dyDescent="0.15">
      <c r="W2675" s="90">
        <v>45153</v>
      </c>
      <c r="X2675" s="54">
        <v>48.029998999999997</v>
      </c>
      <c r="Y2675" s="54">
        <v>258600</v>
      </c>
      <c r="Z2675" s="107">
        <f t="shared" si="217"/>
        <v>-1.6031668041467051E-2</v>
      </c>
      <c r="AE2675" s="90">
        <v>45153</v>
      </c>
      <c r="AF2675" s="54">
        <v>43.069949999999999</v>
      </c>
      <c r="AG2675" s="54">
        <v>4240500</v>
      </c>
      <c r="AH2675" s="107">
        <f t="shared" si="218"/>
        <v>-1.4915155462218999E-2</v>
      </c>
    </row>
    <row r="2676" spans="23:34" x14ac:dyDescent="0.15">
      <c r="W2676" s="90">
        <v>45154</v>
      </c>
      <c r="X2676" s="54">
        <v>47.259998000000003</v>
      </c>
      <c r="Y2676" s="54">
        <v>340500</v>
      </c>
      <c r="Z2676" s="107">
        <f t="shared" si="217"/>
        <v>6.3479266334289797E-3</v>
      </c>
      <c r="AE2676" s="90">
        <v>45154</v>
      </c>
      <c r="AF2676" s="54">
        <v>42.427554999999998</v>
      </c>
      <c r="AG2676" s="54">
        <v>4181800</v>
      </c>
      <c r="AH2676" s="107">
        <f t="shared" si="218"/>
        <v>4.659236196853378E-4</v>
      </c>
    </row>
    <row r="2677" spans="23:34" x14ac:dyDescent="0.15">
      <c r="W2677" s="90">
        <v>45155</v>
      </c>
      <c r="X2677" s="54">
        <v>47.560001</v>
      </c>
      <c r="Y2677" s="54">
        <v>323400</v>
      </c>
      <c r="Z2677" s="107">
        <f t="shared" si="217"/>
        <v>2.7123569656779534E-2</v>
      </c>
      <c r="AE2677" s="90">
        <v>45155</v>
      </c>
      <c r="AF2677" s="54">
        <v>42.447322999999997</v>
      </c>
      <c r="AG2677" s="54">
        <v>3892000</v>
      </c>
      <c r="AH2677" s="107">
        <f t="shared" si="218"/>
        <v>9.3138971331607756E-4</v>
      </c>
    </row>
    <row r="2678" spans="23:34" x14ac:dyDescent="0.15">
      <c r="W2678" s="90">
        <v>45156</v>
      </c>
      <c r="X2678" s="54">
        <v>48.849997999999999</v>
      </c>
      <c r="Y2678" s="54">
        <v>308300</v>
      </c>
      <c r="Z2678" s="107">
        <f t="shared" si="217"/>
        <v>1.0236233786540261E-3</v>
      </c>
      <c r="AE2678" s="90">
        <v>45156</v>
      </c>
      <c r="AF2678" s="54">
        <v>42.486857999999998</v>
      </c>
      <c r="AG2678" s="54">
        <v>3801000</v>
      </c>
      <c r="AH2678" s="107">
        <f t="shared" si="218"/>
        <v>1.1629949195113287E-3</v>
      </c>
    </row>
    <row r="2679" spans="23:34" x14ac:dyDescent="0.15">
      <c r="W2679" s="90">
        <v>45159</v>
      </c>
      <c r="X2679" s="54">
        <v>48.900002000000001</v>
      </c>
      <c r="Y2679" s="54">
        <v>320300</v>
      </c>
      <c r="Z2679" s="107">
        <f t="shared" si="217"/>
        <v>-2.4540489793846154E-3</v>
      </c>
      <c r="AE2679" s="90">
        <v>45159</v>
      </c>
      <c r="AF2679" s="54">
        <v>42.536270000000002</v>
      </c>
      <c r="AG2679" s="54">
        <v>3385900</v>
      </c>
      <c r="AH2679" s="107">
        <f t="shared" si="218"/>
        <v>5.3439100325438638E-3</v>
      </c>
    </row>
    <row r="2680" spans="23:34" x14ac:dyDescent="0.15">
      <c r="W2680" s="90">
        <v>45160</v>
      </c>
      <c r="X2680" s="54">
        <v>48.779998999999997</v>
      </c>
      <c r="Y2680" s="54">
        <v>375700</v>
      </c>
      <c r="Z2680" s="107">
        <f t="shared" si="217"/>
        <v>3.6900369760155538E-3</v>
      </c>
      <c r="AE2680" s="90">
        <v>45160</v>
      </c>
      <c r="AF2680" s="54">
        <v>42.763579999999997</v>
      </c>
      <c r="AG2680" s="54">
        <v>3875300</v>
      </c>
      <c r="AH2680" s="107">
        <f t="shared" si="218"/>
        <v>1.4559772591537179E-2</v>
      </c>
    </row>
    <row r="2681" spans="23:34" x14ac:dyDescent="0.15">
      <c r="W2681" s="90">
        <v>45161</v>
      </c>
      <c r="X2681" s="54">
        <v>48.959999000000003</v>
      </c>
      <c r="Y2681" s="54">
        <v>452400</v>
      </c>
      <c r="Z2681" s="107">
        <f t="shared" si="217"/>
        <v>-1.4297406337773877E-2</v>
      </c>
      <c r="AE2681" s="90">
        <v>45161</v>
      </c>
      <c r="AF2681" s="54">
        <v>43.386208000000003</v>
      </c>
      <c r="AG2681" s="54">
        <v>5024600</v>
      </c>
      <c r="AH2681" s="107">
        <f t="shared" si="218"/>
        <v>-1.7312114485783292E-2</v>
      </c>
    </row>
    <row r="2682" spans="23:34" x14ac:dyDescent="0.15">
      <c r="W2682" s="90">
        <v>45162</v>
      </c>
      <c r="X2682" s="54">
        <v>48.259998000000003</v>
      </c>
      <c r="Y2682" s="54">
        <v>338700</v>
      </c>
      <c r="Z2682" s="107">
        <f t="shared" si="217"/>
        <v>-8.2878163401500782E-4</v>
      </c>
      <c r="AE2682" s="90">
        <v>45162</v>
      </c>
      <c r="AF2682" s="54">
        <v>42.635100999999999</v>
      </c>
      <c r="AG2682" s="54">
        <v>4477100</v>
      </c>
      <c r="AH2682" s="107">
        <f t="shared" si="218"/>
        <v>1.0431146861830998E-2</v>
      </c>
    </row>
    <row r="2683" spans="23:34" x14ac:dyDescent="0.15">
      <c r="W2683" s="90">
        <v>45163</v>
      </c>
      <c r="X2683" s="54">
        <v>48.220001000000003</v>
      </c>
      <c r="Y2683" s="54">
        <v>209600</v>
      </c>
      <c r="Z2683" s="107">
        <f t="shared" si="217"/>
        <v>2.0945644526220386E-2</v>
      </c>
      <c r="AE2683" s="90">
        <v>45163</v>
      </c>
      <c r="AF2683" s="54">
        <v>43.079833999999998</v>
      </c>
      <c r="AG2683" s="54">
        <v>7250700</v>
      </c>
      <c r="AH2683" s="107">
        <f t="shared" si="218"/>
        <v>6.4234695054767865E-3</v>
      </c>
    </row>
    <row r="2684" spans="23:34" x14ac:dyDescent="0.15">
      <c r="W2684" s="90">
        <v>45166</v>
      </c>
      <c r="X2684" s="54">
        <v>49.23</v>
      </c>
      <c r="Y2684" s="54">
        <v>290000</v>
      </c>
      <c r="Z2684" s="107">
        <f t="shared" si="217"/>
        <v>4.0625634775559583E-4</v>
      </c>
      <c r="AE2684" s="90">
        <v>45166</v>
      </c>
      <c r="AF2684" s="54">
        <v>43.356555999999998</v>
      </c>
      <c r="AG2684" s="54">
        <v>4203100</v>
      </c>
      <c r="AH2684" s="107">
        <f t="shared" si="218"/>
        <v>1.0257572118966163E-2</v>
      </c>
    </row>
    <row r="2685" spans="23:34" x14ac:dyDescent="0.15">
      <c r="W2685" s="90">
        <v>45167</v>
      </c>
      <c r="X2685" s="54">
        <v>49.25</v>
      </c>
      <c r="Y2685" s="54">
        <v>313000</v>
      </c>
      <c r="Z2685" s="107">
        <f t="shared" si="217"/>
        <v>3.6548223350254538E-3</v>
      </c>
      <c r="AE2685" s="90">
        <v>45167</v>
      </c>
      <c r="AF2685" s="54">
        <v>43.801288999999997</v>
      </c>
      <c r="AG2685" s="54">
        <v>4135100</v>
      </c>
      <c r="AH2685" s="107">
        <f t="shared" si="218"/>
        <v>9.7021117346569596E-3</v>
      </c>
    </row>
    <row r="2686" spans="23:34" x14ac:dyDescent="0.15">
      <c r="W2686" s="90">
        <v>45168</v>
      </c>
      <c r="X2686" s="54">
        <v>49.43</v>
      </c>
      <c r="Y2686" s="54">
        <v>220300</v>
      </c>
      <c r="Z2686" s="107">
        <f t="shared" si="217"/>
        <v>-2.2253692089824195E-3</v>
      </c>
      <c r="AE2686" s="90">
        <v>45168</v>
      </c>
      <c r="AF2686" s="54">
        <v>44.226253999999997</v>
      </c>
      <c r="AG2686" s="54">
        <v>3595300</v>
      </c>
      <c r="AH2686" s="107">
        <f t="shared" si="218"/>
        <v>6.2921449327362211E-3</v>
      </c>
    </row>
    <row r="2687" spans="23:34" x14ac:dyDescent="0.15">
      <c r="W2687" s="90">
        <v>45169</v>
      </c>
      <c r="X2687" s="54">
        <v>49.32</v>
      </c>
      <c r="Y2687" s="54">
        <v>270900</v>
      </c>
      <c r="Z2687" s="107">
        <f t="shared" si="217"/>
        <v>6.6910381184104306E-3</v>
      </c>
      <c r="AE2687" s="90">
        <v>45169</v>
      </c>
      <c r="AF2687" s="54">
        <v>44.504531999999998</v>
      </c>
      <c r="AG2687" s="54">
        <v>7844400</v>
      </c>
      <c r="AH2687" s="107">
        <f t="shared" si="218"/>
        <v>7.1460362733395399E-3</v>
      </c>
    </row>
    <row r="2688" spans="23:34" x14ac:dyDescent="0.15">
      <c r="W2688" s="90">
        <v>45170</v>
      </c>
      <c r="X2688" s="54">
        <v>49.650002000000001</v>
      </c>
      <c r="Y2688" s="54">
        <v>231600</v>
      </c>
      <c r="Z2688" s="107">
        <f t="shared" si="217"/>
        <v>-2.0745276102909327E-2</v>
      </c>
      <c r="AE2688" s="90">
        <v>45170</v>
      </c>
      <c r="AF2688" s="54">
        <v>44.822563000000002</v>
      </c>
      <c r="AG2688" s="54">
        <v>4176400</v>
      </c>
      <c r="AH2688" s="107">
        <f t="shared" si="218"/>
        <v>-1.7960039456021426E-2</v>
      </c>
    </row>
    <row r="2689" spans="23:34" x14ac:dyDescent="0.15">
      <c r="W2689" s="90">
        <v>45174</v>
      </c>
      <c r="X2689" s="54">
        <v>48.619999</v>
      </c>
      <c r="Y2689" s="54">
        <v>377600</v>
      </c>
      <c r="Z2689" s="107">
        <f t="shared" si="217"/>
        <v>-2.2213040358145641E-2</v>
      </c>
      <c r="AE2689" s="90">
        <v>45174</v>
      </c>
      <c r="AF2689" s="54">
        <v>44.017547999999998</v>
      </c>
      <c r="AG2689" s="54">
        <v>5668100</v>
      </c>
      <c r="AH2689" s="107">
        <f t="shared" si="218"/>
        <v>-3.8384009940762853E-3</v>
      </c>
    </row>
    <row r="2690" spans="23:34" x14ac:dyDescent="0.15">
      <c r="W2690" s="90">
        <v>45175</v>
      </c>
      <c r="X2690" s="54">
        <v>47.540000999999997</v>
      </c>
      <c r="Y2690" s="54">
        <v>263900</v>
      </c>
      <c r="Z2690" s="107">
        <f t="shared" si="217"/>
        <v>-8.4141773577151024E-4</v>
      </c>
      <c r="AE2690" s="90">
        <v>45175</v>
      </c>
      <c r="AF2690" s="54">
        <v>43.848590999999999</v>
      </c>
      <c r="AG2690" s="54">
        <v>4617300</v>
      </c>
      <c r="AH2690" s="107">
        <f t="shared" si="218"/>
        <v>-2.2665426125094923E-2</v>
      </c>
    </row>
    <row r="2691" spans="23:34" x14ac:dyDescent="0.15">
      <c r="W2691" s="90">
        <v>45176</v>
      </c>
      <c r="X2691" s="54">
        <v>47.5</v>
      </c>
      <c r="Y2691" s="54">
        <v>285000</v>
      </c>
      <c r="Z2691" s="107">
        <f t="shared" si="217"/>
        <v>9.4737052631579388E-3</v>
      </c>
      <c r="AE2691" s="90">
        <v>45176</v>
      </c>
      <c r="AF2691" s="54">
        <v>42.854743999999997</v>
      </c>
      <c r="AG2691" s="54">
        <v>5296000</v>
      </c>
      <c r="AH2691" s="107">
        <f t="shared" si="218"/>
        <v>7.189262406981145E-3</v>
      </c>
    </row>
    <row r="2692" spans="23:34" x14ac:dyDescent="0.15">
      <c r="W2692" s="90">
        <v>45177</v>
      </c>
      <c r="X2692" s="54">
        <v>47.950001</v>
      </c>
      <c r="Y2692" s="54">
        <v>296600</v>
      </c>
      <c r="Z2692" s="107">
        <f t="shared" ref="Z2692:Z2755" si="219">X2693/X2692-1</f>
        <v>-3.5454013859145261E-3</v>
      </c>
      <c r="AE2692" s="90">
        <v>45177</v>
      </c>
      <c r="AF2692" s="54">
        <v>43.162838000000001</v>
      </c>
      <c r="AG2692" s="54">
        <v>4208600</v>
      </c>
      <c r="AH2692" s="107">
        <f t="shared" ref="AH2692:AH2755" si="220">AF2693/AF2692-1</f>
        <v>1.842001214100053E-3</v>
      </c>
    </row>
    <row r="2693" spans="23:34" x14ac:dyDescent="0.15">
      <c r="W2693" s="90">
        <v>45180</v>
      </c>
      <c r="X2693" s="54">
        <v>47.779998999999997</v>
      </c>
      <c r="Y2693" s="54">
        <v>283800</v>
      </c>
      <c r="Z2693" s="107">
        <f t="shared" si="219"/>
        <v>-9.6274384601807705E-3</v>
      </c>
      <c r="AE2693" s="90">
        <v>45180</v>
      </c>
      <c r="AF2693" s="54">
        <v>43.242344000000003</v>
      </c>
      <c r="AG2693" s="54">
        <v>3848800</v>
      </c>
      <c r="AH2693" s="107">
        <f t="shared" si="220"/>
        <v>0</v>
      </c>
    </row>
    <row r="2694" spans="23:34" x14ac:dyDescent="0.15">
      <c r="W2694" s="90">
        <v>45181</v>
      </c>
      <c r="X2694" s="54">
        <v>47.32</v>
      </c>
      <c r="Y2694" s="54">
        <v>336000</v>
      </c>
      <c r="Z2694" s="107">
        <f t="shared" si="219"/>
        <v>-7.1851225697380228E-3</v>
      </c>
      <c r="AE2694" s="90">
        <v>45181</v>
      </c>
      <c r="AF2694" s="54">
        <v>43.242344000000003</v>
      </c>
      <c r="AG2694" s="54">
        <v>4788300</v>
      </c>
      <c r="AH2694" s="107">
        <f t="shared" si="220"/>
        <v>4.596698088336737E-3</v>
      </c>
    </row>
    <row r="2695" spans="23:34" x14ac:dyDescent="0.15">
      <c r="W2695" s="90">
        <v>45182</v>
      </c>
      <c r="X2695" s="54">
        <v>46.98</v>
      </c>
      <c r="Y2695" s="54">
        <v>247200</v>
      </c>
      <c r="Z2695" s="107">
        <f t="shared" si="219"/>
        <v>3.1715644955300215E-2</v>
      </c>
      <c r="AE2695" s="90">
        <v>45182</v>
      </c>
      <c r="AF2695" s="54">
        <v>43.441116000000001</v>
      </c>
      <c r="AG2695" s="54">
        <v>3583700</v>
      </c>
      <c r="AH2695" s="107">
        <f t="shared" si="220"/>
        <v>1.4870704518732847E-2</v>
      </c>
    </row>
    <row r="2696" spans="23:34" x14ac:dyDescent="0.15">
      <c r="W2696" s="90">
        <v>45183</v>
      </c>
      <c r="X2696" s="54">
        <v>48.470001000000003</v>
      </c>
      <c r="Y2696" s="54">
        <v>288100</v>
      </c>
      <c r="Z2696" s="107">
        <f t="shared" si="219"/>
        <v>-2.764596600689162E-2</v>
      </c>
      <c r="AE2696" s="90">
        <v>45183</v>
      </c>
      <c r="AF2696" s="54">
        <v>44.087116000000002</v>
      </c>
      <c r="AG2696" s="54">
        <v>4078400</v>
      </c>
      <c r="AH2696" s="107">
        <f t="shared" si="220"/>
        <v>4.5086414815611597E-3</v>
      </c>
    </row>
    <row r="2697" spans="23:34" x14ac:dyDescent="0.15">
      <c r="W2697" s="90">
        <v>45184</v>
      </c>
      <c r="X2697" s="54">
        <v>47.130001</v>
      </c>
      <c r="Y2697" s="54">
        <v>1456900</v>
      </c>
      <c r="Z2697" s="107">
        <f t="shared" si="219"/>
        <v>-5.0923402271940699E-3</v>
      </c>
      <c r="AE2697" s="90">
        <v>45184</v>
      </c>
      <c r="AF2697" s="54">
        <v>44.285888999999997</v>
      </c>
      <c r="AG2697" s="54">
        <v>7598200</v>
      </c>
      <c r="AH2697" s="107">
        <f t="shared" si="220"/>
        <v>-1.4587129548195299E-2</v>
      </c>
    </row>
    <row r="2698" spans="23:34" x14ac:dyDescent="0.15">
      <c r="W2698" s="90">
        <v>45187</v>
      </c>
      <c r="X2698" s="54">
        <v>46.889999000000003</v>
      </c>
      <c r="Y2698" s="54">
        <v>388300</v>
      </c>
      <c r="Z2698" s="107">
        <f t="shared" si="219"/>
        <v>-1.7060780914071039E-3</v>
      </c>
      <c r="AE2698" s="90">
        <v>45187</v>
      </c>
      <c r="AF2698" s="54">
        <v>43.639885</v>
      </c>
      <c r="AG2698" s="54">
        <v>4580500</v>
      </c>
      <c r="AH2698" s="107">
        <f t="shared" si="220"/>
        <v>-6.6044170373042999E-3</v>
      </c>
    </row>
    <row r="2699" spans="23:34" x14ac:dyDescent="0.15">
      <c r="W2699" s="90">
        <v>45188</v>
      </c>
      <c r="X2699" s="54">
        <v>46.810001</v>
      </c>
      <c r="Y2699" s="54">
        <v>266100</v>
      </c>
      <c r="Z2699" s="107">
        <f t="shared" si="219"/>
        <v>-1.5381349810268063E-2</v>
      </c>
      <c r="AE2699" s="90">
        <v>45188</v>
      </c>
      <c r="AF2699" s="54">
        <v>43.351669000000001</v>
      </c>
      <c r="AG2699" s="54">
        <v>4308500</v>
      </c>
      <c r="AH2699" s="107">
        <f t="shared" si="220"/>
        <v>1.6047594384429598E-3</v>
      </c>
    </row>
    <row r="2700" spans="23:34" x14ac:dyDescent="0.15">
      <c r="W2700" s="90">
        <v>45189</v>
      </c>
      <c r="X2700" s="54">
        <v>46.09</v>
      </c>
      <c r="Y2700" s="54">
        <v>301300</v>
      </c>
      <c r="Z2700" s="107">
        <f t="shared" si="219"/>
        <v>-1.8876090258190481E-2</v>
      </c>
      <c r="AE2700" s="90">
        <v>45189</v>
      </c>
      <c r="AF2700" s="54">
        <v>43.421238000000002</v>
      </c>
      <c r="AG2700" s="54">
        <v>4127600</v>
      </c>
      <c r="AH2700" s="107">
        <f t="shared" si="220"/>
        <v>5.2643363139484034E-3</v>
      </c>
    </row>
    <row r="2701" spans="23:34" x14ac:dyDescent="0.15">
      <c r="W2701" s="90">
        <v>45190</v>
      </c>
      <c r="X2701" s="54">
        <v>45.220001000000003</v>
      </c>
      <c r="Y2701" s="54">
        <v>316200</v>
      </c>
      <c r="Z2701" s="107">
        <f t="shared" si="219"/>
        <v>5.7496460471107014E-3</v>
      </c>
      <c r="AE2701" s="90">
        <v>45190</v>
      </c>
      <c r="AF2701" s="54">
        <v>43.649822</v>
      </c>
      <c r="AG2701" s="54">
        <v>13887000</v>
      </c>
      <c r="AH2701" s="107">
        <f t="shared" si="220"/>
        <v>-1.7987175297072167E-2</v>
      </c>
    </row>
    <row r="2702" spans="23:34" x14ac:dyDescent="0.15">
      <c r="W2702" s="90">
        <v>45191</v>
      </c>
      <c r="X2702" s="54">
        <v>45.48</v>
      </c>
      <c r="Y2702" s="54">
        <v>227400</v>
      </c>
      <c r="Z2702" s="107">
        <f t="shared" si="219"/>
        <v>1.5391380826737189E-2</v>
      </c>
      <c r="AE2702" s="90">
        <v>45191</v>
      </c>
      <c r="AF2702" s="54">
        <v>42.864685000000001</v>
      </c>
      <c r="AG2702" s="54">
        <v>8277900</v>
      </c>
      <c r="AH2702" s="107">
        <f t="shared" si="220"/>
        <v>1.5998087936491379E-2</v>
      </c>
    </row>
    <row r="2703" spans="23:34" x14ac:dyDescent="0.15">
      <c r="W2703" s="90">
        <v>45194</v>
      </c>
      <c r="X2703" s="54">
        <v>46.18</v>
      </c>
      <c r="Y2703" s="54">
        <v>228400</v>
      </c>
      <c r="Z2703" s="107">
        <f t="shared" si="219"/>
        <v>-1.3642291035080079E-2</v>
      </c>
      <c r="AE2703" s="90">
        <v>45194</v>
      </c>
      <c r="AF2703" s="54">
        <v>43.550438</v>
      </c>
      <c r="AG2703" s="54">
        <v>3948800</v>
      </c>
      <c r="AH2703" s="107">
        <f t="shared" si="220"/>
        <v>-7.5307853390591539E-3</v>
      </c>
    </row>
    <row r="2704" spans="23:34" x14ac:dyDescent="0.15">
      <c r="W2704" s="90">
        <v>45195</v>
      </c>
      <c r="X2704" s="54">
        <v>45.549999</v>
      </c>
      <c r="Y2704" s="54">
        <v>220900</v>
      </c>
      <c r="Z2704" s="107">
        <f t="shared" si="219"/>
        <v>-8.5619979925796175E-3</v>
      </c>
      <c r="AE2704" s="90">
        <v>45195</v>
      </c>
      <c r="AF2704" s="54">
        <v>43.222468999999997</v>
      </c>
      <c r="AG2704" s="54">
        <v>5353400</v>
      </c>
      <c r="AH2704" s="107">
        <f t="shared" si="220"/>
        <v>-1.3796273415107252E-2</v>
      </c>
    </row>
    <row r="2705" spans="23:34" x14ac:dyDescent="0.15">
      <c r="W2705" s="90">
        <v>45196</v>
      </c>
      <c r="X2705" s="54">
        <v>45.16</v>
      </c>
      <c r="Y2705" s="54">
        <v>231800</v>
      </c>
      <c r="Z2705" s="107">
        <f t="shared" si="219"/>
        <v>2.7015079716563362E-2</v>
      </c>
      <c r="AE2705" s="90">
        <v>45196</v>
      </c>
      <c r="AF2705" s="54">
        <v>42.626159999999999</v>
      </c>
      <c r="AG2705" s="54">
        <v>5225600</v>
      </c>
      <c r="AH2705" s="107">
        <f t="shared" si="220"/>
        <v>1.77197523774133E-2</v>
      </c>
    </row>
    <row r="2706" spans="23:34" x14ac:dyDescent="0.15">
      <c r="W2706" s="90">
        <v>45197</v>
      </c>
      <c r="X2706" s="54">
        <v>46.380001</v>
      </c>
      <c r="Y2706" s="54">
        <v>303400</v>
      </c>
      <c r="Z2706" s="107">
        <f t="shared" si="219"/>
        <v>-4.9590123984688539E-3</v>
      </c>
      <c r="AE2706" s="90">
        <v>45197</v>
      </c>
      <c r="AF2706" s="54">
        <v>43.381484999999998</v>
      </c>
      <c r="AG2706" s="54">
        <v>4114900</v>
      </c>
      <c r="AH2706" s="107">
        <f t="shared" si="220"/>
        <v>1.0080198960455089E-2</v>
      </c>
    </row>
    <row r="2707" spans="23:34" x14ac:dyDescent="0.15">
      <c r="W2707" s="90">
        <v>45198</v>
      </c>
      <c r="X2707" s="54">
        <v>46.150002000000001</v>
      </c>
      <c r="Y2707" s="54">
        <v>196200</v>
      </c>
      <c r="Z2707" s="107">
        <f t="shared" si="219"/>
        <v>2.1451721713901639E-2</v>
      </c>
      <c r="AE2707" s="90">
        <v>45198</v>
      </c>
      <c r="AF2707" s="54">
        <v>43.818778999999999</v>
      </c>
      <c r="AG2707" s="54">
        <v>4792900</v>
      </c>
      <c r="AH2707" s="107">
        <f t="shared" si="220"/>
        <v>-1.2247671255285364E-2</v>
      </c>
    </row>
    <row r="2708" spans="23:34" x14ac:dyDescent="0.15">
      <c r="W2708" s="90">
        <v>45201</v>
      </c>
      <c r="X2708" s="54">
        <v>47.139999000000003</v>
      </c>
      <c r="Y2708" s="54">
        <v>346200</v>
      </c>
      <c r="Z2708" s="107">
        <f t="shared" si="219"/>
        <v>-1.6758612998697853E-2</v>
      </c>
      <c r="AE2708" s="90">
        <v>45201</v>
      </c>
      <c r="AF2708" s="54">
        <v>43.282100999999997</v>
      </c>
      <c r="AG2708" s="54">
        <v>3622900</v>
      </c>
      <c r="AH2708" s="107">
        <f t="shared" si="220"/>
        <v>-2.388063370583593E-2</v>
      </c>
    </row>
    <row r="2709" spans="23:34" x14ac:dyDescent="0.15">
      <c r="W2709" s="90">
        <v>45202</v>
      </c>
      <c r="X2709" s="54">
        <v>46.349997999999999</v>
      </c>
      <c r="Y2709" s="54">
        <v>276700</v>
      </c>
      <c r="Z2709" s="107">
        <f t="shared" si="219"/>
        <v>1.0571780391446906E-2</v>
      </c>
      <c r="AE2709" s="90">
        <v>45202</v>
      </c>
      <c r="AF2709" s="54">
        <v>42.248497</v>
      </c>
      <c r="AG2709" s="54">
        <v>3673200</v>
      </c>
      <c r="AH2709" s="107">
        <f t="shared" si="220"/>
        <v>1.0115223743935697E-2</v>
      </c>
    </row>
    <row r="2710" spans="23:34" x14ac:dyDescent="0.15">
      <c r="W2710" s="90">
        <v>45203</v>
      </c>
      <c r="X2710" s="54">
        <v>46.84</v>
      </c>
      <c r="Y2710" s="54">
        <v>262300</v>
      </c>
      <c r="Z2710" s="107">
        <f t="shared" si="219"/>
        <v>-2.1562724167378367E-2</v>
      </c>
      <c r="AE2710" s="90">
        <v>45203</v>
      </c>
      <c r="AF2710" s="54">
        <v>42.675849999999997</v>
      </c>
      <c r="AG2710" s="54">
        <v>3875300</v>
      </c>
      <c r="AH2710" s="107">
        <f t="shared" si="220"/>
        <v>-7.6851193356428649E-3</v>
      </c>
    </row>
    <row r="2711" spans="23:34" x14ac:dyDescent="0.15">
      <c r="W2711" s="90">
        <v>45204</v>
      </c>
      <c r="X2711" s="54">
        <v>45.830002</v>
      </c>
      <c r="Y2711" s="54">
        <v>281900</v>
      </c>
      <c r="Z2711" s="107">
        <f t="shared" si="219"/>
        <v>1.4619200758489992E-2</v>
      </c>
      <c r="AE2711" s="90">
        <v>45204</v>
      </c>
      <c r="AF2711" s="54">
        <v>42.347881000000001</v>
      </c>
      <c r="AG2711" s="54">
        <v>4116500</v>
      </c>
      <c r="AH2711" s="107">
        <f t="shared" si="220"/>
        <v>9.387435465779248E-3</v>
      </c>
    </row>
    <row r="2712" spans="23:34" x14ac:dyDescent="0.15">
      <c r="W2712" s="90">
        <v>45205</v>
      </c>
      <c r="X2712" s="54">
        <v>46.5</v>
      </c>
      <c r="Y2712" s="54">
        <v>158700</v>
      </c>
      <c r="Z2712" s="107">
        <f t="shared" si="219"/>
        <v>-1.0322580645161228E-2</v>
      </c>
      <c r="AE2712" s="90">
        <v>45205</v>
      </c>
      <c r="AF2712" s="54">
        <v>42.745418999999998</v>
      </c>
      <c r="AG2712" s="54">
        <v>4459000</v>
      </c>
      <c r="AH2712" s="107">
        <f t="shared" si="220"/>
        <v>7.9051511929266738E-3</v>
      </c>
    </row>
    <row r="2713" spans="23:34" x14ac:dyDescent="0.15">
      <c r="W2713" s="90">
        <v>45208</v>
      </c>
      <c r="X2713" s="54">
        <v>46.02</v>
      </c>
      <c r="Y2713" s="54">
        <v>266100</v>
      </c>
      <c r="Z2713" s="107">
        <f t="shared" si="219"/>
        <v>-1.2385897435897464E-2</v>
      </c>
      <c r="AE2713" s="90">
        <v>45208</v>
      </c>
      <c r="AF2713" s="54">
        <v>43.083328000000002</v>
      </c>
      <c r="AG2713" s="54">
        <v>4220200</v>
      </c>
      <c r="AH2713" s="107">
        <f t="shared" si="220"/>
        <v>3.9216329806277539E-3</v>
      </c>
    </row>
    <row r="2714" spans="23:34" x14ac:dyDescent="0.15">
      <c r="W2714" s="90">
        <v>45209</v>
      </c>
      <c r="X2714" s="54">
        <v>45.450001</v>
      </c>
      <c r="Y2714" s="54">
        <v>284200</v>
      </c>
      <c r="Z2714" s="107">
        <f t="shared" si="219"/>
        <v>6.6006379185779007E-3</v>
      </c>
      <c r="AE2714" s="90">
        <v>45209</v>
      </c>
      <c r="AF2714" s="54">
        <v>43.252285000000001</v>
      </c>
      <c r="AG2714" s="54">
        <v>5265000</v>
      </c>
      <c r="AH2714" s="107">
        <f t="shared" si="220"/>
        <v>-1.0799660642206499E-2</v>
      </c>
    </row>
    <row r="2715" spans="23:34" x14ac:dyDescent="0.15">
      <c r="W2715" s="90">
        <v>45210</v>
      </c>
      <c r="X2715" s="54">
        <v>45.75</v>
      </c>
      <c r="Y2715" s="54">
        <v>285600</v>
      </c>
      <c r="Z2715" s="107">
        <f t="shared" si="219"/>
        <v>-3.8469901639344384E-2</v>
      </c>
      <c r="AE2715" s="90">
        <v>45210</v>
      </c>
      <c r="AF2715" s="54">
        <v>42.785175000000002</v>
      </c>
      <c r="AG2715" s="54">
        <v>7473700</v>
      </c>
      <c r="AH2715" s="107">
        <f t="shared" si="220"/>
        <v>-9.7560662075124593E-3</v>
      </c>
    </row>
    <row r="2716" spans="23:34" x14ac:dyDescent="0.15">
      <c r="W2716" s="90">
        <v>45211</v>
      </c>
      <c r="X2716" s="54">
        <v>43.990001999999997</v>
      </c>
      <c r="Y2716" s="54">
        <v>243400</v>
      </c>
      <c r="Z2716" s="107">
        <f t="shared" si="219"/>
        <v>-1.2275539337324837E-2</v>
      </c>
      <c r="AE2716" s="90">
        <v>45211</v>
      </c>
      <c r="AF2716" s="54">
        <v>42.367759999999997</v>
      </c>
      <c r="AG2716" s="54">
        <v>5200500</v>
      </c>
      <c r="AH2716" s="107">
        <f t="shared" si="220"/>
        <v>-1.9704416754626641E-2</v>
      </c>
    </row>
    <row r="2717" spans="23:34" x14ac:dyDescent="0.15">
      <c r="W2717" s="90">
        <v>45212</v>
      </c>
      <c r="X2717" s="54">
        <v>43.450001</v>
      </c>
      <c r="Y2717" s="54">
        <v>237200</v>
      </c>
      <c r="Z2717" s="107">
        <f t="shared" si="219"/>
        <v>2.3705384954996855E-2</v>
      </c>
      <c r="AE2717" s="90">
        <v>45212</v>
      </c>
      <c r="AF2717" s="54">
        <v>41.532927999999998</v>
      </c>
      <c r="AG2717" s="54">
        <v>7025700</v>
      </c>
      <c r="AH2717" s="107">
        <f t="shared" si="220"/>
        <v>1.6271812090878912E-2</v>
      </c>
    </row>
    <row r="2718" spans="23:34" x14ac:dyDescent="0.15">
      <c r="W2718" s="90">
        <v>45215</v>
      </c>
      <c r="X2718" s="54">
        <v>44.48</v>
      </c>
      <c r="Y2718" s="54">
        <v>214800</v>
      </c>
      <c r="Z2718" s="107">
        <f t="shared" si="219"/>
        <v>1.776079136690667E-2</v>
      </c>
      <c r="AE2718" s="90">
        <v>45215</v>
      </c>
      <c r="AF2718" s="54">
        <v>42.208744000000003</v>
      </c>
      <c r="AG2718" s="54">
        <v>4359900</v>
      </c>
      <c r="AH2718" s="107">
        <f t="shared" si="220"/>
        <v>2.119158058813575E-3</v>
      </c>
    </row>
    <row r="2719" spans="23:34" x14ac:dyDescent="0.15">
      <c r="W2719" s="90">
        <v>45216</v>
      </c>
      <c r="X2719" s="54">
        <v>45.27</v>
      </c>
      <c r="Y2719" s="54">
        <v>317900</v>
      </c>
      <c r="Z2719" s="107">
        <f t="shared" si="219"/>
        <v>-1.5020985199911685E-2</v>
      </c>
      <c r="AE2719" s="90">
        <v>45216</v>
      </c>
      <c r="AF2719" s="54">
        <v>42.298191000000003</v>
      </c>
      <c r="AG2719" s="54">
        <v>3584600</v>
      </c>
      <c r="AH2719" s="107">
        <f t="shared" si="220"/>
        <v>-1.5742564498798628E-2</v>
      </c>
    </row>
    <row r="2720" spans="23:34" x14ac:dyDescent="0.15">
      <c r="W2720" s="90">
        <v>45217</v>
      </c>
      <c r="X2720" s="54">
        <v>44.59</v>
      </c>
      <c r="Y2720" s="54">
        <v>205600</v>
      </c>
      <c r="Z2720" s="107">
        <f t="shared" si="219"/>
        <v>-6.7279434850865405E-3</v>
      </c>
      <c r="AE2720" s="90">
        <v>45217</v>
      </c>
      <c r="AF2720" s="54">
        <v>41.632308999999999</v>
      </c>
      <c r="AG2720" s="54">
        <v>4796500</v>
      </c>
      <c r="AH2720" s="107">
        <f t="shared" si="220"/>
        <v>-1.7903979334895959E-2</v>
      </c>
    </row>
    <row r="2721" spans="23:34" x14ac:dyDescent="0.15">
      <c r="W2721" s="90">
        <v>45218</v>
      </c>
      <c r="X2721" s="54">
        <v>44.290000999999997</v>
      </c>
      <c r="Y2721" s="54">
        <v>224100</v>
      </c>
      <c r="Z2721" s="107">
        <f t="shared" si="219"/>
        <v>-1.1289229819615443E-2</v>
      </c>
      <c r="AE2721" s="90">
        <v>45218</v>
      </c>
      <c r="AF2721" s="54">
        <v>40.886924999999998</v>
      </c>
      <c r="AG2721" s="54">
        <v>4586100</v>
      </c>
      <c r="AH2721" s="107">
        <f t="shared" si="220"/>
        <v>-9.2367670104807065E-3</v>
      </c>
    </row>
    <row r="2722" spans="23:34" x14ac:dyDescent="0.15">
      <c r="W2722" s="90">
        <v>45219</v>
      </c>
      <c r="X2722" s="54">
        <v>43.790000999999997</v>
      </c>
      <c r="Y2722" s="54">
        <v>283500</v>
      </c>
      <c r="Z2722" s="107">
        <f t="shared" si="219"/>
        <v>1.0276341395835997E-2</v>
      </c>
      <c r="AE2722" s="90">
        <v>45219</v>
      </c>
      <c r="AF2722" s="54">
        <v>40.509262</v>
      </c>
      <c r="AG2722" s="54">
        <v>4468900</v>
      </c>
      <c r="AH2722" s="107">
        <f t="shared" si="220"/>
        <v>-1.4475010677804878E-2</v>
      </c>
    </row>
    <row r="2723" spans="23:34" x14ac:dyDescent="0.15">
      <c r="W2723" s="90">
        <v>45222</v>
      </c>
      <c r="X2723" s="54">
        <v>44.240001999999997</v>
      </c>
      <c r="Y2723" s="54">
        <v>251000</v>
      </c>
      <c r="Z2723" s="107">
        <f t="shared" si="219"/>
        <v>-2.5090437382891517E-2</v>
      </c>
      <c r="AE2723" s="90">
        <v>45222</v>
      </c>
      <c r="AF2723" s="54">
        <v>39.922890000000002</v>
      </c>
      <c r="AG2723" s="54">
        <v>4857600</v>
      </c>
      <c r="AH2723" s="107">
        <f t="shared" si="220"/>
        <v>2.0413351839007721E-2</v>
      </c>
    </row>
    <row r="2724" spans="23:34" x14ac:dyDescent="0.15">
      <c r="W2724" s="90">
        <v>45223</v>
      </c>
      <c r="X2724" s="54">
        <v>43.130001</v>
      </c>
      <c r="Y2724" s="54">
        <v>244800</v>
      </c>
      <c r="Z2724" s="107">
        <f t="shared" si="219"/>
        <v>1.6230001942267869E-3</v>
      </c>
      <c r="AE2724" s="90">
        <v>45223</v>
      </c>
      <c r="AF2724" s="54">
        <v>40.737850000000002</v>
      </c>
      <c r="AG2724" s="54">
        <v>4305400</v>
      </c>
      <c r="AH2724" s="107">
        <f t="shared" si="220"/>
        <v>-4.1229642703284664E-2</v>
      </c>
    </row>
    <row r="2725" spans="23:34" x14ac:dyDescent="0.15">
      <c r="W2725" s="90">
        <v>45224</v>
      </c>
      <c r="X2725" s="54">
        <v>43.200001</v>
      </c>
      <c r="Y2725" s="54">
        <v>173800</v>
      </c>
      <c r="Z2725" s="107">
        <f t="shared" si="219"/>
        <v>1.2500022858795701E-2</v>
      </c>
      <c r="AE2725" s="90">
        <v>45224</v>
      </c>
      <c r="AF2725" s="54">
        <v>39.058242999999997</v>
      </c>
      <c r="AG2725" s="54">
        <v>5471700</v>
      </c>
      <c r="AH2725" s="107">
        <f t="shared" si="220"/>
        <v>-2.391853622294271E-2</v>
      </c>
    </row>
    <row r="2726" spans="23:34" x14ac:dyDescent="0.15">
      <c r="W2726" s="90">
        <v>45225</v>
      </c>
      <c r="X2726" s="54">
        <v>43.740001999999997</v>
      </c>
      <c r="Y2726" s="54">
        <v>180700</v>
      </c>
      <c r="Z2726" s="107">
        <f t="shared" si="219"/>
        <v>5.7155918740012801E-3</v>
      </c>
      <c r="AE2726" s="90">
        <v>45225</v>
      </c>
      <c r="AF2726" s="54">
        <v>38.124026999999998</v>
      </c>
      <c r="AG2726" s="54">
        <v>5881300</v>
      </c>
      <c r="AH2726" s="107">
        <f t="shared" si="220"/>
        <v>-9.6453871465360663E-3</v>
      </c>
    </row>
    <row r="2727" spans="23:34" x14ac:dyDescent="0.15">
      <c r="W2727" s="90">
        <v>45226</v>
      </c>
      <c r="X2727" s="54">
        <v>43.990001999999997</v>
      </c>
      <c r="Y2727" s="54">
        <v>208800</v>
      </c>
      <c r="Z2727" s="107">
        <f t="shared" si="219"/>
        <v>1.5912638512723953E-2</v>
      </c>
      <c r="AE2727" s="90">
        <v>45226</v>
      </c>
      <c r="AF2727" s="54">
        <v>37.756306000000002</v>
      </c>
      <c r="AG2727" s="54">
        <v>5112000</v>
      </c>
      <c r="AH2727" s="107">
        <f t="shared" si="220"/>
        <v>1.7109618721704356E-2</v>
      </c>
    </row>
    <row r="2728" spans="23:34" x14ac:dyDescent="0.15">
      <c r="W2728" s="90">
        <v>45229</v>
      </c>
      <c r="X2728" s="54">
        <v>44.689999</v>
      </c>
      <c r="Y2728" s="54">
        <v>288700</v>
      </c>
      <c r="Z2728" s="107">
        <f t="shared" si="219"/>
        <v>5.1465429659105499E-3</v>
      </c>
      <c r="AE2728" s="90">
        <v>45229</v>
      </c>
      <c r="AF2728" s="54">
        <v>38.402301999999999</v>
      </c>
      <c r="AG2728" s="54">
        <v>4715600</v>
      </c>
      <c r="AH2728" s="107">
        <f t="shared" si="220"/>
        <v>1.5269188810608458E-2</v>
      </c>
    </row>
    <row r="2729" spans="23:34" x14ac:dyDescent="0.15">
      <c r="W2729" s="90">
        <v>45230</v>
      </c>
      <c r="X2729" s="54">
        <v>44.919998</v>
      </c>
      <c r="Y2729" s="54">
        <v>252800</v>
      </c>
      <c r="Z2729" s="107">
        <f t="shared" si="219"/>
        <v>2.1148732019088623E-2</v>
      </c>
      <c r="AE2729" s="90">
        <v>45230</v>
      </c>
      <c r="AF2729" s="54">
        <v>38.988674000000003</v>
      </c>
      <c r="AG2729" s="54">
        <v>6287900</v>
      </c>
      <c r="AH2729" s="107">
        <f t="shared" si="220"/>
        <v>-1.3255234071310018E-2</v>
      </c>
    </row>
    <row r="2730" spans="23:34" x14ac:dyDescent="0.15">
      <c r="W2730" s="90">
        <v>45231</v>
      </c>
      <c r="X2730" s="54">
        <v>45.869999</v>
      </c>
      <c r="Y2730" s="54">
        <v>255500</v>
      </c>
      <c r="Z2730" s="107">
        <f t="shared" si="219"/>
        <v>2.2018792718962121E-2</v>
      </c>
      <c r="AE2730" s="90">
        <v>45231</v>
      </c>
      <c r="AF2730" s="54">
        <v>38.471870000000003</v>
      </c>
      <c r="AG2730" s="54">
        <v>6530000</v>
      </c>
      <c r="AH2730" s="107">
        <f t="shared" si="220"/>
        <v>7.2334149600732367E-3</v>
      </c>
    </row>
    <row r="2731" spans="23:34" x14ac:dyDescent="0.15">
      <c r="W2731" s="90">
        <v>45232</v>
      </c>
      <c r="X2731" s="54">
        <v>46.880001</v>
      </c>
      <c r="Y2731" s="54">
        <v>236600</v>
      </c>
      <c r="Z2731" s="107">
        <f t="shared" si="219"/>
        <v>3.3489760377778177E-2</v>
      </c>
      <c r="AE2731" s="90">
        <v>45232</v>
      </c>
      <c r="AF2731" s="54">
        <v>38.750152999999997</v>
      </c>
      <c r="AG2731" s="54">
        <v>6534500</v>
      </c>
      <c r="AH2731" s="107">
        <f t="shared" si="220"/>
        <v>3.9753701101515881E-2</v>
      </c>
    </row>
    <row r="2732" spans="23:34" x14ac:dyDescent="0.15">
      <c r="W2732" s="90">
        <v>45233</v>
      </c>
      <c r="X2732" s="54">
        <v>48.450001</v>
      </c>
      <c r="Y2732" s="54">
        <v>398300</v>
      </c>
      <c r="Z2732" s="107">
        <f t="shared" si="219"/>
        <v>-1.0319917227659126E-2</v>
      </c>
      <c r="AE2732" s="90">
        <v>45233</v>
      </c>
      <c r="AF2732" s="54">
        <v>40.290615000000003</v>
      </c>
      <c r="AG2732" s="54">
        <v>6421100</v>
      </c>
      <c r="AH2732" s="107">
        <f t="shared" si="220"/>
        <v>-4.4399917946152945E-3</v>
      </c>
    </row>
    <row r="2733" spans="23:34" x14ac:dyDescent="0.15">
      <c r="W2733" s="90">
        <v>45236</v>
      </c>
      <c r="X2733" s="54">
        <v>47.950001</v>
      </c>
      <c r="Y2733" s="54">
        <v>341300</v>
      </c>
      <c r="Z2733" s="107">
        <f t="shared" si="219"/>
        <v>-1.0427528458237134E-2</v>
      </c>
      <c r="AE2733" s="90">
        <v>45236</v>
      </c>
      <c r="AF2733" s="54">
        <v>40.111725</v>
      </c>
      <c r="AG2733" s="54">
        <v>6439200</v>
      </c>
      <c r="AH2733" s="107">
        <f t="shared" si="220"/>
        <v>1.0158575827890592E-2</v>
      </c>
    </row>
    <row r="2734" spans="23:34" x14ac:dyDescent="0.15">
      <c r="W2734" s="90">
        <v>45237</v>
      </c>
      <c r="X2734" s="54">
        <v>47.450001</v>
      </c>
      <c r="Y2734" s="54">
        <v>269200</v>
      </c>
      <c r="Z2734" s="107">
        <f t="shared" si="219"/>
        <v>-5.5005288619488057E-2</v>
      </c>
      <c r="AE2734" s="90">
        <v>45237</v>
      </c>
      <c r="AF2734" s="54">
        <v>40.519202999999997</v>
      </c>
      <c r="AG2734" s="54">
        <v>9193500</v>
      </c>
      <c r="AH2734" s="107">
        <f t="shared" si="220"/>
        <v>-2.0112833907419025E-2</v>
      </c>
    </row>
    <row r="2735" spans="23:34" x14ac:dyDescent="0.15">
      <c r="W2735" s="90">
        <v>45238</v>
      </c>
      <c r="X2735" s="54">
        <v>44.84</v>
      </c>
      <c r="Y2735" s="54">
        <v>354200</v>
      </c>
      <c r="Z2735" s="107">
        <f t="shared" si="219"/>
        <v>-1.6280084745762813E-2</v>
      </c>
      <c r="AE2735" s="90">
        <v>45238</v>
      </c>
      <c r="AF2735" s="54">
        <v>39.704247000000002</v>
      </c>
      <c r="AG2735" s="54">
        <v>18084300</v>
      </c>
      <c r="AH2735" s="107">
        <f t="shared" si="220"/>
        <v>-5.0067691750965704E-4</v>
      </c>
    </row>
    <row r="2736" spans="23:34" x14ac:dyDescent="0.15">
      <c r="W2736" s="90">
        <v>45239</v>
      </c>
      <c r="X2736" s="54">
        <v>44.110000999999997</v>
      </c>
      <c r="Y2736" s="54">
        <v>303700</v>
      </c>
      <c r="Z2736" s="107">
        <f t="shared" si="219"/>
        <v>1.4509158591948346E-2</v>
      </c>
      <c r="AE2736" s="90">
        <v>45239</v>
      </c>
      <c r="AF2736" s="54">
        <v>39.684367999999999</v>
      </c>
      <c r="AG2736" s="54">
        <v>9425200</v>
      </c>
      <c r="AH2736" s="107">
        <f t="shared" si="220"/>
        <v>-2.0035596887922891E-3</v>
      </c>
    </row>
    <row r="2737" spans="23:34" x14ac:dyDescent="0.15">
      <c r="W2737" s="90">
        <v>45240</v>
      </c>
      <c r="X2737" s="54">
        <v>44.75</v>
      </c>
      <c r="Y2737" s="54">
        <v>313700</v>
      </c>
      <c r="Z2737" s="107">
        <f t="shared" si="219"/>
        <v>4.603354189944131E-2</v>
      </c>
      <c r="AE2737" s="90">
        <v>45240</v>
      </c>
      <c r="AF2737" s="54">
        <v>39.604858</v>
      </c>
      <c r="AG2737" s="54">
        <v>6277600</v>
      </c>
      <c r="AH2737" s="107">
        <f t="shared" si="220"/>
        <v>-2.81053652559492E-2</v>
      </c>
    </row>
    <row r="2738" spans="23:34" x14ac:dyDescent="0.15">
      <c r="W2738" s="90">
        <v>45243</v>
      </c>
      <c r="X2738" s="54">
        <v>46.810001</v>
      </c>
      <c r="Y2738" s="54">
        <v>365300</v>
      </c>
      <c r="Z2738" s="107">
        <f t="shared" si="219"/>
        <v>2.5421896487462181E-2</v>
      </c>
      <c r="AE2738" s="90">
        <v>45243</v>
      </c>
      <c r="AF2738" s="54">
        <v>38.491748999999999</v>
      </c>
      <c r="AG2738" s="54">
        <v>7650000</v>
      </c>
      <c r="AH2738" s="107">
        <f t="shared" si="220"/>
        <v>4.1569869947972515E-2</v>
      </c>
    </row>
    <row r="2739" spans="23:34" x14ac:dyDescent="0.15">
      <c r="W2739" s="90">
        <v>45244</v>
      </c>
      <c r="X2739" s="54">
        <v>48</v>
      </c>
      <c r="Y2739" s="54">
        <v>370300</v>
      </c>
      <c r="Z2739" s="107">
        <f t="shared" si="219"/>
        <v>8.749958333333252E-3</v>
      </c>
      <c r="AE2739" s="90">
        <v>45244</v>
      </c>
      <c r="AF2739" s="54">
        <v>40.091845999999997</v>
      </c>
      <c r="AG2739" s="54">
        <v>6885900</v>
      </c>
      <c r="AH2739" s="107">
        <f t="shared" si="220"/>
        <v>6.9409375662072836E-3</v>
      </c>
    </row>
    <row r="2740" spans="23:34" x14ac:dyDescent="0.15">
      <c r="W2740" s="90">
        <v>45245</v>
      </c>
      <c r="X2740" s="54">
        <v>48.419998</v>
      </c>
      <c r="Y2740" s="54">
        <v>333300</v>
      </c>
      <c r="Z2740" s="107">
        <f t="shared" si="219"/>
        <v>-2.4370013398183232E-2</v>
      </c>
      <c r="AE2740" s="90">
        <v>45245</v>
      </c>
      <c r="AF2740" s="54">
        <v>40.370120999999997</v>
      </c>
      <c r="AG2740" s="54">
        <v>6825600</v>
      </c>
      <c r="AH2740" s="107">
        <f t="shared" si="220"/>
        <v>-1.0832021038529871E-2</v>
      </c>
    </row>
    <row r="2741" spans="23:34" x14ac:dyDescent="0.15">
      <c r="W2741" s="90">
        <v>45246</v>
      </c>
      <c r="X2741" s="54">
        <v>47.240001999999997</v>
      </c>
      <c r="Y2741" s="54">
        <v>191100</v>
      </c>
      <c r="Z2741" s="107">
        <f t="shared" si="219"/>
        <v>1.7781540314075528E-2</v>
      </c>
      <c r="AE2741" s="90">
        <v>45246</v>
      </c>
      <c r="AF2741" s="54">
        <v>39.932831</v>
      </c>
      <c r="AG2741" s="54">
        <v>7486200</v>
      </c>
      <c r="AH2741" s="107">
        <f t="shared" si="220"/>
        <v>-9.9559683108874086E-4</v>
      </c>
    </row>
    <row r="2742" spans="23:34" x14ac:dyDescent="0.15">
      <c r="W2742" s="90">
        <v>45247</v>
      </c>
      <c r="X2742" s="54">
        <v>48.080002</v>
      </c>
      <c r="Y2742" s="54">
        <v>269600</v>
      </c>
      <c r="Z2742" s="107">
        <f t="shared" si="219"/>
        <v>2.1838580622355108E-2</v>
      </c>
      <c r="AE2742" s="90">
        <v>45247</v>
      </c>
      <c r="AF2742" s="54">
        <v>39.893073999999999</v>
      </c>
      <c r="AG2742" s="54">
        <v>5165300</v>
      </c>
      <c r="AH2742" s="107">
        <f t="shared" si="220"/>
        <v>-1.7189775849311584E-2</v>
      </c>
    </row>
    <row r="2743" spans="23:34" x14ac:dyDescent="0.15">
      <c r="W2743" s="90">
        <v>45250</v>
      </c>
      <c r="X2743" s="54">
        <v>49.130001</v>
      </c>
      <c r="Y2743" s="54">
        <v>237200</v>
      </c>
      <c r="Z2743" s="107">
        <f t="shared" si="219"/>
        <v>-1.5876307431786918E-2</v>
      </c>
      <c r="AE2743" s="90">
        <v>45250</v>
      </c>
      <c r="AF2743" s="54">
        <v>39.207321</v>
      </c>
      <c r="AG2743" s="54">
        <v>8480500</v>
      </c>
      <c r="AH2743" s="107">
        <f t="shared" si="220"/>
        <v>2.3827590770611362E-2</v>
      </c>
    </row>
    <row r="2744" spans="23:34" x14ac:dyDescent="0.15">
      <c r="W2744" s="90">
        <v>45251</v>
      </c>
      <c r="X2744" s="54">
        <v>48.349997999999999</v>
      </c>
      <c r="Y2744" s="54">
        <v>245100</v>
      </c>
      <c r="Z2744" s="107">
        <f t="shared" si="219"/>
        <v>5.377518319649166E-3</v>
      </c>
      <c r="AE2744" s="90">
        <v>45251</v>
      </c>
      <c r="AF2744" s="54">
        <v>40.141537</v>
      </c>
      <c r="AG2744" s="54">
        <v>11049900</v>
      </c>
      <c r="AH2744" s="107">
        <f t="shared" si="220"/>
        <v>3.0948316702472223E-2</v>
      </c>
    </row>
    <row r="2745" spans="23:34" x14ac:dyDescent="0.15">
      <c r="W2745" s="90">
        <v>45252</v>
      </c>
      <c r="X2745" s="54">
        <v>48.610000999999997</v>
      </c>
      <c r="Y2745" s="54">
        <v>140000</v>
      </c>
      <c r="Z2745" s="107">
        <f t="shared" si="219"/>
        <v>-1.2343200733527904E-2</v>
      </c>
      <c r="AE2745" s="90">
        <v>45252</v>
      </c>
      <c r="AF2745" s="54">
        <v>41.383850000000002</v>
      </c>
      <c r="AG2745" s="54">
        <v>8619000</v>
      </c>
      <c r="AH2745" s="107">
        <f t="shared" si="220"/>
        <v>-3.8424651162228818E-3</v>
      </c>
    </row>
    <row r="2746" spans="23:34" x14ac:dyDescent="0.15">
      <c r="W2746" s="90">
        <v>45254</v>
      </c>
      <c r="X2746" s="54">
        <v>48.009998000000003</v>
      </c>
      <c r="Y2746" s="54">
        <v>95600</v>
      </c>
      <c r="Z2746" s="107">
        <f t="shared" si="219"/>
        <v>-3.9991628410399049E-2</v>
      </c>
      <c r="AE2746" s="90">
        <v>45254</v>
      </c>
      <c r="AF2746" s="54">
        <v>41.224834000000001</v>
      </c>
      <c r="AG2746" s="54">
        <v>2606500</v>
      </c>
      <c r="AH2746" s="107">
        <f t="shared" si="220"/>
        <v>-3.1341060099843165E-3</v>
      </c>
    </row>
    <row r="2747" spans="23:34" x14ac:dyDescent="0.15">
      <c r="W2747" s="90">
        <v>45257</v>
      </c>
      <c r="X2747" s="54">
        <v>46.09</v>
      </c>
      <c r="Y2747" s="54">
        <v>282900</v>
      </c>
      <c r="Z2747" s="107">
        <f t="shared" si="219"/>
        <v>-2.5602082881319266E-2</v>
      </c>
      <c r="AE2747" s="90">
        <v>45257</v>
      </c>
      <c r="AF2747" s="54">
        <v>41.095630999999997</v>
      </c>
      <c r="AG2747" s="54">
        <v>4966800</v>
      </c>
      <c r="AH2747" s="107">
        <f t="shared" si="220"/>
        <v>-5.3203709172879865E-3</v>
      </c>
    </row>
    <row r="2748" spans="23:34" x14ac:dyDescent="0.15">
      <c r="W2748" s="90">
        <v>45258</v>
      </c>
      <c r="X2748" s="54">
        <v>44.91</v>
      </c>
      <c r="Y2748" s="54">
        <v>256500</v>
      </c>
      <c r="Z2748" s="107">
        <f t="shared" si="219"/>
        <v>-9.1293698508126964E-3</v>
      </c>
      <c r="AE2748" s="90">
        <v>45258</v>
      </c>
      <c r="AF2748" s="54">
        <v>40.876987</v>
      </c>
      <c r="AG2748" s="54">
        <v>6503500</v>
      </c>
      <c r="AH2748" s="107">
        <f t="shared" si="220"/>
        <v>-1.1913500376140695E-2</v>
      </c>
    </row>
    <row r="2749" spans="23:34" x14ac:dyDescent="0.15">
      <c r="W2749" s="90">
        <v>45259</v>
      </c>
      <c r="X2749" s="54">
        <v>44.5</v>
      </c>
      <c r="Y2749" s="54">
        <v>219600</v>
      </c>
      <c r="Z2749" s="107">
        <f t="shared" si="219"/>
        <v>2.3595483146067409E-2</v>
      </c>
      <c r="AE2749" s="90">
        <v>45259</v>
      </c>
      <c r="AF2749" s="54">
        <v>40.389999000000003</v>
      </c>
      <c r="AG2749" s="54">
        <v>7352700</v>
      </c>
      <c r="AH2749" s="107">
        <f t="shared" si="220"/>
        <v>1.5350309862597333E-2</v>
      </c>
    </row>
    <row r="2750" spans="23:34" x14ac:dyDescent="0.15">
      <c r="W2750" s="90">
        <v>45260</v>
      </c>
      <c r="X2750" s="54">
        <v>45.549999</v>
      </c>
      <c r="Y2750" s="54">
        <v>329200</v>
      </c>
      <c r="Z2750" s="107">
        <f t="shared" si="219"/>
        <v>9.6597806731015812E-3</v>
      </c>
      <c r="AE2750" s="90">
        <v>45260</v>
      </c>
      <c r="AF2750" s="54">
        <v>41.009998000000003</v>
      </c>
      <c r="AG2750" s="54">
        <v>11506800</v>
      </c>
      <c r="AH2750" s="107">
        <f t="shared" si="220"/>
        <v>1.755674311420341E-2</v>
      </c>
    </row>
    <row r="2751" spans="23:34" x14ac:dyDescent="0.15">
      <c r="W2751" s="90">
        <v>45261</v>
      </c>
      <c r="X2751" s="54">
        <v>45.990001999999997</v>
      </c>
      <c r="Y2751" s="54">
        <v>269800</v>
      </c>
      <c r="Z2751" s="107">
        <f t="shared" si="219"/>
        <v>1.3045661533130914E-3</v>
      </c>
      <c r="AE2751" s="90">
        <v>45261</v>
      </c>
      <c r="AF2751" s="54">
        <v>41.73</v>
      </c>
      <c r="AG2751" s="54">
        <v>6021300</v>
      </c>
      <c r="AH2751" s="107">
        <f t="shared" si="220"/>
        <v>-2.6360172537741589E-3</v>
      </c>
    </row>
    <row r="2752" spans="23:34" x14ac:dyDescent="0.15">
      <c r="W2752" s="90">
        <v>45264</v>
      </c>
      <c r="X2752" s="54">
        <v>46.049999</v>
      </c>
      <c r="Y2752" s="54">
        <v>367400</v>
      </c>
      <c r="Z2752" s="107">
        <f t="shared" si="219"/>
        <v>3.4744843316936169E-3</v>
      </c>
      <c r="AE2752" s="90">
        <v>45264</v>
      </c>
      <c r="AF2752" s="54">
        <v>41.619999</v>
      </c>
      <c r="AG2752" s="54">
        <v>5197500</v>
      </c>
      <c r="AH2752" s="107">
        <f t="shared" si="220"/>
        <v>-3.3637434734201666E-3</v>
      </c>
    </row>
    <row r="2753" spans="23:34" x14ac:dyDescent="0.15">
      <c r="W2753" s="90">
        <v>45265</v>
      </c>
      <c r="X2753" s="54">
        <v>46.209999000000003</v>
      </c>
      <c r="Y2753" s="54">
        <v>392500</v>
      </c>
      <c r="Z2753" s="107">
        <f t="shared" si="219"/>
        <v>-8.872538603604041E-3</v>
      </c>
      <c r="AE2753" s="90">
        <v>45265</v>
      </c>
      <c r="AF2753" s="54">
        <v>41.48</v>
      </c>
      <c r="AG2753" s="54">
        <v>4517900</v>
      </c>
      <c r="AH2753" s="107">
        <f t="shared" si="220"/>
        <v>-2.4105593056877872E-4</v>
      </c>
    </row>
    <row r="2754" spans="23:34" x14ac:dyDescent="0.15">
      <c r="W2754" s="90">
        <v>45266</v>
      </c>
      <c r="X2754" s="54">
        <v>45.799999</v>
      </c>
      <c r="Y2754" s="54">
        <v>252400</v>
      </c>
      <c r="Z2754" s="107">
        <f t="shared" si="219"/>
        <v>1.6812249275376612E-2</v>
      </c>
      <c r="AE2754" s="90">
        <v>45266</v>
      </c>
      <c r="AF2754" s="54">
        <v>41.470001000000003</v>
      </c>
      <c r="AG2754" s="54">
        <v>4736800</v>
      </c>
      <c r="AH2754" s="107">
        <f t="shared" si="220"/>
        <v>2.4111405254112483E-4</v>
      </c>
    </row>
    <row r="2755" spans="23:34" x14ac:dyDescent="0.15">
      <c r="W2755" s="90">
        <v>45267</v>
      </c>
      <c r="X2755" s="54">
        <v>46.57</v>
      </c>
      <c r="Y2755" s="54">
        <v>369800</v>
      </c>
      <c r="Z2755" s="107">
        <f t="shared" si="219"/>
        <v>7.9450075155680366E-3</v>
      </c>
      <c r="AE2755" s="90">
        <v>45267</v>
      </c>
      <c r="AF2755" s="54">
        <v>41.48</v>
      </c>
      <c r="AG2755" s="54">
        <v>3940300</v>
      </c>
      <c r="AH2755" s="107">
        <f t="shared" si="220"/>
        <v>-4.580496624879471E-3</v>
      </c>
    </row>
    <row r="2756" spans="23:34" x14ac:dyDescent="0.15">
      <c r="W2756" s="90">
        <v>45268</v>
      </c>
      <c r="X2756" s="54">
        <v>46.939999</v>
      </c>
      <c r="Y2756" s="54">
        <v>191300</v>
      </c>
      <c r="Z2756" s="107">
        <f t="shared" ref="Z2756:Z2793" si="221">X2757/X2756-1</f>
        <v>8.7345336330322265E-3</v>
      </c>
      <c r="AE2756" s="90">
        <v>45268</v>
      </c>
      <c r="AF2756" s="54">
        <v>41.290000999999997</v>
      </c>
      <c r="AG2756" s="54">
        <v>7243400</v>
      </c>
      <c r="AH2756" s="107">
        <f t="shared" ref="AH2756:AH2793" si="222">AF2757/AF2756-1</f>
        <v>1.1382828496419917E-2</v>
      </c>
    </row>
    <row r="2757" spans="23:34" x14ac:dyDescent="0.15">
      <c r="W2757" s="90">
        <v>45271</v>
      </c>
      <c r="X2757" s="54">
        <v>47.349997999999999</v>
      </c>
      <c r="Y2757" s="54">
        <v>256600</v>
      </c>
      <c r="Z2757" s="107">
        <f t="shared" si="221"/>
        <v>6.7581840235768631E-3</v>
      </c>
      <c r="AE2757" s="90">
        <v>45271</v>
      </c>
      <c r="AF2757" s="54">
        <v>41.759998000000003</v>
      </c>
      <c r="AG2757" s="54">
        <v>7045400</v>
      </c>
      <c r="AH2757" s="107">
        <f t="shared" si="222"/>
        <v>-1.5565063005989699E-2</v>
      </c>
    </row>
    <row r="2758" spans="23:34" x14ac:dyDescent="0.15">
      <c r="W2758" s="90">
        <v>45272</v>
      </c>
      <c r="X2758" s="54">
        <v>47.669998</v>
      </c>
      <c r="Y2758" s="54">
        <v>205500</v>
      </c>
      <c r="Z2758" s="107">
        <f t="shared" si="221"/>
        <v>7.5519407405890693E-3</v>
      </c>
      <c r="AE2758" s="90">
        <v>45272</v>
      </c>
      <c r="AF2758" s="54">
        <v>41.110000999999997</v>
      </c>
      <c r="AG2758" s="54">
        <v>5839900</v>
      </c>
      <c r="AH2758" s="107">
        <f t="shared" si="222"/>
        <v>2.0676185339912889E-2</v>
      </c>
    </row>
    <row r="2759" spans="23:34" x14ac:dyDescent="0.15">
      <c r="W2759" s="90">
        <v>45273</v>
      </c>
      <c r="X2759" s="54">
        <v>48.029998999999997</v>
      </c>
      <c r="Y2759" s="54">
        <v>345900</v>
      </c>
      <c r="Z2759" s="107">
        <f t="shared" si="221"/>
        <v>3.560281148454747E-2</v>
      </c>
      <c r="AE2759" s="90">
        <v>45273</v>
      </c>
      <c r="AF2759" s="54">
        <v>41.959999000000003</v>
      </c>
      <c r="AG2759" s="54">
        <v>6610400</v>
      </c>
      <c r="AH2759" s="107">
        <f t="shared" si="222"/>
        <v>1.644430449104628E-2</v>
      </c>
    </row>
    <row r="2760" spans="23:34" x14ac:dyDescent="0.15">
      <c r="W2760" s="90">
        <v>45274</v>
      </c>
      <c r="X2760" s="54">
        <v>49.740001999999997</v>
      </c>
      <c r="Y2760" s="54">
        <v>636300</v>
      </c>
      <c r="Z2760" s="107">
        <f t="shared" si="221"/>
        <v>2.9553617629529016E-2</v>
      </c>
      <c r="AE2760" s="90">
        <v>45274</v>
      </c>
      <c r="AF2760" s="54">
        <v>42.650002000000001</v>
      </c>
      <c r="AG2760" s="54">
        <v>9011200</v>
      </c>
      <c r="AH2760" s="107">
        <f t="shared" si="222"/>
        <v>-2.1102038869775464E-2</v>
      </c>
    </row>
    <row r="2761" spans="23:34" x14ac:dyDescent="0.15">
      <c r="W2761" s="90">
        <v>45275</v>
      </c>
      <c r="X2761" s="54">
        <v>51.209999000000003</v>
      </c>
      <c r="Y2761" s="54">
        <v>1054500</v>
      </c>
      <c r="Z2761" s="107">
        <f t="shared" si="221"/>
        <v>4.0617106827125493E-2</v>
      </c>
      <c r="AE2761" s="90">
        <v>45275</v>
      </c>
      <c r="AF2761" s="54">
        <v>41.75</v>
      </c>
      <c r="AG2761" s="54">
        <v>43483200</v>
      </c>
      <c r="AH2761" s="107">
        <f t="shared" si="222"/>
        <v>1.8443113772455222E-2</v>
      </c>
    </row>
    <row r="2762" spans="23:34" x14ac:dyDescent="0.15">
      <c r="W2762" s="90">
        <v>45278</v>
      </c>
      <c r="X2762" s="54">
        <v>53.290000999999997</v>
      </c>
      <c r="Y2762" s="54">
        <v>425700</v>
      </c>
      <c r="Z2762" s="107">
        <f t="shared" si="221"/>
        <v>1.4449239736362696E-2</v>
      </c>
      <c r="AE2762" s="90">
        <v>45278</v>
      </c>
      <c r="AF2762" s="54">
        <v>42.52</v>
      </c>
      <c r="AG2762" s="54">
        <v>6687300</v>
      </c>
      <c r="AH2762" s="107">
        <f t="shared" si="222"/>
        <v>2.7046048918156096E-2</v>
      </c>
    </row>
    <row r="2763" spans="23:34" x14ac:dyDescent="0.15">
      <c r="W2763" s="90">
        <v>45279</v>
      </c>
      <c r="X2763" s="54">
        <v>54.060001</v>
      </c>
      <c r="Y2763" s="54">
        <v>296600</v>
      </c>
      <c r="Z2763" s="107">
        <f t="shared" si="221"/>
        <v>-5.7343876112765368E-3</v>
      </c>
      <c r="AE2763" s="90">
        <v>45279</v>
      </c>
      <c r="AF2763" s="54">
        <v>43.669998</v>
      </c>
      <c r="AG2763" s="54">
        <v>7351000</v>
      </c>
      <c r="AH2763" s="107">
        <f t="shared" si="222"/>
        <v>-1.5800275511805628E-2</v>
      </c>
    </row>
    <row r="2764" spans="23:34" x14ac:dyDescent="0.15">
      <c r="W2764" s="90">
        <v>45280</v>
      </c>
      <c r="X2764" s="54">
        <v>53.75</v>
      </c>
      <c r="Y2764" s="54">
        <v>331800</v>
      </c>
      <c r="Z2764" s="107">
        <f t="shared" si="221"/>
        <v>4.4465097674418752E-2</v>
      </c>
      <c r="AE2764" s="90">
        <v>45280</v>
      </c>
      <c r="AF2764" s="54">
        <v>42.98</v>
      </c>
      <c r="AG2764" s="54">
        <v>5761900</v>
      </c>
      <c r="AH2764" s="107">
        <f t="shared" si="222"/>
        <v>1.7449976733364458E-2</v>
      </c>
    </row>
    <row r="2765" spans="23:34" x14ac:dyDescent="0.15">
      <c r="W2765" s="90">
        <v>45281</v>
      </c>
      <c r="X2765" s="54">
        <v>56.139999000000003</v>
      </c>
      <c r="Y2765" s="54">
        <v>301800</v>
      </c>
      <c r="Z2765" s="107">
        <f t="shared" si="221"/>
        <v>9.4406663598265439E-3</v>
      </c>
      <c r="AE2765" s="90">
        <v>45281</v>
      </c>
      <c r="AF2765" s="54">
        <v>43.73</v>
      </c>
      <c r="AG2765" s="54">
        <v>3238300</v>
      </c>
      <c r="AH2765" s="107">
        <f t="shared" si="222"/>
        <v>2.0580836954036119E-3</v>
      </c>
    </row>
    <row r="2766" spans="23:34" x14ac:dyDescent="0.15">
      <c r="W2766" s="90">
        <v>45282</v>
      </c>
      <c r="X2766" s="54">
        <v>56.669998</v>
      </c>
      <c r="Y2766" s="54">
        <v>217600</v>
      </c>
      <c r="Z2766" s="107">
        <f t="shared" si="221"/>
        <v>2.8763032601483385E-2</v>
      </c>
      <c r="AE2766" s="90">
        <v>45282</v>
      </c>
      <c r="AF2766" s="54">
        <v>43.82</v>
      </c>
      <c r="AG2766" s="54">
        <v>3330300</v>
      </c>
      <c r="AH2766" s="107">
        <f t="shared" si="222"/>
        <v>-7.759014148790544E-3</v>
      </c>
    </row>
    <row r="2767" spans="23:34" x14ac:dyDescent="0.15">
      <c r="W2767" s="90">
        <v>45286</v>
      </c>
      <c r="X2767" s="54">
        <v>58.299999</v>
      </c>
      <c r="Y2767" s="54">
        <v>221200</v>
      </c>
      <c r="Z2767" s="107">
        <f t="shared" si="221"/>
        <v>4.2881647390766719E-3</v>
      </c>
      <c r="AE2767" s="90">
        <v>45286</v>
      </c>
      <c r="AF2767" s="54">
        <v>43.48</v>
      </c>
      <c r="AG2767" s="54">
        <v>3361100</v>
      </c>
      <c r="AH2767" s="107">
        <f t="shared" si="222"/>
        <v>-2.2998850045997665E-3</v>
      </c>
    </row>
    <row r="2768" spans="23:34" x14ac:dyDescent="0.15">
      <c r="W2768" s="90">
        <v>45287</v>
      </c>
      <c r="X2768" s="54">
        <v>58.549999</v>
      </c>
      <c r="Y2768" s="54">
        <v>203500</v>
      </c>
      <c r="Z2768" s="107">
        <f t="shared" si="221"/>
        <v>-2.4081981623944926E-2</v>
      </c>
      <c r="AE2768" s="90">
        <v>45287</v>
      </c>
      <c r="AF2768" s="54">
        <v>43.380001</v>
      </c>
      <c r="AG2768" s="54">
        <v>2623100</v>
      </c>
      <c r="AH2768" s="107">
        <f t="shared" si="222"/>
        <v>2.0746887488547472E-3</v>
      </c>
    </row>
    <row r="2769" spans="23:34" x14ac:dyDescent="0.15">
      <c r="W2769" s="90">
        <v>45288</v>
      </c>
      <c r="X2769" s="54">
        <v>57.139999000000003</v>
      </c>
      <c r="Y2769" s="54">
        <v>203300</v>
      </c>
      <c r="Z2769" s="107">
        <f t="shared" si="221"/>
        <v>-1.47007352940276E-2</v>
      </c>
      <c r="AE2769" s="90">
        <v>45288</v>
      </c>
      <c r="AF2769" s="54">
        <v>43.470001000000003</v>
      </c>
      <c r="AG2769" s="54">
        <v>2767600</v>
      </c>
      <c r="AH2769" s="107">
        <f t="shared" si="222"/>
        <v>3.450609536447935E-3</v>
      </c>
    </row>
    <row r="2770" spans="23:34" x14ac:dyDescent="0.15">
      <c r="W2770" s="90">
        <v>45289</v>
      </c>
      <c r="X2770" s="54">
        <v>56.299999</v>
      </c>
      <c r="Y2770" s="54">
        <v>220800</v>
      </c>
      <c r="Z2770" s="107">
        <f t="shared" si="221"/>
        <v>-1.1367655619318962E-2</v>
      </c>
      <c r="AE2770" s="90">
        <v>45289</v>
      </c>
      <c r="AF2770" s="54">
        <v>43.619999</v>
      </c>
      <c r="AG2770" s="54">
        <v>4681700</v>
      </c>
      <c r="AH2770" s="107">
        <f t="shared" si="222"/>
        <v>5.7313160415248809E-3</v>
      </c>
    </row>
    <row r="2771" spans="23:34" x14ac:dyDescent="0.15">
      <c r="W2771" s="90">
        <v>45293</v>
      </c>
      <c r="X2771" s="54">
        <v>55.66</v>
      </c>
      <c r="Y2771" s="54">
        <v>298300</v>
      </c>
      <c r="Z2771" s="107">
        <f t="shared" si="221"/>
        <v>-2.982393100970171E-2</v>
      </c>
      <c r="AE2771" s="90">
        <v>45293</v>
      </c>
      <c r="AF2771" s="54">
        <v>43.869999</v>
      </c>
      <c r="AG2771" s="54">
        <v>5369300</v>
      </c>
      <c r="AH2771" s="107">
        <f t="shared" si="222"/>
        <v>-7.2942787165324319E-3</v>
      </c>
    </row>
    <row r="2772" spans="23:34" x14ac:dyDescent="0.15">
      <c r="W2772" s="90">
        <v>45294</v>
      </c>
      <c r="X2772" s="54">
        <v>54</v>
      </c>
      <c r="Y2772" s="54">
        <v>228100</v>
      </c>
      <c r="Z2772" s="107">
        <f t="shared" si="221"/>
        <v>-1.6296314814814861E-2</v>
      </c>
      <c r="AE2772" s="90">
        <v>45294</v>
      </c>
      <c r="AF2772" s="54">
        <v>43.549999</v>
      </c>
      <c r="AG2772" s="54">
        <v>6358100</v>
      </c>
      <c r="AH2772" s="107">
        <f t="shared" si="222"/>
        <v>-2.3421355302442159E-2</v>
      </c>
    </row>
    <row r="2773" spans="23:34" x14ac:dyDescent="0.15">
      <c r="W2773" s="90">
        <v>45295</v>
      </c>
      <c r="X2773" s="54">
        <v>53.119999</v>
      </c>
      <c r="Y2773" s="54">
        <v>190600</v>
      </c>
      <c r="Z2773" s="107">
        <f t="shared" si="221"/>
        <v>-2.1272534286004063E-2</v>
      </c>
      <c r="AE2773" s="90">
        <v>45295</v>
      </c>
      <c r="AF2773" s="54">
        <v>42.529998999999997</v>
      </c>
      <c r="AG2773" s="54">
        <v>4778500</v>
      </c>
      <c r="AH2773" s="107">
        <f t="shared" si="222"/>
        <v>6.113378935184155E-3</v>
      </c>
    </row>
    <row r="2774" spans="23:34" x14ac:dyDescent="0.15">
      <c r="W2774" s="90">
        <v>45296</v>
      </c>
      <c r="X2774" s="54">
        <v>51.990001999999997</v>
      </c>
      <c r="Y2774" s="54">
        <v>252900</v>
      </c>
      <c r="Z2774" s="107">
        <f t="shared" si="221"/>
        <v>4.6162337135513543E-3</v>
      </c>
      <c r="AE2774" s="90">
        <v>45296</v>
      </c>
      <c r="AF2774" s="54">
        <v>42.790000999999997</v>
      </c>
      <c r="AG2774" s="54">
        <v>3140300</v>
      </c>
      <c r="AH2774" s="107">
        <f t="shared" si="222"/>
        <v>1.1684739152029167E-3</v>
      </c>
    </row>
    <row r="2775" spans="23:34" x14ac:dyDescent="0.15">
      <c r="W2775" s="90">
        <v>45299</v>
      </c>
      <c r="X2775" s="54">
        <v>52.23</v>
      </c>
      <c r="Y2775" s="54">
        <v>257500</v>
      </c>
      <c r="Z2775" s="107">
        <f t="shared" si="221"/>
        <v>-1.2253494160444078E-2</v>
      </c>
      <c r="AE2775" s="90">
        <v>45299</v>
      </c>
      <c r="AF2775" s="54">
        <v>42.84</v>
      </c>
      <c r="AG2775" s="54">
        <v>4109400</v>
      </c>
      <c r="AH2775" s="107">
        <f t="shared" si="222"/>
        <v>-1.6339892623716157E-2</v>
      </c>
    </row>
    <row r="2776" spans="23:34" x14ac:dyDescent="0.15">
      <c r="W2776" s="90">
        <v>45300</v>
      </c>
      <c r="X2776" s="54">
        <v>51.59</v>
      </c>
      <c r="Y2776" s="54">
        <v>172700</v>
      </c>
      <c r="Z2776" s="107">
        <f t="shared" si="221"/>
        <v>-3.8767396782322106E-3</v>
      </c>
      <c r="AE2776" s="90">
        <v>45300</v>
      </c>
      <c r="AF2776" s="54">
        <v>42.139999000000003</v>
      </c>
      <c r="AG2776" s="54">
        <v>4937400</v>
      </c>
      <c r="AH2776" s="107">
        <f t="shared" si="222"/>
        <v>9.966825105999666E-3</v>
      </c>
    </row>
    <row r="2777" spans="23:34" x14ac:dyDescent="0.15">
      <c r="W2777" s="90">
        <v>45301</v>
      </c>
      <c r="X2777" s="54">
        <v>51.389999000000003</v>
      </c>
      <c r="Y2777" s="54">
        <v>183100</v>
      </c>
      <c r="Z2777" s="107">
        <f t="shared" si="221"/>
        <v>4.670208302592016E-3</v>
      </c>
      <c r="AE2777" s="90">
        <v>45301</v>
      </c>
      <c r="AF2777" s="54">
        <v>42.560001</v>
      </c>
      <c r="AG2777" s="54">
        <v>3755100</v>
      </c>
      <c r="AH2777" s="107">
        <f t="shared" si="222"/>
        <v>-1.6212452626587104E-2</v>
      </c>
    </row>
    <row r="2778" spans="23:34" x14ac:dyDescent="0.15">
      <c r="W2778" s="90">
        <v>45302</v>
      </c>
      <c r="X2778" s="54">
        <v>51.630001</v>
      </c>
      <c r="Y2778" s="54">
        <v>232900</v>
      </c>
      <c r="Z2778" s="107">
        <f t="shared" si="221"/>
        <v>-1.3558008646948894E-3</v>
      </c>
      <c r="AE2778" s="90">
        <v>45302</v>
      </c>
      <c r="AF2778" s="54">
        <v>41.869999</v>
      </c>
      <c r="AG2778" s="54">
        <v>4618500</v>
      </c>
      <c r="AH2778" s="107">
        <f t="shared" si="222"/>
        <v>-1.5763076564678125E-2</v>
      </c>
    </row>
    <row r="2779" spans="23:34" x14ac:dyDescent="0.15">
      <c r="W2779" s="90">
        <v>45303</v>
      </c>
      <c r="X2779" s="54">
        <v>51.560001</v>
      </c>
      <c r="Y2779" s="54">
        <v>166000</v>
      </c>
      <c r="Z2779" s="107">
        <f t="shared" si="221"/>
        <v>-2.2498040680798304E-2</v>
      </c>
      <c r="AE2779" s="90">
        <v>45303</v>
      </c>
      <c r="AF2779" s="54">
        <v>41.209999000000003</v>
      </c>
      <c r="AG2779" s="54">
        <v>5689000</v>
      </c>
      <c r="AH2779" s="107">
        <f t="shared" si="222"/>
        <v>-1.2375588749711008E-2</v>
      </c>
    </row>
    <row r="2780" spans="23:34" x14ac:dyDescent="0.15">
      <c r="W2780" s="90">
        <v>45307</v>
      </c>
      <c r="X2780" s="54">
        <v>50.400002000000001</v>
      </c>
      <c r="Y2780" s="54">
        <v>227600</v>
      </c>
      <c r="Z2780" s="107">
        <f t="shared" si="221"/>
        <v>-5.555614858904212E-3</v>
      </c>
      <c r="AE2780" s="90">
        <v>45307</v>
      </c>
      <c r="AF2780" s="54">
        <v>40.700001</v>
      </c>
      <c r="AG2780" s="54">
        <v>6455400</v>
      </c>
      <c r="AH2780" s="107">
        <f t="shared" si="222"/>
        <v>-7.3717442906207076E-4</v>
      </c>
    </row>
    <row r="2781" spans="23:34" x14ac:dyDescent="0.15">
      <c r="W2781" s="90">
        <v>45308</v>
      </c>
      <c r="X2781" s="54">
        <v>50.119999</v>
      </c>
      <c r="Y2781" s="54">
        <v>155900</v>
      </c>
      <c r="Z2781" s="107">
        <f t="shared" si="221"/>
        <v>1.2769333854136811E-2</v>
      </c>
      <c r="AE2781" s="90">
        <v>45308</v>
      </c>
      <c r="AF2781" s="54">
        <v>40.669998</v>
      </c>
      <c r="AG2781" s="54">
        <v>6416400</v>
      </c>
      <c r="AH2781" s="107">
        <f t="shared" si="222"/>
        <v>2.9506517310375902E-3</v>
      </c>
    </row>
    <row r="2782" spans="23:34" x14ac:dyDescent="0.15">
      <c r="W2782" s="90">
        <v>45309</v>
      </c>
      <c r="X2782" s="54">
        <v>50.759998000000003</v>
      </c>
      <c r="Y2782" s="54">
        <v>137500</v>
      </c>
      <c r="Z2782" s="107">
        <f t="shared" si="221"/>
        <v>1.0835362917074987E-2</v>
      </c>
      <c r="AE2782" s="90">
        <v>45309</v>
      </c>
      <c r="AF2782" s="54">
        <v>40.790000999999997</v>
      </c>
      <c r="AG2782" s="54">
        <v>5751400</v>
      </c>
      <c r="AH2782" s="107">
        <f t="shared" si="222"/>
        <v>8.3353761133764248E-3</v>
      </c>
    </row>
    <row r="2783" spans="23:34" x14ac:dyDescent="0.15">
      <c r="W2783" s="90">
        <v>45310</v>
      </c>
      <c r="X2783" s="54">
        <v>51.310001</v>
      </c>
      <c r="Y2783" s="54">
        <v>179600</v>
      </c>
      <c r="Z2783" s="107">
        <f t="shared" si="221"/>
        <v>2.6895302535659749E-2</v>
      </c>
      <c r="AE2783" s="90">
        <v>45310</v>
      </c>
      <c r="AF2783" s="54">
        <v>41.130001</v>
      </c>
      <c r="AG2783" s="54">
        <v>4359500</v>
      </c>
      <c r="AH2783" s="107">
        <f t="shared" si="222"/>
        <v>-1.7019206977407775E-3</v>
      </c>
    </row>
    <row r="2784" spans="23:34" x14ac:dyDescent="0.15">
      <c r="W2784" s="90">
        <v>45313</v>
      </c>
      <c r="X2784" s="54">
        <v>52.689999</v>
      </c>
      <c r="Y2784" s="54">
        <v>199900</v>
      </c>
      <c r="Z2784" s="107">
        <f t="shared" si="221"/>
        <v>-2.5621541575660212E-2</v>
      </c>
      <c r="AE2784" s="90">
        <v>45313</v>
      </c>
      <c r="AF2784" s="54">
        <v>41.060001</v>
      </c>
      <c r="AG2784" s="54">
        <v>5559400</v>
      </c>
      <c r="AH2784" s="107">
        <f t="shared" si="222"/>
        <v>8.5240864947859762E-3</v>
      </c>
    </row>
    <row r="2785" spans="23:34" x14ac:dyDescent="0.15">
      <c r="W2785" s="90">
        <v>45314</v>
      </c>
      <c r="X2785" s="54">
        <v>51.34</v>
      </c>
      <c r="Y2785" s="54">
        <v>200500</v>
      </c>
      <c r="Z2785" s="107">
        <f t="shared" si="221"/>
        <v>-1.7530190884301744E-3</v>
      </c>
      <c r="AE2785" s="90">
        <v>45314</v>
      </c>
      <c r="AF2785" s="54">
        <v>41.41</v>
      </c>
      <c r="AG2785" s="54">
        <v>5059600</v>
      </c>
      <c r="AH2785" s="107">
        <f t="shared" si="222"/>
        <v>4.82977541656604E-3</v>
      </c>
    </row>
    <row r="2786" spans="23:34" x14ac:dyDescent="0.15">
      <c r="W2786" s="90">
        <v>45315</v>
      </c>
      <c r="X2786" s="54">
        <v>51.25</v>
      </c>
      <c r="Y2786" s="54">
        <v>132400</v>
      </c>
      <c r="Z2786" s="107">
        <f t="shared" si="221"/>
        <v>2.9853639024390199E-2</v>
      </c>
      <c r="AE2786" s="90">
        <v>45315</v>
      </c>
      <c r="AF2786" s="54">
        <v>41.610000999999997</v>
      </c>
      <c r="AG2786" s="54">
        <v>8647100</v>
      </c>
      <c r="AH2786" s="107">
        <f t="shared" si="222"/>
        <v>1.3217952097621888E-2</v>
      </c>
    </row>
    <row r="2787" spans="23:34" x14ac:dyDescent="0.15">
      <c r="W2787" s="90">
        <v>45316</v>
      </c>
      <c r="X2787" s="54">
        <v>52.779998999999997</v>
      </c>
      <c r="Y2787" s="54">
        <v>158400</v>
      </c>
      <c r="Z2787" s="107">
        <f t="shared" si="221"/>
        <v>4.3576923902557407E-3</v>
      </c>
      <c r="AE2787" s="90">
        <v>45316</v>
      </c>
      <c r="AF2787" s="54">
        <v>42.16</v>
      </c>
      <c r="AG2787" s="54">
        <v>6080200</v>
      </c>
      <c r="AH2787" s="107">
        <f t="shared" si="222"/>
        <v>1.2571133776091203E-2</v>
      </c>
    </row>
    <row r="2788" spans="23:34" x14ac:dyDescent="0.15">
      <c r="W2788" s="90">
        <v>45317</v>
      </c>
      <c r="X2788" s="54">
        <v>53.009998000000003</v>
      </c>
      <c r="Y2788" s="54">
        <v>122500</v>
      </c>
      <c r="Z2788" s="107">
        <f t="shared" si="221"/>
        <v>2.6410866870811844E-3</v>
      </c>
      <c r="AE2788" s="90">
        <v>45317</v>
      </c>
      <c r="AF2788" s="54">
        <v>42.689999</v>
      </c>
      <c r="AG2788" s="54">
        <v>5936600</v>
      </c>
      <c r="AH2788" s="107">
        <f t="shared" si="222"/>
        <v>-1.6397283120105355E-3</v>
      </c>
    </row>
    <row r="2789" spans="23:34" x14ac:dyDescent="0.15">
      <c r="W2789" s="90">
        <v>45320</v>
      </c>
      <c r="X2789" s="54">
        <v>53.150002000000001</v>
      </c>
      <c r="Y2789" s="54">
        <v>161100</v>
      </c>
      <c r="Z2789" s="107">
        <f t="shared" si="221"/>
        <v>-1.5992529972059133E-2</v>
      </c>
      <c r="AE2789" s="90">
        <v>45320</v>
      </c>
      <c r="AF2789" s="54">
        <v>42.619999</v>
      </c>
      <c r="AG2789" s="54">
        <v>4687400</v>
      </c>
      <c r="AH2789" s="107">
        <f t="shared" si="222"/>
        <v>-1.5720272541536184E-2</v>
      </c>
    </row>
    <row r="2790" spans="23:34" x14ac:dyDescent="0.15">
      <c r="W2790" s="90">
        <v>45321</v>
      </c>
      <c r="X2790" s="54">
        <v>52.299999</v>
      </c>
      <c r="Y2790" s="54">
        <v>213600</v>
      </c>
      <c r="Z2790" s="107">
        <f t="shared" si="221"/>
        <v>-2.2179732737662161E-2</v>
      </c>
      <c r="AE2790" s="90">
        <v>45321</v>
      </c>
      <c r="AF2790" s="54">
        <v>41.950001</v>
      </c>
      <c r="AG2790" s="54">
        <v>5073300</v>
      </c>
      <c r="AH2790" s="107">
        <f t="shared" si="222"/>
        <v>-2.0977377330694269E-2</v>
      </c>
    </row>
    <row r="2791" spans="23:34" x14ac:dyDescent="0.15">
      <c r="W2791" s="90">
        <v>45322</v>
      </c>
      <c r="X2791" s="54">
        <v>51.139999000000003</v>
      </c>
      <c r="Y2791" s="54">
        <v>253600</v>
      </c>
      <c r="Z2791" s="107">
        <f t="shared" si="221"/>
        <v>1.7794290531761625E-2</v>
      </c>
      <c r="AE2791" s="90">
        <v>45322</v>
      </c>
      <c r="AF2791" s="54">
        <v>41.07</v>
      </c>
      <c r="AG2791" s="54">
        <v>5923700</v>
      </c>
      <c r="AH2791" s="107">
        <f t="shared" si="222"/>
        <v>1.5339688336985624E-2</v>
      </c>
    </row>
    <row r="2792" spans="23:34" x14ac:dyDescent="0.15">
      <c r="W2792" s="90">
        <v>45323</v>
      </c>
      <c r="X2792" s="54">
        <v>52.049999</v>
      </c>
      <c r="Y2792" s="54">
        <v>156400</v>
      </c>
      <c r="Z2792" s="107">
        <f t="shared" si="221"/>
        <v>-1.0758828256653863E-2</v>
      </c>
      <c r="AE2792" s="90">
        <v>45323</v>
      </c>
      <c r="AF2792" s="54">
        <v>41.700001</v>
      </c>
      <c r="AG2792" s="54">
        <v>5670700</v>
      </c>
      <c r="AH2792" s="107">
        <f t="shared" si="222"/>
        <v>5.755347583804582E-3</v>
      </c>
    </row>
    <row r="2793" spans="23:34" x14ac:dyDescent="0.15">
      <c r="W2793" s="90">
        <v>45324</v>
      </c>
      <c r="X2793" s="54">
        <v>51.490001999999997</v>
      </c>
      <c r="Y2793" s="54">
        <v>154600</v>
      </c>
      <c r="Z2793" s="107">
        <f t="shared" si="221"/>
        <v>-1</v>
      </c>
      <c r="AE2793" s="90">
        <v>45324</v>
      </c>
      <c r="AF2793" s="54">
        <v>41.939999</v>
      </c>
      <c r="AG2793" s="54">
        <v>6097500</v>
      </c>
      <c r="AH2793" s="107">
        <f t="shared" si="222"/>
        <v>-1</v>
      </c>
    </row>
  </sheetData>
  <conditionalFormatting sqref="A3:C2269">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F4538-5D48-064D-A81C-B4282AE4FE0A}">
  <sheetPr>
    <tabColor theme="7"/>
  </sheetPr>
  <dimension ref="A2:O151"/>
  <sheetViews>
    <sheetView zoomScaleNormal="83" workbookViewId="0">
      <pane xSplit="1" topLeftCell="B1" activePane="topRight" state="frozen"/>
      <selection activeCell="A2" sqref="A2"/>
      <selection pane="topRight" activeCell="A2" sqref="A2:A151"/>
    </sheetView>
  </sheetViews>
  <sheetFormatPr baseColWidth="10" defaultColWidth="11.5" defaultRowHeight="13" x14ac:dyDescent="0.15"/>
  <cols>
    <col min="1" max="1" width="32.33203125" style="6" bestFit="1" customWidth="1"/>
    <col min="2" max="2" width="10.1640625" bestFit="1" customWidth="1"/>
    <col min="3" max="3" width="20.5" bestFit="1" customWidth="1"/>
    <col min="4" max="4" width="22.5" bestFit="1" customWidth="1"/>
    <col min="5" max="5" width="25.33203125" customWidth="1"/>
    <col min="6" max="12" width="16.5" bestFit="1" customWidth="1"/>
    <col min="13" max="13" width="18" bestFit="1" customWidth="1"/>
    <col min="14" max="14" width="25.33203125" bestFit="1" customWidth="1"/>
    <col min="15" max="15" width="28" bestFit="1" customWidth="1"/>
    <col min="16" max="16" width="26" bestFit="1" customWidth="1"/>
    <col min="17" max="17" width="23.5" bestFit="1" customWidth="1"/>
    <col min="18" max="18" width="24.5" bestFit="1" customWidth="1"/>
    <col min="19" max="19" width="24.6640625" bestFit="1" customWidth="1"/>
    <col min="20" max="20" width="25.33203125" bestFit="1" customWidth="1"/>
    <col min="21" max="21" width="28" bestFit="1" customWidth="1"/>
    <col min="22" max="22" width="23.5" bestFit="1" customWidth="1"/>
  </cols>
  <sheetData>
    <row r="2" spans="1:14" x14ac:dyDescent="0.15">
      <c r="A2" s="158" t="s">
        <v>614</v>
      </c>
    </row>
    <row r="3" spans="1:14" ht="14" x14ac:dyDescent="0.15">
      <c r="A3" s="158"/>
      <c r="C3" s="16" t="s">
        <v>28</v>
      </c>
      <c r="D3" s="41" t="s">
        <v>29</v>
      </c>
      <c r="E3" s="16" t="s">
        <v>615</v>
      </c>
      <c r="F3" s="41" t="s">
        <v>616</v>
      </c>
      <c r="G3" s="16" t="s">
        <v>617</v>
      </c>
      <c r="H3" s="41" t="s">
        <v>618</v>
      </c>
      <c r="I3" s="16" t="s">
        <v>619</v>
      </c>
      <c r="J3" s="41" t="s">
        <v>620</v>
      </c>
      <c r="K3" s="16" t="s">
        <v>621</v>
      </c>
      <c r="L3" s="16" t="s">
        <v>622</v>
      </c>
      <c r="M3" s="41" t="s">
        <v>623</v>
      </c>
    </row>
    <row r="4" spans="1:14" x14ac:dyDescent="0.15">
      <c r="A4" s="157"/>
    </row>
    <row r="5" spans="1:14" x14ac:dyDescent="0.15">
      <c r="A5" s="158" t="s">
        <v>624</v>
      </c>
      <c r="J5" s="16"/>
    </row>
    <row r="6" spans="1:14" x14ac:dyDescent="0.15">
      <c r="A6" s="157"/>
      <c r="B6" s="107"/>
      <c r="C6" s="107"/>
      <c r="D6" s="107"/>
      <c r="E6" s="107"/>
      <c r="F6" s="107"/>
      <c r="G6" s="107"/>
      <c r="H6" s="107"/>
      <c r="I6" s="107"/>
      <c r="J6" s="107"/>
      <c r="K6" s="107"/>
    </row>
    <row r="7" spans="1:14" x14ac:dyDescent="0.15">
      <c r="A7" s="158" t="s">
        <v>625</v>
      </c>
      <c r="C7" s="107">
        <v>4.2000000000000003E-2</v>
      </c>
      <c r="D7" s="107">
        <v>4.2000000000000003E-2</v>
      </c>
      <c r="E7" s="107">
        <v>4.2000000000000003E-2</v>
      </c>
      <c r="F7" s="107">
        <v>4.3999999999999997E-2</v>
      </c>
      <c r="G7" s="107">
        <v>4.5999999999999999E-2</v>
      </c>
      <c r="H7" s="107">
        <v>4.8000000000000001E-2</v>
      </c>
      <c r="I7" s="107">
        <v>0.05</v>
      </c>
      <c r="J7" s="107">
        <v>5.1999999999999998E-2</v>
      </c>
      <c r="K7" s="107">
        <v>5.3999999999999999E-2</v>
      </c>
      <c r="L7" s="107">
        <v>5.6000000000000001E-2</v>
      </c>
      <c r="M7" s="107">
        <v>5.8000000000000003E-2</v>
      </c>
    </row>
    <row r="8" spans="1:14" x14ac:dyDescent="0.15">
      <c r="A8" s="158" t="s">
        <v>626</v>
      </c>
      <c r="B8" s="107"/>
      <c r="C8" s="107">
        <v>5.2999999999999999E-2</v>
      </c>
      <c r="D8" s="107">
        <v>5.2999999999999999E-2</v>
      </c>
      <c r="E8" s="107">
        <v>5.2999999999999999E-2</v>
      </c>
      <c r="F8" s="107">
        <v>5.3499999999999999E-2</v>
      </c>
      <c r="G8" s="107">
        <v>5.3499999999999999E-2</v>
      </c>
      <c r="H8" s="107">
        <v>5.5E-2</v>
      </c>
      <c r="I8" s="107">
        <v>5.5E-2</v>
      </c>
      <c r="J8" s="107">
        <v>5.5E-2</v>
      </c>
      <c r="K8" s="107">
        <v>5.5E-2</v>
      </c>
      <c r="L8" s="107">
        <v>5.5E-2</v>
      </c>
      <c r="M8" s="107">
        <v>5.5E-2</v>
      </c>
    </row>
    <row r="9" spans="1:14" x14ac:dyDescent="0.15">
      <c r="A9" s="158" t="s">
        <v>627</v>
      </c>
      <c r="C9" s="123">
        <v>7.4999999999999997E-2</v>
      </c>
      <c r="D9" s="123">
        <v>7.4999999999999997E-2</v>
      </c>
      <c r="E9" s="123">
        <v>7.4999999999999997E-2</v>
      </c>
      <c r="F9" s="123">
        <v>7.4999999999999997E-2</v>
      </c>
      <c r="G9" s="123">
        <v>7.4999999999999997E-2</v>
      </c>
      <c r="H9" s="123">
        <v>7.4999999999999997E-2</v>
      </c>
      <c r="I9" s="123">
        <v>7.4999999999999997E-2</v>
      </c>
      <c r="J9" s="123">
        <v>7.4999999999999997E-2</v>
      </c>
      <c r="K9" s="123">
        <v>7.4999999999999997E-2</v>
      </c>
      <c r="L9" s="123">
        <v>7.4999999999999997E-2</v>
      </c>
      <c r="M9" s="123">
        <v>7.4999999999999997E-2</v>
      </c>
    </row>
    <row r="10" spans="1:14" x14ac:dyDescent="0.15">
      <c r="A10" s="158" t="s">
        <v>628</v>
      </c>
      <c r="B10" s="107"/>
      <c r="C10" s="107">
        <f>AVERAGE('IS - Amazon'!H9:I9)</f>
        <v>0.29038778212525129</v>
      </c>
      <c r="D10" s="107">
        <f>AVERAGE('IS - Amazon'!I9:J9)</f>
        <v>0.29659398587859476</v>
      </c>
      <c r="E10" s="107">
        <f>AVERAGE('IS - Amazon'!J9:K9)</f>
        <v>0.15547441917665383</v>
      </c>
      <c r="F10" s="107">
        <f>AVERAGE('IS - Amazon'!K9:L9)</f>
        <v>0.16797420764305088</v>
      </c>
      <c r="G10" s="107">
        <f>AVERAGE('IS - Amazon'!L9:M9)</f>
        <v>0.24195324264625084</v>
      </c>
      <c r="H10" s="107">
        <f>AVERAGE(E10:G10)</f>
        <v>0.18846728982198516</v>
      </c>
      <c r="I10" s="107">
        <f t="shared" ref="I10:M10" si="0">AVERAGE(F10:H10)</f>
        <v>0.19946491337042896</v>
      </c>
      <c r="J10" s="107">
        <f>AVERAGE(G10:I10)</f>
        <v>0.20996181527955496</v>
      </c>
      <c r="K10" s="107">
        <f>AVERAGE(H10:J10)</f>
        <v>0.19929800615732304</v>
      </c>
      <c r="L10" s="107">
        <f t="shared" si="0"/>
        <v>0.20290824493576898</v>
      </c>
      <c r="M10" s="107">
        <f t="shared" si="0"/>
        <v>0.20405602212421567</v>
      </c>
      <c r="N10" s="124" t="s">
        <v>629</v>
      </c>
    </row>
    <row r="11" spans="1:14" x14ac:dyDescent="0.15">
      <c r="A11" s="158" t="s">
        <v>630</v>
      </c>
      <c r="C11" s="107">
        <f t="shared" ref="C11:D11" si="1">C8*C34+C7</f>
        <v>4.2000000000000003E-2</v>
      </c>
      <c r="D11" s="107">
        <f t="shared" si="1"/>
        <v>4.2000000000000003E-2</v>
      </c>
      <c r="E11" s="107">
        <f>E8*E34+E7</f>
        <v>5.980950977258423E-2</v>
      </c>
      <c r="F11" s="107">
        <f t="shared" ref="F11:M11" si="2">F8*F34+F7</f>
        <v>6.1119999999999994E-2</v>
      </c>
      <c r="G11" s="107">
        <f t="shared" si="2"/>
        <v>6.3119999999999996E-2</v>
      </c>
      <c r="H11" s="107">
        <f t="shared" si="2"/>
        <v>6.5049999999999997E-2</v>
      </c>
      <c r="I11" s="107">
        <f t="shared" si="2"/>
        <v>6.6500000000000004E-2</v>
      </c>
      <c r="J11" s="107">
        <f t="shared" si="2"/>
        <v>6.8500000000000005E-2</v>
      </c>
      <c r="K11" s="107">
        <f t="shared" si="2"/>
        <v>7.1050000000000002E-2</v>
      </c>
      <c r="L11" s="107">
        <f t="shared" si="2"/>
        <v>7.2500000000000009E-2</v>
      </c>
      <c r="M11" s="107">
        <f t="shared" si="2"/>
        <v>7.3950000000000002E-2</v>
      </c>
    </row>
    <row r="12" spans="1:14" x14ac:dyDescent="0.15">
      <c r="A12" s="158" t="s">
        <v>631</v>
      </c>
      <c r="B12" s="107"/>
      <c r="C12" s="107"/>
      <c r="D12" s="107">
        <f>D77/(D36+D77)</f>
        <v>1.4308841372246415E-2</v>
      </c>
      <c r="E12" s="107">
        <v>1.4308841372246415E-2</v>
      </c>
      <c r="F12" s="107">
        <v>1.4308841372246415E-2</v>
      </c>
      <c r="G12" s="107">
        <v>1.4308841372246415E-2</v>
      </c>
      <c r="H12" s="107">
        <v>1.4308841372246415E-2</v>
      </c>
      <c r="I12" s="107">
        <v>1.4308841372246415E-2</v>
      </c>
      <c r="J12" s="107">
        <v>1.4308841372246415E-2</v>
      </c>
      <c r="K12" s="107">
        <v>1.4308841372246415E-2</v>
      </c>
      <c r="L12" s="107">
        <v>1.4308841372246415E-2</v>
      </c>
      <c r="M12" s="107">
        <v>1.4308841372246415E-2</v>
      </c>
    </row>
    <row r="13" spans="1:14" x14ac:dyDescent="0.15">
      <c r="A13" s="158" t="s">
        <v>632</v>
      </c>
      <c r="D13" s="107">
        <f>(1-D12)*D11+D12*D9*(1-D28)</f>
        <v>4.2478908652228038E-2</v>
      </c>
      <c r="E13" s="107">
        <f t="shared" ref="E13:M13" si="3">(1-E12)*E11+E12*E9*(1-E28)</f>
        <v>6.0021215032919004E-2</v>
      </c>
      <c r="F13" s="107">
        <f t="shared" si="3"/>
        <v>6.1312953663550794E-2</v>
      </c>
      <c r="G13" s="107">
        <f t="shared" si="3"/>
        <v>6.3284335980806308E-2</v>
      </c>
      <c r="H13" s="107">
        <f t="shared" si="3"/>
        <v>6.5186719916957875E-2</v>
      </c>
      <c r="I13" s="107">
        <f t="shared" si="3"/>
        <v>6.6615972096968123E-2</v>
      </c>
      <c r="J13" s="107">
        <f t="shared" si="3"/>
        <v>6.8587354414223631E-2</v>
      </c>
      <c r="K13" s="107">
        <f t="shared" si="3"/>
        <v>7.1100866868724397E-2</v>
      </c>
      <c r="L13" s="107">
        <f t="shared" si="3"/>
        <v>7.2530119048734645E-2</v>
      </c>
      <c r="M13" s="107">
        <f t="shared" si="3"/>
        <v>7.395937122874488E-2</v>
      </c>
    </row>
    <row r="14" spans="1:14" x14ac:dyDescent="0.15">
      <c r="A14" s="158" t="s">
        <v>633</v>
      </c>
      <c r="B14" s="107"/>
      <c r="C14" s="107">
        <f>AVERAGE(D13:M13)</f>
        <v>6.4507781690385776E-2</v>
      </c>
      <c r="D14" s="107"/>
      <c r="E14" s="107"/>
      <c r="F14" s="107"/>
      <c r="G14" s="107"/>
      <c r="H14" s="107"/>
      <c r="I14" s="107"/>
      <c r="J14" s="107"/>
      <c r="K14" s="107"/>
    </row>
    <row r="15" spans="1:14" x14ac:dyDescent="0.15">
      <c r="A15" s="158" t="s">
        <v>634</v>
      </c>
      <c r="C15" s="107">
        <f>M13</f>
        <v>7.395937122874488E-2</v>
      </c>
    </row>
    <row r="16" spans="1:14" x14ac:dyDescent="0.15">
      <c r="A16" s="157"/>
      <c r="B16" s="107"/>
      <c r="C16" s="107"/>
      <c r="D16" s="107"/>
      <c r="E16" s="107"/>
      <c r="F16" s="107"/>
      <c r="G16" s="107"/>
      <c r="H16" s="107"/>
      <c r="I16" s="107"/>
      <c r="J16" s="107"/>
      <c r="K16" s="107"/>
    </row>
    <row r="17" spans="1:13" x14ac:dyDescent="0.15">
      <c r="A17" s="158" t="s">
        <v>635</v>
      </c>
    </row>
    <row r="18" spans="1:13" x14ac:dyDescent="0.15">
      <c r="A18" s="157"/>
      <c r="B18" s="107"/>
      <c r="C18" s="107"/>
      <c r="D18" s="107"/>
      <c r="E18" s="107"/>
      <c r="F18" s="107"/>
      <c r="G18" s="107"/>
      <c r="H18" s="107"/>
      <c r="I18" s="107"/>
      <c r="J18" s="107"/>
      <c r="K18" s="107"/>
    </row>
    <row r="19" spans="1:13" x14ac:dyDescent="0.15">
      <c r="A19" s="158" t="s">
        <v>636</v>
      </c>
      <c r="E19" s="123">
        <v>1</v>
      </c>
      <c r="F19" s="123">
        <v>1</v>
      </c>
      <c r="G19" s="123">
        <v>1</v>
      </c>
      <c r="H19" s="123">
        <v>1</v>
      </c>
      <c r="I19" s="123">
        <v>1</v>
      </c>
      <c r="J19" s="123">
        <v>1</v>
      </c>
      <c r="K19" s="123">
        <v>1</v>
      </c>
      <c r="L19" s="123">
        <v>1</v>
      </c>
      <c r="M19" s="123">
        <v>1</v>
      </c>
    </row>
    <row r="20" spans="1:13" x14ac:dyDescent="0.15">
      <c r="A20" s="158" t="s">
        <v>637</v>
      </c>
      <c r="B20" s="107"/>
      <c r="C20" s="107"/>
      <c r="D20" s="107"/>
      <c r="E20" s="107">
        <v>0</v>
      </c>
      <c r="F20" s="107">
        <v>0</v>
      </c>
      <c r="G20" s="107">
        <v>0</v>
      </c>
      <c r="H20" s="107">
        <v>0</v>
      </c>
      <c r="I20" s="107">
        <v>0</v>
      </c>
      <c r="J20" s="107">
        <v>0</v>
      </c>
      <c r="K20" s="107">
        <v>0</v>
      </c>
      <c r="L20" s="107">
        <v>0</v>
      </c>
      <c r="M20" s="107">
        <v>0</v>
      </c>
    </row>
    <row r="21" spans="1:13" x14ac:dyDescent="0.15">
      <c r="A21" s="157"/>
    </row>
    <row r="22" spans="1:13" x14ac:dyDescent="0.15">
      <c r="A22" s="158" t="s">
        <v>638</v>
      </c>
      <c r="B22" s="107"/>
      <c r="C22" s="107"/>
      <c r="D22" s="107"/>
      <c r="E22" s="107"/>
      <c r="F22" s="107"/>
      <c r="G22" s="107"/>
      <c r="H22" s="107"/>
      <c r="I22" s="107"/>
      <c r="J22" s="107"/>
      <c r="K22" s="107"/>
    </row>
    <row r="23" spans="1:13" x14ac:dyDescent="0.15">
      <c r="A23" s="157"/>
    </row>
    <row r="24" spans="1:13" x14ac:dyDescent="0.15">
      <c r="A24" s="158" t="s">
        <v>639</v>
      </c>
      <c r="B24" s="107"/>
      <c r="C24" s="43">
        <f>C48/C46</f>
        <v>0.57967485558360399</v>
      </c>
      <c r="D24" s="43">
        <f>D48/D46</f>
        <v>0.56194660134673713</v>
      </c>
      <c r="E24" s="43">
        <f>D24-(C24-D24)</f>
        <v>0.54421834710987027</v>
      </c>
      <c r="F24" s="43">
        <f t="shared" ref="F24:M24" si="4">E24-(D24-E24)</f>
        <v>0.52649009287300341</v>
      </c>
      <c r="G24" s="43">
        <f t="shared" si="4"/>
        <v>0.50876183863613655</v>
      </c>
      <c r="H24" s="43">
        <f t="shared" si="4"/>
        <v>0.4910335843992697</v>
      </c>
      <c r="I24" s="43">
        <f t="shared" si="4"/>
        <v>0.47330533016240284</v>
      </c>
      <c r="J24" s="43">
        <f t="shared" si="4"/>
        <v>0.45557707592553598</v>
      </c>
      <c r="K24" s="43">
        <f t="shared" si="4"/>
        <v>0.43784882168866912</v>
      </c>
      <c r="L24" s="43">
        <f t="shared" si="4"/>
        <v>0.42012056745180226</v>
      </c>
      <c r="M24" s="43">
        <f t="shared" si="4"/>
        <v>0.4023923132149354</v>
      </c>
    </row>
    <row r="25" spans="1:13" x14ac:dyDescent="0.15">
      <c r="A25" s="158" t="s">
        <v>640</v>
      </c>
      <c r="C25" s="43">
        <f>C51/C46</f>
        <v>0.11930475797216818</v>
      </c>
      <c r="D25" s="43">
        <f>D51/D46</f>
        <v>0.14244245432241923</v>
      </c>
      <c r="E25" s="43">
        <f>(AVERAGE(C25:D25)-D25)+D25</f>
        <v>0.13087360614729371</v>
      </c>
      <c r="F25" s="43">
        <f t="shared" ref="F25:M25" si="5">(D25-E25)+E25</f>
        <v>0.14244245432241923</v>
      </c>
      <c r="G25" s="43">
        <f t="shared" si="5"/>
        <v>0.13087360614729371</v>
      </c>
      <c r="H25" s="43">
        <f t="shared" si="5"/>
        <v>0.14244245432241923</v>
      </c>
      <c r="I25" s="43">
        <f t="shared" si="5"/>
        <v>0.13087360614729371</v>
      </c>
      <c r="J25" s="43">
        <f t="shared" si="5"/>
        <v>0.14244245432241923</v>
      </c>
      <c r="K25" s="43">
        <f t="shared" si="5"/>
        <v>0.13087360614729371</v>
      </c>
      <c r="L25" s="43">
        <f t="shared" si="5"/>
        <v>0.14244245432241923</v>
      </c>
      <c r="M25" s="43">
        <f t="shared" si="5"/>
        <v>0.13087360614729371</v>
      </c>
    </row>
    <row r="26" spans="1:13" x14ac:dyDescent="0.15">
      <c r="A26" s="158" t="s">
        <v>641</v>
      </c>
      <c r="B26" s="107"/>
      <c r="C26" s="43">
        <f>C50/C46</f>
        <v>0.24793432406315583</v>
      </c>
      <c r="D26" s="43">
        <f>D50/D46</f>
        <v>0.26932408270312441</v>
      </c>
      <c r="E26" s="43">
        <f>(AVERAGE(C26:D26)-D26)+D26</f>
        <v>0.2586292033831401</v>
      </c>
      <c r="F26" s="43">
        <f>(D26-E26)+E26</f>
        <v>0.26932408270312441</v>
      </c>
      <c r="G26" s="43">
        <f t="shared" ref="G26" si="6">(AVERAGE(E26:F26)-F26)+F26</f>
        <v>0.26397664304313229</v>
      </c>
      <c r="H26" s="43">
        <f t="shared" ref="H26" si="7">(F26-G26)+G26</f>
        <v>0.26932408270312441</v>
      </c>
      <c r="I26" s="43">
        <f t="shared" ref="I26" si="8">(AVERAGE(G26:H26)-H26)+H26</f>
        <v>0.26665036287312838</v>
      </c>
      <c r="J26" s="43">
        <f t="shared" ref="J26" si="9">(H26-I26)+I26</f>
        <v>0.26932408270312441</v>
      </c>
      <c r="K26" s="43">
        <f t="shared" ref="K26" si="10">(AVERAGE(I26:J26)-J26)+J26</f>
        <v>0.26798722278812637</v>
      </c>
      <c r="L26" s="43">
        <f t="shared" ref="L26" si="11">(J26-K26)+K26</f>
        <v>0.26932408270312441</v>
      </c>
      <c r="M26" s="43">
        <f t="shared" ref="M26" si="12">(AVERAGE(K26:L26)-L26)+L26</f>
        <v>0.26865565274562542</v>
      </c>
    </row>
    <row r="27" spans="1:13" x14ac:dyDescent="0.15">
      <c r="A27" s="158" t="s">
        <v>642</v>
      </c>
      <c r="C27" s="43">
        <v>0.1</v>
      </c>
      <c r="D27" s="43">
        <v>0.1</v>
      </c>
      <c r="E27" s="43">
        <v>0.1</v>
      </c>
      <c r="F27" s="43">
        <v>0.1</v>
      </c>
      <c r="G27" s="43">
        <v>0.1</v>
      </c>
      <c r="H27" s="43">
        <v>0.1</v>
      </c>
      <c r="I27" s="43">
        <v>0.1</v>
      </c>
      <c r="J27" s="43">
        <v>0.1</v>
      </c>
      <c r="K27" s="43">
        <v>0.1</v>
      </c>
      <c r="L27" s="43">
        <v>0.1</v>
      </c>
      <c r="M27" s="43">
        <v>0.1</v>
      </c>
    </row>
    <row r="28" spans="1:13" x14ac:dyDescent="0.15">
      <c r="A28" s="158" t="s">
        <v>643</v>
      </c>
      <c r="C28" s="43">
        <f>C56/C46</f>
        <v>1.0197479045255437E-2</v>
      </c>
      <c r="D28" s="43">
        <f>D56/D46</f>
        <v>-6.2589618722798225E-3</v>
      </c>
      <c r="E28" s="43">
        <f>AVERAGE('Commonsize IS- Amazon'!B25:L25)</f>
        <v>5.2676565944223567E-3</v>
      </c>
      <c r="F28" s="43">
        <f>E28</f>
        <v>5.2676565944223567E-3</v>
      </c>
      <c r="G28" s="43">
        <f t="shared" ref="G28:M28" si="13">F28</f>
        <v>5.2676565944223567E-3</v>
      </c>
      <c r="H28" s="43">
        <f t="shared" si="13"/>
        <v>5.2676565944223567E-3</v>
      </c>
      <c r="I28" s="43">
        <f t="shared" si="13"/>
        <v>5.2676565944223567E-3</v>
      </c>
      <c r="J28" s="43">
        <f t="shared" si="13"/>
        <v>5.2676565944223567E-3</v>
      </c>
      <c r="K28" s="43">
        <f t="shared" si="13"/>
        <v>5.2676565944223567E-3</v>
      </c>
      <c r="L28" s="43">
        <f t="shared" si="13"/>
        <v>5.2676565944223567E-3</v>
      </c>
      <c r="M28" s="43">
        <f t="shared" si="13"/>
        <v>5.2676565944223567E-3</v>
      </c>
    </row>
    <row r="29" spans="1:13" x14ac:dyDescent="0.15">
      <c r="A29" s="158" t="s">
        <v>644</v>
      </c>
      <c r="C29" s="43">
        <f>C68/C45</f>
        <v>0.20443699954450834</v>
      </c>
      <c r="D29" s="43">
        <f>D68/D45</f>
        <v>0.13624186013934314</v>
      </c>
      <c r="E29" s="43">
        <f>AVERAGE(C29:D29)</f>
        <v>0.17033942984192574</v>
      </c>
      <c r="F29" s="43">
        <f t="shared" ref="F29:M29" si="14">AVERAGE(D29:E29)</f>
        <v>0.15329064499063444</v>
      </c>
      <c r="G29" s="43">
        <f t="shared" si="14"/>
        <v>0.16181503741628009</v>
      </c>
      <c r="H29" s="43">
        <f t="shared" si="14"/>
        <v>0.15755284120345725</v>
      </c>
      <c r="I29" s="43">
        <f t="shared" si="14"/>
        <v>0.15968393930986868</v>
      </c>
      <c r="J29" s="43">
        <f t="shared" si="14"/>
        <v>0.15861839025666297</v>
      </c>
      <c r="K29" s="43">
        <f t="shared" si="14"/>
        <v>0.15915116478326582</v>
      </c>
      <c r="L29" s="43">
        <f t="shared" si="14"/>
        <v>0.15888477751996438</v>
      </c>
      <c r="M29" s="43">
        <f t="shared" si="14"/>
        <v>0.15901797115161509</v>
      </c>
    </row>
    <row r="30" spans="1:13" x14ac:dyDescent="0.15">
      <c r="A30" s="158" t="s">
        <v>645</v>
      </c>
      <c r="C30" s="43">
        <f>C70/C45</f>
        <v>7.0007364491232849E-2</v>
      </c>
      <c r="D30" s="43">
        <f>D70/D45</f>
        <v>8.2415177155664682E-2</v>
      </c>
      <c r="E30" s="43">
        <f>AVERAGE(C30:D30)</f>
        <v>7.6211270823448765E-2</v>
      </c>
      <c r="F30" s="43">
        <f t="shared" ref="F30:M30" si="15">AVERAGE(D30:E30)</f>
        <v>7.931322398955673E-2</v>
      </c>
      <c r="G30" s="43">
        <f t="shared" si="15"/>
        <v>7.7762247406502755E-2</v>
      </c>
      <c r="H30" s="43">
        <f t="shared" si="15"/>
        <v>7.8537735698029743E-2</v>
      </c>
      <c r="I30" s="43">
        <f t="shared" si="15"/>
        <v>7.8149991552266249E-2</v>
      </c>
      <c r="J30" s="43">
        <f t="shared" si="15"/>
        <v>7.8343863625148003E-2</v>
      </c>
      <c r="K30" s="43">
        <f t="shared" si="15"/>
        <v>7.8246927588707132E-2</v>
      </c>
      <c r="L30" s="43">
        <f t="shared" si="15"/>
        <v>7.8295395606927568E-2</v>
      </c>
      <c r="M30" s="43">
        <f t="shared" si="15"/>
        <v>7.8271161597817357E-2</v>
      </c>
    </row>
    <row r="31" spans="1:13" x14ac:dyDescent="0.15">
      <c r="A31" s="158" t="s">
        <v>646</v>
      </c>
      <c r="C31" s="43">
        <f>C79/C46</f>
        <v>0.17733737458016013</v>
      </c>
      <c r="D31" s="43">
        <f>D79/D46</f>
        <v>0.2118377456063722</v>
      </c>
      <c r="E31" s="43">
        <f>AVERAGE(C31:D31)</f>
        <v>0.19458756009326617</v>
      </c>
      <c r="F31" s="43">
        <f t="shared" ref="F31:M33" si="16">AVERAGE(D31:E31)</f>
        <v>0.20321265284981918</v>
      </c>
      <c r="G31" s="43">
        <f t="shared" si="16"/>
        <v>0.19890010647154266</v>
      </c>
      <c r="H31" s="43">
        <f t="shared" si="16"/>
        <v>0.20105637966068091</v>
      </c>
      <c r="I31" s="43">
        <f t="shared" si="16"/>
        <v>0.19997824306611178</v>
      </c>
      <c r="J31" s="43">
        <f t="shared" si="16"/>
        <v>0.20051731136339634</v>
      </c>
      <c r="K31" s="43">
        <f t="shared" si="16"/>
        <v>0.20024777721475406</v>
      </c>
      <c r="L31" s="43">
        <f t="shared" si="16"/>
        <v>0.2003825442890752</v>
      </c>
      <c r="M31" s="43">
        <f t="shared" si="16"/>
        <v>0.20031516075191463</v>
      </c>
    </row>
    <row r="32" spans="1:13" x14ac:dyDescent="0.15">
      <c r="A32" s="158" t="s">
        <v>647</v>
      </c>
      <c r="C32" s="129">
        <f>C76/C46</f>
        <v>0.34115260673191122</v>
      </c>
      <c r="D32" s="129">
        <f>D76/D46</f>
        <v>0.36327076965580574</v>
      </c>
      <c r="E32" s="129">
        <f>AVERAGE(C32:D32)</f>
        <v>0.35221168819385851</v>
      </c>
      <c r="F32" s="43">
        <f>AVERAGE(D32:E32)</f>
        <v>0.35774122892483212</v>
      </c>
      <c r="G32" s="43">
        <f>AVERAGE(E32:F32)</f>
        <v>0.35497645855934534</v>
      </c>
      <c r="H32" s="43">
        <f t="shared" si="16"/>
        <v>0.3563588437420887</v>
      </c>
      <c r="I32" s="43">
        <f t="shared" si="16"/>
        <v>0.35566765115071702</v>
      </c>
      <c r="J32" s="43">
        <f t="shared" si="16"/>
        <v>0.35601324744640284</v>
      </c>
      <c r="K32" s="43">
        <f t="shared" si="16"/>
        <v>0.35584044929855996</v>
      </c>
      <c r="L32" s="43">
        <f t="shared" si="16"/>
        <v>0.3559268483724814</v>
      </c>
      <c r="M32" s="43">
        <f t="shared" si="16"/>
        <v>0.35588364883552071</v>
      </c>
    </row>
    <row r="33" spans="1:13" x14ac:dyDescent="0.15">
      <c r="A33" s="158" t="s">
        <v>648</v>
      </c>
      <c r="C33" s="43">
        <f>C81/C46</f>
        <v>0.16743362379794902</v>
      </c>
      <c r="D33" s="43">
        <f>D81/D46</f>
        <v>0.15486893535389304</v>
      </c>
      <c r="E33" s="43">
        <f>AVERAGE(C33:D33)</f>
        <v>0.16115127957592101</v>
      </c>
      <c r="F33" s="43">
        <f>AVERAGE(D33:E33)</f>
        <v>0.15801010746490701</v>
      </c>
      <c r="G33" s="43">
        <f>AVERAGE(E33:F33)</f>
        <v>0.15958069352041401</v>
      </c>
      <c r="H33" s="43">
        <f t="shared" si="16"/>
        <v>0.1587954004926605</v>
      </c>
      <c r="I33" s="43">
        <f t="shared" si="16"/>
        <v>0.15918804700653727</v>
      </c>
      <c r="J33" s="43">
        <f t="shared" si="16"/>
        <v>0.15899172374959888</v>
      </c>
      <c r="K33" s="43">
        <f t="shared" si="16"/>
        <v>0.15908988537806806</v>
      </c>
      <c r="L33" s="43">
        <f t="shared" si="16"/>
        <v>0.15904080456383346</v>
      </c>
      <c r="M33" s="43">
        <f t="shared" si="16"/>
        <v>0.15906534497095076</v>
      </c>
    </row>
    <row r="34" spans="1:13" x14ac:dyDescent="0.15">
      <c r="A34" s="158" t="s">
        <v>649</v>
      </c>
      <c r="C34" s="8"/>
      <c r="D34" s="8"/>
      <c r="E34" s="8">
        <f>Regression!B18</f>
        <v>0.33602848627517407</v>
      </c>
      <c r="F34" s="8">
        <v>0.32</v>
      </c>
      <c r="G34" s="8">
        <v>0.32</v>
      </c>
      <c r="H34" s="8">
        <v>0.31</v>
      </c>
      <c r="I34" s="8">
        <v>0.3</v>
      </c>
      <c r="J34" s="8">
        <v>0.3</v>
      </c>
      <c r="K34" s="8">
        <v>0.31</v>
      </c>
      <c r="L34" s="8">
        <v>0.3</v>
      </c>
      <c r="M34" s="8">
        <v>0.28999999999999998</v>
      </c>
    </row>
    <row r="35" spans="1:13" x14ac:dyDescent="0.15">
      <c r="A35" s="158" t="s">
        <v>650</v>
      </c>
      <c r="D35" s="85">
        <v>10242000</v>
      </c>
    </row>
    <row r="36" spans="1:13" x14ac:dyDescent="0.15">
      <c r="A36" s="158" t="s">
        <v>651</v>
      </c>
      <c r="D36" s="8">
        <f>'Amzn &amp; Competitor Stocks'!B2269*'DCF Model'!D35</f>
        <v>860328000</v>
      </c>
    </row>
    <row r="37" spans="1:13" x14ac:dyDescent="0.15">
      <c r="A37" s="157"/>
    </row>
    <row r="38" spans="1:13" x14ac:dyDescent="0.15">
      <c r="A38" s="158" t="s">
        <v>652</v>
      </c>
    </row>
    <row r="39" spans="1:13" x14ac:dyDescent="0.15">
      <c r="A39" s="158"/>
    </row>
    <row r="40" spans="1:13" x14ac:dyDescent="0.15">
      <c r="A40" s="158" t="s">
        <v>653</v>
      </c>
      <c r="C40" s="43">
        <f>C57/C46</f>
        <v>7.1014128755145567E-2</v>
      </c>
      <c r="D40" s="43">
        <f t="shared" ref="D40:M40" si="17">D57/D46</f>
        <v>-5.2958950004183018E-3</v>
      </c>
      <c r="E40" s="43">
        <f t="shared" si="17"/>
        <v>0.38745104248726475</v>
      </c>
      <c r="F40" s="43">
        <f t="shared" si="17"/>
        <v>0.40959749231141857</v>
      </c>
      <c r="G40" s="43">
        <f t="shared" si="17"/>
        <v>0.3927703136714687</v>
      </c>
      <c r="H40" s="43">
        <f t="shared" si="17"/>
        <v>0.40959749231141851</v>
      </c>
      <c r="I40" s="43">
        <f t="shared" si="17"/>
        <v>0.39542994926357067</v>
      </c>
      <c r="J40" s="43">
        <f t="shared" si="17"/>
        <v>0.40959749231141857</v>
      </c>
      <c r="K40" s="43">
        <f t="shared" si="17"/>
        <v>0.39675976705962163</v>
      </c>
      <c r="L40" s="43">
        <f t="shared" si="17"/>
        <v>0.40959749231141851</v>
      </c>
      <c r="M40" s="43">
        <f t="shared" si="17"/>
        <v>0.39742467595764713</v>
      </c>
    </row>
    <row r="41" spans="1:13" x14ac:dyDescent="0.15">
      <c r="A41" s="158" t="s">
        <v>654</v>
      </c>
      <c r="C41" s="27">
        <v>78519000</v>
      </c>
      <c r="D41" s="31">
        <v>97015000</v>
      </c>
      <c r="E41" s="8">
        <f>E27*(AVERAGE(D74,E74))</f>
        <v>23779409.236941211</v>
      </c>
      <c r="F41" s="8">
        <f t="shared" ref="F41:M41" si="18">F27*(AVERAGE(E74,F74))</f>
        <v>19931945.681361504</v>
      </c>
      <c r="G41" s="8">
        <f t="shared" si="18"/>
        <v>21245725.012498189</v>
      </c>
      <c r="H41" s="8">
        <f t="shared" si="18"/>
        <v>22568094.084905997</v>
      </c>
      <c r="I41" s="8">
        <f t="shared" si="18"/>
        <v>24074171.946318455</v>
      </c>
      <c r="J41" s="8">
        <f t="shared" si="18"/>
        <v>25688694.833985791</v>
      </c>
      <c r="K41" s="8">
        <f t="shared" si="18"/>
        <v>27488209.957303144</v>
      </c>
      <c r="L41" s="8">
        <f t="shared" si="18"/>
        <v>29458654.482332524</v>
      </c>
      <c r="M41" s="8">
        <f t="shared" si="18"/>
        <v>31618227.811969694</v>
      </c>
    </row>
    <row r="42" spans="1:13" x14ac:dyDescent="0.15">
      <c r="A42" s="157"/>
    </row>
    <row r="43" spans="1:13" ht="14" x14ac:dyDescent="0.15">
      <c r="A43" s="159" t="s">
        <v>19</v>
      </c>
      <c r="C43" s="16" t="s">
        <v>28</v>
      </c>
      <c r="D43" s="41" t="s">
        <v>29</v>
      </c>
      <c r="E43" s="16" t="s">
        <v>615</v>
      </c>
      <c r="F43" s="41" t="s">
        <v>616</v>
      </c>
      <c r="G43" s="16" t="s">
        <v>617</v>
      </c>
      <c r="H43" s="41" t="s">
        <v>618</v>
      </c>
      <c r="I43" s="16" t="s">
        <v>619</v>
      </c>
      <c r="J43" s="41" t="s">
        <v>620</v>
      </c>
      <c r="K43" s="16" t="s">
        <v>621</v>
      </c>
      <c r="L43" s="16" t="s">
        <v>622</v>
      </c>
      <c r="M43" s="41" t="s">
        <v>623</v>
      </c>
    </row>
    <row r="44" spans="1:13" x14ac:dyDescent="0.15">
      <c r="A44" s="159"/>
    </row>
    <row r="45" spans="1:13" x14ac:dyDescent="0.15">
      <c r="A45" s="158" t="s">
        <v>73</v>
      </c>
      <c r="C45" s="23">
        <v>469822000</v>
      </c>
      <c r="D45" s="44">
        <v>513983000</v>
      </c>
      <c r="E45" s="46">
        <v>544724071.26144207</v>
      </c>
      <c r="F45" s="46">
        <v>578017606.49694145</v>
      </c>
      <c r="G45" s="46">
        <v>614502077.81902838</v>
      </c>
      <c r="H45" s="46">
        <v>654475437.98115623</v>
      </c>
      <c r="I45" s="46">
        <v>697998054.60690308</v>
      </c>
      <c r="J45" s="46">
        <v>745810921.34747589</v>
      </c>
      <c r="K45" s="46">
        <v>798800787.30921412</v>
      </c>
      <c r="L45" s="46">
        <v>856713844.38913214</v>
      </c>
      <c r="M45" s="46">
        <v>920067833.18170846</v>
      </c>
    </row>
    <row r="46" spans="1:13" x14ac:dyDescent="0.15">
      <c r="A46" s="158" t="s">
        <v>74</v>
      </c>
      <c r="C46" s="23">
        <v>469822000</v>
      </c>
      <c r="D46" s="44">
        <v>513983000</v>
      </c>
      <c r="E46" s="46">
        <f t="shared" ref="E46:M46" si="19">D46*(1+E11)</f>
        <v>544724071.26144207</v>
      </c>
      <c r="F46" s="46">
        <f t="shared" si="19"/>
        <v>578017606.49694145</v>
      </c>
      <c r="G46" s="46">
        <f t="shared" si="19"/>
        <v>614502077.81902838</v>
      </c>
      <c r="H46" s="46">
        <f t="shared" si="19"/>
        <v>654475437.98115623</v>
      </c>
      <c r="I46" s="46">
        <f t="shared" si="19"/>
        <v>697998054.60690308</v>
      </c>
      <c r="J46" s="46">
        <f t="shared" si="19"/>
        <v>745810921.34747589</v>
      </c>
      <c r="K46" s="46">
        <f t="shared" si="19"/>
        <v>798800787.30921412</v>
      </c>
      <c r="L46" s="46">
        <f t="shared" si="19"/>
        <v>856713844.38913214</v>
      </c>
      <c r="M46" s="46">
        <f t="shared" si="19"/>
        <v>920067833.18170846</v>
      </c>
    </row>
    <row r="47" spans="1:13" x14ac:dyDescent="0.15">
      <c r="A47" s="158"/>
      <c r="C47" s="111"/>
      <c r="D47" s="133"/>
      <c r="E47" s="46"/>
      <c r="F47" s="46"/>
      <c r="G47" s="46"/>
      <c r="H47" s="46"/>
      <c r="I47" s="46"/>
      <c r="J47" s="46"/>
      <c r="K47" s="46"/>
      <c r="L47" s="46"/>
      <c r="M47" s="46"/>
    </row>
    <row r="48" spans="1:13" x14ac:dyDescent="0.15">
      <c r="A48" s="157" t="s">
        <v>75</v>
      </c>
      <c r="C48" s="49">
        <v>272344000</v>
      </c>
      <c r="D48" s="130">
        <v>288831000</v>
      </c>
      <c r="E48" s="46">
        <f>E46*E24</f>
        <v>296448833.6928612</v>
      </c>
      <c r="F48" s="46">
        <f t="shared" ref="F48:M48" si="20">F46*F24</f>
        <v>304320543.32680583</v>
      </c>
      <c r="G48" s="46">
        <f t="shared" si="20"/>
        <v>312635206.95693517</v>
      </c>
      <c r="H48" s="46">
        <f t="shared" si="20"/>
        <v>321369420.2131691</v>
      </c>
      <c r="I48" s="46">
        <f t="shared" si="20"/>
        <v>330366199.68843514</v>
      </c>
      <c r="J48" s="46">
        <f t="shared" si="20"/>
        <v>339774358.74081296</v>
      </c>
      <c r="K48" s="46">
        <f t="shared" si="20"/>
        <v>349753983.4873206</v>
      </c>
      <c r="L48" s="46">
        <f t="shared" si="20"/>
        <v>359923106.44857723</v>
      </c>
      <c r="M48" s="46">
        <f t="shared" si="20"/>
        <v>370228223.70864099</v>
      </c>
    </row>
    <row r="49" spans="1:13" x14ac:dyDescent="0.15">
      <c r="A49" s="158" t="s">
        <v>76</v>
      </c>
      <c r="C49" s="23">
        <v>197478000</v>
      </c>
      <c r="D49" s="44">
        <v>225152000</v>
      </c>
      <c r="E49" s="46">
        <f>E46-E48</f>
        <v>248275237.56858087</v>
      </c>
      <c r="F49" s="46">
        <f t="shared" ref="F49:M49" si="21">F46-F48</f>
        <v>273697063.17013562</v>
      </c>
      <c r="G49" s="46">
        <f t="shared" si="21"/>
        <v>301866870.86209321</v>
      </c>
      <c r="H49" s="46">
        <f t="shared" si="21"/>
        <v>333106017.76798713</v>
      </c>
      <c r="I49" s="46">
        <f t="shared" si="21"/>
        <v>367631854.91846794</v>
      </c>
      <c r="J49" s="46">
        <f t="shared" si="21"/>
        <v>406036562.60666293</v>
      </c>
      <c r="K49" s="46">
        <f t="shared" si="21"/>
        <v>449046803.82189351</v>
      </c>
      <c r="L49" s="46">
        <f t="shared" si="21"/>
        <v>496790737.94055492</v>
      </c>
      <c r="M49" s="46">
        <f t="shared" si="21"/>
        <v>549839609.47306752</v>
      </c>
    </row>
    <row r="50" spans="1:13" x14ac:dyDescent="0.15">
      <c r="A50" s="158" t="s">
        <v>77</v>
      </c>
      <c r="C50" s="110">
        <v>116485000</v>
      </c>
      <c r="D50" s="131">
        <v>138428000</v>
      </c>
      <c r="E50" s="46">
        <f>E46*E26</f>
        <v>140881552.6139676</v>
      </c>
      <c r="F50" s="46">
        <f t="shared" ref="F50:M50" si="22">F46*F26</f>
        <v>155674061.65604427</v>
      </c>
      <c r="G50" s="46">
        <f t="shared" si="22"/>
        <v>162214195.64569676</v>
      </c>
      <c r="H50" s="46">
        <f t="shared" si="22"/>
        <v>176265996.98600048</v>
      </c>
      <c r="I50" s="46">
        <f t="shared" si="22"/>
        <v>186121434.54566839</v>
      </c>
      <c r="J50" s="46">
        <f t="shared" si="22"/>
        <v>200864842.26188102</v>
      </c>
      <c r="K50" s="46">
        <f t="shared" si="22"/>
        <v>214068404.55196512</v>
      </c>
      <c r="L50" s="46">
        <f t="shared" si="22"/>
        <v>230733670.27917027</v>
      </c>
      <c r="M50" s="46">
        <f t="shared" si="22"/>
        <v>247181424.29368508</v>
      </c>
    </row>
    <row r="51" spans="1:13" x14ac:dyDescent="0.15">
      <c r="A51" s="158" t="s">
        <v>78</v>
      </c>
      <c r="C51" s="110">
        <v>56052000</v>
      </c>
      <c r="D51" s="131">
        <v>73213000</v>
      </c>
      <c r="E51" s="46">
        <f>E46*E25</f>
        <v>71290003.561220318</v>
      </c>
      <c r="F51" s="46">
        <f t="shared" ref="F51:M51" si="23">F46*F25</f>
        <v>82334246.510994673</v>
      </c>
      <c r="G51" s="46">
        <f t="shared" si="23"/>
        <v>80422102.909181148</v>
      </c>
      <c r="H51" s="46">
        <f t="shared" si="23"/>
        <v>93225087.679776162</v>
      </c>
      <c r="I51" s="46">
        <f t="shared" si="23"/>
        <v>91349522.490201041</v>
      </c>
      <c r="J51" s="46">
        <f t="shared" si="23"/>
        <v>106235138.09719923</v>
      </c>
      <c r="K51" s="46">
        <f t="shared" si="23"/>
        <v>104541939.62845422</v>
      </c>
      <c r="L51" s="46">
        <f t="shared" si="23"/>
        <v>122032422.64678313</v>
      </c>
      <c r="M51" s="46">
        <f t="shared" si="23"/>
        <v>120412595.22861685</v>
      </c>
    </row>
    <row r="52" spans="1:13" x14ac:dyDescent="0.15">
      <c r="A52" s="158" t="s">
        <v>79</v>
      </c>
      <c r="C52" s="110">
        <v>62000</v>
      </c>
      <c r="D52" s="131">
        <v>1263000</v>
      </c>
      <c r="E52" s="46">
        <f>E50+E51</f>
        <v>212171556.17518792</v>
      </c>
      <c r="F52" s="46">
        <f t="shared" ref="F52:M52" si="24">F50+F51</f>
        <v>238008308.16703895</v>
      </c>
      <c r="G52" s="46">
        <f t="shared" si="24"/>
        <v>242636298.55487791</v>
      </c>
      <c r="H52" s="46">
        <f t="shared" si="24"/>
        <v>269491084.66577661</v>
      </c>
      <c r="I52" s="46">
        <f t="shared" si="24"/>
        <v>277470957.03586942</v>
      </c>
      <c r="J52" s="46">
        <f t="shared" si="24"/>
        <v>307099980.35908026</v>
      </c>
      <c r="K52" s="46">
        <f t="shared" si="24"/>
        <v>318610344.18041933</v>
      </c>
      <c r="L52" s="46">
        <f t="shared" si="24"/>
        <v>352766092.92595339</v>
      </c>
      <c r="M52" s="46">
        <f t="shared" si="24"/>
        <v>367594019.52230191</v>
      </c>
    </row>
    <row r="53" spans="1:13" x14ac:dyDescent="0.15">
      <c r="A53" s="158" t="s">
        <v>80</v>
      </c>
      <c r="C53" s="110">
        <v>172599000</v>
      </c>
      <c r="D53" s="131">
        <v>212904000</v>
      </c>
      <c r="E53" s="46">
        <f>E49-E52</f>
        <v>36103681.39339295</v>
      </c>
      <c r="F53" s="46">
        <f t="shared" ref="F53:M53" si="25">F49-F52</f>
        <v>35688755.00309667</v>
      </c>
      <c r="G53" s="46">
        <f t="shared" si="25"/>
        <v>59230572.307215303</v>
      </c>
      <c r="H53" s="46">
        <f t="shared" si="25"/>
        <v>63614933.102210522</v>
      </c>
      <c r="I53" s="46">
        <f t="shared" si="25"/>
        <v>90160897.882598519</v>
      </c>
      <c r="J53" s="46">
        <f t="shared" si="25"/>
        <v>98936582.247582674</v>
      </c>
      <c r="K53" s="46">
        <f t="shared" si="25"/>
        <v>130436459.64147419</v>
      </c>
      <c r="L53" s="46">
        <f t="shared" si="25"/>
        <v>144024645.01460153</v>
      </c>
      <c r="M53" s="46">
        <f t="shared" si="25"/>
        <v>182245589.95076561</v>
      </c>
    </row>
    <row r="54" spans="1:13" x14ac:dyDescent="0.15">
      <c r="A54" s="158" t="s">
        <v>81</v>
      </c>
      <c r="C54" s="110">
        <v>24879000</v>
      </c>
      <c r="D54" s="131">
        <v>12248000</v>
      </c>
      <c r="E54" s="46">
        <f>E49-E53</f>
        <v>212171556.17518792</v>
      </c>
      <c r="F54" s="46">
        <f t="shared" ref="F54:M54" si="26">F49-F53</f>
        <v>238008308.16703895</v>
      </c>
      <c r="G54" s="46">
        <f t="shared" si="26"/>
        <v>242636298.55487791</v>
      </c>
      <c r="H54" s="46">
        <f t="shared" si="26"/>
        <v>269491084.66577661</v>
      </c>
      <c r="I54" s="46">
        <f t="shared" si="26"/>
        <v>277470957.03586942</v>
      </c>
      <c r="J54" s="46">
        <f t="shared" si="26"/>
        <v>307099980.35908026</v>
      </c>
      <c r="K54" s="46">
        <f t="shared" si="26"/>
        <v>318610344.18041933</v>
      </c>
      <c r="L54" s="46">
        <f t="shared" si="26"/>
        <v>352766092.92595339</v>
      </c>
      <c r="M54" s="46">
        <f t="shared" si="26"/>
        <v>367594019.52230191</v>
      </c>
    </row>
    <row r="55" spans="1:13" x14ac:dyDescent="0.15">
      <c r="A55" s="158" t="s">
        <v>87</v>
      </c>
      <c r="C55" s="110">
        <v>38151000</v>
      </c>
      <c r="D55" s="131">
        <v>-5936000</v>
      </c>
      <c r="E55" s="46">
        <f>E54</f>
        <v>212171556.17518792</v>
      </c>
      <c r="F55" s="46">
        <f t="shared" ref="F55:M55" si="27">F54</f>
        <v>238008308.16703895</v>
      </c>
      <c r="G55" s="46">
        <f t="shared" si="27"/>
        <v>242636298.55487791</v>
      </c>
      <c r="H55" s="46">
        <f t="shared" si="27"/>
        <v>269491084.66577661</v>
      </c>
      <c r="I55" s="46">
        <f t="shared" si="27"/>
        <v>277470957.03586942</v>
      </c>
      <c r="J55" s="46">
        <f t="shared" si="27"/>
        <v>307099980.35908026</v>
      </c>
      <c r="K55" s="46">
        <f t="shared" si="27"/>
        <v>318610344.18041933</v>
      </c>
      <c r="L55" s="46">
        <f t="shared" si="27"/>
        <v>352766092.92595339</v>
      </c>
      <c r="M55" s="46">
        <f t="shared" si="27"/>
        <v>367594019.52230191</v>
      </c>
    </row>
    <row r="56" spans="1:13" x14ac:dyDescent="0.15">
      <c r="A56" s="158" t="s">
        <v>88</v>
      </c>
      <c r="C56" s="110">
        <v>4791000</v>
      </c>
      <c r="D56" s="131">
        <v>-3217000</v>
      </c>
      <c r="E56" s="46">
        <f>E55*E28</f>
        <v>1117646.8970350821</v>
      </c>
      <c r="F56" s="46">
        <f t="shared" ref="F56:M56" si="28">F55*F28</f>
        <v>1253746.0340434113</v>
      </c>
      <c r="G56" s="46">
        <f t="shared" si="28"/>
        <v>1278124.6981288344</v>
      </c>
      <c r="H56" s="46">
        <f t="shared" si="28"/>
        <v>1419586.4892777118</v>
      </c>
      <c r="I56" s="46">
        <f t="shared" si="28"/>
        <v>1461621.7165906799</v>
      </c>
      <c r="J56" s="46">
        <f t="shared" si="28"/>
        <v>1617697.2366854853</v>
      </c>
      <c r="K56" s="46">
        <f t="shared" si="28"/>
        <v>1678329.8805731626</v>
      </c>
      <c r="L56" s="46">
        <f t="shared" si="28"/>
        <v>1858250.6356900083</v>
      </c>
      <c r="M56" s="46">
        <f t="shared" si="28"/>
        <v>1936359.0610068743</v>
      </c>
    </row>
    <row r="57" spans="1:13" x14ac:dyDescent="0.15">
      <c r="A57" s="158" t="s">
        <v>92</v>
      </c>
      <c r="C57" s="23">
        <v>33364000</v>
      </c>
      <c r="D57" s="44">
        <v>-2722000</v>
      </c>
      <c r="E57" s="46">
        <f>E55-E56</f>
        <v>211053909.27815282</v>
      </c>
      <c r="F57" s="46">
        <f t="shared" ref="F57:M57" si="29">F55-F56</f>
        <v>236754562.13299555</v>
      </c>
      <c r="G57" s="46">
        <f t="shared" si="29"/>
        <v>241358173.85674906</v>
      </c>
      <c r="H57" s="46">
        <f t="shared" si="29"/>
        <v>268071498.17649889</v>
      </c>
      <c r="I57" s="46">
        <f t="shared" si="29"/>
        <v>276009335.31927872</v>
      </c>
      <c r="J57" s="46">
        <f t="shared" si="29"/>
        <v>305482283.12239474</v>
      </c>
      <c r="K57" s="46">
        <f t="shared" si="29"/>
        <v>316932014.29984617</v>
      </c>
      <c r="L57" s="46">
        <f t="shared" si="29"/>
        <v>350907842.29026335</v>
      </c>
      <c r="M57" s="46">
        <f t="shared" si="29"/>
        <v>365657660.46129501</v>
      </c>
    </row>
    <row r="58" spans="1:13" x14ac:dyDescent="0.15">
      <c r="A58" s="157"/>
    </row>
    <row r="59" spans="1:13" x14ac:dyDescent="0.15">
      <c r="A59" s="157"/>
    </row>
    <row r="60" spans="1:13" x14ac:dyDescent="0.15">
      <c r="A60" s="157"/>
    </row>
    <row r="61" spans="1:13" x14ac:dyDescent="0.15">
      <c r="A61" s="157"/>
    </row>
    <row r="62" spans="1:13" x14ac:dyDescent="0.15">
      <c r="A62" s="158" t="s">
        <v>655</v>
      </c>
    </row>
    <row r="63" spans="1:13" x14ac:dyDescent="0.15">
      <c r="A63" s="157"/>
    </row>
    <row r="64" spans="1:13" ht="14" x14ac:dyDescent="0.15">
      <c r="A64" s="159" t="s">
        <v>30</v>
      </c>
      <c r="C64" s="17" t="s">
        <v>31</v>
      </c>
      <c r="D64" s="30" t="s">
        <v>31</v>
      </c>
    </row>
    <row r="65" spans="1:13" ht="14" x14ac:dyDescent="0.15">
      <c r="A65" s="159" t="s">
        <v>32</v>
      </c>
      <c r="C65" s="17" t="s">
        <v>33</v>
      </c>
      <c r="D65" s="30" t="s">
        <v>33</v>
      </c>
    </row>
    <row r="66" spans="1:13" ht="14" x14ac:dyDescent="0.15">
      <c r="A66" s="159" t="s">
        <v>34</v>
      </c>
      <c r="C66" s="17" t="s">
        <v>35</v>
      </c>
      <c r="D66" s="30" t="s">
        <v>35</v>
      </c>
    </row>
    <row r="67" spans="1:13" ht="14" x14ac:dyDescent="0.15">
      <c r="A67" s="159" t="s">
        <v>36</v>
      </c>
      <c r="C67" s="17" t="s">
        <v>37</v>
      </c>
      <c r="D67" s="30" t="s">
        <v>37</v>
      </c>
    </row>
    <row r="68" spans="1:13" x14ac:dyDescent="0.15">
      <c r="A68" s="158" t="s">
        <v>38</v>
      </c>
      <c r="C68" s="27">
        <v>96049000</v>
      </c>
      <c r="D68" s="31">
        <v>70026000</v>
      </c>
    </row>
    <row r="69" spans="1:13" x14ac:dyDescent="0.15">
      <c r="A69" s="158" t="s">
        <v>39</v>
      </c>
      <c r="C69" s="27">
        <v>96049000</v>
      </c>
      <c r="D69" s="31">
        <v>70026000</v>
      </c>
      <c r="E69" s="8">
        <f>E46*E29</f>
        <v>92787987.719846562</v>
      </c>
      <c r="F69" s="8">
        <f t="shared" ref="F69:M69" si="30">F46*F29</f>
        <v>88604691.715858892</v>
      </c>
      <c r="G69" s="8">
        <f t="shared" si="30"/>
        <v>99435676.714667931</v>
      </c>
      <c r="H69" s="8">
        <f t="shared" si="30"/>
        <v>103114464.75180824</v>
      </c>
      <c r="I69" s="8">
        <f t="shared" si="30"/>
        <v>111459078.99025512</v>
      </c>
      <c r="J69" s="8">
        <f t="shared" si="30"/>
        <v>118299327.7799753</v>
      </c>
      <c r="K69" s="8">
        <f t="shared" si="30"/>
        <v>127130075.7300512</v>
      </c>
      <c r="L69" s="8">
        <f t="shared" si="30"/>
        <v>136118788.56404066</v>
      </c>
      <c r="M69" s="8">
        <f t="shared" si="30"/>
        <v>146307320.15441793</v>
      </c>
    </row>
    <row r="70" spans="1:13" x14ac:dyDescent="0.15">
      <c r="A70" s="158" t="s">
        <v>40</v>
      </c>
      <c r="C70" s="27">
        <v>32891000</v>
      </c>
      <c r="D70" s="31">
        <v>42360000</v>
      </c>
      <c r="E70" s="8">
        <f>E46*E30</f>
        <v>41514113.718957365</v>
      </c>
      <c r="F70" s="8">
        <f t="shared" ref="F70:M70" si="31">F46*F30</f>
        <v>45844439.893999375</v>
      </c>
      <c r="G70" s="8">
        <f t="shared" si="31"/>
        <v>47785062.607173294</v>
      </c>
      <c r="H70" s="8">
        <f t="shared" si="31"/>
        <v>51401018.969016306</v>
      </c>
      <c r="I70" s="8">
        <f t="shared" si="31"/>
        <v>54548542.071027748</v>
      </c>
      <c r="J70" s="8">
        <f t="shared" si="31"/>
        <v>58429709.112192631</v>
      </c>
      <c r="K70" s="8">
        <f t="shared" si="31"/>
        <v>62503707.362386324</v>
      </c>
      <c r="L70" s="8">
        <f t="shared" si="31"/>
        <v>67076749.368378885</v>
      </c>
      <c r="M70" s="8">
        <f t="shared" si="31"/>
        <v>72014778.051919162</v>
      </c>
    </row>
    <row r="71" spans="1:13" x14ac:dyDescent="0.15">
      <c r="A71" s="158" t="s">
        <v>41</v>
      </c>
      <c r="C71" s="27">
        <v>32640000</v>
      </c>
      <c r="D71" s="31">
        <v>34405000</v>
      </c>
      <c r="E71" s="134">
        <f>AVERAGE(C71:D71)</f>
        <v>33522500</v>
      </c>
      <c r="F71" s="134">
        <f t="shared" ref="F71:M71" si="32">AVERAGE(D71:E71)</f>
        <v>33963750</v>
      </c>
      <c r="G71" s="134">
        <f t="shared" si="32"/>
        <v>33743125</v>
      </c>
      <c r="H71" s="134">
        <f t="shared" si="32"/>
        <v>33853437.5</v>
      </c>
      <c r="I71" s="134">
        <f t="shared" si="32"/>
        <v>33798281.25</v>
      </c>
      <c r="J71" s="134">
        <f t="shared" si="32"/>
        <v>33825859.375</v>
      </c>
      <c r="K71" s="134">
        <f t="shared" si="32"/>
        <v>33812070.3125</v>
      </c>
      <c r="L71" s="134">
        <f t="shared" si="32"/>
        <v>33818964.84375</v>
      </c>
      <c r="M71" s="134">
        <f t="shared" si="32"/>
        <v>33815517.578125</v>
      </c>
    </row>
    <row r="72" spans="1:13" x14ac:dyDescent="0.15">
      <c r="A72" s="158" t="s">
        <v>42</v>
      </c>
      <c r="C72" s="27">
        <v>0</v>
      </c>
      <c r="D72" s="31">
        <v>0</v>
      </c>
      <c r="E72" s="135">
        <v>0</v>
      </c>
      <c r="F72" s="135">
        <v>0</v>
      </c>
      <c r="G72" s="135">
        <v>0</v>
      </c>
      <c r="H72" s="135">
        <v>0</v>
      </c>
      <c r="I72" s="135">
        <v>0</v>
      </c>
      <c r="J72" s="135">
        <v>0</v>
      </c>
      <c r="K72" s="135">
        <v>0</v>
      </c>
      <c r="L72" s="135">
        <v>0</v>
      </c>
      <c r="M72" s="135">
        <v>0</v>
      </c>
    </row>
    <row r="73" spans="1:13" x14ac:dyDescent="0.15">
      <c r="A73" s="158" t="s">
        <v>43</v>
      </c>
      <c r="C73" s="27">
        <v>161580000</v>
      </c>
      <c r="D73" s="31">
        <v>146791000</v>
      </c>
      <c r="E73" s="8">
        <f>SUM(E69:E71)</f>
        <v>167824601.43880391</v>
      </c>
      <c r="F73" s="8">
        <f t="shared" ref="F73:M73" si="33">SUM(F69:F71)</f>
        <v>168412881.60985827</v>
      </c>
      <c r="G73" s="8">
        <f t="shared" si="33"/>
        <v>180963864.32184124</v>
      </c>
      <c r="H73" s="8">
        <f t="shared" si="33"/>
        <v>188368921.22082454</v>
      </c>
      <c r="I73" s="8">
        <f t="shared" si="33"/>
        <v>199805902.31128287</v>
      </c>
      <c r="J73" s="8">
        <f t="shared" si="33"/>
        <v>210554896.26716793</v>
      </c>
      <c r="K73" s="8">
        <f t="shared" si="33"/>
        <v>223445853.40493754</v>
      </c>
      <c r="L73" s="8">
        <f t="shared" si="33"/>
        <v>237014502.77616954</v>
      </c>
      <c r="M73" s="8">
        <f t="shared" si="33"/>
        <v>252137615.78446209</v>
      </c>
    </row>
    <row r="74" spans="1:13" x14ac:dyDescent="0.15">
      <c r="A74" s="158" t="s">
        <v>44</v>
      </c>
      <c r="C74" s="27">
        <v>238800000</v>
      </c>
      <c r="D74" s="31">
        <v>283730000</v>
      </c>
      <c r="E74" s="8">
        <f>E46*E32</f>
        <v>191858184.73882419</v>
      </c>
      <c r="F74" s="8">
        <f t="shared" ref="F74:M74" si="34">F46*F32</f>
        <v>206780728.88840586</v>
      </c>
      <c r="G74" s="8">
        <f t="shared" si="34"/>
        <v>218133771.36155793</v>
      </c>
      <c r="H74" s="8">
        <f t="shared" si="34"/>
        <v>233228110.33656192</v>
      </c>
      <c r="I74" s="8">
        <f t="shared" si="34"/>
        <v>248255328.58980712</v>
      </c>
      <c r="J74" s="8">
        <f t="shared" si="34"/>
        <v>265518568.08990863</v>
      </c>
      <c r="K74" s="8">
        <f t="shared" si="34"/>
        <v>284245631.05615419</v>
      </c>
      <c r="L74" s="8">
        <f t="shared" si="34"/>
        <v>304927458.59049624</v>
      </c>
      <c r="M74" s="8">
        <f t="shared" si="34"/>
        <v>327437097.64889759</v>
      </c>
    </row>
    <row r="75" spans="1:13" x14ac:dyDescent="0.15">
      <c r="A75" s="158" t="s">
        <v>45</v>
      </c>
      <c r="C75" s="27">
        <v>78519000</v>
      </c>
      <c r="D75" s="31">
        <v>97015000</v>
      </c>
      <c r="E75" s="134">
        <f>D75+E41</f>
        <v>120794409.23694122</v>
      </c>
      <c r="F75" s="134">
        <f t="shared" ref="F75:M75" si="35">E75+F41</f>
        <v>140726354.91830271</v>
      </c>
      <c r="G75" s="134">
        <f t="shared" si="35"/>
        <v>161972079.93080091</v>
      </c>
      <c r="H75" s="134">
        <f t="shared" si="35"/>
        <v>184540174.0157069</v>
      </c>
      <c r="I75" s="134">
        <f t="shared" si="35"/>
        <v>208614345.96202534</v>
      </c>
      <c r="J75" s="134">
        <f t="shared" si="35"/>
        <v>234303040.79601115</v>
      </c>
      <c r="K75" s="134">
        <f t="shared" si="35"/>
        <v>261791250.75331429</v>
      </c>
      <c r="L75" s="134">
        <f t="shared" si="35"/>
        <v>291249905.23564678</v>
      </c>
      <c r="M75" s="134">
        <f t="shared" si="35"/>
        <v>322868133.04761648</v>
      </c>
    </row>
    <row r="76" spans="1:13" x14ac:dyDescent="0.15">
      <c r="A76" s="158" t="s">
        <v>46</v>
      </c>
      <c r="C76" s="27">
        <v>160281000</v>
      </c>
      <c r="D76" s="31">
        <v>186715000</v>
      </c>
      <c r="E76" s="134">
        <f>E74-E75</f>
        <v>71063775.50188297</v>
      </c>
      <c r="F76" s="134">
        <f t="shared" ref="F76:M76" si="36">F74-F75</f>
        <v>66054373.970103145</v>
      </c>
      <c r="G76" s="134">
        <f t="shared" si="36"/>
        <v>56161691.430757016</v>
      </c>
      <c r="H76" s="134">
        <f t="shared" si="36"/>
        <v>48687936.320855021</v>
      </c>
      <c r="I76" s="134">
        <f t="shared" si="36"/>
        <v>39640982.627781779</v>
      </c>
      <c r="J76" s="134">
        <f>J74-J75</f>
        <v>31215527.29389748</v>
      </c>
      <c r="K76" s="134">
        <f t="shared" si="36"/>
        <v>22454380.302839905</v>
      </c>
      <c r="L76" s="134">
        <f t="shared" si="36"/>
        <v>13677553.354849458</v>
      </c>
      <c r="M76" s="134">
        <f t="shared" si="36"/>
        <v>4568964.6012811065</v>
      </c>
    </row>
    <row r="77" spans="1:13" x14ac:dyDescent="0.15">
      <c r="A77" s="158" t="s">
        <v>54</v>
      </c>
      <c r="C77" s="27">
        <v>5181000</v>
      </c>
      <c r="D77" s="27">
        <v>12489000</v>
      </c>
      <c r="E77" s="8">
        <f>D77</f>
        <v>12489000</v>
      </c>
      <c r="F77" s="8">
        <f t="shared" ref="F77:M77" si="37">E77</f>
        <v>12489000</v>
      </c>
      <c r="G77" s="8">
        <f t="shared" si="37"/>
        <v>12489000</v>
      </c>
      <c r="H77" s="8">
        <f t="shared" si="37"/>
        <v>12489000</v>
      </c>
      <c r="I77" s="8">
        <f t="shared" si="37"/>
        <v>12489000</v>
      </c>
      <c r="J77" s="8">
        <f t="shared" si="37"/>
        <v>12489000</v>
      </c>
      <c r="K77" s="8">
        <f t="shared" si="37"/>
        <v>12489000</v>
      </c>
      <c r="L77" s="8">
        <f t="shared" si="37"/>
        <v>12489000</v>
      </c>
      <c r="M77" s="8">
        <f t="shared" si="37"/>
        <v>12489000</v>
      </c>
    </row>
    <row r="78" spans="1:13" x14ac:dyDescent="0.15">
      <c r="A78" s="158" t="s">
        <v>47</v>
      </c>
      <c r="C78" s="27">
        <v>15371000</v>
      </c>
      <c r="D78" s="31">
        <v>20288000</v>
      </c>
      <c r="E78" s="8"/>
      <c r="F78" s="8"/>
      <c r="G78" s="8"/>
      <c r="H78" s="8"/>
      <c r="I78" s="8"/>
      <c r="J78" s="8"/>
      <c r="K78" s="8"/>
      <c r="L78" s="8"/>
      <c r="M78" s="8"/>
    </row>
    <row r="79" spans="1:13" x14ac:dyDescent="0.15">
      <c r="A79" s="158" t="s">
        <v>48</v>
      </c>
      <c r="C79" s="27">
        <v>83317000</v>
      </c>
      <c r="D79" s="31">
        <v>108881000</v>
      </c>
      <c r="E79" s="8">
        <f>E46*E31</f>
        <v>105996527.95083445</v>
      </c>
      <c r="F79" s="8">
        <f t="shared" ref="F79:M79" si="38">F46*F31</f>
        <v>117460491.21014635</v>
      </c>
      <c r="G79" s="8">
        <f t="shared" si="38"/>
        <v>122224528.70518893</v>
      </c>
      <c r="H79" s="8">
        <f t="shared" si="38"/>
        <v>131586462.13732977</v>
      </c>
      <c r="I79" s="8">
        <f t="shared" si="38"/>
        <v>139584424.62385243</v>
      </c>
      <c r="J79" s="8">
        <f t="shared" si="38"/>
        <v>149548000.73405331</v>
      </c>
      <c r="K79" s="8">
        <f t="shared" si="38"/>
        <v>159958082.09606564</v>
      </c>
      <c r="L79" s="8">
        <f t="shared" si="38"/>
        <v>171670499.86636916</v>
      </c>
      <c r="M79" s="8">
        <f t="shared" si="38"/>
        <v>184303535.90645972</v>
      </c>
    </row>
    <row r="80" spans="1:13" x14ac:dyDescent="0.15">
      <c r="A80" s="158" t="s">
        <v>49</v>
      </c>
      <c r="C80" s="33">
        <v>420549000</v>
      </c>
      <c r="D80" s="34">
        <v>462675000</v>
      </c>
      <c r="E80" s="8">
        <f>E73+E79</f>
        <v>273821129.38963836</v>
      </c>
      <c r="F80" s="8">
        <f t="shared" ref="F80:M80" si="39">F73+F79</f>
        <v>285873372.82000464</v>
      </c>
      <c r="G80" s="8">
        <f t="shared" si="39"/>
        <v>303188393.02703017</v>
      </c>
      <c r="H80" s="8">
        <f t="shared" si="39"/>
        <v>319955383.3581543</v>
      </c>
      <c r="I80" s="8">
        <f t="shared" si="39"/>
        <v>339390326.9351353</v>
      </c>
      <c r="J80" s="8">
        <f t="shared" si="39"/>
        <v>360102897.00122124</v>
      </c>
      <c r="K80" s="8">
        <f t="shared" si="39"/>
        <v>383403935.50100315</v>
      </c>
      <c r="L80" s="8">
        <f t="shared" si="39"/>
        <v>408685002.64253867</v>
      </c>
      <c r="M80" s="8">
        <f t="shared" si="39"/>
        <v>436441151.69092178</v>
      </c>
    </row>
    <row r="81" spans="1:13" x14ac:dyDescent="0.15">
      <c r="A81" s="158" t="s">
        <v>50</v>
      </c>
      <c r="C81" s="27">
        <v>78664000</v>
      </c>
      <c r="D81" s="31">
        <v>79600000</v>
      </c>
      <c r="E81" s="8">
        <f>E46*E33</f>
        <v>87782981.099586576</v>
      </c>
      <c r="F81" s="8">
        <f t="shared" ref="F81:M81" si="40">F46*F33</f>
        <v>91332624.119190052</v>
      </c>
      <c r="G81" s="8">
        <f t="shared" si="40"/>
        <v>98062667.748095974</v>
      </c>
      <c r="H81" s="8">
        <f t="shared" si="40"/>
        <v>103927689.28682709</v>
      </c>
      <c r="I81" s="8">
        <f t="shared" si="40"/>
        <v>111112947.12723525</v>
      </c>
      <c r="J81" s="8">
        <f t="shared" si="40"/>
        <v>118577763.97631171</v>
      </c>
      <c r="K81" s="8">
        <f t="shared" si="40"/>
        <v>127081125.6929334</v>
      </c>
      <c r="L81" s="8">
        <f t="shared" si="40"/>
        <v>136252459.0926224</v>
      </c>
      <c r="M81" s="8">
        <f t="shared" si="40"/>
        <v>146350907.28172362</v>
      </c>
    </row>
    <row r="82" spans="1:13" x14ac:dyDescent="0.15">
      <c r="A82" s="158" t="s">
        <v>52</v>
      </c>
      <c r="C82" s="27">
        <v>63602000</v>
      </c>
      <c r="D82" s="31">
        <v>75793000</v>
      </c>
      <c r="E82" s="134">
        <f>D82</f>
        <v>75793000</v>
      </c>
      <c r="F82" s="134">
        <f t="shared" ref="F82:M82" si="41">E82</f>
        <v>75793000</v>
      </c>
      <c r="G82" s="134">
        <f t="shared" si="41"/>
        <v>75793000</v>
      </c>
      <c r="H82" s="134">
        <f t="shared" si="41"/>
        <v>75793000</v>
      </c>
      <c r="I82" s="134">
        <f t="shared" si="41"/>
        <v>75793000</v>
      </c>
      <c r="J82" s="134">
        <f t="shared" si="41"/>
        <v>75793000</v>
      </c>
      <c r="K82" s="134">
        <f t="shared" si="41"/>
        <v>75793000</v>
      </c>
      <c r="L82" s="134">
        <f t="shared" si="41"/>
        <v>75793000</v>
      </c>
      <c r="M82" s="134">
        <f t="shared" si="41"/>
        <v>75793000</v>
      </c>
    </row>
    <row r="83" spans="1:13" x14ac:dyDescent="0.15">
      <c r="A83" s="158" t="s">
        <v>53</v>
      </c>
      <c r="C83" s="27">
        <v>142266000</v>
      </c>
      <c r="D83" s="31">
        <v>155393000</v>
      </c>
      <c r="E83" s="134">
        <f t="shared" ref="E83:M83" si="42">E81+E82</f>
        <v>163575981.09958658</v>
      </c>
      <c r="F83" s="134">
        <f t="shared" si="42"/>
        <v>167125624.11919004</v>
      </c>
      <c r="G83" s="134">
        <f t="shared" si="42"/>
        <v>173855667.74809599</v>
      </c>
      <c r="H83" s="134">
        <f t="shared" si="42"/>
        <v>179720689.28682709</v>
      </c>
      <c r="I83" s="134">
        <f t="shared" si="42"/>
        <v>186905947.12723523</v>
      </c>
      <c r="J83" s="134">
        <f t="shared" si="42"/>
        <v>194370763.97631171</v>
      </c>
      <c r="K83" s="134">
        <f t="shared" si="42"/>
        <v>202874125.69293338</v>
      </c>
      <c r="L83" s="134">
        <f t="shared" si="42"/>
        <v>212045459.0926224</v>
      </c>
      <c r="M83" s="134">
        <f t="shared" si="42"/>
        <v>222143907.28172362</v>
      </c>
    </row>
    <row r="84" spans="1:13" x14ac:dyDescent="0.15">
      <c r="A84" s="158" t="s">
        <v>58</v>
      </c>
      <c r="C84" s="27">
        <v>91294000</v>
      </c>
      <c r="D84" s="31">
        <v>94089000</v>
      </c>
      <c r="E84" s="134">
        <f>D84</f>
        <v>94089000</v>
      </c>
      <c r="F84" s="134">
        <f t="shared" ref="F84:M84" si="43">E84</f>
        <v>94089000</v>
      </c>
      <c r="G84" s="134">
        <f t="shared" si="43"/>
        <v>94089000</v>
      </c>
      <c r="H84" s="134">
        <f t="shared" si="43"/>
        <v>94089000</v>
      </c>
      <c r="I84" s="134">
        <f t="shared" si="43"/>
        <v>94089000</v>
      </c>
      <c r="J84" s="134">
        <f t="shared" si="43"/>
        <v>94089000</v>
      </c>
      <c r="K84" s="134">
        <f t="shared" si="43"/>
        <v>94089000</v>
      </c>
      <c r="L84" s="134">
        <f t="shared" si="43"/>
        <v>94089000</v>
      </c>
      <c r="M84" s="134">
        <f t="shared" si="43"/>
        <v>94089000</v>
      </c>
    </row>
    <row r="85" spans="1:13" x14ac:dyDescent="0.15">
      <c r="A85" s="158" t="s">
        <v>59</v>
      </c>
      <c r="C85" s="36">
        <v>282304000</v>
      </c>
      <c r="D85" s="37">
        <v>316632000</v>
      </c>
      <c r="E85" s="134">
        <f>E83+E84</f>
        <v>257664981.09958658</v>
      </c>
      <c r="F85" s="134">
        <f t="shared" ref="F85:M85" si="44">SUM(F82:F84)</f>
        <v>337007624.11919004</v>
      </c>
      <c r="G85" s="134">
        <f t="shared" si="44"/>
        <v>343737667.74809599</v>
      </c>
      <c r="H85" s="134">
        <f t="shared" si="44"/>
        <v>349602689.28682709</v>
      </c>
      <c r="I85" s="134">
        <f t="shared" si="44"/>
        <v>356787947.12723523</v>
      </c>
      <c r="J85" s="134">
        <f t="shared" si="44"/>
        <v>364252763.97631168</v>
      </c>
      <c r="K85" s="134">
        <f t="shared" si="44"/>
        <v>372756125.69293338</v>
      </c>
      <c r="L85" s="134">
        <f t="shared" si="44"/>
        <v>381927459.0926224</v>
      </c>
      <c r="M85" s="134">
        <f t="shared" si="44"/>
        <v>392025907.28172362</v>
      </c>
    </row>
    <row r="86" spans="1:13" x14ac:dyDescent="0.15">
      <c r="A86" s="158" t="s">
        <v>67</v>
      </c>
      <c r="C86" s="39">
        <v>138245000</v>
      </c>
      <c r="D86" s="40">
        <v>146043000</v>
      </c>
      <c r="E86" s="134">
        <f>E87-E85</f>
        <v>16156148.290051788</v>
      </c>
      <c r="F86" s="134">
        <f t="shared" ref="F86:M86" si="45">F87-F85</f>
        <v>-51134251.299185395</v>
      </c>
      <c r="G86" s="134">
        <f t="shared" si="45"/>
        <v>-40549274.721065819</v>
      </c>
      <c r="H86" s="134">
        <f t="shared" si="45"/>
        <v>-29647305.928672791</v>
      </c>
      <c r="I86" s="134">
        <f t="shared" si="45"/>
        <v>-17397620.192099929</v>
      </c>
      <c r="J86" s="134">
        <f t="shared" si="45"/>
        <v>-4149866.9750904441</v>
      </c>
      <c r="K86" s="134">
        <f t="shared" si="45"/>
        <v>10647809.808069766</v>
      </c>
      <c r="L86" s="134">
        <f t="shared" si="45"/>
        <v>26757543.549916267</v>
      </c>
      <c r="M86" s="134">
        <f t="shared" si="45"/>
        <v>44415244.409198165</v>
      </c>
    </row>
    <row r="87" spans="1:13" x14ac:dyDescent="0.15">
      <c r="A87" s="158" t="s">
        <v>68</v>
      </c>
      <c r="C87" s="39">
        <v>420549000</v>
      </c>
      <c r="D87" s="40">
        <v>462675000</v>
      </c>
      <c r="E87" s="134">
        <f>E80</f>
        <v>273821129.38963836</v>
      </c>
      <c r="F87" s="134">
        <f t="shared" ref="F87:M87" si="46">F80</f>
        <v>285873372.82000464</v>
      </c>
      <c r="G87" s="134">
        <f t="shared" si="46"/>
        <v>303188393.02703017</v>
      </c>
      <c r="H87" s="134">
        <f t="shared" si="46"/>
        <v>319955383.3581543</v>
      </c>
      <c r="I87" s="134">
        <f t="shared" si="46"/>
        <v>339390326.9351353</v>
      </c>
      <c r="J87" s="134">
        <f t="shared" si="46"/>
        <v>360102897.00122124</v>
      </c>
      <c r="K87" s="134">
        <f t="shared" si="46"/>
        <v>383403935.50100315</v>
      </c>
      <c r="L87" s="134">
        <f t="shared" si="46"/>
        <v>408685002.64253867</v>
      </c>
      <c r="M87" s="134">
        <f t="shared" si="46"/>
        <v>436441151.69092178</v>
      </c>
    </row>
    <row r="88" spans="1:13" x14ac:dyDescent="0.15">
      <c r="A88" s="157"/>
    </row>
    <row r="89" spans="1:13" x14ac:dyDescent="0.15">
      <c r="A89" s="157"/>
    </row>
    <row r="90" spans="1:13" x14ac:dyDescent="0.15">
      <c r="A90" s="160" t="s">
        <v>656</v>
      </c>
    </row>
    <row r="91" spans="1:13" x14ac:dyDescent="0.15">
      <c r="A91" s="161"/>
    </row>
    <row r="92" spans="1:13" x14ac:dyDescent="0.15">
      <c r="A92" s="161"/>
    </row>
    <row r="93" spans="1:13" x14ac:dyDescent="0.15">
      <c r="A93" s="160" t="s">
        <v>657</v>
      </c>
    </row>
    <row r="94" spans="1:13" x14ac:dyDescent="0.15">
      <c r="A94" s="161"/>
    </row>
    <row r="95" spans="1:13" x14ac:dyDescent="0.15">
      <c r="A95" s="160" t="s">
        <v>658</v>
      </c>
      <c r="D95" s="134">
        <f>(D70+D72)-(C70+C72)</f>
        <v>9469000</v>
      </c>
      <c r="E95" s="134">
        <f t="shared" ref="E95:M95" si="47">(E70+E72)-(D70+D72)</f>
        <v>-845886.28104263544</v>
      </c>
      <c r="F95" s="134">
        <f t="shared" si="47"/>
        <v>4330326.1750420108</v>
      </c>
      <c r="G95" s="134">
        <f t="shared" si="47"/>
        <v>1940622.7131739184</v>
      </c>
      <c r="H95" s="134">
        <f t="shared" si="47"/>
        <v>3615956.3618430123</v>
      </c>
      <c r="I95" s="134">
        <f t="shared" si="47"/>
        <v>3147523.1020114422</v>
      </c>
      <c r="J95" s="134">
        <f t="shared" si="47"/>
        <v>3881167.0411648825</v>
      </c>
      <c r="K95" s="134">
        <f t="shared" si="47"/>
        <v>4073998.2501936927</v>
      </c>
      <c r="L95" s="134">
        <f t="shared" si="47"/>
        <v>4573042.0059925616</v>
      </c>
      <c r="M95" s="134">
        <f t="shared" si="47"/>
        <v>4938028.6835402772</v>
      </c>
    </row>
    <row r="96" spans="1:13" x14ac:dyDescent="0.15">
      <c r="A96" s="160" t="s">
        <v>659</v>
      </c>
      <c r="D96" s="134">
        <f>D74-C74</f>
        <v>44930000</v>
      </c>
      <c r="E96" s="134">
        <f>E74-D74</f>
        <v>-91871815.261175811</v>
      </c>
      <c r="F96" s="134">
        <f t="shared" ref="F96:M96" si="48">F74-E74</f>
        <v>14922544.149581671</v>
      </c>
      <c r="G96" s="134">
        <f t="shared" si="48"/>
        <v>11353042.473152071</v>
      </c>
      <c r="H96" s="134">
        <f t="shared" si="48"/>
        <v>15094338.975003988</v>
      </c>
      <c r="I96" s="134">
        <f t="shared" si="48"/>
        <v>15027218.253245205</v>
      </c>
      <c r="J96" s="134">
        <f t="shared" si="48"/>
        <v>17263239.500101507</v>
      </c>
      <c r="K96" s="134">
        <f t="shared" si="48"/>
        <v>18727062.966245562</v>
      </c>
      <c r="L96" s="134">
        <f t="shared" si="48"/>
        <v>20681827.534342051</v>
      </c>
      <c r="M96" s="134">
        <f t="shared" si="48"/>
        <v>22509639.058401346</v>
      </c>
    </row>
    <row r="97" spans="1:13" x14ac:dyDescent="0.15">
      <c r="A97" s="160" t="s">
        <v>660</v>
      </c>
      <c r="D97" s="134">
        <f>D41</f>
        <v>97015000</v>
      </c>
      <c r="E97" s="134">
        <f t="shared" ref="E97:L97" si="49">E41</f>
        <v>23779409.236941211</v>
      </c>
      <c r="F97" s="134">
        <f t="shared" si="49"/>
        <v>19931945.681361504</v>
      </c>
      <c r="G97" s="134">
        <f t="shared" si="49"/>
        <v>21245725.012498189</v>
      </c>
      <c r="H97" s="134">
        <f t="shared" si="49"/>
        <v>22568094.084905997</v>
      </c>
      <c r="I97" s="134">
        <f t="shared" si="49"/>
        <v>24074171.946318455</v>
      </c>
      <c r="J97" s="134">
        <f t="shared" si="49"/>
        <v>25688694.833985791</v>
      </c>
      <c r="K97" s="134">
        <f t="shared" si="49"/>
        <v>27488209.957303144</v>
      </c>
      <c r="L97" s="134">
        <f t="shared" si="49"/>
        <v>29458654.482332524</v>
      </c>
      <c r="M97" s="134">
        <f>M41</f>
        <v>31618227.811969694</v>
      </c>
    </row>
    <row r="98" spans="1:13" x14ac:dyDescent="0.15">
      <c r="A98" s="160" t="s">
        <v>661</v>
      </c>
      <c r="D98" s="134">
        <f>D96+D97</f>
        <v>141945000</v>
      </c>
      <c r="E98" s="134">
        <f t="shared" ref="E98:M98" si="50">E96+E97</f>
        <v>-68092406.024234593</v>
      </c>
      <c r="F98" s="134">
        <f t="shared" si="50"/>
        <v>34854489.830943175</v>
      </c>
      <c r="G98" s="134">
        <f t="shared" si="50"/>
        <v>32598767.48565026</v>
      </c>
      <c r="H98" s="134">
        <f t="shared" si="50"/>
        <v>37662433.059909984</v>
      </c>
      <c r="I98" s="134">
        <f t="shared" si="50"/>
        <v>39101390.19956366</v>
      </c>
      <c r="J98" s="134">
        <f t="shared" si="50"/>
        <v>42951934.334087297</v>
      </c>
      <c r="K98" s="134">
        <f t="shared" si="50"/>
        <v>46215272.923548706</v>
      </c>
      <c r="L98" s="134">
        <f t="shared" si="50"/>
        <v>50140482.016674578</v>
      </c>
      <c r="M98" s="134">
        <f t="shared" si="50"/>
        <v>54127866.870371044</v>
      </c>
    </row>
    <row r="99" spans="1:13" x14ac:dyDescent="0.15">
      <c r="A99" s="160" t="s">
        <v>662</v>
      </c>
      <c r="D99" s="134">
        <f>D98+D95</f>
        <v>151414000</v>
      </c>
      <c r="E99" s="134">
        <f t="shared" ref="E99:M99" si="51">E98+E95</f>
        <v>-68938292.305277228</v>
      </c>
      <c r="F99" s="134">
        <f t="shared" si="51"/>
        <v>39184816.005985186</v>
      </c>
      <c r="G99" s="134">
        <f t="shared" si="51"/>
        <v>34539390.198824182</v>
      </c>
      <c r="H99" s="134">
        <f t="shared" si="51"/>
        <v>41278389.421752997</v>
      </c>
      <c r="I99" s="134">
        <f t="shared" si="51"/>
        <v>42248913.301575102</v>
      </c>
      <c r="J99" s="134">
        <f t="shared" si="51"/>
        <v>46833101.37525218</v>
      </c>
      <c r="K99" s="134">
        <f t="shared" si="51"/>
        <v>50289271.173742399</v>
      </c>
      <c r="L99" s="134">
        <f t="shared" si="51"/>
        <v>54713524.02266714</v>
      </c>
      <c r="M99" s="134">
        <f t="shared" si="51"/>
        <v>59065895.553911321</v>
      </c>
    </row>
    <row r="100" spans="1:13" x14ac:dyDescent="0.15">
      <c r="A100" s="161"/>
    </row>
    <row r="101" spans="1:13" x14ac:dyDescent="0.15">
      <c r="A101" s="160" t="s">
        <v>663</v>
      </c>
    </row>
    <row r="102" spans="1:13" x14ac:dyDescent="0.15">
      <c r="A102" s="161"/>
    </row>
    <row r="103" spans="1:13" x14ac:dyDescent="0.15">
      <c r="A103" s="160" t="s">
        <v>664</v>
      </c>
      <c r="D103" s="132">
        <f>D99</f>
        <v>151414000</v>
      </c>
      <c r="E103" s="132">
        <f t="shared" ref="E103:M103" si="52">E99</f>
        <v>-68938292.305277228</v>
      </c>
      <c r="F103" s="132">
        <f t="shared" si="52"/>
        <v>39184816.005985186</v>
      </c>
      <c r="G103" s="132">
        <f t="shared" si="52"/>
        <v>34539390.198824182</v>
      </c>
      <c r="H103" s="132">
        <f t="shared" si="52"/>
        <v>41278389.421752997</v>
      </c>
      <c r="I103" s="132">
        <f t="shared" si="52"/>
        <v>42248913.301575102</v>
      </c>
      <c r="J103" s="132">
        <f t="shared" si="52"/>
        <v>46833101.37525218</v>
      </c>
      <c r="K103" s="132">
        <f t="shared" si="52"/>
        <v>50289271.173742399</v>
      </c>
      <c r="L103" s="132">
        <f t="shared" si="52"/>
        <v>54713524.02266714</v>
      </c>
      <c r="M103" s="132">
        <f t="shared" si="52"/>
        <v>59065895.553911321</v>
      </c>
    </row>
    <row r="104" spans="1:13" x14ac:dyDescent="0.15">
      <c r="A104" s="162" t="s">
        <v>665</v>
      </c>
    </row>
    <row r="105" spans="1:13" x14ac:dyDescent="0.15">
      <c r="A105" s="160" t="s">
        <v>666</v>
      </c>
      <c r="D105" s="9">
        <f>D57</f>
        <v>-2722000</v>
      </c>
      <c r="E105" s="9">
        <f t="shared" ref="E105:M105" si="53">E57</f>
        <v>211053909.27815282</v>
      </c>
      <c r="F105" s="9">
        <f t="shared" si="53"/>
        <v>236754562.13299555</v>
      </c>
      <c r="G105" s="9">
        <f t="shared" si="53"/>
        <v>241358173.85674906</v>
      </c>
      <c r="H105" s="9">
        <f t="shared" si="53"/>
        <v>268071498.17649889</v>
      </c>
      <c r="I105" s="9">
        <f t="shared" si="53"/>
        <v>276009335.31927872</v>
      </c>
      <c r="J105" s="9">
        <f t="shared" si="53"/>
        <v>305482283.12239474</v>
      </c>
      <c r="K105" s="9">
        <f t="shared" si="53"/>
        <v>316932014.29984617</v>
      </c>
      <c r="L105" s="9">
        <f t="shared" si="53"/>
        <v>350907842.29026335</v>
      </c>
      <c r="M105" s="9">
        <f t="shared" si="53"/>
        <v>365657660.46129501</v>
      </c>
    </row>
    <row r="106" spans="1:13" x14ac:dyDescent="0.15">
      <c r="A106" s="160" t="s">
        <v>654</v>
      </c>
      <c r="D106" s="9">
        <f>D41</f>
        <v>97015000</v>
      </c>
      <c r="E106" s="9">
        <f t="shared" ref="E106:M106" si="54">E41</f>
        <v>23779409.236941211</v>
      </c>
      <c r="F106" s="9">
        <f t="shared" si="54"/>
        <v>19931945.681361504</v>
      </c>
      <c r="G106" s="9">
        <f t="shared" si="54"/>
        <v>21245725.012498189</v>
      </c>
      <c r="H106" s="9">
        <f t="shared" si="54"/>
        <v>22568094.084905997</v>
      </c>
      <c r="I106" s="9">
        <f t="shared" si="54"/>
        <v>24074171.946318455</v>
      </c>
      <c r="J106" s="9">
        <f t="shared" si="54"/>
        <v>25688694.833985791</v>
      </c>
      <c r="K106" s="9">
        <f t="shared" si="54"/>
        <v>27488209.957303144</v>
      </c>
      <c r="L106" s="9">
        <f t="shared" si="54"/>
        <v>29458654.482332524</v>
      </c>
      <c r="M106" s="9">
        <f t="shared" si="54"/>
        <v>31618227.811969694</v>
      </c>
    </row>
    <row r="107" spans="1:13" x14ac:dyDescent="0.15">
      <c r="A107" s="160" t="s">
        <v>667</v>
      </c>
      <c r="D107" s="9">
        <f>D105+D106</f>
        <v>94293000</v>
      </c>
      <c r="E107" s="9">
        <f t="shared" ref="E107:M107" si="55">E105+E106</f>
        <v>234833318.51509404</v>
      </c>
      <c r="F107" s="9">
        <f t="shared" si="55"/>
        <v>256686507.81435704</v>
      </c>
      <c r="G107" s="9">
        <f t="shared" si="55"/>
        <v>262603898.86924726</v>
      </c>
      <c r="H107" s="9">
        <f t="shared" si="55"/>
        <v>290639592.26140487</v>
      </c>
      <c r="I107" s="9">
        <f t="shared" si="55"/>
        <v>300083507.26559716</v>
      </c>
      <c r="J107" s="9">
        <f t="shared" si="55"/>
        <v>331170977.95638055</v>
      </c>
      <c r="K107" s="9">
        <f t="shared" si="55"/>
        <v>344420224.25714934</v>
      </c>
      <c r="L107" s="9">
        <f t="shared" si="55"/>
        <v>380366496.77259588</v>
      </c>
      <c r="M107" s="9">
        <f t="shared" si="55"/>
        <v>397275888.27326471</v>
      </c>
    </row>
    <row r="108" spans="1:13" x14ac:dyDescent="0.15">
      <c r="A108" s="160" t="s">
        <v>668</v>
      </c>
      <c r="D108" s="9">
        <f>D107</f>
        <v>94293000</v>
      </c>
      <c r="E108" s="9">
        <f t="shared" ref="E108:M108" si="56">E107</f>
        <v>234833318.51509404</v>
      </c>
      <c r="F108" s="9">
        <f t="shared" si="56"/>
        <v>256686507.81435704</v>
      </c>
      <c r="G108" s="9">
        <f t="shared" si="56"/>
        <v>262603898.86924726</v>
      </c>
      <c r="H108" s="9">
        <f t="shared" si="56"/>
        <v>290639592.26140487</v>
      </c>
      <c r="I108" s="9">
        <f t="shared" si="56"/>
        <v>300083507.26559716</v>
      </c>
      <c r="J108" s="9">
        <f t="shared" si="56"/>
        <v>331170977.95638055</v>
      </c>
      <c r="K108" s="9">
        <f t="shared" si="56"/>
        <v>344420224.25714934</v>
      </c>
      <c r="L108" s="9">
        <f t="shared" si="56"/>
        <v>380366496.77259588</v>
      </c>
      <c r="M108" s="9">
        <f t="shared" si="56"/>
        <v>397275888.27326471</v>
      </c>
    </row>
    <row r="109" spans="1:13" x14ac:dyDescent="0.15">
      <c r="A109" s="160" t="s">
        <v>669</v>
      </c>
      <c r="D109" s="132">
        <f>D83-C83</f>
        <v>13127000</v>
      </c>
      <c r="E109" s="132">
        <f t="shared" ref="E109:M109" si="57">E83-D83</f>
        <v>8182981.0995865762</v>
      </c>
      <c r="F109" s="132">
        <f t="shared" si="57"/>
        <v>3549643.019603461</v>
      </c>
      <c r="G109" s="132">
        <f t="shared" si="57"/>
        <v>6730043.628905952</v>
      </c>
      <c r="H109" s="132">
        <f t="shared" si="57"/>
        <v>5865021.5387310982</v>
      </c>
      <c r="I109" s="132">
        <f t="shared" si="57"/>
        <v>7185257.8404081464</v>
      </c>
      <c r="J109" s="132">
        <f t="shared" si="57"/>
        <v>7464816.8490764797</v>
      </c>
      <c r="K109" s="132">
        <f t="shared" si="57"/>
        <v>8503361.7166216671</v>
      </c>
      <c r="L109" s="132">
        <f t="shared" si="57"/>
        <v>9171333.3996890187</v>
      </c>
      <c r="M109" s="132">
        <f t="shared" si="57"/>
        <v>10098448.189101219</v>
      </c>
    </row>
    <row r="110" spans="1:13" x14ac:dyDescent="0.15">
      <c r="A110" s="162" t="s">
        <v>670</v>
      </c>
      <c r="D110" s="9">
        <f>D108+D109</f>
        <v>107420000</v>
      </c>
      <c r="E110" s="9">
        <f t="shared" ref="E110:M110" si="58">E108+E109</f>
        <v>243016299.61468062</v>
      </c>
      <c r="F110" s="9">
        <f t="shared" si="58"/>
        <v>260236150.8339605</v>
      </c>
      <c r="G110" s="9">
        <f t="shared" si="58"/>
        <v>269333942.49815321</v>
      </c>
      <c r="H110" s="9">
        <f t="shared" si="58"/>
        <v>296504613.80013597</v>
      </c>
      <c r="I110" s="9">
        <f t="shared" si="58"/>
        <v>307268765.10600531</v>
      </c>
      <c r="J110" s="9">
        <f t="shared" si="58"/>
        <v>338635794.805457</v>
      </c>
      <c r="K110" s="9">
        <f t="shared" si="58"/>
        <v>352923585.97377098</v>
      </c>
      <c r="L110" s="9">
        <f t="shared" si="58"/>
        <v>389537830.1722849</v>
      </c>
      <c r="M110" s="9">
        <f t="shared" si="58"/>
        <v>407374336.46236593</v>
      </c>
    </row>
    <row r="111" spans="1:13" x14ac:dyDescent="0.15">
      <c r="A111" s="160" t="s">
        <v>671</v>
      </c>
      <c r="D111" s="9">
        <f>D103-D110</f>
        <v>43994000</v>
      </c>
      <c r="E111" s="9">
        <f t="shared" ref="E111:M111" si="59">E103-E110</f>
        <v>-311954591.91995788</v>
      </c>
      <c r="F111" s="9">
        <f t="shared" si="59"/>
        <v>-221051334.82797533</v>
      </c>
      <c r="G111" s="9">
        <f t="shared" si="59"/>
        <v>-234794552.29932904</v>
      </c>
      <c r="H111" s="9">
        <f t="shared" si="59"/>
        <v>-255226224.37838298</v>
      </c>
      <c r="I111" s="9">
        <f t="shared" si="59"/>
        <v>-265019851.80443022</v>
      </c>
      <c r="J111" s="9">
        <f t="shared" si="59"/>
        <v>-291802693.43020481</v>
      </c>
      <c r="K111" s="9">
        <f t="shared" si="59"/>
        <v>-302634314.80002856</v>
      </c>
      <c r="L111" s="9">
        <f t="shared" si="59"/>
        <v>-334824306.14961779</v>
      </c>
      <c r="M111" s="9">
        <f t="shared" si="59"/>
        <v>-348308440.9084546</v>
      </c>
    </row>
    <row r="112" spans="1:13" x14ac:dyDescent="0.15">
      <c r="A112" s="160" t="s">
        <v>672</v>
      </c>
      <c r="D112" s="9">
        <f>D103-D110</f>
        <v>43994000</v>
      </c>
      <c r="E112" s="9">
        <f>MAX(E111*E19,0)</f>
        <v>0</v>
      </c>
      <c r="F112" s="9">
        <f t="shared" ref="F112:M112" si="60">MAX(F111*F19,0)</f>
        <v>0</v>
      </c>
      <c r="G112" s="9">
        <f t="shared" si="60"/>
        <v>0</v>
      </c>
      <c r="H112" s="9">
        <f t="shared" si="60"/>
        <v>0</v>
      </c>
      <c r="I112" s="9">
        <f t="shared" si="60"/>
        <v>0</v>
      </c>
      <c r="J112" s="9">
        <f t="shared" si="60"/>
        <v>0</v>
      </c>
      <c r="K112" s="9">
        <f t="shared" si="60"/>
        <v>0</v>
      </c>
      <c r="L112" s="9">
        <f t="shared" si="60"/>
        <v>0</v>
      </c>
      <c r="M112" s="9">
        <f t="shared" si="60"/>
        <v>0</v>
      </c>
    </row>
    <row r="113" spans="1:15" x14ac:dyDescent="0.15">
      <c r="A113" s="160" t="s">
        <v>673</v>
      </c>
      <c r="E113" s="9">
        <f>MAX(E111-E112,0)</f>
        <v>0</v>
      </c>
      <c r="F113" s="9">
        <f t="shared" ref="F113:M113" si="61">MAX(F111-F112,0)</f>
        <v>0</v>
      </c>
      <c r="G113" s="9">
        <f t="shared" si="61"/>
        <v>0</v>
      </c>
      <c r="H113" s="9">
        <f t="shared" si="61"/>
        <v>0</v>
      </c>
      <c r="I113" s="9">
        <f t="shared" si="61"/>
        <v>0</v>
      </c>
      <c r="J113" s="9">
        <f t="shared" si="61"/>
        <v>0</v>
      </c>
      <c r="K113" s="9">
        <f t="shared" si="61"/>
        <v>0</v>
      </c>
      <c r="L113" s="9">
        <f t="shared" si="61"/>
        <v>0</v>
      </c>
      <c r="M113" s="9">
        <f t="shared" si="61"/>
        <v>0</v>
      </c>
    </row>
    <row r="114" spans="1:15" x14ac:dyDescent="0.15">
      <c r="A114" s="162" t="s">
        <v>674</v>
      </c>
      <c r="E114" s="9">
        <f>E112+E113</f>
        <v>0</v>
      </c>
    </row>
    <row r="115" spans="1:15" ht="14" x14ac:dyDescent="0.15">
      <c r="A115" s="163" t="s">
        <v>675</v>
      </c>
      <c r="E115" s="9">
        <f>E110+E114</f>
        <v>243016299.61468062</v>
      </c>
      <c r="F115" s="9">
        <f t="shared" ref="F115:L115" si="62">F110+F114</f>
        <v>260236150.8339605</v>
      </c>
      <c r="G115" s="9">
        <f t="shared" si="62"/>
        <v>269333942.49815321</v>
      </c>
      <c r="H115" s="9">
        <f t="shared" si="62"/>
        <v>296504613.80013597</v>
      </c>
      <c r="I115" s="9">
        <f t="shared" si="62"/>
        <v>307268765.10600531</v>
      </c>
      <c r="J115" s="9">
        <f t="shared" si="62"/>
        <v>338635794.805457</v>
      </c>
      <c r="K115" s="9">
        <f t="shared" si="62"/>
        <v>352923585.97377098</v>
      </c>
      <c r="L115" s="9">
        <f t="shared" si="62"/>
        <v>389537830.1722849</v>
      </c>
      <c r="M115" s="9">
        <f>M110+M114</f>
        <v>407374336.46236593</v>
      </c>
    </row>
    <row r="116" spans="1:15" x14ac:dyDescent="0.15">
      <c r="A116" s="161"/>
    </row>
    <row r="117" spans="1:15" ht="14" x14ac:dyDescent="0.15">
      <c r="A117" s="160" t="s">
        <v>676</v>
      </c>
      <c r="C117" s="16" t="s">
        <v>28</v>
      </c>
      <c r="D117" s="41" t="s">
        <v>29</v>
      </c>
      <c r="E117" s="16" t="s">
        <v>615</v>
      </c>
      <c r="F117" s="41" t="s">
        <v>616</v>
      </c>
      <c r="G117" s="16" t="s">
        <v>617</v>
      </c>
      <c r="H117" s="41" t="s">
        <v>618</v>
      </c>
      <c r="I117" s="16" t="s">
        <v>619</v>
      </c>
      <c r="J117" s="41" t="s">
        <v>620</v>
      </c>
      <c r="K117" s="16" t="s">
        <v>621</v>
      </c>
      <c r="L117" s="16" t="s">
        <v>622</v>
      </c>
      <c r="M117" s="41" t="s">
        <v>623</v>
      </c>
    </row>
    <row r="118" spans="1:15" x14ac:dyDescent="0.15">
      <c r="A118" s="160"/>
      <c r="E118">
        <v>0</v>
      </c>
      <c r="F118">
        <v>1</v>
      </c>
      <c r="G118">
        <v>2</v>
      </c>
      <c r="H118">
        <v>3</v>
      </c>
      <c r="I118">
        <v>4</v>
      </c>
      <c r="J118">
        <v>5</v>
      </c>
      <c r="K118">
        <v>6</v>
      </c>
      <c r="L118">
        <v>7</v>
      </c>
      <c r="M118">
        <v>8</v>
      </c>
    </row>
    <row r="119" spans="1:15" x14ac:dyDescent="0.15">
      <c r="A119" s="161"/>
    </row>
    <row r="120" spans="1:15" x14ac:dyDescent="0.15">
      <c r="A120" s="160" t="s">
        <v>677</v>
      </c>
      <c r="C120" s="9">
        <f>C54+C41-C56</f>
        <v>98607000</v>
      </c>
      <c r="D120" s="9">
        <f t="shared" ref="D120:M120" si="63">D54+D41-D56</f>
        <v>112480000</v>
      </c>
      <c r="E120" s="9">
        <f t="shared" si="63"/>
        <v>234833318.51509404</v>
      </c>
      <c r="F120" s="9">
        <f t="shared" si="63"/>
        <v>256686507.81435704</v>
      </c>
      <c r="G120" s="9">
        <f t="shared" si="63"/>
        <v>262603898.86924726</v>
      </c>
      <c r="H120" s="9">
        <f t="shared" si="63"/>
        <v>290639592.26140487</v>
      </c>
      <c r="I120" s="9">
        <f t="shared" si="63"/>
        <v>300083507.26559716</v>
      </c>
      <c r="J120" s="9">
        <f t="shared" si="63"/>
        <v>331170977.95638055</v>
      </c>
      <c r="K120" s="9">
        <f t="shared" si="63"/>
        <v>344420224.25714934</v>
      </c>
      <c r="L120" s="9">
        <f t="shared" si="63"/>
        <v>380366496.77259588</v>
      </c>
      <c r="M120" s="9">
        <f t="shared" si="63"/>
        <v>397275888.27326471</v>
      </c>
    </row>
    <row r="121" spans="1:15" x14ac:dyDescent="0.15">
      <c r="A121" s="160" t="s">
        <v>678</v>
      </c>
      <c r="D121" s="132">
        <f>D74-C74+D41</f>
        <v>141945000</v>
      </c>
      <c r="E121" s="132">
        <f t="shared" ref="E121:M121" si="64">E74-D74+E41</f>
        <v>-68092406.024234593</v>
      </c>
      <c r="F121" s="132">
        <f t="shared" si="64"/>
        <v>34854489.830943175</v>
      </c>
      <c r="G121" s="132">
        <f t="shared" si="64"/>
        <v>32598767.48565026</v>
      </c>
      <c r="H121" s="132">
        <f t="shared" si="64"/>
        <v>37662433.059909984</v>
      </c>
      <c r="I121" s="132">
        <f t="shared" si="64"/>
        <v>39101390.19956366</v>
      </c>
      <c r="J121" s="132">
        <f t="shared" si="64"/>
        <v>42951934.334087297</v>
      </c>
      <c r="K121" s="132">
        <f t="shared" si="64"/>
        <v>46215272.923548706</v>
      </c>
      <c r="L121" s="132">
        <f t="shared" si="64"/>
        <v>50140482.016674578</v>
      </c>
      <c r="M121" s="132">
        <f t="shared" si="64"/>
        <v>54127866.870371044</v>
      </c>
    </row>
    <row r="122" spans="1:15" x14ac:dyDescent="0.15">
      <c r="A122" s="160" t="s">
        <v>679</v>
      </c>
      <c r="D122" s="132">
        <f>(D73-D85)-(C73-C85)</f>
        <v>-49117000</v>
      </c>
      <c r="E122" s="132">
        <f t="shared" ref="E122:M122" si="65">(E73-E85)-(D73-D85)</f>
        <v>80000620.339217335</v>
      </c>
      <c r="F122" s="132">
        <f t="shared" si="65"/>
        <v>-78754362.848549098</v>
      </c>
      <c r="G122" s="132">
        <f t="shared" si="65"/>
        <v>5820939.0830770135</v>
      </c>
      <c r="H122" s="132">
        <f t="shared" si="65"/>
        <v>1540035.3602522016</v>
      </c>
      <c r="I122" s="132">
        <f t="shared" si="65"/>
        <v>4251723.2500501871</v>
      </c>
      <c r="J122" s="132">
        <f t="shared" si="65"/>
        <v>3284177.1068086028</v>
      </c>
      <c r="K122" s="132">
        <f t="shared" si="65"/>
        <v>4387595.4211479127</v>
      </c>
      <c r="L122" s="132">
        <f t="shared" si="65"/>
        <v>4397315.9715429842</v>
      </c>
      <c r="M122" s="132">
        <f t="shared" si="65"/>
        <v>5024664.8191913366</v>
      </c>
    </row>
    <row r="123" spans="1:15" x14ac:dyDescent="0.15">
      <c r="A123" s="161"/>
    </row>
    <row r="124" spans="1:15" x14ac:dyDescent="0.15">
      <c r="A124" s="160" t="s">
        <v>680</v>
      </c>
      <c r="D124" s="9">
        <f>D120-D121-D122</f>
        <v>19652000</v>
      </c>
      <c r="E124" s="9">
        <f t="shared" ref="E124:M124" si="66">E120-E121-E122</f>
        <v>222925104.2001113</v>
      </c>
      <c r="F124" s="9">
        <f t="shared" si="66"/>
        <v>300586380.83196294</v>
      </c>
      <c r="G124" s="9">
        <f t="shared" si="66"/>
        <v>224184192.30051997</v>
      </c>
      <c r="H124" s="9">
        <f t="shared" si="66"/>
        <v>251437123.84124267</v>
      </c>
      <c r="I124" s="9">
        <f t="shared" si="66"/>
        <v>256730393.81598333</v>
      </c>
      <c r="J124" s="9">
        <f t="shared" si="66"/>
        <v>284934866.51548463</v>
      </c>
      <c r="K124" s="9">
        <f t="shared" si="66"/>
        <v>293817355.9124527</v>
      </c>
      <c r="L124" s="9">
        <f t="shared" si="66"/>
        <v>325828698.78437829</v>
      </c>
      <c r="M124" s="9">
        <f t="shared" si="66"/>
        <v>338123356.58370233</v>
      </c>
    </row>
    <row r="125" spans="1:15" x14ac:dyDescent="0.15">
      <c r="A125" s="161"/>
      <c r="M125" s="137">
        <f>M124*(1+C14)/(C15-C14)</f>
        <v>38081948310.793114</v>
      </c>
      <c r="N125" s="11" t="s">
        <v>681</v>
      </c>
      <c r="O125" s="11"/>
    </row>
    <row r="126" spans="1:15" x14ac:dyDescent="0.15">
      <c r="A126" s="160"/>
      <c r="M126" s="137">
        <f>M124+M125</f>
        <v>38420071667.376816</v>
      </c>
    </row>
    <row r="127" spans="1:15" x14ac:dyDescent="0.15">
      <c r="A127" s="160"/>
    </row>
    <row r="128" spans="1:15" ht="14" x14ac:dyDescent="0.15">
      <c r="A128" s="163" t="s">
        <v>682</v>
      </c>
      <c r="C128" s="137">
        <f>SUM(E128:M128)</f>
        <v>1912405792.3506911</v>
      </c>
      <c r="E128" s="9">
        <f>E124/(1+D13)^E118</f>
        <v>222925104.2001113</v>
      </c>
      <c r="F128" s="9">
        <f t="shared" ref="F128:M128" si="67">F124/(1+E13)^F118</f>
        <v>283566382.03946537</v>
      </c>
      <c r="G128" s="9">
        <f t="shared" si="67"/>
        <v>199029776.99258861</v>
      </c>
      <c r="H128" s="9">
        <f t="shared" si="67"/>
        <v>209161213.17333886</v>
      </c>
      <c r="I128" s="9">
        <f t="shared" si="67"/>
        <v>199422572.31859314</v>
      </c>
      <c r="J128" s="9">
        <f t="shared" si="67"/>
        <v>206397856.08372459</v>
      </c>
      <c r="K128" s="9">
        <f t="shared" si="67"/>
        <v>197340972.17157537</v>
      </c>
      <c r="L128" s="9">
        <f t="shared" si="67"/>
        <v>201454391.25027019</v>
      </c>
      <c r="M128" s="9">
        <f t="shared" si="67"/>
        <v>193107524.12102395</v>
      </c>
    </row>
    <row r="129" spans="1:13" x14ac:dyDescent="0.15">
      <c r="A129" s="161"/>
      <c r="C129" s="8"/>
    </row>
    <row r="130" spans="1:13" x14ac:dyDescent="0.15">
      <c r="A130" s="160" t="s">
        <v>683</v>
      </c>
      <c r="C130" s="137">
        <f>C128/D35</f>
        <v>186.7219090363885</v>
      </c>
    </row>
    <row r="131" spans="1:13" x14ac:dyDescent="0.15">
      <c r="A131" s="161"/>
      <c r="C131" s="8"/>
    </row>
    <row r="132" spans="1:13" x14ac:dyDescent="0.15">
      <c r="A132" s="161" t="s">
        <v>684</v>
      </c>
      <c r="C132" s="137">
        <f>E85-E84-E69</f>
        <v>70787993.379740015</v>
      </c>
    </row>
    <row r="133" spans="1:13" x14ac:dyDescent="0.15">
      <c r="A133" s="161"/>
      <c r="C133" s="8"/>
    </row>
    <row r="134" spans="1:13" x14ac:dyDescent="0.15">
      <c r="A134" s="160" t="s">
        <v>685</v>
      </c>
      <c r="C134" s="137">
        <f>C128-C132</f>
        <v>1841617798.9709511</v>
      </c>
    </row>
    <row r="135" spans="1:13" x14ac:dyDescent="0.15">
      <c r="A135" s="161"/>
      <c r="C135" s="8"/>
    </row>
    <row r="136" spans="1:13" x14ac:dyDescent="0.15">
      <c r="A136" s="160" t="s">
        <v>686</v>
      </c>
      <c r="C136" s="137">
        <f>C134/D35</f>
        <v>179.81036896806788</v>
      </c>
    </row>
    <row r="137" spans="1:13" x14ac:dyDescent="0.15">
      <c r="A137" s="161"/>
    </row>
    <row r="138" spans="1:13" x14ac:dyDescent="0.15">
      <c r="A138" s="160" t="s">
        <v>687</v>
      </c>
    </row>
    <row r="139" spans="1:13" x14ac:dyDescent="0.15">
      <c r="A139" s="161"/>
    </row>
    <row r="140" spans="1:13" x14ac:dyDescent="0.15">
      <c r="A140" s="160" t="s">
        <v>362</v>
      </c>
      <c r="E140">
        <f>D141*D9</f>
        <v>936675</v>
      </c>
      <c r="F140">
        <f t="shared" ref="F140:M140" si="68">E141*E9</f>
        <v>936675</v>
      </c>
      <c r="G140">
        <f t="shared" si="68"/>
        <v>936675</v>
      </c>
      <c r="H140">
        <f t="shared" si="68"/>
        <v>936675</v>
      </c>
      <c r="I140">
        <f t="shared" si="68"/>
        <v>936675</v>
      </c>
      <c r="J140">
        <f t="shared" si="68"/>
        <v>936675</v>
      </c>
      <c r="K140">
        <f t="shared" si="68"/>
        <v>936675</v>
      </c>
      <c r="L140">
        <f t="shared" si="68"/>
        <v>936675</v>
      </c>
      <c r="M140">
        <f t="shared" si="68"/>
        <v>936675</v>
      </c>
    </row>
    <row r="141" spans="1:13" x14ac:dyDescent="0.15">
      <c r="A141" s="160" t="s">
        <v>688</v>
      </c>
      <c r="C141" s="132">
        <f t="shared" ref="C141:M141" si="69">C77</f>
        <v>5181000</v>
      </c>
      <c r="D141" s="132">
        <f t="shared" si="69"/>
        <v>12489000</v>
      </c>
      <c r="E141" s="132">
        <f t="shared" si="69"/>
        <v>12489000</v>
      </c>
      <c r="F141" s="132">
        <f t="shared" si="69"/>
        <v>12489000</v>
      </c>
      <c r="G141" s="132">
        <f t="shared" si="69"/>
        <v>12489000</v>
      </c>
      <c r="H141" s="132">
        <f t="shared" si="69"/>
        <v>12489000</v>
      </c>
      <c r="I141" s="132">
        <f t="shared" si="69"/>
        <v>12489000</v>
      </c>
      <c r="J141" s="132">
        <f t="shared" si="69"/>
        <v>12489000</v>
      </c>
      <c r="K141" s="132">
        <f t="shared" si="69"/>
        <v>12489000</v>
      </c>
      <c r="L141" s="132">
        <f t="shared" si="69"/>
        <v>12489000</v>
      </c>
      <c r="M141" s="132">
        <f t="shared" si="69"/>
        <v>12489000</v>
      </c>
    </row>
    <row r="142" spans="1:13" x14ac:dyDescent="0.15">
      <c r="A142" s="160" t="s">
        <v>689</v>
      </c>
      <c r="C142" s="136">
        <f>C77+C83</f>
        <v>147447000</v>
      </c>
      <c r="D142" s="136">
        <f t="shared" ref="D142:M142" si="70">D77+D83</f>
        <v>167882000</v>
      </c>
      <c r="E142" s="136">
        <f t="shared" si="70"/>
        <v>176064981.09958658</v>
      </c>
      <c r="F142" s="136">
        <f t="shared" si="70"/>
        <v>179614624.11919004</v>
      </c>
      <c r="G142" s="136">
        <f t="shared" si="70"/>
        <v>186344667.74809599</v>
      </c>
      <c r="H142" s="136">
        <f t="shared" si="70"/>
        <v>192209689.28682709</v>
      </c>
      <c r="I142" s="136">
        <f t="shared" si="70"/>
        <v>199394947.12723523</v>
      </c>
      <c r="J142" s="136">
        <f t="shared" si="70"/>
        <v>206859763.97631171</v>
      </c>
      <c r="K142" s="136">
        <f t="shared" si="70"/>
        <v>215363125.69293338</v>
      </c>
      <c r="L142" s="136">
        <f t="shared" si="70"/>
        <v>224534459.0926224</v>
      </c>
      <c r="M142" s="136">
        <f t="shared" si="70"/>
        <v>234632907.28172362</v>
      </c>
    </row>
    <row r="143" spans="1:13" x14ac:dyDescent="0.15">
      <c r="A143" s="161"/>
    </row>
    <row r="144" spans="1:13" x14ac:dyDescent="0.15">
      <c r="A144" s="161"/>
    </row>
    <row r="145" spans="1:5" x14ac:dyDescent="0.15">
      <c r="A145" s="161"/>
      <c r="C145" s="11" t="s">
        <v>681</v>
      </c>
      <c r="D145" s="138">
        <f>M124/C15-C14</f>
        <v>4571744607.362443</v>
      </c>
      <c r="E145" s="138">
        <f>D145*1000</f>
        <v>4571744607362.4434</v>
      </c>
    </row>
    <row r="146" spans="1:5" x14ac:dyDescent="0.15">
      <c r="A146" s="157"/>
    </row>
    <row r="147" spans="1:5" x14ac:dyDescent="0.15">
      <c r="A147" s="157"/>
    </row>
    <row r="148" spans="1:5" x14ac:dyDescent="0.15">
      <c r="A148" s="157"/>
    </row>
    <row r="149" spans="1:5" x14ac:dyDescent="0.15">
      <c r="A149" s="157"/>
    </row>
    <row r="150" spans="1:5" x14ac:dyDescent="0.15">
      <c r="A150" s="157"/>
    </row>
    <row r="151" spans="1:5" x14ac:dyDescent="0.15">
      <c r="A151" s="158" t="s">
        <v>690</v>
      </c>
      <c r="C151" s="137">
        <f>1912405792.35069*1000</f>
        <v>1912405792350.6899</v>
      </c>
    </row>
  </sheetData>
  <phoneticPr fontId="6" type="noConversion"/>
  <conditionalFormatting sqref="B5:I5 K5 B6:K6 B14:K23 B24:D26 E24:M24 L25:M25 E25:K26 F26:M26 E19:M20 B7:M13">
    <cfRule type="colorScale" priority="14">
      <colorScale>
        <cfvo type="min"/>
        <cfvo type="percentile" val="50"/>
        <cfvo type="max"/>
        <color rgb="FFF8696B"/>
        <color rgb="FFFFEB84"/>
        <color rgb="FF63BE7B"/>
      </colorScale>
    </cfRule>
  </conditionalFormatting>
  <conditionalFormatting sqref="C41:D41">
    <cfRule type="colorScale" priority="6">
      <colorScale>
        <cfvo type="min"/>
        <cfvo type="percentile" val="50"/>
        <cfvo type="max"/>
        <color rgb="FFF8696B"/>
        <color rgb="FFFFEB84"/>
        <color rgb="FF63BE7B"/>
      </colorScale>
    </cfRule>
  </conditionalFormatting>
  <conditionalFormatting sqref="C45:D57">
    <cfRule type="colorScale" priority="79">
      <colorScale>
        <cfvo type="min"/>
        <cfvo type="percentile" val="50"/>
        <cfvo type="max"/>
        <color rgb="FFF8696B"/>
        <color rgb="FFFFEB84"/>
        <color rgb="FF63BE7B"/>
      </colorScale>
    </cfRule>
  </conditionalFormatting>
  <conditionalFormatting sqref="C68:D76 C78:D87">
    <cfRule type="colorScale" priority="82">
      <colorScale>
        <cfvo type="min"/>
        <cfvo type="percentile" val="50"/>
        <cfvo type="max"/>
        <color rgb="FFF8696B"/>
        <color rgb="FFFFEB84"/>
        <color rgb="FF63BE7B"/>
      </colorScale>
    </cfRule>
  </conditionalFormatting>
  <conditionalFormatting sqref="C77:D77">
    <cfRule type="colorScale" priority="5">
      <colorScale>
        <cfvo type="min"/>
        <cfvo type="percentile" val="50"/>
        <cfvo type="max"/>
        <color rgb="FFF8696B"/>
        <color rgb="FFFFEB84"/>
        <color rgb="FF63BE7B"/>
      </colorScale>
    </cfRule>
  </conditionalFormatting>
  <conditionalFormatting sqref="C24:M34">
    <cfRule type="colorScale" priority="4">
      <colorScale>
        <cfvo type="min"/>
        <cfvo type="percentile" val="50"/>
        <cfvo type="max"/>
        <color rgb="FFF8696B"/>
        <color rgb="FFFFEB84"/>
        <color rgb="FF63BE7B"/>
      </colorScale>
    </cfRule>
  </conditionalFormatting>
  <conditionalFormatting sqref="C40:M57">
    <cfRule type="colorScale" priority="3">
      <colorScale>
        <cfvo type="min"/>
        <cfvo type="percentile" val="50"/>
        <cfvo type="max"/>
        <color rgb="FFF8696B"/>
        <color rgb="FFFFEB84"/>
        <color rgb="FF63BE7B"/>
      </colorScale>
    </cfRule>
  </conditionalFormatting>
  <conditionalFormatting sqref="D35">
    <cfRule type="colorScale" priority="9">
      <colorScale>
        <cfvo type="min"/>
        <cfvo type="percentile" val="50"/>
        <cfvo type="max"/>
        <color rgb="FFF8696B"/>
        <color rgb="FFFFEB84"/>
        <color rgb="FF63BE7B"/>
      </colorScale>
    </cfRule>
  </conditionalFormatting>
  <conditionalFormatting sqref="D95:M128">
    <cfRule type="colorScale" priority="1">
      <colorScale>
        <cfvo type="min"/>
        <cfvo type="percentile" val="50"/>
        <cfvo type="max"/>
        <color rgb="FFF8696B"/>
        <color rgb="FFFFEB84"/>
        <color rgb="FF63BE7B"/>
      </colorScale>
    </cfRule>
  </conditionalFormatting>
  <conditionalFormatting sqref="E69:M87">
    <cfRule type="colorScale" priority="2">
      <colorScale>
        <cfvo type="min"/>
        <cfvo type="percentile" val="50"/>
        <cfvo type="max"/>
        <color rgb="FFF8696B"/>
        <color rgb="FFFFEB84"/>
        <color rgb="FF63BE7B"/>
      </colorScale>
    </cfRule>
  </conditionalFormatting>
  <conditionalFormatting sqref="E72:M72">
    <cfRule type="colorScale" priority="7">
      <colorScale>
        <cfvo type="min"/>
        <cfvo type="percentile" val="50"/>
        <cfvo type="max"/>
        <color rgb="FFF8696B"/>
        <color rgb="FFFFEB84"/>
        <color rgb="FF63BE7B"/>
      </colorScale>
    </cfRule>
  </conditionalFormatting>
  <hyperlinks>
    <hyperlink ref="N10" r:id="rId1" xr:uid="{CF8CA8AB-19C8-8E4C-B08D-C80D1D679806}"/>
  </hyperlinks>
  <pageMargins left="0.7" right="0.7" top="0.75" bottom="0.75" header="0.3" footer="0.3"/>
  <pageSetup orientation="portrait" horizontalDpi="0" verticalDpi="0"/>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05F0B-5A31-42DC-BBBF-CA1B0ABF47E4}">
  <sheetPr>
    <tabColor theme="6" tint="0.39997558519241921"/>
  </sheetPr>
  <dimension ref="A1:L24"/>
  <sheetViews>
    <sheetView tabSelected="1" workbookViewId="0">
      <selection activeCell="C25" sqref="C25"/>
    </sheetView>
  </sheetViews>
  <sheetFormatPr baseColWidth="10" defaultColWidth="8.83203125" defaultRowHeight="13" x14ac:dyDescent="0.15"/>
  <cols>
    <col min="1" max="1" width="36.33203125" customWidth="1"/>
    <col min="2" max="2" width="18" bestFit="1" customWidth="1"/>
    <col min="3" max="3" width="11.33203125" customWidth="1"/>
    <col min="4" max="4" width="19.33203125" bestFit="1" customWidth="1"/>
    <col min="5" max="5" width="21.5" bestFit="1" customWidth="1"/>
    <col min="6" max="6" width="26.6640625" bestFit="1" customWidth="1"/>
    <col min="7" max="7" width="24" bestFit="1" customWidth="1"/>
    <col min="8" max="8" width="13.6640625" bestFit="1" customWidth="1"/>
    <col min="9" max="10" width="12.1640625" bestFit="1" customWidth="1"/>
    <col min="11" max="11" width="10.33203125" customWidth="1"/>
  </cols>
  <sheetData>
    <row r="1" spans="1:12" x14ac:dyDescent="0.15">
      <c r="A1" s="11" t="s">
        <v>691</v>
      </c>
      <c r="C1" s="11" t="s">
        <v>692</v>
      </c>
      <c r="D1" s="146" t="s">
        <v>693</v>
      </c>
      <c r="E1" s="139"/>
      <c r="F1" s="146"/>
      <c r="G1" s="146"/>
      <c r="H1" s="146"/>
      <c r="I1" s="139"/>
      <c r="J1" s="139"/>
      <c r="K1" s="122"/>
      <c r="L1" s="140"/>
    </row>
    <row r="2" spans="1:12" ht="14" x14ac:dyDescent="0.15">
      <c r="A2" s="141"/>
      <c r="B2" s="147" t="s">
        <v>694</v>
      </c>
      <c r="C2" s="141"/>
      <c r="D2" s="148" t="s">
        <v>695</v>
      </c>
      <c r="E2" s="148" t="s">
        <v>696</v>
      </c>
      <c r="F2" s="148" t="s">
        <v>697</v>
      </c>
      <c r="G2" s="148" t="s">
        <v>698</v>
      </c>
      <c r="H2" s="141"/>
      <c r="I2" s="141"/>
      <c r="J2" s="141"/>
      <c r="K2" s="141"/>
      <c r="L2" s="141"/>
    </row>
    <row r="3" spans="1:12" ht="14.25" customHeight="1" x14ac:dyDescent="0.15">
      <c r="A3" s="122" t="s">
        <v>651</v>
      </c>
      <c r="B3" s="150">
        <f>B4*'Amzn &amp; Competitor Stocks'!B2269</f>
        <v>860328000</v>
      </c>
      <c r="C3" s="9"/>
      <c r="D3" s="150">
        <f>D4*'Amzn &amp; Competitor Stocks'!I2352</f>
        <v>5598085.4928547414</v>
      </c>
      <c r="E3" s="150">
        <f>E4*'Amzn &amp; Competitor Stocks'!AF2520</f>
        <v>21840052.002999999</v>
      </c>
      <c r="F3" s="150">
        <f>F4*'Amzn &amp; Competitor Stocks'!X2499</f>
        <v>2031713.9461930462</v>
      </c>
      <c r="G3" s="150">
        <f>G4*'Amzn &amp; Competitor Stocks'!P1290</f>
        <v>359585.18505999999</v>
      </c>
      <c r="H3" s="143"/>
      <c r="I3" s="142"/>
      <c r="J3" s="142"/>
    </row>
    <row r="4" spans="1:12" x14ac:dyDescent="0.15">
      <c r="A4" s="122" t="s">
        <v>699</v>
      </c>
      <c r="B4" s="151">
        <f>'DCF Model'!D35</f>
        <v>10242000</v>
      </c>
      <c r="C4" s="9"/>
      <c r="D4" s="151">
        <f>'Competitors BS  &amp; IS'!J142</f>
        <v>108595.25900000001</v>
      </c>
      <c r="E4" s="151">
        <f>'Competitors BS  &amp; IS'!J221</f>
        <v>539000</v>
      </c>
      <c r="F4" s="151">
        <f>'Competitors BS  &amp; IS'!J600</f>
        <v>42213.046000000002</v>
      </c>
      <c r="G4" s="151">
        <f>'Competitors BS  &amp; IS'!I448</f>
        <v>115622.246</v>
      </c>
      <c r="H4" s="132"/>
    </row>
    <row r="5" spans="1:12" x14ac:dyDescent="0.15">
      <c r="A5" s="122" t="s">
        <v>700</v>
      </c>
      <c r="B5" s="151">
        <f>'DCF Model'!D57</f>
        <v>-2722000</v>
      </c>
      <c r="C5" s="9"/>
      <c r="D5" s="9"/>
      <c r="E5" s="9"/>
      <c r="F5" s="9"/>
      <c r="G5" s="9"/>
    </row>
    <row r="6" spans="1:12" x14ac:dyDescent="0.15">
      <c r="A6" s="122" t="s">
        <v>701</v>
      </c>
      <c r="B6" s="150">
        <f>'DCF Model'!E57</f>
        <v>211053909.27815282</v>
      </c>
      <c r="C6" s="9"/>
      <c r="D6" s="150">
        <f>'Competitors BS  &amp; IS'!J137</f>
        <v>-1331000</v>
      </c>
      <c r="E6" s="150">
        <f>'Competitors BS  &amp; IS'!J218</f>
        <v>-1269000</v>
      </c>
      <c r="F6" s="150">
        <f>'Competitors BS  &amp; IS'!J593</f>
        <v>166000</v>
      </c>
      <c r="G6" s="150">
        <f>'Competitors BS  &amp; IS'!I442</f>
        <v>-171973</v>
      </c>
      <c r="H6" s="142"/>
      <c r="I6" s="142"/>
      <c r="J6" s="142"/>
    </row>
    <row r="7" spans="1:12" x14ac:dyDescent="0.15">
      <c r="A7" s="122" t="s">
        <v>702</v>
      </c>
      <c r="B7" s="150">
        <f>'DCF Model'!E55</f>
        <v>212171556.17518792</v>
      </c>
      <c r="C7" s="9"/>
      <c r="D7" s="152">
        <f>'Competitors BS  &amp; IS'!J114+('Competitors BS  &amp; IS'!J38-'Competitors BS  &amp; IS'!I38)</f>
        <v>-858697</v>
      </c>
      <c r="E7" s="150">
        <f>'Competitors BS  &amp; IS'!J194-('Competitors BS  &amp; IS'!J280-'Competitors BS  &amp; IS'!I280)</f>
        <v>2084000</v>
      </c>
      <c r="F7" s="150">
        <f>'Competitors BS  &amp; IS'!J573-('Competitors BS  &amp; IS'!J492-'Competitors BS  &amp; IS'!I492)</f>
        <v>-70000</v>
      </c>
      <c r="G7" s="150">
        <f>'Competitors BS  &amp; IS'!I425+('Competitors BS  &amp; IS'!I372-'Competitors BS  &amp; IS'!H372)</f>
        <v>-200124</v>
      </c>
      <c r="H7" s="142"/>
      <c r="I7" s="142"/>
      <c r="J7" s="142"/>
    </row>
    <row r="8" spans="1:12" x14ac:dyDescent="0.15">
      <c r="A8" s="122" t="s">
        <v>703</v>
      </c>
      <c r="B8" s="150">
        <f>'DCF Model'!E45</f>
        <v>544724071.26144207</v>
      </c>
      <c r="C8" s="9"/>
      <c r="D8" s="150">
        <f>'Competitors BS  &amp; IS'!J99</f>
        <v>12218000</v>
      </c>
      <c r="E8" s="150">
        <f>'Competitors BS  &amp; IS'!J185</f>
        <v>9795000</v>
      </c>
      <c r="F8" s="150">
        <f>'Competitors BS  &amp; IS'!J561</f>
        <v>8491000</v>
      </c>
      <c r="G8" s="150">
        <f>'Competitors BS  &amp; IS'!I421</f>
        <v>1638423</v>
      </c>
      <c r="H8" s="142"/>
      <c r="I8" s="142"/>
      <c r="J8" s="142"/>
    </row>
    <row r="9" spans="1:12" x14ac:dyDescent="0.15">
      <c r="A9" s="122" t="s">
        <v>704</v>
      </c>
      <c r="B9" s="150">
        <f>'DCF Model'!E86</f>
        <v>16156148.290051788</v>
      </c>
      <c r="C9" s="9"/>
      <c r="D9" s="150">
        <f>'Competitors BS  &amp; IS'!J83</f>
        <v>-2550000</v>
      </c>
      <c r="E9" s="150">
        <f>'Competitors BS  &amp; IS'!J334</f>
        <v>5153000</v>
      </c>
      <c r="F9" s="150">
        <f>'Competitors BS  &amp; IS'!J540</f>
        <v>1287000</v>
      </c>
      <c r="G9" s="150">
        <f>'Competitors BS  &amp; IS'!I411</f>
        <v>396000</v>
      </c>
      <c r="H9" s="142"/>
      <c r="I9" s="142"/>
      <c r="J9" s="142"/>
    </row>
    <row r="10" spans="1:12" x14ac:dyDescent="0.15">
      <c r="H10" s="11" t="s">
        <v>72</v>
      </c>
    </row>
    <row r="11" spans="1:12" ht="16" x14ac:dyDescent="0.2">
      <c r="A11" s="122" t="s">
        <v>705</v>
      </c>
      <c r="B11" s="153">
        <f>B12</f>
        <v>4.076342404376665</v>
      </c>
      <c r="C11" s="153"/>
      <c r="D11" s="153">
        <f>D12</f>
        <v>-4.2059244874941708</v>
      </c>
      <c r="E11" s="153">
        <f t="shared" ref="E11:G11" si="0">E12</f>
        <v>-17.210442870764382</v>
      </c>
      <c r="F11" s="153">
        <f t="shared" si="0"/>
        <v>12.239240639717146</v>
      </c>
      <c r="G11" s="153">
        <f t="shared" si="0"/>
        <v>-2.0909397699638896</v>
      </c>
      <c r="H11" s="144">
        <f>AVERAGE(B11,F11)</f>
        <v>8.1577915220469048</v>
      </c>
      <c r="I11" s="144"/>
      <c r="J11" s="144"/>
      <c r="K11" s="144"/>
      <c r="L11" s="144"/>
    </row>
    <row r="12" spans="1:12" ht="16" x14ac:dyDescent="0.2">
      <c r="A12" s="122" t="s">
        <v>706</v>
      </c>
      <c r="B12" s="153">
        <f>B3/B6</f>
        <v>4.076342404376665</v>
      </c>
      <c r="C12" s="153"/>
      <c r="D12" s="153">
        <f t="shared" ref="D12:G12" si="1">D3/D6</f>
        <v>-4.2059244874941708</v>
      </c>
      <c r="E12" s="153">
        <f>E3/E6</f>
        <v>-17.210442870764382</v>
      </c>
      <c r="F12" s="153">
        <f t="shared" si="1"/>
        <v>12.239240639717146</v>
      </c>
      <c r="G12" s="153">
        <f t="shared" si="1"/>
        <v>-2.0909397699638896</v>
      </c>
      <c r="H12" s="144"/>
      <c r="I12" s="144"/>
      <c r="J12" s="144"/>
      <c r="K12" s="144"/>
      <c r="L12" s="144"/>
    </row>
    <row r="13" spans="1:12" ht="16" x14ac:dyDescent="0.2">
      <c r="A13" s="122" t="s">
        <v>707</v>
      </c>
      <c r="B13" s="153">
        <f>B3/B7</f>
        <v>4.0548696324291269</v>
      </c>
      <c r="C13" s="153"/>
      <c r="D13" s="153">
        <f t="shared" ref="D13:G13" si="2">D3/D7</f>
        <v>-6.5192792019242427</v>
      </c>
      <c r="E13" s="153">
        <f t="shared" si="2"/>
        <v>10.47987140259117</v>
      </c>
      <c r="F13" s="153">
        <f t="shared" si="2"/>
        <v>-29.024484945614944</v>
      </c>
      <c r="G13" s="153">
        <f t="shared" si="2"/>
        <v>-1.7968119019208091</v>
      </c>
      <c r="H13" s="144">
        <f>AVERAGE(B13,E13,G13)</f>
        <v>4.2459763776998294</v>
      </c>
      <c r="I13" s="144"/>
      <c r="J13" s="144"/>
      <c r="K13" s="144"/>
      <c r="L13" s="144"/>
    </row>
    <row r="14" spans="1:12" ht="16" x14ac:dyDescent="0.2">
      <c r="A14" s="122" t="s">
        <v>708</v>
      </c>
      <c r="B14" s="153">
        <f>B3/B8</f>
        <v>1.5793831141107821</v>
      </c>
      <c r="C14" s="153"/>
      <c r="D14" s="153">
        <f t="shared" ref="D14:G14" si="3">D3/D8</f>
        <v>0.45818345824641854</v>
      </c>
      <c r="E14" s="153">
        <f t="shared" si="3"/>
        <v>2.2297143443593668</v>
      </c>
      <c r="F14" s="153">
        <f t="shared" si="3"/>
        <v>0.23927852387151644</v>
      </c>
      <c r="G14" s="153">
        <f t="shared" si="3"/>
        <v>0.21947029861031003</v>
      </c>
      <c r="H14" s="144">
        <f>AVERAGE(B14:G14)</f>
        <v>0.94520594783967871</v>
      </c>
      <c r="I14" s="144"/>
      <c r="J14" s="144"/>
      <c r="K14" s="144"/>
      <c r="L14" s="144"/>
    </row>
    <row r="15" spans="1:12" ht="16" x14ac:dyDescent="0.2">
      <c r="A15" s="122" t="s">
        <v>709</v>
      </c>
      <c r="B15" s="153">
        <f>B3/B9</f>
        <v>53.250811056850125</v>
      </c>
      <c r="C15" s="153"/>
      <c r="D15" s="153">
        <f t="shared" ref="D15:G15" si="4">D3/D9</f>
        <v>-2.1953276442567615</v>
      </c>
      <c r="E15" s="153">
        <f t="shared" si="4"/>
        <v>4.2383178736658254</v>
      </c>
      <c r="F15" s="153">
        <f t="shared" si="4"/>
        <v>1.5786433148353116</v>
      </c>
      <c r="G15" s="153">
        <f t="shared" si="4"/>
        <v>0.90804339661616162</v>
      </c>
      <c r="H15" s="145">
        <f>AVERAGE(B15:G15)</f>
        <v>11.556097599542133</v>
      </c>
      <c r="I15" s="144"/>
      <c r="J15" s="144"/>
      <c r="K15" s="144"/>
      <c r="L15" s="144"/>
    </row>
    <row r="17" spans="1:3" x14ac:dyDescent="0.15">
      <c r="A17" s="122" t="s">
        <v>694</v>
      </c>
    </row>
    <row r="18" spans="1:3" x14ac:dyDescent="0.15">
      <c r="B18" s="122" t="s">
        <v>710</v>
      </c>
      <c r="C18" s="122" t="s">
        <v>711</v>
      </c>
    </row>
    <row r="19" spans="1:3" x14ac:dyDescent="0.15">
      <c r="A19" s="122" t="s">
        <v>706</v>
      </c>
      <c r="B19" s="154">
        <f>B6*H11</f>
        <v>1721733791.8041718</v>
      </c>
      <c r="C19" s="155">
        <f>B19/'DCF Model'!$D$35</f>
        <v>168.1052325526432</v>
      </c>
    </row>
    <row r="20" spans="1:3" x14ac:dyDescent="0.15">
      <c r="A20" s="122" t="s">
        <v>707</v>
      </c>
      <c r="B20" s="154">
        <f>B7*H13</f>
        <v>900875415.53966022</v>
      </c>
      <c r="C20" s="155">
        <f>B20/'DCF Model'!$D$35</f>
        <v>87.95893531924041</v>
      </c>
    </row>
    <row r="21" spans="1:3" x14ac:dyDescent="0.15">
      <c r="A21" s="122" t="s">
        <v>708</v>
      </c>
      <c r="B21" s="154">
        <f>B8*H14</f>
        <v>514876432.08776003</v>
      </c>
      <c r="C21" s="155">
        <f>B21/'DCF Model'!$D$35</f>
        <v>50.271083000171842</v>
      </c>
    </row>
    <row r="22" spans="1:3" x14ac:dyDescent="0.15">
      <c r="A22" s="122" t="s">
        <v>709</v>
      </c>
      <c r="B22" s="154">
        <f>B9*H15</f>
        <v>186702026.47251421</v>
      </c>
      <c r="C22" s="155">
        <f>B22/'DCF Model'!$D$35</f>
        <v>18.22905940954054</v>
      </c>
    </row>
    <row r="23" spans="1:3" ht="14" thickBot="1" x14ac:dyDescent="0.2"/>
    <row r="24" spans="1:3" ht="14" thickBot="1" x14ac:dyDescent="0.2">
      <c r="B24" s="122" t="s">
        <v>72</v>
      </c>
      <c r="C24" s="156">
        <f>AVERAGE(C19:C22)</f>
        <v>81.141077570398991</v>
      </c>
    </row>
  </sheetData>
  <conditionalFormatting sqref="A4">
    <cfRule type="colorScale" priority="11">
      <colorScale>
        <cfvo type="min"/>
        <cfvo type="max"/>
        <color rgb="FFFCFCFF"/>
        <color rgb="FF63BE7B"/>
      </colorScale>
    </cfRule>
  </conditionalFormatting>
  <conditionalFormatting sqref="A4:K4">
    <cfRule type="colorScale" priority="12">
      <colorScale>
        <cfvo type="min"/>
        <cfvo type="percentile" val="50"/>
        <cfvo type="max"/>
        <color rgb="FF63BE7B"/>
        <color rgb="FFFFEB84"/>
        <color rgb="FFF8696B"/>
      </colorScale>
    </cfRule>
  </conditionalFormatting>
  <conditionalFormatting sqref="B4:K4">
    <cfRule type="colorScale" priority="13">
      <colorScale>
        <cfvo type="min"/>
        <cfvo type="percentile" val="50"/>
        <cfvo type="max"/>
        <color rgb="FFF8696B"/>
        <color rgb="FFFFEB84"/>
        <color rgb="FF63BE7B"/>
      </colorScale>
    </cfRule>
  </conditionalFormatting>
  <conditionalFormatting sqref="B5:K5">
    <cfRule type="colorScale" priority="6">
      <colorScale>
        <cfvo type="min"/>
        <cfvo type="percentile" val="50"/>
        <cfvo type="max"/>
        <color rgb="FFF8696B"/>
        <color rgb="FFFFEB84"/>
        <color rgb="FF63BE7B"/>
      </colorScale>
    </cfRule>
  </conditionalFormatting>
  <conditionalFormatting sqref="B6:K6">
    <cfRule type="colorScale" priority="4">
      <colorScale>
        <cfvo type="min"/>
        <cfvo type="percentile" val="50"/>
        <cfvo type="max"/>
        <color rgb="FFF8696B"/>
        <color rgb="FFFFEB84"/>
        <color rgb="FF63BE7B"/>
      </colorScale>
    </cfRule>
  </conditionalFormatting>
  <conditionalFormatting sqref="B7:K7">
    <cfRule type="colorScale" priority="2">
      <colorScale>
        <cfvo type="min"/>
        <cfvo type="percentile" val="50"/>
        <cfvo type="max"/>
        <color rgb="FFF8696B"/>
        <color rgb="FFFFEB84"/>
        <color rgb="FF63BE7B"/>
      </colorScale>
    </cfRule>
  </conditionalFormatting>
  <conditionalFormatting sqref="B9:L9">
    <cfRule type="colorScale" priority="10">
      <colorScale>
        <cfvo type="min"/>
        <cfvo type="percentile" val="50"/>
        <cfvo type="max"/>
        <color rgb="FFF8696B"/>
        <color rgb="FFFFEB84"/>
        <color rgb="FF63BE7B"/>
      </colorScale>
    </cfRule>
  </conditionalFormatting>
  <conditionalFormatting sqref="C8:L8">
    <cfRule type="colorScale" priority="9">
      <colorScale>
        <cfvo type="min"/>
        <cfvo type="percentile" val="50"/>
        <cfvo type="max"/>
        <color rgb="FFF8696B"/>
        <color rgb="FFFFEB84"/>
        <color rgb="FF63BE7B"/>
      </colorScale>
    </cfRule>
  </conditionalFormatting>
  <conditionalFormatting sqref="D3:K3 B3 C1">
    <cfRule type="colorScale" priority="8">
      <colorScale>
        <cfvo type="min"/>
        <cfvo type="percentile" val="50"/>
        <cfvo type="max"/>
        <color rgb="FFF8696B"/>
        <color rgb="FFFFEB84"/>
        <color rgb="FF63BE7B"/>
      </colorScale>
    </cfRule>
    <cfRule type="colorScale" priority="7">
      <colorScale>
        <cfvo type="min"/>
        <cfvo type="percentile" val="50"/>
        <cfvo type="max"/>
        <color rgb="FF63BE7B"/>
        <color rgb="FFFFEB84"/>
        <color rgb="FFF8696B"/>
      </colorScale>
    </cfRule>
  </conditionalFormatting>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1BA8C-6F0F-B34D-B6DA-A44255E5998E}">
  <dimension ref="A1:I18"/>
  <sheetViews>
    <sheetView topLeftCell="A8" zoomScale="150" workbookViewId="0">
      <selection activeCell="A18" sqref="A18"/>
    </sheetView>
  </sheetViews>
  <sheetFormatPr baseColWidth="10" defaultColWidth="11.5" defaultRowHeight="13" x14ac:dyDescent="0.15"/>
  <sheetData>
    <row r="1" spans="1:9" x14ac:dyDescent="0.15">
      <c r="A1" t="s">
        <v>712</v>
      </c>
    </row>
    <row r="2" spans="1:9" ht="14" thickBot="1" x14ac:dyDescent="0.2"/>
    <row r="3" spans="1:9" x14ac:dyDescent="0.15">
      <c r="A3" s="128" t="s">
        <v>713</v>
      </c>
      <c r="B3" s="128"/>
    </row>
    <row r="4" spans="1:9" x14ac:dyDescent="0.15">
      <c r="A4" t="s">
        <v>714</v>
      </c>
      <c r="B4">
        <v>0.61333958434730274</v>
      </c>
    </row>
    <row r="5" spans="1:9" x14ac:dyDescent="0.15">
      <c r="A5" t="s">
        <v>715</v>
      </c>
      <c r="B5">
        <v>0.3761854457273221</v>
      </c>
    </row>
    <row r="6" spans="1:9" x14ac:dyDescent="0.15">
      <c r="A6" t="s">
        <v>716</v>
      </c>
      <c r="B6">
        <v>0.37590990926342072</v>
      </c>
    </row>
    <row r="7" spans="1:9" x14ac:dyDescent="0.15">
      <c r="A7" t="s">
        <v>717</v>
      </c>
      <c r="B7">
        <v>9.0457922322275189E-3</v>
      </c>
    </row>
    <row r="8" spans="1:9" ht="14" thickBot="1" x14ac:dyDescent="0.2">
      <c r="A8" s="126" t="s">
        <v>718</v>
      </c>
      <c r="B8" s="126">
        <v>2266</v>
      </c>
    </row>
    <row r="10" spans="1:9" ht="14" thickBot="1" x14ac:dyDescent="0.2">
      <c r="A10" t="s">
        <v>719</v>
      </c>
    </row>
    <row r="11" spans="1:9" x14ac:dyDescent="0.15">
      <c r="A11" s="127"/>
      <c r="B11" s="127" t="s">
        <v>720</v>
      </c>
      <c r="C11" s="127" t="s">
        <v>721</v>
      </c>
      <c r="D11" s="127" t="s">
        <v>722</v>
      </c>
      <c r="E11" s="127" t="s">
        <v>723</v>
      </c>
      <c r="F11" s="127" t="s">
        <v>724</v>
      </c>
    </row>
    <row r="12" spans="1:9" x14ac:dyDescent="0.15">
      <c r="A12" t="s">
        <v>725</v>
      </c>
      <c r="B12">
        <v>1</v>
      </c>
      <c r="C12">
        <v>0.11171619242443315</v>
      </c>
      <c r="D12">
        <v>0.11171619242443315</v>
      </c>
      <c r="E12">
        <v>1365.2837101879713</v>
      </c>
      <c r="F12">
        <v>2.7495724790424883E-234</v>
      </c>
    </row>
    <row r="13" spans="1:9" x14ac:dyDescent="0.15">
      <c r="A13" t="s">
        <v>726</v>
      </c>
      <c r="B13">
        <v>2264</v>
      </c>
      <c r="C13">
        <v>0.18525487249393319</v>
      </c>
      <c r="D13">
        <v>8.1826357108627729E-5</v>
      </c>
    </row>
    <row r="14" spans="1:9" ht="14" thickBot="1" x14ac:dyDescent="0.2">
      <c r="A14" s="126" t="s">
        <v>727</v>
      </c>
      <c r="B14" s="126">
        <v>2265</v>
      </c>
      <c r="C14" s="126">
        <v>0.29697106491836633</v>
      </c>
      <c r="D14" s="126"/>
      <c r="E14" s="126"/>
      <c r="F14" s="126"/>
    </row>
    <row r="15" spans="1:9" ht="14" thickBot="1" x14ac:dyDescent="0.2"/>
    <row r="16" spans="1:9" x14ac:dyDescent="0.15">
      <c r="A16" s="127"/>
      <c r="B16" s="127" t="s">
        <v>728</v>
      </c>
      <c r="C16" s="127" t="s">
        <v>717</v>
      </c>
      <c r="D16" s="127" t="s">
        <v>729</v>
      </c>
      <c r="E16" s="127" t="s">
        <v>730</v>
      </c>
      <c r="F16" s="127" t="s">
        <v>731</v>
      </c>
      <c r="G16" s="127" t="s">
        <v>732</v>
      </c>
      <c r="H16" s="127" t="s">
        <v>733</v>
      </c>
      <c r="I16" s="127" t="s">
        <v>734</v>
      </c>
    </row>
    <row r="17" spans="1:9" x14ac:dyDescent="0.15">
      <c r="A17" t="s">
        <v>735</v>
      </c>
      <c r="B17">
        <v>1.0200863762450127E-4</v>
      </c>
      <c r="C17">
        <v>1.9018571453063672E-4</v>
      </c>
      <c r="D17">
        <v>0.53636330087278383</v>
      </c>
      <c r="E17">
        <v>0.59176018506050287</v>
      </c>
      <c r="F17">
        <v>-2.7094789896094676E-4</v>
      </c>
      <c r="G17">
        <v>4.749651742099493E-4</v>
      </c>
      <c r="H17">
        <v>-2.7094789896094676E-4</v>
      </c>
      <c r="I17">
        <v>4.749651742099493E-4</v>
      </c>
    </row>
    <row r="18" spans="1:9" ht="14" thickBot="1" x14ac:dyDescent="0.2">
      <c r="A18" s="126" t="s">
        <v>736</v>
      </c>
      <c r="B18" s="126">
        <v>0.33602848627517407</v>
      </c>
      <c r="C18" s="126">
        <v>9.0942029384283481E-3</v>
      </c>
      <c r="D18" s="126">
        <v>36.949745739151737</v>
      </c>
      <c r="E18" s="126">
        <v>2.7495724790503071E-234</v>
      </c>
      <c r="F18" s="126">
        <v>0.31819464192313113</v>
      </c>
      <c r="G18" s="126">
        <v>0.353862330627217</v>
      </c>
      <c r="H18" s="126">
        <v>0.31819464192313113</v>
      </c>
      <c r="I18" s="126">
        <v>0.353862330627217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4:U45"/>
  <sheetViews>
    <sheetView topLeftCell="A9" workbookViewId="0">
      <selection activeCell="B32" sqref="B32:C32"/>
    </sheetView>
  </sheetViews>
  <sheetFormatPr baseColWidth="10" defaultColWidth="8.83203125" defaultRowHeight="13" x14ac:dyDescent="0.15"/>
  <cols>
    <col min="1" max="1" width="50" customWidth="1"/>
    <col min="2" max="200" width="12" customWidth="1"/>
  </cols>
  <sheetData>
    <row r="4" spans="1:21" x14ac:dyDescent="0.15">
      <c r="A4" s="1" t="s">
        <v>15</v>
      </c>
    </row>
    <row r="5" spans="1:21" ht="20" x14ac:dyDescent="0.2">
      <c r="A5" s="2" t="s">
        <v>16</v>
      </c>
    </row>
    <row r="7" spans="1:21" ht="14" x14ac:dyDescent="0.15">
      <c r="A7" s="3" t="s">
        <v>17</v>
      </c>
    </row>
    <row r="10" spans="1:21" ht="14" x14ac:dyDescent="0.15">
      <c r="A10" s="4" t="s">
        <v>18</v>
      </c>
    </row>
    <row r="11" spans="1:21" ht="14" x14ac:dyDescent="0.15">
      <c r="A11" s="15" t="s">
        <v>19</v>
      </c>
      <c r="B11" s="17" t="s">
        <v>20</v>
      </c>
      <c r="C11" s="17" t="s">
        <v>21</v>
      </c>
      <c r="D11" s="17" t="s">
        <v>22</v>
      </c>
      <c r="E11" s="17" t="s">
        <v>23</v>
      </c>
      <c r="F11" s="17" t="s">
        <v>24</v>
      </c>
      <c r="G11" s="17" t="s">
        <v>25</v>
      </c>
      <c r="H11" s="17" t="s">
        <v>26</v>
      </c>
      <c r="I11" s="17" t="s">
        <v>27</v>
      </c>
      <c r="J11" s="17" t="s">
        <v>28</v>
      </c>
      <c r="K11" s="30" t="s">
        <v>29</v>
      </c>
      <c r="L11" s="5"/>
      <c r="M11" s="5"/>
      <c r="N11" s="5"/>
      <c r="O11" s="5"/>
      <c r="P11" s="5"/>
      <c r="Q11" s="5"/>
      <c r="R11" s="5"/>
      <c r="S11" s="5"/>
      <c r="T11" s="5"/>
      <c r="U11" s="5"/>
    </row>
    <row r="12" spans="1:21" ht="14" x14ac:dyDescent="0.15">
      <c r="A12" s="15" t="s">
        <v>30</v>
      </c>
      <c r="B12" s="17" t="s">
        <v>31</v>
      </c>
      <c r="C12" s="17" t="s">
        <v>31</v>
      </c>
      <c r="D12" s="17" t="s">
        <v>31</v>
      </c>
      <c r="E12" s="17" t="s">
        <v>31</v>
      </c>
      <c r="F12" s="17" t="s">
        <v>31</v>
      </c>
      <c r="G12" s="17" t="s">
        <v>31</v>
      </c>
      <c r="H12" s="17" t="s">
        <v>31</v>
      </c>
      <c r="I12" s="17" t="s">
        <v>31</v>
      </c>
      <c r="J12" s="17" t="s">
        <v>31</v>
      </c>
      <c r="K12" s="30" t="s">
        <v>31</v>
      </c>
      <c r="L12" s="5"/>
      <c r="M12" s="5"/>
      <c r="N12" s="5"/>
      <c r="O12" s="5"/>
      <c r="P12" s="5"/>
      <c r="Q12" s="5"/>
      <c r="R12" s="5"/>
      <c r="S12" s="5"/>
      <c r="T12" s="5"/>
      <c r="U12" s="5"/>
    </row>
    <row r="13" spans="1:21" ht="14" x14ac:dyDescent="0.15">
      <c r="A13" s="15" t="s">
        <v>32</v>
      </c>
      <c r="B13" s="17" t="s">
        <v>33</v>
      </c>
      <c r="C13" s="17" t="s">
        <v>33</v>
      </c>
      <c r="D13" s="17" t="s">
        <v>33</v>
      </c>
      <c r="E13" s="17" t="s">
        <v>33</v>
      </c>
      <c r="F13" s="17" t="s">
        <v>33</v>
      </c>
      <c r="G13" s="17" t="s">
        <v>33</v>
      </c>
      <c r="H13" s="17" t="s">
        <v>33</v>
      </c>
      <c r="I13" s="17" t="s">
        <v>33</v>
      </c>
      <c r="J13" s="17" t="s">
        <v>33</v>
      </c>
      <c r="K13" s="30" t="s">
        <v>33</v>
      </c>
      <c r="L13" s="5"/>
      <c r="M13" s="5"/>
      <c r="N13" s="5"/>
      <c r="O13" s="5"/>
      <c r="P13" s="5"/>
      <c r="Q13" s="5"/>
      <c r="R13" s="5"/>
      <c r="S13" s="5"/>
      <c r="T13" s="5"/>
      <c r="U13" s="5"/>
    </row>
    <row r="14" spans="1:21" ht="14" x14ac:dyDescent="0.15">
      <c r="A14" s="15" t="s">
        <v>34</v>
      </c>
      <c r="B14" s="17" t="s">
        <v>35</v>
      </c>
      <c r="C14" s="17" t="s">
        <v>35</v>
      </c>
      <c r="D14" s="17" t="s">
        <v>35</v>
      </c>
      <c r="E14" s="17" t="s">
        <v>35</v>
      </c>
      <c r="F14" s="17" t="s">
        <v>35</v>
      </c>
      <c r="G14" s="17" t="s">
        <v>35</v>
      </c>
      <c r="H14" s="17" t="s">
        <v>35</v>
      </c>
      <c r="I14" s="17" t="s">
        <v>35</v>
      </c>
      <c r="J14" s="17" t="s">
        <v>35</v>
      </c>
      <c r="K14" s="30" t="s">
        <v>35</v>
      </c>
      <c r="L14" s="5"/>
      <c r="M14" s="5"/>
      <c r="N14" s="5"/>
      <c r="O14" s="5"/>
      <c r="P14" s="5"/>
      <c r="Q14" s="5"/>
      <c r="R14" s="5"/>
      <c r="S14" s="5"/>
      <c r="T14" s="5"/>
      <c r="U14" s="5"/>
    </row>
    <row r="15" spans="1:21" ht="14" x14ac:dyDescent="0.15">
      <c r="A15" s="15" t="s">
        <v>36</v>
      </c>
      <c r="B15" s="17" t="s">
        <v>37</v>
      </c>
      <c r="C15" s="17" t="s">
        <v>37</v>
      </c>
      <c r="D15" s="17" t="s">
        <v>37</v>
      </c>
      <c r="E15" s="17" t="s">
        <v>37</v>
      </c>
      <c r="F15" s="17" t="s">
        <v>37</v>
      </c>
      <c r="G15" s="17" t="s">
        <v>37</v>
      </c>
      <c r="H15" s="17" t="s">
        <v>37</v>
      </c>
      <c r="I15" s="17" t="s">
        <v>37</v>
      </c>
      <c r="J15" s="17" t="s">
        <v>37</v>
      </c>
      <c r="K15" s="30" t="s">
        <v>37</v>
      </c>
      <c r="L15" s="5"/>
      <c r="M15" s="5"/>
      <c r="N15" s="5"/>
      <c r="O15" s="5"/>
      <c r="P15" s="5"/>
      <c r="Q15" s="5"/>
      <c r="R15" s="5"/>
      <c r="S15" s="5"/>
      <c r="T15" s="5"/>
      <c r="U15" s="5"/>
    </row>
    <row r="16" spans="1:21" x14ac:dyDescent="0.15">
      <c r="A16" s="20" t="s">
        <v>38</v>
      </c>
      <c r="B16" s="27">
        <v>12447000</v>
      </c>
      <c r="C16" s="27">
        <v>17416000</v>
      </c>
      <c r="D16" s="27">
        <v>19808000</v>
      </c>
      <c r="E16" s="27">
        <v>25981000</v>
      </c>
      <c r="F16" s="27">
        <v>30986000</v>
      </c>
      <c r="G16" s="27">
        <v>41250000</v>
      </c>
      <c r="H16" s="27">
        <v>55021000</v>
      </c>
      <c r="I16" s="27">
        <v>84396000</v>
      </c>
      <c r="J16" s="27">
        <v>96049000</v>
      </c>
      <c r="K16" s="31">
        <v>70026000</v>
      </c>
      <c r="L16" s="6"/>
      <c r="M16" s="6"/>
      <c r="N16" s="6"/>
      <c r="O16" s="6"/>
      <c r="P16" s="6"/>
      <c r="Q16" s="6"/>
      <c r="R16" s="6"/>
      <c r="S16" s="6"/>
      <c r="T16" s="6"/>
      <c r="U16" s="6"/>
    </row>
    <row r="17" spans="1:21" x14ac:dyDescent="0.15">
      <c r="A17" s="20" t="s">
        <v>39</v>
      </c>
      <c r="B17" s="27">
        <v>12447000</v>
      </c>
      <c r="C17" s="27">
        <v>17416000</v>
      </c>
      <c r="D17" s="27">
        <v>19808000</v>
      </c>
      <c r="E17" s="27">
        <v>25981000</v>
      </c>
      <c r="F17" s="27">
        <v>30986000</v>
      </c>
      <c r="G17" s="27">
        <v>41250000</v>
      </c>
      <c r="H17" s="27">
        <v>55021000</v>
      </c>
      <c r="I17" s="27">
        <v>84396000</v>
      </c>
      <c r="J17" s="27">
        <v>96049000</v>
      </c>
      <c r="K17" s="31">
        <v>70026000</v>
      </c>
      <c r="L17" s="6"/>
      <c r="M17" s="6"/>
      <c r="N17" s="6"/>
      <c r="O17" s="6"/>
      <c r="P17" s="6"/>
      <c r="Q17" s="6"/>
      <c r="R17" s="6"/>
      <c r="S17" s="6"/>
      <c r="T17" s="6"/>
      <c r="U17" s="6"/>
    </row>
    <row r="18" spans="1:21" x14ac:dyDescent="0.15">
      <c r="A18" s="20" t="s">
        <v>40</v>
      </c>
      <c r="B18" s="27">
        <v>4767000</v>
      </c>
      <c r="C18" s="27">
        <v>5612000</v>
      </c>
      <c r="D18" s="27">
        <v>6423000</v>
      </c>
      <c r="E18" s="27">
        <v>8339000</v>
      </c>
      <c r="F18" s="27">
        <v>13164000</v>
      </c>
      <c r="G18" s="27">
        <v>16677000</v>
      </c>
      <c r="H18" s="27">
        <v>20816000</v>
      </c>
      <c r="I18" s="27">
        <v>24542000</v>
      </c>
      <c r="J18" s="27">
        <v>32891000</v>
      </c>
      <c r="K18" s="31">
        <v>42360000</v>
      </c>
      <c r="L18" s="6"/>
      <c r="M18" s="6"/>
      <c r="N18" s="6"/>
      <c r="O18" s="6"/>
      <c r="P18" s="6"/>
      <c r="Q18" s="6"/>
      <c r="R18" s="6"/>
      <c r="S18" s="6"/>
      <c r="T18" s="6"/>
      <c r="U18" s="6"/>
    </row>
    <row r="19" spans="1:21" x14ac:dyDescent="0.15">
      <c r="A19" s="20" t="s">
        <v>41</v>
      </c>
      <c r="B19" s="27">
        <v>7411000</v>
      </c>
      <c r="C19" s="27">
        <v>8299000</v>
      </c>
      <c r="D19" s="27">
        <v>10243000</v>
      </c>
      <c r="E19" s="27">
        <v>11461000</v>
      </c>
      <c r="F19" s="27">
        <v>16047000</v>
      </c>
      <c r="G19" s="27">
        <v>17174000</v>
      </c>
      <c r="H19" s="27">
        <v>20497000</v>
      </c>
      <c r="I19" s="27">
        <v>23795000</v>
      </c>
      <c r="J19" s="27">
        <v>32640000</v>
      </c>
      <c r="K19" s="31">
        <v>34405000</v>
      </c>
      <c r="L19" s="6"/>
      <c r="M19" s="6"/>
      <c r="N19" s="6"/>
      <c r="O19" s="6"/>
      <c r="P19" s="6"/>
      <c r="Q19" s="6"/>
      <c r="R19" s="6"/>
      <c r="S19" s="6"/>
      <c r="T19" s="6"/>
      <c r="U19" s="6"/>
    </row>
    <row r="20" spans="1:21" x14ac:dyDescent="0.15">
      <c r="A20" s="20" t="s">
        <v>42</v>
      </c>
      <c r="B20" s="27">
        <v>0</v>
      </c>
      <c r="C20" s="27">
        <v>0</v>
      </c>
      <c r="D20" s="27">
        <v>0</v>
      </c>
      <c r="E20" s="27">
        <v>0</v>
      </c>
      <c r="F20" s="27">
        <v>0</v>
      </c>
      <c r="G20" s="27">
        <v>0</v>
      </c>
      <c r="H20" s="27">
        <v>0</v>
      </c>
      <c r="I20" s="27">
        <v>0</v>
      </c>
      <c r="J20" s="27">
        <v>0</v>
      </c>
      <c r="K20" s="31">
        <v>0</v>
      </c>
      <c r="L20" s="6"/>
      <c r="M20" s="6"/>
      <c r="N20" s="6"/>
      <c r="O20" s="6"/>
      <c r="P20" s="6"/>
      <c r="Q20" s="6"/>
      <c r="R20" s="6"/>
      <c r="S20" s="6"/>
      <c r="T20" s="6"/>
      <c r="U20" s="6"/>
    </row>
    <row r="21" spans="1:21" x14ac:dyDescent="0.15">
      <c r="A21" s="20" t="s">
        <v>43</v>
      </c>
      <c r="B21" s="27">
        <v>24625000</v>
      </c>
      <c r="C21" s="27">
        <v>31327000</v>
      </c>
      <c r="D21" s="27">
        <v>36474000</v>
      </c>
      <c r="E21" s="27">
        <v>45781000</v>
      </c>
      <c r="F21" s="27">
        <v>60197000</v>
      </c>
      <c r="G21" s="27">
        <v>75101000</v>
      </c>
      <c r="H21" s="27">
        <v>96334000</v>
      </c>
      <c r="I21" s="27">
        <v>132733000</v>
      </c>
      <c r="J21" s="27">
        <v>161580000</v>
      </c>
      <c r="K21" s="31">
        <v>146791000</v>
      </c>
      <c r="L21" s="6"/>
      <c r="M21" s="6"/>
      <c r="N21" s="6"/>
      <c r="O21" s="6"/>
      <c r="P21" s="6"/>
      <c r="Q21" s="6"/>
      <c r="R21" s="6"/>
      <c r="S21" s="6"/>
      <c r="T21" s="6"/>
      <c r="U21" s="6"/>
    </row>
    <row r="22" spans="1:21" x14ac:dyDescent="0.15">
      <c r="A22" s="20" t="s">
        <v>44</v>
      </c>
      <c r="B22" s="27">
        <v>14809000</v>
      </c>
      <c r="C22" s="27">
        <v>22730000</v>
      </c>
      <c r="D22" s="27">
        <v>30053000</v>
      </c>
      <c r="E22" s="27">
        <v>42441000</v>
      </c>
      <c r="F22" s="27">
        <v>68573000</v>
      </c>
      <c r="G22" s="27">
        <v>95770000</v>
      </c>
      <c r="H22" s="27">
        <v>119680000</v>
      </c>
      <c r="I22" s="27">
        <v>173548000</v>
      </c>
      <c r="J22" s="27">
        <v>238800000</v>
      </c>
      <c r="K22" s="31">
        <v>283730000</v>
      </c>
      <c r="L22" s="6"/>
      <c r="M22" s="6"/>
      <c r="N22" s="6"/>
      <c r="O22" s="6"/>
      <c r="P22" s="6"/>
      <c r="Q22" s="6"/>
      <c r="R22" s="6"/>
      <c r="S22" s="6"/>
      <c r="T22" s="6"/>
      <c r="U22" s="6"/>
    </row>
    <row r="23" spans="1:21" x14ac:dyDescent="0.15">
      <c r="A23" s="20" t="s">
        <v>45</v>
      </c>
      <c r="B23" s="27">
        <v>3860000</v>
      </c>
      <c r="C23" s="27">
        <v>5763000</v>
      </c>
      <c r="D23" s="27">
        <v>8215000</v>
      </c>
      <c r="E23" s="27">
        <v>13327000</v>
      </c>
      <c r="F23" s="27">
        <v>19707000</v>
      </c>
      <c r="G23" s="27">
        <v>33973000</v>
      </c>
      <c r="H23" s="27">
        <v>46975000</v>
      </c>
      <c r="I23" s="27">
        <v>60434000</v>
      </c>
      <c r="J23" s="27">
        <v>78519000</v>
      </c>
      <c r="K23" s="31">
        <v>97015000</v>
      </c>
      <c r="L23" s="6"/>
      <c r="M23" s="6"/>
      <c r="N23" s="6"/>
      <c r="O23" s="6"/>
      <c r="P23" s="6"/>
      <c r="Q23" s="6"/>
      <c r="R23" s="6"/>
      <c r="S23" s="6"/>
      <c r="T23" s="6"/>
      <c r="U23" s="6"/>
    </row>
    <row r="24" spans="1:21" x14ac:dyDescent="0.15">
      <c r="A24" s="20" t="s">
        <v>46</v>
      </c>
      <c r="B24" s="27">
        <v>10949000</v>
      </c>
      <c r="C24" s="27">
        <v>16967000</v>
      </c>
      <c r="D24" s="27">
        <v>21838000</v>
      </c>
      <c r="E24" s="27">
        <v>29114000</v>
      </c>
      <c r="F24" s="27">
        <v>48866000</v>
      </c>
      <c r="G24" s="27">
        <v>61797000</v>
      </c>
      <c r="H24" s="27">
        <v>72705000</v>
      </c>
      <c r="I24" s="27">
        <v>113114000</v>
      </c>
      <c r="J24" s="27">
        <v>160281000</v>
      </c>
      <c r="K24" s="31">
        <v>186715000</v>
      </c>
      <c r="L24" s="6"/>
      <c r="M24" s="6"/>
      <c r="N24" s="6"/>
      <c r="O24" s="6"/>
      <c r="P24" s="6"/>
      <c r="Q24" s="6"/>
      <c r="R24" s="6"/>
      <c r="S24" s="6"/>
      <c r="T24" s="6"/>
      <c r="U24" s="6"/>
    </row>
    <row r="25" spans="1:21" x14ac:dyDescent="0.15">
      <c r="A25" s="20" t="s">
        <v>47</v>
      </c>
      <c r="B25" s="27">
        <v>2655000</v>
      </c>
      <c r="C25" s="27">
        <v>3319000</v>
      </c>
      <c r="D25" s="27">
        <v>3759000</v>
      </c>
      <c r="E25" s="27">
        <v>3784000</v>
      </c>
      <c r="F25" s="27">
        <v>13350000</v>
      </c>
      <c r="G25" s="27">
        <v>14548000</v>
      </c>
      <c r="H25" s="27">
        <v>14754000</v>
      </c>
      <c r="I25" s="27">
        <v>15017000</v>
      </c>
      <c r="J25" s="27">
        <v>15371000</v>
      </c>
      <c r="K25" s="31">
        <v>20288000</v>
      </c>
      <c r="L25" s="6"/>
      <c r="M25" s="6"/>
      <c r="N25" s="6"/>
      <c r="O25" s="6"/>
      <c r="P25" s="6"/>
      <c r="Q25" s="6"/>
      <c r="R25" s="6"/>
      <c r="S25" s="6"/>
      <c r="T25" s="6"/>
      <c r="U25" s="6"/>
    </row>
    <row r="26" spans="1:21" x14ac:dyDescent="0.15">
      <c r="A26" s="20" t="s">
        <v>48</v>
      </c>
      <c r="B26" s="27">
        <v>1930000</v>
      </c>
      <c r="C26" s="27">
        <v>2892000</v>
      </c>
      <c r="D26" s="27">
        <v>3373000</v>
      </c>
      <c r="E26" s="27">
        <v>4723000</v>
      </c>
      <c r="F26" s="27">
        <v>8897000</v>
      </c>
      <c r="G26" s="27">
        <v>11202000</v>
      </c>
      <c r="H26" s="27">
        <v>41455000</v>
      </c>
      <c r="I26" s="27">
        <v>60331000</v>
      </c>
      <c r="J26" s="27">
        <v>83317000</v>
      </c>
      <c r="K26" s="31">
        <v>108881000</v>
      </c>
      <c r="L26" s="6"/>
      <c r="M26" s="6"/>
      <c r="N26" s="6"/>
      <c r="O26" s="6"/>
      <c r="P26" s="6"/>
      <c r="Q26" s="6"/>
      <c r="R26" s="6"/>
      <c r="S26" s="6"/>
      <c r="T26" s="6"/>
      <c r="U26" s="6"/>
    </row>
    <row r="27" spans="1:21" s="8" customFormat="1" x14ac:dyDescent="0.15">
      <c r="A27" s="22" t="s">
        <v>49</v>
      </c>
      <c r="B27" s="33">
        <v>40159000</v>
      </c>
      <c r="C27" s="33">
        <v>54505000</v>
      </c>
      <c r="D27" s="33">
        <v>65444000</v>
      </c>
      <c r="E27" s="33">
        <v>83402000</v>
      </c>
      <c r="F27" s="33">
        <v>131310000</v>
      </c>
      <c r="G27" s="33">
        <v>162648000</v>
      </c>
      <c r="H27" s="33">
        <v>225248000</v>
      </c>
      <c r="I27" s="33">
        <v>321195000</v>
      </c>
      <c r="J27" s="33">
        <v>420549000</v>
      </c>
      <c r="K27" s="34">
        <v>462675000</v>
      </c>
      <c r="L27" s="7"/>
      <c r="M27" s="7"/>
      <c r="N27" s="7"/>
      <c r="O27" s="7"/>
      <c r="P27" s="7"/>
      <c r="Q27" s="7"/>
      <c r="R27" s="7"/>
      <c r="S27" s="7"/>
      <c r="T27" s="7"/>
      <c r="U27" s="7"/>
    </row>
    <row r="28" spans="1:21" x14ac:dyDescent="0.15">
      <c r="A28" s="20" t="s">
        <v>50</v>
      </c>
      <c r="B28" s="27">
        <v>15133000</v>
      </c>
      <c r="C28" s="27">
        <v>16459000</v>
      </c>
      <c r="D28" s="27">
        <v>20397000</v>
      </c>
      <c r="E28" s="27">
        <v>25309000</v>
      </c>
      <c r="F28" s="27">
        <v>34616000</v>
      </c>
      <c r="G28" s="27">
        <v>38192000</v>
      </c>
      <c r="H28" s="27">
        <v>47183000</v>
      </c>
      <c r="I28" s="27">
        <v>72539000</v>
      </c>
      <c r="J28" s="27">
        <v>78664000</v>
      </c>
      <c r="K28" s="31">
        <v>79600000</v>
      </c>
      <c r="L28" s="6"/>
      <c r="M28" s="6"/>
      <c r="N28" s="6"/>
      <c r="O28" s="6"/>
      <c r="P28" s="6"/>
      <c r="Q28" s="6"/>
      <c r="R28" s="6"/>
      <c r="S28" s="6"/>
      <c r="T28" s="6"/>
      <c r="U28" s="6"/>
    </row>
    <row r="29" spans="1:21" x14ac:dyDescent="0.15">
      <c r="A29" s="20" t="s">
        <v>51</v>
      </c>
      <c r="B29" s="27">
        <v>15133000</v>
      </c>
      <c r="C29" s="27">
        <v>16459000</v>
      </c>
      <c r="D29" s="27">
        <v>20397000</v>
      </c>
      <c r="E29" s="27">
        <v>25309000</v>
      </c>
      <c r="F29" s="27">
        <v>34616000</v>
      </c>
      <c r="G29" s="27">
        <v>38192000</v>
      </c>
      <c r="H29" s="27">
        <v>47183000</v>
      </c>
      <c r="I29" s="27">
        <v>72539000</v>
      </c>
      <c r="J29" s="27">
        <v>78664000</v>
      </c>
      <c r="K29" s="31">
        <v>79600000</v>
      </c>
      <c r="L29" s="6"/>
      <c r="M29" s="6"/>
      <c r="N29" s="6"/>
      <c r="O29" s="6"/>
      <c r="P29" s="6"/>
      <c r="Q29" s="6"/>
      <c r="R29" s="6"/>
      <c r="S29" s="6"/>
      <c r="T29" s="6"/>
      <c r="U29" s="6"/>
    </row>
    <row r="30" spans="1:21" x14ac:dyDescent="0.15">
      <c r="A30" s="20" t="s">
        <v>52</v>
      </c>
      <c r="B30" s="27">
        <v>7847000</v>
      </c>
      <c r="C30" s="27">
        <v>11630000</v>
      </c>
      <c r="D30" s="27">
        <v>13502000</v>
      </c>
      <c r="E30" s="27">
        <v>18507000</v>
      </c>
      <c r="F30" s="27">
        <v>23267000</v>
      </c>
      <c r="G30" s="27">
        <v>30199000</v>
      </c>
      <c r="H30" s="27">
        <v>40629000</v>
      </c>
      <c r="I30" s="27">
        <v>53846000</v>
      </c>
      <c r="J30" s="27">
        <v>63602000</v>
      </c>
      <c r="K30" s="31">
        <v>75793000</v>
      </c>
      <c r="L30" s="6"/>
      <c r="M30" s="6"/>
      <c r="N30" s="6"/>
      <c r="O30" s="6"/>
      <c r="P30" s="6"/>
      <c r="Q30" s="6"/>
      <c r="R30" s="6"/>
      <c r="S30" s="6"/>
      <c r="T30" s="6"/>
      <c r="U30" s="6"/>
    </row>
    <row r="31" spans="1:21" x14ac:dyDescent="0.15">
      <c r="A31" s="20" t="s">
        <v>53</v>
      </c>
      <c r="B31" s="27">
        <v>22980000</v>
      </c>
      <c r="C31" s="27">
        <v>28089000</v>
      </c>
      <c r="D31" s="27">
        <v>33899000</v>
      </c>
      <c r="E31" s="27">
        <v>43816000</v>
      </c>
      <c r="F31" s="27">
        <v>57883000</v>
      </c>
      <c r="G31" s="27">
        <v>68391000</v>
      </c>
      <c r="H31" s="27">
        <v>87812000</v>
      </c>
      <c r="I31" s="27">
        <v>126385000</v>
      </c>
      <c r="J31" s="27">
        <v>142266000</v>
      </c>
      <c r="K31" s="31">
        <v>155393000</v>
      </c>
      <c r="L31" s="6"/>
      <c r="M31" s="6"/>
      <c r="N31" s="6"/>
      <c r="O31" s="6"/>
      <c r="P31" s="6"/>
      <c r="Q31" s="6"/>
      <c r="R31" s="6"/>
      <c r="S31" s="6"/>
      <c r="T31" s="6"/>
      <c r="U31" s="6"/>
    </row>
    <row r="32" spans="1:21" x14ac:dyDescent="0.15">
      <c r="A32" s="20" t="s">
        <v>54</v>
      </c>
      <c r="B32" s="27">
        <v>5181000</v>
      </c>
      <c r="C32" s="27">
        <v>12489000</v>
      </c>
      <c r="D32" s="27">
        <v>14183000</v>
      </c>
      <c r="E32" s="27">
        <v>15213000</v>
      </c>
      <c r="F32" s="27">
        <v>37926000</v>
      </c>
      <c r="G32" s="27">
        <v>39787000</v>
      </c>
      <c r="H32" s="27">
        <v>23414000</v>
      </c>
      <c r="I32" s="27">
        <v>31816000</v>
      </c>
      <c r="J32" s="27">
        <v>48744000</v>
      </c>
      <c r="K32" s="31">
        <v>67150000</v>
      </c>
      <c r="L32" s="6"/>
      <c r="M32" s="6"/>
      <c r="N32" s="6"/>
      <c r="O32" s="6"/>
      <c r="P32" s="6"/>
      <c r="Q32" s="6"/>
      <c r="R32" s="6"/>
      <c r="S32" s="6"/>
      <c r="T32" s="6"/>
      <c r="U32" s="6"/>
    </row>
    <row r="33" spans="1:21" x14ac:dyDescent="0.15">
      <c r="A33" s="20" t="s">
        <v>55</v>
      </c>
      <c r="B33" s="27">
        <v>571000</v>
      </c>
      <c r="C33" s="27">
        <v>1021000</v>
      </c>
      <c r="D33" s="27">
        <v>1084000</v>
      </c>
      <c r="E33" s="27">
        <v>392000</v>
      </c>
      <c r="F33" s="27">
        <v>990000</v>
      </c>
      <c r="G33" s="27">
        <v>1490000</v>
      </c>
      <c r="H33" s="29" t="s">
        <v>56</v>
      </c>
      <c r="I33" s="29" t="s">
        <v>56</v>
      </c>
      <c r="J33" s="29" t="s">
        <v>56</v>
      </c>
      <c r="K33" s="32" t="s">
        <v>56</v>
      </c>
      <c r="L33" s="6"/>
      <c r="M33" s="6"/>
      <c r="N33" s="6"/>
      <c r="O33" s="6"/>
      <c r="P33" s="6"/>
      <c r="Q33" s="6"/>
      <c r="R33" s="6"/>
      <c r="S33" s="6"/>
      <c r="T33" s="6"/>
      <c r="U33" s="6"/>
    </row>
    <row r="34" spans="1:21" x14ac:dyDescent="0.15">
      <c r="A34" s="20" t="s">
        <v>57</v>
      </c>
      <c r="B34" s="27">
        <v>0</v>
      </c>
      <c r="C34" s="27">
        <v>0</v>
      </c>
      <c r="D34" s="27">
        <v>0</v>
      </c>
      <c r="E34" s="27">
        <v>0</v>
      </c>
      <c r="F34" s="27">
        <v>0</v>
      </c>
      <c r="G34" s="27">
        <v>0</v>
      </c>
      <c r="H34" s="27">
        <v>0</v>
      </c>
      <c r="I34" s="27">
        <v>0</v>
      </c>
      <c r="J34" s="27">
        <v>0</v>
      </c>
      <c r="K34" s="31">
        <v>0</v>
      </c>
      <c r="L34" s="6"/>
      <c r="M34" s="6"/>
      <c r="N34" s="6"/>
      <c r="O34" s="6"/>
      <c r="P34" s="6"/>
      <c r="Q34" s="6"/>
      <c r="R34" s="6"/>
      <c r="S34" s="6"/>
      <c r="T34" s="6"/>
      <c r="U34" s="6"/>
    </row>
    <row r="35" spans="1:21" x14ac:dyDescent="0.15">
      <c r="A35" s="20" t="s">
        <v>58</v>
      </c>
      <c r="B35" s="27">
        <v>1681000</v>
      </c>
      <c r="C35" s="27">
        <v>2165000</v>
      </c>
      <c r="D35" s="27">
        <v>2894000</v>
      </c>
      <c r="E35" s="27">
        <v>4696000</v>
      </c>
      <c r="F35" s="27">
        <v>6802000</v>
      </c>
      <c r="G35" s="27">
        <v>9431000</v>
      </c>
      <c r="H35" s="27">
        <v>51962000</v>
      </c>
      <c r="I35" s="27">
        <v>69590000</v>
      </c>
      <c r="J35" s="27">
        <v>91294000</v>
      </c>
      <c r="K35" s="31">
        <v>94089000</v>
      </c>
      <c r="L35" s="6"/>
      <c r="M35" s="6"/>
      <c r="N35" s="6"/>
      <c r="O35" s="6"/>
      <c r="P35" s="6"/>
      <c r="Q35" s="6"/>
      <c r="R35" s="6"/>
      <c r="S35" s="6"/>
      <c r="T35" s="6"/>
      <c r="U35" s="6"/>
    </row>
    <row r="36" spans="1:21" s="8" customFormat="1" x14ac:dyDescent="0.15">
      <c r="A36" s="35" t="s">
        <v>59</v>
      </c>
      <c r="B36" s="36">
        <v>30413000</v>
      </c>
      <c r="C36" s="36">
        <v>43764000</v>
      </c>
      <c r="D36" s="36">
        <v>52060000</v>
      </c>
      <c r="E36" s="36">
        <v>64117000</v>
      </c>
      <c r="F36" s="36">
        <v>103601000</v>
      </c>
      <c r="G36" s="36">
        <v>119099000</v>
      </c>
      <c r="H36" s="36">
        <v>163188000</v>
      </c>
      <c r="I36" s="36">
        <v>227791000</v>
      </c>
      <c r="J36" s="36">
        <v>282304000</v>
      </c>
      <c r="K36" s="37">
        <v>316632000</v>
      </c>
      <c r="L36" s="7"/>
      <c r="M36" s="7"/>
      <c r="N36" s="7"/>
      <c r="O36" s="7"/>
      <c r="P36" s="7"/>
      <c r="Q36" s="7"/>
      <c r="R36" s="7"/>
      <c r="S36" s="7"/>
      <c r="T36" s="7"/>
      <c r="U36" s="7"/>
    </row>
    <row r="37" spans="1:21" x14ac:dyDescent="0.15">
      <c r="A37" s="20" t="s">
        <v>60</v>
      </c>
      <c r="B37" s="27">
        <v>5000</v>
      </c>
      <c r="C37" s="27">
        <v>5000</v>
      </c>
      <c r="D37" s="27">
        <v>5000</v>
      </c>
      <c r="E37" s="27">
        <v>5000</v>
      </c>
      <c r="F37" s="27">
        <v>5000</v>
      </c>
      <c r="G37" s="27">
        <v>5000</v>
      </c>
      <c r="H37" s="27">
        <v>5000</v>
      </c>
      <c r="I37" s="27">
        <v>5000</v>
      </c>
      <c r="J37" s="27">
        <v>5000</v>
      </c>
      <c r="K37" s="31">
        <v>108000</v>
      </c>
      <c r="L37" s="6"/>
      <c r="M37" s="6"/>
      <c r="N37" s="6"/>
      <c r="O37" s="6"/>
      <c r="P37" s="6"/>
      <c r="Q37" s="6"/>
      <c r="R37" s="6"/>
      <c r="S37" s="6"/>
      <c r="T37" s="6"/>
      <c r="U37" s="6"/>
    </row>
    <row r="38" spans="1:21" x14ac:dyDescent="0.15">
      <c r="A38" s="20" t="s">
        <v>61</v>
      </c>
      <c r="B38" s="27">
        <v>9573000</v>
      </c>
      <c r="C38" s="27">
        <v>11135000</v>
      </c>
      <c r="D38" s="27">
        <v>13394000</v>
      </c>
      <c r="E38" s="27">
        <v>17186000</v>
      </c>
      <c r="F38" s="27">
        <v>21389000</v>
      </c>
      <c r="G38" s="27">
        <v>26791000</v>
      </c>
      <c r="H38" s="27">
        <v>33658000</v>
      </c>
      <c r="I38" s="27">
        <v>42865000</v>
      </c>
      <c r="J38" s="27">
        <v>55538000</v>
      </c>
      <c r="K38" s="31">
        <v>75066000</v>
      </c>
      <c r="L38" s="6"/>
      <c r="M38" s="6"/>
      <c r="N38" s="6"/>
      <c r="O38" s="6"/>
      <c r="P38" s="6"/>
      <c r="Q38" s="6"/>
      <c r="R38" s="6"/>
      <c r="S38" s="6"/>
      <c r="T38" s="6"/>
      <c r="U38" s="6"/>
    </row>
    <row r="39" spans="1:21" x14ac:dyDescent="0.15">
      <c r="A39" s="20" t="s">
        <v>62</v>
      </c>
      <c r="B39" s="27">
        <v>2190000</v>
      </c>
      <c r="C39" s="27">
        <v>1949000</v>
      </c>
      <c r="D39" s="27">
        <v>2545000</v>
      </c>
      <c r="E39" s="27">
        <v>4916000</v>
      </c>
      <c r="F39" s="27">
        <v>8636000</v>
      </c>
      <c r="G39" s="27">
        <v>19625000</v>
      </c>
      <c r="H39" s="27">
        <v>31220000</v>
      </c>
      <c r="I39" s="27">
        <v>52551000</v>
      </c>
      <c r="J39" s="27">
        <v>85915000</v>
      </c>
      <c r="K39" s="31">
        <v>83193000</v>
      </c>
      <c r="L39" s="6"/>
      <c r="M39" s="6"/>
      <c r="N39" s="6"/>
      <c r="O39" s="6"/>
      <c r="P39" s="6"/>
      <c r="Q39" s="6"/>
      <c r="R39" s="6"/>
      <c r="S39" s="6"/>
      <c r="T39" s="6"/>
      <c r="U39" s="6"/>
    </row>
    <row r="40" spans="1:21" x14ac:dyDescent="0.15">
      <c r="A40" s="20" t="s">
        <v>63</v>
      </c>
      <c r="B40" s="27">
        <v>-185000</v>
      </c>
      <c r="C40" s="27">
        <v>-511000</v>
      </c>
      <c r="D40" s="27">
        <v>-723000</v>
      </c>
      <c r="E40" s="27">
        <v>-985000</v>
      </c>
      <c r="F40" s="27">
        <v>-484000</v>
      </c>
      <c r="G40" s="27">
        <v>-1035000</v>
      </c>
      <c r="H40" s="27">
        <v>-986000</v>
      </c>
      <c r="I40" s="27">
        <v>-180000</v>
      </c>
      <c r="J40" s="27">
        <v>-1376000</v>
      </c>
      <c r="K40" s="31">
        <v>-4487000</v>
      </c>
      <c r="L40" s="6"/>
      <c r="M40" s="6"/>
      <c r="N40" s="6"/>
      <c r="O40" s="6"/>
      <c r="P40" s="6"/>
      <c r="Q40" s="6"/>
      <c r="R40" s="6"/>
      <c r="S40" s="6"/>
      <c r="T40" s="6"/>
      <c r="U40" s="6"/>
    </row>
    <row r="41" spans="1:21" x14ac:dyDescent="0.15">
      <c r="A41" s="20" t="s">
        <v>64</v>
      </c>
      <c r="B41" s="27">
        <v>1837000</v>
      </c>
      <c r="C41" s="27">
        <v>1837000</v>
      </c>
      <c r="D41" s="27">
        <v>1837000</v>
      </c>
      <c r="E41" s="27">
        <v>1837000</v>
      </c>
      <c r="F41" s="27">
        <v>1837000</v>
      </c>
      <c r="G41" s="27">
        <v>1837000</v>
      </c>
      <c r="H41" s="27">
        <v>1837000</v>
      </c>
      <c r="I41" s="27">
        <v>1837000</v>
      </c>
      <c r="J41" s="27">
        <v>1837000</v>
      </c>
      <c r="K41" s="31">
        <v>7837000</v>
      </c>
      <c r="L41" s="6"/>
      <c r="M41" s="6"/>
      <c r="N41" s="6"/>
      <c r="O41" s="6"/>
      <c r="P41" s="6"/>
      <c r="Q41" s="6"/>
      <c r="R41" s="6"/>
      <c r="S41" s="6"/>
      <c r="T41" s="6"/>
      <c r="U41" s="6"/>
    </row>
    <row r="42" spans="1:21" x14ac:dyDescent="0.15">
      <c r="A42" s="20" t="s">
        <v>65</v>
      </c>
      <c r="B42" s="27">
        <v>-187000</v>
      </c>
      <c r="C42" s="27">
        <v>-512000</v>
      </c>
      <c r="D42" s="27">
        <v>-722000</v>
      </c>
      <c r="E42" s="27">
        <v>-1001000</v>
      </c>
      <c r="F42" s="27">
        <v>-468000</v>
      </c>
      <c r="G42" s="29" t="s">
        <v>56</v>
      </c>
      <c r="H42" s="29" t="s">
        <v>56</v>
      </c>
      <c r="I42" s="29" t="s">
        <v>56</v>
      </c>
      <c r="J42" s="29" t="s">
        <v>56</v>
      </c>
      <c r="K42" s="32" t="s">
        <v>56</v>
      </c>
      <c r="L42" s="6"/>
      <c r="M42" s="6"/>
      <c r="N42" s="6"/>
      <c r="O42" s="6"/>
      <c r="P42" s="6"/>
      <c r="Q42" s="6"/>
      <c r="R42" s="6"/>
      <c r="S42" s="6"/>
      <c r="T42" s="6"/>
      <c r="U42" s="6"/>
    </row>
    <row r="43" spans="1:21" x14ac:dyDescent="0.15">
      <c r="A43" s="20" t="s">
        <v>66</v>
      </c>
      <c r="B43" s="27">
        <v>187000</v>
      </c>
      <c r="C43" s="27">
        <v>512000</v>
      </c>
      <c r="D43" s="27">
        <v>722000</v>
      </c>
      <c r="E43" s="27">
        <v>1001000</v>
      </c>
      <c r="F43" s="27">
        <v>468000</v>
      </c>
      <c r="G43" s="27">
        <v>0</v>
      </c>
      <c r="H43" s="27">
        <v>0</v>
      </c>
      <c r="I43" s="27">
        <v>0</v>
      </c>
      <c r="J43" s="27">
        <v>0</v>
      </c>
      <c r="K43" s="31">
        <v>0</v>
      </c>
      <c r="L43" s="6"/>
      <c r="M43" s="6"/>
      <c r="N43" s="6"/>
      <c r="O43" s="6"/>
      <c r="P43" s="6"/>
      <c r="Q43" s="6"/>
      <c r="R43" s="6"/>
      <c r="S43" s="6"/>
      <c r="T43" s="6"/>
      <c r="U43" s="6"/>
    </row>
    <row r="44" spans="1:21" s="8" customFormat="1" x14ac:dyDescent="0.15">
      <c r="A44" s="38" t="s">
        <v>67</v>
      </c>
      <c r="B44" s="39">
        <v>9746000</v>
      </c>
      <c r="C44" s="39">
        <v>10741000</v>
      </c>
      <c r="D44" s="39">
        <v>13384000</v>
      </c>
      <c r="E44" s="39">
        <v>19285000</v>
      </c>
      <c r="F44" s="39">
        <v>27709000</v>
      </c>
      <c r="G44" s="39">
        <v>43549000</v>
      </c>
      <c r="H44" s="39">
        <v>62060000</v>
      </c>
      <c r="I44" s="39">
        <v>93404000</v>
      </c>
      <c r="J44" s="39">
        <v>138245000</v>
      </c>
      <c r="K44" s="40">
        <v>146043000</v>
      </c>
      <c r="L44" s="7"/>
      <c r="M44" s="7"/>
      <c r="N44" s="7"/>
      <c r="O44" s="7"/>
      <c r="P44" s="7"/>
      <c r="Q44" s="7"/>
      <c r="R44" s="7"/>
      <c r="S44" s="7"/>
      <c r="T44" s="7"/>
      <c r="U44" s="7"/>
    </row>
    <row r="45" spans="1:21" s="8" customFormat="1" x14ac:dyDescent="0.15">
      <c r="A45" s="38" t="s">
        <v>68</v>
      </c>
      <c r="B45" s="39">
        <v>40159000</v>
      </c>
      <c r="C45" s="39">
        <v>54505000</v>
      </c>
      <c r="D45" s="39">
        <v>65444000</v>
      </c>
      <c r="E45" s="39">
        <v>83402000</v>
      </c>
      <c r="F45" s="39">
        <v>131310000</v>
      </c>
      <c r="G45" s="39">
        <v>162648000</v>
      </c>
      <c r="H45" s="39">
        <v>225248000</v>
      </c>
      <c r="I45" s="39">
        <v>321195000</v>
      </c>
      <c r="J45" s="39">
        <v>420549000</v>
      </c>
      <c r="K45" s="40">
        <v>462675000</v>
      </c>
      <c r="L45" s="7"/>
      <c r="M45" s="7"/>
      <c r="N45" s="7"/>
      <c r="O45" s="7"/>
      <c r="P45" s="7"/>
      <c r="Q45" s="7"/>
      <c r="R45" s="7"/>
      <c r="S45" s="7"/>
      <c r="T45" s="7"/>
      <c r="U45" s="7"/>
    </row>
  </sheetData>
  <sheetProtection formatCells="0" formatColumns="0" formatRows="0" insertColumns="0" insertRows="0" insertHyperlinks="0" deleteColumns="0" deleteRows="0" sort="0" autoFilter="0" pivotTables="0"/>
  <sortState xmlns:xlrd2="http://schemas.microsoft.com/office/spreadsheetml/2017/richdata2" columnSort="1" ref="B11:T45">
    <sortCondition ref="B11:T11"/>
  </sortState>
  <conditionalFormatting sqref="B16:K45">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7A437-2D3D-6043-970D-D17A6091FA79}">
  <sheetPr>
    <tabColor theme="8"/>
  </sheetPr>
  <dimension ref="A4:U45"/>
  <sheetViews>
    <sheetView topLeftCell="A2" zoomScale="109" zoomScaleNormal="107" workbookViewId="0">
      <selection activeCell="B34" sqref="B34"/>
    </sheetView>
  </sheetViews>
  <sheetFormatPr baseColWidth="10" defaultColWidth="8.83203125" defaultRowHeight="13" x14ac:dyDescent="0.15"/>
  <cols>
    <col min="1" max="1" width="46.83203125" bestFit="1" customWidth="1"/>
    <col min="2" max="2" width="17.5" customWidth="1"/>
    <col min="3" max="3" width="13.83203125" customWidth="1"/>
    <col min="4" max="10" width="14.83203125" customWidth="1"/>
    <col min="11" max="11" width="14.83203125" bestFit="1" customWidth="1"/>
    <col min="12" max="12" width="17.33203125" bestFit="1" customWidth="1"/>
    <col min="13" max="200" width="12" customWidth="1"/>
  </cols>
  <sheetData>
    <row r="4" spans="1:21" x14ac:dyDescent="0.15">
      <c r="A4" s="1" t="s">
        <v>15</v>
      </c>
    </row>
    <row r="5" spans="1:21" ht="20" x14ac:dyDescent="0.2">
      <c r="A5" s="2" t="s">
        <v>16</v>
      </c>
    </row>
    <row r="7" spans="1:21" ht="14" x14ac:dyDescent="0.15">
      <c r="A7" s="3" t="s">
        <v>17</v>
      </c>
    </row>
    <row r="8" spans="1:21" x14ac:dyDescent="0.15">
      <c r="A8" s="3"/>
      <c r="L8" s="11" t="s">
        <v>69</v>
      </c>
    </row>
    <row r="9" spans="1:21" x14ac:dyDescent="0.15">
      <c r="A9" s="24" t="s">
        <v>70</v>
      </c>
      <c r="B9" s="25"/>
      <c r="C9" s="25">
        <f>C15/B15-1</f>
        <v>0.1952398861011122</v>
      </c>
      <c r="D9" s="25">
        <f t="shared" ref="D9:K9" si="0">D15/C15-1</f>
        <v>0.20247673843664304</v>
      </c>
      <c r="E9" s="25">
        <f t="shared" si="0"/>
        <v>0.27083528026465808</v>
      </c>
      <c r="F9" s="25">
        <f t="shared" si="0"/>
        <v>0.30796326119408479</v>
      </c>
      <c r="G9" s="25">
        <f t="shared" si="0"/>
        <v>0.3093396152159491</v>
      </c>
      <c r="H9" s="25">
        <f t="shared" si="0"/>
        <v>0.20454125820676983</v>
      </c>
      <c r="I9" s="25">
        <f t="shared" si="0"/>
        <v>0.37623430604373276</v>
      </c>
      <c r="J9" s="25">
        <f t="shared" si="0"/>
        <v>0.21695366571345676</v>
      </c>
      <c r="K9" s="25">
        <f t="shared" si="0"/>
        <v>9.399517263985091E-2</v>
      </c>
      <c r="L9" s="42">
        <f>AVERAGE(C9:K9)</f>
        <v>0.24195324264625084</v>
      </c>
    </row>
    <row r="10" spans="1:21" x14ac:dyDescent="0.15">
      <c r="L10" s="43"/>
    </row>
    <row r="11" spans="1:21" ht="14" x14ac:dyDescent="0.15">
      <c r="A11" s="4" t="s">
        <v>71</v>
      </c>
      <c r="L11" s="43"/>
    </row>
    <row r="12" spans="1:21" ht="14" x14ac:dyDescent="0.15">
      <c r="A12" s="15" t="s">
        <v>19</v>
      </c>
      <c r="B12" s="16" t="s">
        <v>20</v>
      </c>
      <c r="C12" s="16" t="s">
        <v>21</v>
      </c>
      <c r="D12" s="16" t="s">
        <v>22</v>
      </c>
      <c r="E12" s="16" t="s">
        <v>23</v>
      </c>
      <c r="F12" s="16" t="s">
        <v>24</v>
      </c>
      <c r="G12" s="16" t="s">
        <v>25</v>
      </c>
      <c r="H12" s="16" t="s">
        <v>26</v>
      </c>
      <c r="I12" s="16" t="s">
        <v>27</v>
      </c>
      <c r="J12" s="16" t="s">
        <v>28</v>
      </c>
      <c r="K12" s="41" t="s">
        <v>29</v>
      </c>
      <c r="L12" s="43"/>
      <c r="M12" s="5"/>
      <c r="N12" s="5"/>
      <c r="O12" s="5"/>
      <c r="P12" s="5"/>
      <c r="Q12" s="5"/>
      <c r="R12" s="5"/>
      <c r="S12" s="5"/>
      <c r="T12" s="5"/>
      <c r="U12" s="5"/>
    </row>
    <row r="13" spans="1:21" ht="14" x14ac:dyDescent="0.15">
      <c r="A13" s="15" t="s">
        <v>36</v>
      </c>
      <c r="B13" s="17" t="s">
        <v>37</v>
      </c>
      <c r="C13" s="17" t="s">
        <v>37</v>
      </c>
      <c r="D13" s="17" t="s">
        <v>37</v>
      </c>
      <c r="E13" s="17" t="s">
        <v>37</v>
      </c>
      <c r="F13" s="17" t="s">
        <v>37</v>
      </c>
      <c r="G13" s="17" t="s">
        <v>37</v>
      </c>
      <c r="H13" s="17" t="s">
        <v>37</v>
      </c>
      <c r="I13" s="17" t="s">
        <v>37</v>
      </c>
      <c r="J13" s="17" t="s">
        <v>37</v>
      </c>
      <c r="K13" s="30" t="s">
        <v>37</v>
      </c>
      <c r="L13" s="43" t="s">
        <v>72</v>
      </c>
      <c r="M13" s="5"/>
      <c r="N13" s="5"/>
      <c r="O13" s="5"/>
      <c r="P13" s="5"/>
      <c r="Q13" s="5"/>
      <c r="R13" s="5"/>
      <c r="S13" s="5"/>
      <c r="T13" s="5"/>
      <c r="U13" s="5"/>
    </row>
    <row r="14" spans="1:21" x14ac:dyDescent="0.15">
      <c r="A14" s="22" t="s">
        <v>73</v>
      </c>
      <c r="B14" s="23">
        <v>74452000</v>
      </c>
      <c r="C14" s="23">
        <v>88988000</v>
      </c>
      <c r="D14" s="23">
        <v>107006000</v>
      </c>
      <c r="E14" s="23">
        <v>135987000</v>
      </c>
      <c r="F14" s="23">
        <v>177866000</v>
      </c>
      <c r="G14" s="23">
        <v>232887000</v>
      </c>
      <c r="H14" s="23">
        <v>280522000</v>
      </c>
      <c r="I14" s="23">
        <v>386064000</v>
      </c>
      <c r="J14" s="23">
        <v>469822000</v>
      </c>
      <c r="K14" s="44">
        <v>513983000</v>
      </c>
      <c r="L14" s="46">
        <f>AVERAGE(B14:K14)</f>
        <v>246757700</v>
      </c>
      <c r="M14" s="6"/>
      <c r="N14" s="6"/>
      <c r="O14" s="6"/>
      <c r="P14" s="6"/>
      <c r="Q14" s="6"/>
      <c r="R14" s="6"/>
      <c r="S14" s="6"/>
      <c r="T14" s="6"/>
      <c r="U14" s="6"/>
    </row>
    <row r="15" spans="1:21" s="8" customFormat="1" x14ac:dyDescent="0.15">
      <c r="A15" s="108" t="s">
        <v>74</v>
      </c>
      <c r="B15" s="23">
        <v>74452000</v>
      </c>
      <c r="C15" s="23">
        <v>88988000</v>
      </c>
      <c r="D15" s="23">
        <v>107006000</v>
      </c>
      <c r="E15" s="23">
        <v>135987000</v>
      </c>
      <c r="F15" s="23">
        <v>177866000</v>
      </c>
      <c r="G15" s="23">
        <v>232887000</v>
      </c>
      <c r="H15" s="23">
        <v>280522000</v>
      </c>
      <c r="I15" s="23">
        <v>386064000</v>
      </c>
      <c r="J15" s="23">
        <v>469822000</v>
      </c>
      <c r="K15" s="44">
        <v>513983000</v>
      </c>
      <c r="L15" s="46">
        <f t="shared" ref="L15:L44" si="1">AVERAGE(B15:K15)</f>
        <v>246757700</v>
      </c>
      <c r="M15" s="7"/>
      <c r="N15" s="7"/>
      <c r="O15" s="7"/>
      <c r="P15" s="7"/>
      <c r="Q15" s="7"/>
      <c r="R15" s="7"/>
      <c r="S15" s="7"/>
      <c r="T15" s="7"/>
      <c r="U15" s="7"/>
    </row>
    <row r="16" spans="1:21" x14ac:dyDescent="0.15">
      <c r="A16" s="20"/>
      <c r="B16" s="110"/>
      <c r="C16" s="111"/>
      <c r="D16" s="111"/>
      <c r="E16" s="111"/>
      <c r="F16" s="111"/>
      <c r="G16" s="111"/>
      <c r="H16" s="111"/>
      <c r="I16" s="111"/>
      <c r="J16" s="111"/>
      <c r="K16" s="111"/>
      <c r="L16" s="110"/>
      <c r="M16" s="6"/>
      <c r="N16" s="6"/>
      <c r="O16" s="6"/>
      <c r="P16" s="6"/>
      <c r="Q16" s="6"/>
      <c r="R16" s="6"/>
      <c r="S16" s="6"/>
      <c r="T16" s="6"/>
      <c r="U16" s="6"/>
    </row>
    <row r="17" spans="1:21" s="8" customFormat="1" x14ac:dyDescent="0.15">
      <c r="A17" s="109" t="s">
        <v>75</v>
      </c>
      <c r="B17" s="47">
        <v>54181000</v>
      </c>
      <c r="C17" s="47">
        <v>62752000</v>
      </c>
      <c r="D17" s="47">
        <v>71651000</v>
      </c>
      <c r="E17" s="47">
        <v>88265000</v>
      </c>
      <c r="F17" s="47">
        <v>111934000</v>
      </c>
      <c r="G17" s="47">
        <v>139156000</v>
      </c>
      <c r="H17" s="47">
        <v>165536000</v>
      </c>
      <c r="I17" s="47">
        <v>233307000</v>
      </c>
      <c r="J17" s="47">
        <v>272344000</v>
      </c>
      <c r="K17" s="48">
        <v>288831000</v>
      </c>
      <c r="L17" s="49">
        <f t="shared" si="1"/>
        <v>148795700</v>
      </c>
      <c r="M17" s="7"/>
      <c r="N17" s="7"/>
      <c r="O17" s="7"/>
      <c r="P17" s="7"/>
      <c r="Q17" s="7"/>
      <c r="R17" s="7"/>
      <c r="S17" s="7"/>
      <c r="T17" s="7"/>
      <c r="U17" s="7"/>
    </row>
    <row r="18" spans="1:21" x14ac:dyDescent="0.15">
      <c r="A18" s="108" t="s">
        <v>76</v>
      </c>
      <c r="B18" s="23">
        <v>20271000</v>
      </c>
      <c r="C18" s="23">
        <v>26236000</v>
      </c>
      <c r="D18" s="23">
        <v>35355000</v>
      </c>
      <c r="E18" s="23">
        <v>47722000</v>
      </c>
      <c r="F18" s="23">
        <v>65932000</v>
      </c>
      <c r="G18" s="23">
        <v>93731000</v>
      </c>
      <c r="H18" s="23">
        <v>114986000</v>
      </c>
      <c r="I18" s="23">
        <v>152757000</v>
      </c>
      <c r="J18" s="23">
        <v>197478000</v>
      </c>
      <c r="K18" s="44">
        <v>225152000</v>
      </c>
      <c r="L18" s="46">
        <f t="shared" si="1"/>
        <v>97962000</v>
      </c>
      <c r="M18" s="6"/>
      <c r="N18" s="6"/>
      <c r="O18" s="6"/>
      <c r="P18" s="6"/>
      <c r="Q18" s="6"/>
      <c r="R18" s="6"/>
      <c r="S18" s="6"/>
      <c r="T18" s="6"/>
      <c r="U18" s="6"/>
    </row>
    <row r="19" spans="1:21" x14ac:dyDescent="0.15">
      <c r="A19" s="108" t="s">
        <v>77</v>
      </c>
      <c r="B19" s="19">
        <v>12847000</v>
      </c>
      <c r="C19" s="19">
        <v>16650000</v>
      </c>
      <c r="D19" s="19">
        <v>20411000</v>
      </c>
      <c r="E19" s="19">
        <v>27284000</v>
      </c>
      <c r="F19" s="19">
        <v>38992000</v>
      </c>
      <c r="G19" s="19">
        <v>52177000</v>
      </c>
      <c r="H19" s="19">
        <v>64313000</v>
      </c>
      <c r="I19" s="19">
        <v>87193000</v>
      </c>
      <c r="J19" s="19">
        <v>116485000</v>
      </c>
      <c r="K19" s="45">
        <v>138428000</v>
      </c>
      <c r="L19" s="46">
        <f t="shared" si="1"/>
        <v>57478000</v>
      </c>
      <c r="M19" s="6"/>
      <c r="N19" s="6"/>
      <c r="O19" s="6"/>
      <c r="P19" s="6"/>
      <c r="Q19" s="6"/>
      <c r="R19" s="6"/>
      <c r="S19" s="6"/>
      <c r="T19" s="6"/>
      <c r="U19" s="6"/>
    </row>
    <row r="20" spans="1:21" x14ac:dyDescent="0.15">
      <c r="A20" s="20" t="s">
        <v>78</v>
      </c>
      <c r="B20" s="19">
        <v>6565000</v>
      </c>
      <c r="C20" s="19">
        <v>9275000</v>
      </c>
      <c r="D20" s="19">
        <v>12540000</v>
      </c>
      <c r="E20" s="19">
        <v>16085000</v>
      </c>
      <c r="F20" s="19">
        <v>22620000</v>
      </c>
      <c r="G20" s="19">
        <v>28837000</v>
      </c>
      <c r="H20" s="19">
        <v>35931000</v>
      </c>
      <c r="I20" s="19">
        <v>42740000</v>
      </c>
      <c r="J20" s="19">
        <v>56052000</v>
      </c>
      <c r="K20" s="45">
        <v>73213000</v>
      </c>
      <c r="L20" s="46">
        <f t="shared" si="1"/>
        <v>30385800</v>
      </c>
      <c r="M20" s="6"/>
      <c r="N20" s="6"/>
      <c r="O20" s="6"/>
      <c r="P20" s="6"/>
      <c r="Q20" s="6"/>
      <c r="R20" s="6"/>
      <c r="S20" s="6"/>
      <c r="T20" s="6"/>
      <c r="U20" s="6"/>
    </row>
    <row r="21" spans="1:21" x14ac:dyDescent="0.15">
      <c r="A21" s="20" t="s">
        <v>79</v>
      </c>
      <c r="B21" s="19">
        <v>114000</v>
      </c>
      <c r="C21" s="19">
        <v>133000</v>
      </c>
      <c r="D21" s="19">
        <v>171000</v>
      </c>
      <c r="E21" s="19">
        <v>167000</v>
      </c>
      <c r="F21" s="19">
        <v>214000</v>
      </c>
      <c r="G21" s="19">
        <v>296000</v>
      </c>
      <c r="H21" s="19">
        <v>201000</v>
      </c>
      <c r="I21" s="19">
        <v>-75000</v>
      </c>
      <c r="J21" s="19">
        <v>62000</v>
      </c>
      <c r="K21" s="45">
        <v>1263000</v>
      </c>
      <c r="L21" s="46">
        <f t="shared" si="1"/>
        <v>254600</v>
      </c>
      <c r="M21" s="6"/>
      <c r="N21" s="6"/>
      <c r="O21" s="6"/>
      <c r="P21" s="6"/>
      <c r="Q21" s="6"/>
      <c r="R21" s="6"/>
      <c r="S21" s="6"/>
      <c r="T21" s="6"/>
      <c r="U21" s="6"/>
    </row>
    <row r="22" spans="1:21" x14ac:dyDescent="0.15">
      <c r="A22" s="108" t="s">
        <v>80</v>
      </c>
      <c r="B22" s="19">
        <v>19526000</v>
      </c>
      <c r="C22" s="19">
        <v>26058000</v>
      </c>
      <c r="D22" s="19">
        <v>33122000</v>
      </c>
      <c r="E22" s="19">
        <v>43536000</v>
      </c>
      <c r="F22" s="19">
        <v>61826000</v>
      </c>
      <c r="G22" s="19">
        <v>81310000</v>
      </c>
      <c r="H22" s="19">
        <v>100445000</v>
      </c>
      <c r="I22" s="19">
        <v>129858000</v>
      </c>
      <c r="J22" s="19">
        <v>172599000</v>
      </c>
      <c r="K22" s="45">
        <v>212904000</v>
      </c>
      <c r="L22" s="46">
        <f t="shared" si="1"/>
        <v>88118400</v>
      </c>
      <c r="M22" s="6"/>
      <c r="N22" s="6"/>
      <c r="O22" s="6"/>
      <c r="P22" s="6"/>
      <c r="Q22" s="6"/>
      <c r="R22" s="6"/>
      <c r="S22" s="6"/>
      <c r="T22" s="6"/>
      <c r="U22" s="6"/>
    </row>
    <row r="23" spans="1:21" x14ac:dyDescent="0.15">
      <c r="A23" s="108" t="s">
        <v>81</v>
      </c>
      <c r="B23" s="19">
        <v>745000</v>
      </c>
      <c r="C23" s="19">
        <v>178000</v>
      </c>
      <c r="D23" s="19">
        <v>2233000</v>
      </c>
      <c r="E23" s="19">
        <v>4186000</v>
      </c>
      <c r="F23" s="19">
        <v>4106000</v>
      </c>
      <c r="G23" s="19">
        <v>12421000</v>
      </c>
      <c r="H23" s="19">
        <v>14541000</v>
      </c>
      <c r="I23" s="19">
        <v>22899000</v>
      </c>
      <c r="J23" s="19">
        <v>24879000</v>
      </c>
      <c r="K23" s="45">
        <v>12248000</v>
      </c>
      <c r="L23" s="46">
        <f t="shared" si="1"/>
        <v>9843600</v>
      </c>
      <c r="M23" s="6"/>
      <c r="N23" s="6"/>
      <c r="O23" s="6"/>
      <c r="P23" s="6"/>
      <c r="Q23" s="6"/>
      <c r="R23" s="6"/>
      <c r="S23" s="6"/>
      <c r="T23" s="6"/>
      <c r="U23" s="6"/>
    </row>
    <row r="24" spans="1:21" x14ac:dyDescent="0.15">
      <c r="A24" s="20" t="s">
        <v>82</v>
      </c>
      <c r="B24" s="19">
        <v>-103000</v>
      </c>
      <c r="C24" s="19">
        <v>-171000</v>
      </c>
      <c r="D24" s="19">
        <v>-409000</v>
      </c>
      <c r="E24" s="19">
        <v>-384000</v>
      </c>
      <c r="F24" s="19">
        <v>-646000</v>
      </c>
      <c r="G24" s="19">
        <v>-977000</v>
      </c>
      <c r="H24" s="19">
        <v>-768000</v>
      </c>
      <c r="I24" s="19">
        <v>-1092000</v>
      </c>
      <c r="J24" s="19">
        <v>-1361000</v>
      </c>
      <c r="K24" s="45">
        <v>-1378000</v>
      </c>
      <c r="L24" s="46">
        <f t="shared" si="1"/>
        <v>-728900</v>
      </c>
      <c r="M24" s="6"/>
      <c r="N24" s="6"/>
      <c r="O24" s="6"/>
      <c r="P24" s="6"/>
      <c r="Q24" s="6"/>
      <c r="R24" s="6"/>
      <c r="S24" s="6"/>
      <c r="T24" s="6"/>
      <c r="U24" s="6"/>
    </row>
    <row r="25" spans="1:21" x14ac:dyDescent="0.15">
      <c r="A25" s="20" t="s">
        <v>83</v>
      </c>
      <c r="B25" s="21" t="s">
        <v>56</v>
      </c>
      <c r="C25" s="21" t="s">
        <v>56</v>
      </c>
      <c r="D25" s="21" t="s">
        <v>56</v>
      </c>
      <c r="E25" s="21" t="s">
        <v>56</v>
      </c>
      <c r="F25" s="21" t="s">
        <v>56</v>
      </c>
      <c r="G25" s="21" t="s">
        <v>56</v>
      </c>
      <c r="H25" s="21" t="s">
        <v>56</v>
      </c>
      <c r="I25" s="21" t="s">
        <v>56</v>
      </c>
      <c r="J25" s="21" t="s">
        <v>56</v>
      </c>
      <c r="K25" s="45">
        <v>-15926000</v>
      </c>
      <c r="L25" s="46">
        <f t="shared" si="1"/>
        <v>-15926000</v>
      </c>
      <c r="M25" s="6"/>
      <c r="N25" s="6"/>
      <c r="O25" s="6"/>
      <c r="P25" s="6"/>
      <c r="Q25" s="6"/>
      <c r="R25" s="6"/>
      <c r="S25" s="6"/>
      <c r="T25" s="6"/>
      <c r="U25" s="6"/>
    </row>
    <row r="26" spans="1:21" x14ac:dyDescent="0.15">
      <c r="A26" s="20" t="s">
        <v>84</v>
      </c>
      <c r="B26" s="21" t="s">
        <v>56</v>
      </c>
      <c r="C26" s="21" t="s">
        <v>56</v>
      </c>
      <c r="D26" s="21" t="s">
        <v>56</v>
      </c>
      <c r="E26" s="21" t="s">
        <v>56</v>
      </c>
      <c r="F26" s="21" t="s">
        <v>56</v>
      </c>
      <c r="G26" s="21" t="s">
        <v>56</v>
      </c>
      <c r="H26" s="21" t="s">
        <v>56</v>
      </c>
      <c r="I26" s="21" t="s">
        <v>56</v>
      </c>
      <c r="J26" s="21" t="s">
        <v>56</v>
      </c>
      <c r="K26" s="45">
        <v>-880000</v>
      </c>
      <c r="L26" s="46">
        <f t="shared" si="1"/>
        <v>-880000</v>
      </c>
      <c r="M26" s="6"/>
      <c r="N26" s="6"/>
      <c r="O26" s="6"/>
      <c r="P26" s="6"/>
      <c r="Q26" s="6"/>
      <c r="R26" s="6"/>
      <c r="S26" s="6"/>
      <c r="T26" s="6"/>
      <c r="U26" s="6"/>
    </row>
    <row r="27" spans="1:21" x14ac:dyDescent="0.15">
      <c r="A27" s="20" t="s">
        <v>85</v>
      </c>
      <c r="B27" s="19">
        <v>-136000</v>
      </c>
      <c r="C27" s="19">
        <v>-118000</v>
      </c>
      <c r="D27" s="19">
        <v>-256000</v>
      </c>
      <c r="E27" s="19">
        <v>90000</v>
      </c>
      <c r="F27" s="19">
        <v>346000</v>
      </c>
      <c r="G27" s="19">
        <v>-183000</v>
      </c>
      <c r="H27" s="19">
        <v>203000</v>
      </c>
      <c r="I27" s="19">
        <v>2371000</v>
      </c>
      <c r="J27" s="19">
        <v>14633000</v>
      </c>
      <c r="K27" s="45">
        <v>0</v>
      </c>
      <c r="L27" s="46">
        <f t="shared" si="1"/>
        <v>1695000</v>
      </c>
      <c r="M27" s="6"/>
      <c r="N27" s="6"/>
      <c r="O27" s="6"/>
      <c r="P27" s="6"/>
      <c r="Q27" s="6"/>
      <c r="R27" s="6"/>
      <c r="S27" s="6"/>
      <c r="T27" s="6"/>
      <c r="U27" s="6"/>
    </row>
    <row r="28" spans="1:21" x14ac:dyDescent="0.15">
      <c r="A28" s="108" t="s">
        <v>86</v>
      </c>
      <c r="B28" s="19">
        <v>-239000</v>
      </c>
      <c r="C28" s="19">
        <v>-289000</v>
      </c>
      <c r="D28" s="19">
        <v>-665000</v>
      </c>
      <c r="E28" s="19">
        <v>-294000</v>
      </c>
      <c r="F28" s="19">
        <v>-300000</v>
      </c>
      <c r="G28" s="19">
        <v>-1160000</v>
      </c>
      <c r="H28" s="19">
        <v>-565000</v>
      </c>
      <c r="I28" s="19">
        <v>1279000</v>
      </c>
      <c r="J28" s="19">
        <v>13272000</v>
      </c>
      <c r="K28" s="45">
        <v>-18184000</v>
      </c>
      <c r="L28" s="46">
        <f t="shared" si="1"/>
        <v>-714500</v>
      </c>
      <c r="M28" s="6"/>
      <c r="N28" s="6"/>
      <c r="O28" s="6"/>
      <c r="P28" s="6"/>
      <c r="Q28" s="6"/>
      <c r="R28" s="6"/>
      <c r="S28" s="6"/>
      <c r="T28" s="6"/>
      <c r="U28" s="6"/>
    </row>
    <row r="29" spans="1:21" x14ac:dyDescent="0.15">
      <c r="A29" s="108" t="s">
        <v>87</v>
      </c>
      <c r="B29" s="19">
        <v>506000</v>
      </c>
      <c r="C29" s="19">
        <v>-111000</v>
      </c>
      <c r="D29" s="19">
        <v>1568000</v>
      </c>
      <c r="E29" s="19">
        <v>3892000</v>
      </c>
      <c r="F29" s="19">
        <v>3806000</v>
      </c>
      <c r="G29" s="19">
        <v>11261000</v>
      </c>
      <c r="H29" s="19">
        <v>13976000</v>
      </c>
      <c r="I29" s="19">
        <v>24178000</v>
      </c>
      <c r="J29" s="19">
        <v>38151000</v>
      </c>
      <c r="K29" s="45">
        <v>-5936000</v>
      </c>
      <c r="L29" s="46">
        <f t="shared" si="1"/>
        <v>9129100</v>
      </c>
      <c r="M29" s="6"/>
      <c r="N29" s="6"/>
      <c r="O29" s="6"/>
      <c r="P29" s="6"/>
      <c r="Q29" s="6"/>
      <c r="R29" s="6"/>
      <c r="S29" s="6"/>
      <c r="T29" s="6"/>
      <c r="U29" s="6"/>
    </row>
    <row r="30" spans="1:21" x14ac:dyDescent="0.15">
      <c r="A30" s="108" t="s">
        <v>88</v>
      </c>
      <c r="B30" s="19">
        <v>161000</v>
      </c>
      <c r="C30" s="19">
        <v>167000</v>
      </c>
      <c r="D30" s="19">
        <v>950000</v>
      </c>
      <c r="E30" s="19">
        <v>1425000</v>
      </c>
      <c r="F30" s="19">
        <v>769000</v>
      </c>
      <c r="G30" s="19">
        <v>1197000</v>
      </c>
      <c r="H30" s="19">
        <v>2374000</v>
      </c>
      <c r="I30" s="19">
        <v>2863000</v>
      </c>
      <c r="J30" s="19">
        <v>4791000</v>
      </c>
      <c r="K30" s="45">
        <v>-3217000</v>
      </c>
      <c r="L30" s="46">
        <f t="shared" si="1"/>
        <v>1148000</v>
      </c>
      <c r="M30" s="6"/>
      <c r="N30" s="6"/>
      <c r="O30" s="6"/>
      <c r="P30" s="6"/>
      <c r="Q30" s="6"/>
      <c r="R30" s="6"/>
      <c r="S30" s="6"/>
      <c r="T30" s="6"/>
      <c r="U30" s="6"/>
    </row>
    <row r="31" spans="1:21" x14ac:dyDescent="0.15">
      <c r="A31" s="108" t="s">
        <v>89</v>
      </c>
      <c r="B31" s="19">
        <v>-71000</v>
      </c>
      <c r="C31" s="19">
        <v>37000</v>
      </c>
      <c r="D31" s="19">
        <v>-22000</v>
      </c>
      <c r="E31" s="19">
        <v>-96000</v>
      </c>
      <c r="F31" s="19">
        <v>-4000</v>
      </c>
      <c r="G31" s="19">
        <v>9000</v>
      </c>
      <c r="H31" s="19">
        <v>-14000</v>
      </c>
      <c r="I31" s="19">
        <v>16000</v>
      </c>
      <c r="J31" s="19">
        <v>4000</v>
      </c>
      <c r="K31" s="45">
        <v>-3000</v>
      </c>
      <c r="L31" s="46">
        <f t="shared" si="1"/>
        <v>-14400</v>
      </c>
      <c r="M31" s="6"/>
      <c r="N31" s="6"/>
      <c r="O31" s="6"/>
      <c r="P31" s="6"/>
      <c r="Q31" s="6"/>
      <c r="R31" s="6"/>
      <c r="S31" s="6"/>
      <c r="T31" s="6"/>
      <c r="U31" s="6"/>
    </row>
    <row r="32" spans="1:21" x14ac:dyDescent="0.15">
      <c r="A32" s="20" t="s">
        <v>90</v>
      </c>
      <c r="B32" s="19">
        <v>0</v>
      </c>
      <c r="C32" s="19">
        <v>0</v>
      </c>
      <c r="D32" s="19">
        <v>0</v>
      </c>
      <c r="E32" s="19">
        <v>0</v>
      </c>
      <c r="F32" s="19">
        <v>0</v>
      </c>
      <c r="G32" s="19">
        <v>0</v>
      </c>
      <c r="H32" s="19">
        <v>0</v>
      </c>
      <c r="I32" s="19">
        <v>0</v>
      </c>
      <c r="J32" s="19">
        <v>0</v>
      </c>
      <c r="K32" s="45">
        <v>0</v>
      </c>
      <c r="L32" s="46">
        <f t="shared" si="1"/>
        <v>0</v>
      </c>
      <c r="M32" s="6"/>
      <c r="N32" s="6"/>
      <c r="O32" s="6"/>
      <c r="P32" s="6"/>
      <c r="Q32" s="6"/>
      <c r="R32" s="6"/>
      <c r="S32" s="6"/>
      <c r="T32" s="6"/>
      <c r="U32" s="6"/>
    </row>
    <row r="33" spans="1:21" s="8" customFormat="1" x14ac:dyDescent="0.15">
      <c r="A33" s="20" t="s">
        <v>91</v>
      </c>
      <c r="B33" s="19">
        <v>0</v>
      </c>
      <c r="C33" s="19">
        <v>0</v>
      </c>
      <c r="D33" s="19">
        <v>0</v>
      </c>
      <c r="E33" s="19">
        <v>0</v>
      </c>
      <c r="F33" s="19">
        <v>0</v>
      </c>
      <c r="G33" s="19">
        <v>0</v>
      </c>
      <c r="H33" s="19">
        <v>0</v>
      </c>
      <c r="I33" s="19">
        <v>0</v>
      </c>
      <c r="J33" s="19">
        <v>0</v>
      </c>
      <c r="K33" s="45">
        <v>0</v>
      </c>
      <c r="L33" s="46">
        <f t="shared" si="1"/>
        <v>0</v>
      </c>
      <c r="M33" s="7"/>
      <c r="N33" s="7"/>
      <c r="O33" s="7"/>
      <c r="P33" s="7"/>
      <c r="Q33" s="7"/>
      <c r="R33" s="7"/>
      <c r="S33" s="7"/>
      <c r="T33" s="7"/>
      <c r="U33" s="7"/>
    </row>
    <row r="34" spans="1:21" x14ac:dyDescent="0.15">
      <c r="A34" s="108" t="s">
        <v>92</v>
      </c>
      <c r="B34" s="23">
        <v>274000</v>
      </c>
      <c r="C34" s="23">
        <v>-241000</v>
      </c>
      <c r="D34" s="23">
        <v>596000</v>
      </c>
      <c r="E34" s="23">
        <v>2371000</v>
      </c>
      <c r="F34" s="23">
        <v>3033000</v>
      </c>
      <c r="G34" s="23">
        <v>10073000</v>
      </c>
      <c r="H34" s="23">
        <v>11588000</v>
      </c>
      <c r="I34" s="23">
        <v>21331000</v>
      </c>
      <c r="J34" s="23">
        <v>33364000</v>
      </c>
      <c r="K34" s="44">
        <v>-2722000</v>
      </c>
      <c r="L34" s="46">
        <f t="shared" si="1"/>
        <v>7966700</v>
      </c>
      <c r="M34" s="6"/>
      <c r="N34" s="6"/>
      <c r="O34" s="6"/>
      <c r="P34" s="6"/>
      <c r="Q34" s="6"/>
      <c r="R34" s="6"/>
      <c r="S34" s="6"/>
      <c r="T34" s="6"/>
      <c r="U34" s="6"/>
    </row>
    <row r="35" spans="1:21" x14ac:dyDescent="0.15">
      <c r="A35" s="18"/>
      <c r="B35" s="19"/>
      <c r="C35" s="19"/>
      <c r="D35" s="19"/>
      <c r="E35" s="19"/>
      <c r="F35" s="19"/>
      <c r="G35" s="19"/>
      <c r="H35" s="19"/>
      <c r="I35" s="19"/>
      <c r="J35" s="19"/>
      <c r="K35" s="45"/>
      <c r="L35" s="46"/>
      <c r="M35" s="6"/>
      <c r="N35" s="6"/>
      <c r="O35" s="6"/>
      <c r="P35" s="6"/>
      <c r="Q35" s="6"/>
      <c r="R35" s="6"/>
      <c r="S35" s="6"/>
      <c r="T35" s="6"/>
      <c r="U35" s="6"/>
    </row>
    <row r="36" spans="1:21" x14ac:dyDescent="0.15">
      <c r="A36" s="18"/>
      <c r="B36" s="19"/>
      <c r="C36" s="19"/>
      <c r="D36" s="19"/>
      <c r="E36" s="19"/>
      <c r="F36" s="19"/>
      <c r="G36" s="19"/>
      <c r="H36" s="19"/>
      <c r="I36" s="19"/>
      <c r="J36" s="19"/>
      <c r="K36" s="45"/>
      <c r="L36" s="46"/>
      <c r="M36" s="6"/>
      <c r="N36" s="6"/>
      <c r="O36" s="6"/>
      <c r="P36" s="6"/>
      <c r="Q36" s="6"/>
      <c r="R36" s="6"/>
      <c r="S36" s="6"/>
      <c r="T36" s="6"/>
      <c r="U36" s="6"/>
    </row>
    <row r="37" spans="1:21" x14ac:dyDescent="0.15">
      <c r="A37" s="20" t="s">
        <v>93</v>
      </c>
      <c r="B37" s="19">
        <v>0</v>
      </c>
      <c r="C37" s="19">
        <v>0</v>
      </c>
      <c r="D37" s="19">
        <v>0</v>
      </c>
      <c r="E37" s="19">
        <v>0</v>
      </c>
      <c r="F37" s="19">
        <v>0</v>
      </c>
      <c r="G37" s="19">
        <v>0</v>
      </c>
      <c r="H37" s="19">
        <v>0</v>
      </c>
      <c r="I37" s="19">
        <v>0</v>
      </c>
      <c r="J37" s="19">
        <v>0</v>
      </c>
      <c r="K37" s="45">
        <v>0</v>
      </c>
      <c r="L37" s="46">
        <f t="shared" si="1"/>
        <v>0</v>
      </c>
      <c r="M37" s="6"/>
      <c r="N37" s="6"/>
      <c r="O37" s="6"/>
      <c r="P37" s="6"/>
      <c r="Q37" s="6"/>
      <c r="R37" s="6"/>
      <c r="S37" s="6"/>
      <c r="T37" s="6"/>
      <c r="U37" s="6"/>
    </row>
    <row r="38" spans="1:21" x14ac:dyDescent="0.15">
      <c r="A38" s="20" t="s">
        <v>94</v>
      </c>
      <c r="B38" s="19">
        <v>274000</v>
      </c>
      <c r="C38" s="19">
        <v>-241000</v>
      </c>
      <c r="D38" s="19">
        <v>596000</v>
      </c>
      <c r="E38" s="19">
        <v>2371000</v>
      </c>
      <c r="F38" s="19">
        <v>3033000</v>
      </c>
      <c r="G38" s="19">
        <v>10073000</v>
      </c>
      <c r="H38" s="19">
        <v>11588000</v>
      </c>
      <c r="I38" s="19">
        <v>21331000</v>
      </c>
      <c r="J38" s="19">
        <v>33364000</v>
      </c>
      <c r="K38" s="45">
        <v>-2722000</v>
      </c>
      <c r="L38" s="46">
        <f t="shared" si="1"/>
        <v>7966700</v>
      </c>
      <c r="M38" s="6"/>
      <c r="N38" s="6"/>
      <c r="O38" s="6"/>
      <c r="P38" s="6"/>
      <c r="Q38" s="6"/>
      <c r="R38" s="6"/>
      <c r="S38" s="6"/>
      <c r="T38" s="6"/>
      <c r="U38" s="6"/>
    </row>
    <row r="39" spans="1:21" x14ac:dyDescent="0.15">
      <c r="A39" s="20" t="s">
        <v>95</v>
      </c>
      <c r="B39" s="19">
        <v>9140000</v>
      </c>
      <c r="C39" s="19">
        <v>9240000</v>
      </c>
      <c r="D39" s="19">
        <v>9340000</v>
      </c>
      <c r="E39" s="19">
        <v>9480000</v>
      </c>
      <c r="F39" s="19">
        <v>9600000</v>
      </c>
      <c r="G39" s="19">
        <v>9740000</v>
      </c>
      <c r="H39" s="19">
        <v>9880000</v>
      </c>
      <c r="I39" s="19">
        <v>10000000</v>
      </c>
      <c r="J39" s="19">
        <v>10120000</v>
      </c>
      <c r="K39" s="45">
        <v>10189000</v>
      </c>
      <c r="L39" s="46">
        <f t="shared" si="1"/>
        <v>9672900</v>
      </c>
      <c r="M39" s="6"/>
      <c r="N39" s="6"/>
      <c r="O39" s="6"/>
      <c r="P39" s="6"/>
      <c r="Q39" s="6"/>
      <c r="R39" s="6"/>
      <c r="S39" s="6"/>
      <c r="T39" s="6"/>
      <c r="U39" s="6"/>
    </row>
    <row r="40" spans="1:21" x14ac:dyDescent="0.15">
      <c r="A40" s="20" t="s">
        <v>96</v>
      </c>
      <c r="B40" s="19">
        <v>0.03</v>
      </c>
      <c r="C40" s="19">
        <v>-0.03</v>
      </c>
      <c r="D40" s="19">
        <v>0.06</v>
      </c>
      <c r="E40" s="19">
        <v>0.25</v>
      </c>
      <c r="F40" s="19">
        <v>0.32</v>
      </c>
      <c r="G40" s="19">
        <v>1.03</v>
      </c>
      <c r="H40" s="19">
        <v>1.17</v>
      </c>
      <c r="I40" s="19">
        <v>2.13</v>
      </c>
      <c r="J40" s="19">
        <v>3.3</v>
      </c>
      <c r="K40" s="45">
        <v>-0.27</v>
      </c>
      <c r="L40" s="46">
        <f t="shared" si="1"/>
        <v>0.79900000000000004</v>
      </c>
      <c r="M40" s="6"/>
      <c r="N40" s="6"/>
      <c r="O40" s="6"/>
      <c r="P40" s="6"/>
      <c r="Q40" s="6"/>
      <c r="R40" s="6"/>
      <c r="S40" s="6"/>
      <c r="T40" s="6"/>
      <c r="U40" s="6"/>
    </row>
    <row r="41" spans="1:21" x14ac:dyDescent="0.15">
      <c r="A41" s="20" t="s">
        <v>97</v>
      </c>
      <c r="B41" s="19">
        <v>0.03</v>
      </c>
      <c r="C41" s="19">
        <v>-0.03</v>
      </c>
      <c r="D41" s="19">
        <v>0.06</v>
      </c>
      <c r="E41" s="19">
        <v>0.25</v>
      </c>
      <c r="F41" s="19">
        <v>0.32</v>
      </c>
      <c r="G41" s="19">
        <v>1.03</v>
      </c>
      <c r="H41" s="19">
        <v>1.17</v>
      </c>
      <c r="I41" s="19">
        <v>2.13</v>
      </c>
      <c r="J41" s="19">
        <v>3.3</v>
      </c>
      <c r="K41" s="45">
        <v>-0.27</v>
      </c>
      <c r="L41" s="46">
        <f t="shared" si="1"/>
        <v>0.79900000000000004</v>
      </c>
      <c r="M41" s="6"/>
      <c r="N41" s="6"/>
      <c r="O41" s="6"/>
      <c r="P41" s="6"/>
      <c r="Q41" s="6"/>
      <c r="R41" s="6"/>
      <c r="S41" s="6"/>
      <c r="T41" s="6"/>
      <c r="U41" s="6"/>
    </row>
    <row r="42" spans="1:21" x14ac:dyDescent="0.15">
      <c r="A42" s="20" t="s">
        <v>98</v>
      </c>
      <c r="B42" s="19">
        <v>9300000</v>
      </c>
      <c r="C42" s="19">
        <v>9240000</v>
      </c>
      <c r="D42" s="19">
        <v>9540000</v>
      </c>
      <c r="E42" s="19">
        <v>9680000</v>
      </c>
      <c r="F42" s="19">
        <v>9860000</v>
      </c>
      <c r="G42" s="19">
        <v>10000000</v>
      </c>
      <c r="H42" s="19">
        <v>10080000</v>
      </c>
      <c r="I42" s="19">
        <v>10200000</v>
      </c>
      <c r="J42" s="19">
        <v>10300000</v>
      </c>
      <c r="K42" s="45">
        <v>10189000</v>
      </c>
      <c r="L42" s="46">
        <f t="shared" si="1"/>
        <v>9838900</v>
      </c>
      <c r="M42" s="6"/>
      <c r="N42" s="6"/>
      <c r="O42" s="6"/>
      <c r="P42" s="6"/>
      <c r="Q42" s="6"/>
      <c r="R42" s="6"/>
      <c r="S42" s="6"/>
      <c r="T42" s="6"/>
      <c r="U42" s="6"/>
    </row>
    <row r="43" spans="1:21" x14ac:dyDescent="0.15">
      <c r="A43" s="20" t="s">
        <v>99</v>
      </c>
      <c r="B43" s="19">
        <v>0.03</v>
      </c>
      <c r="C43" s="19">
        <v>-0.03</v>
      </c>
      <c r="D43" s="19">
        <v>0.06</v>
      </c>
      <c r="E43" s="19">
        <v>0.25</v>
      </c>
      <c r="F43" s="19">
        <v>0.31</v>
      </c>
      <c r="G43" s="19">
        <v>1.01</v>
      </c>
      <c r="H43" s="19">
        <v>1.1499999999999999</v>
      </c>
      <c r="I43" s="19">
        <v>2.09</v>
      </c>
      <c r="J43" s="19">
        <v>3.24</v>
      </c>
      <c r="K43" s="45">
        <v>-0.27</v>
      </c>
      <c r="L43" s="46">
        <f t="shared" si="1"/>
        <v>0.78400000000000003</v>
      </c>
      <c r="M43" s="6"/>
      <c r="N43" s="6"/>
      <c r="O43" s="6"/>
      <c r="P43" s="6"/>
      <c r="Q43" s="6"/>
      <c r="R43" s="6"/>
      <c r="S43" s="6"/>
      <c r="T43" s="6"/>
      <c r="U43" s="6"/>
    </row>
    <row r="44" spans="1:21" x14ac:dyDescent="0.15">
      <c r="A44" s="20" t="s">
        <v>100</v>
      </c>
      <c r="B44" s="19">
        <v>0.03</v>
      </c>
      <c r="C44" s="19">
        <v>-0.03</v>
      </c>
      <c r="D44" s="19">
        <v>0.06</v>
      </c>
      <c r="E44" s="19">
        <v>0.25</v>
      </c>
      <c r="F44" s="19">
        <v>0.31</v>
      </c>
      <c r="G44" s="19">
        <v>1.01</v>
      </c>
      <c r="H44" s="19">
        <v>1.1499999999999999</v>
      </c>
      <c r="I44" s="19">
        <v>2.09</v>
      </c>
      <c r="J44" s="19">
        <v>3.24</v>
      </c>
      <c r="K44" s="45">
        <v>-0.27</v>
      </c>
      <c r="L44" s="46">
        <f t="shared" si="1"/>
        <v>0.78400000000000003</v>
      </c>
      <c r="M44" s="6"/>
      <c r="N44" s="6"/>
      <c r="O44" s="6"/>
      <c r="P44" s="6"/>
      <c r="Q44" s="6"/>
      <c r="R44" s="6"/>
      <c r="S44" s="6"/>
      <c r="T44" s="6"/>
      <c r="U44" s="6"/>
    </row>
    <row r="45" spans="1:21" x14ac:dyDescent="0.15">
      <c r="A45" s="20" t="s">
        <v>101</v>
      </c>
      <c r="B45" s="51">
        <v>9180000</v>
      </c>
      <c r="C45" s="51">
        <v>9300000</v>
      </c>
      <c r="D45" s="51">
        <v>9420000</v>
      </c>
      <c r="E45" s="51">
        <v>9540000</v>
      </c>
      <c r="F45" s="51">
        <v>9680000</v>
      </c>
      <c r="G45" s="51">
        <v>9820000</v>
      </c>
      <c r="H45" s="51">
        <v>9960000</v>
      </c>
      <c r="I45" s="51">
        <v>10060000</v>
      </c>
      <c r="J45" s="51">
        <v>10180000</v>
      </c>
      <c r="K45" s="85">
        <v>10242000</v>
      </c>
      <c r="L45" s="112">
        <f>AVERAGE(B45:K45)</f>
        <v>9738200</v>
      </c>
    </row>
  </sheetData>
  <sortState xmlns:xlrd2="http://schemas.microsoft.com/office/spreadsheetml/2017/richdata2" columnSort="1" ref="B12:T44">
    <sortCondition ref="B12:T12"/>
  </sortState>
  <conditionalFormatting sqref="B14:K45">
    <cfRule type="colorScale" priority="69">
      <colorScale>
        <cfvo type="min"/>
        <cfvo type="percentile" val="50"/>
        <cfvo type="max"/>
        <color rgb="FFF8696B"/>
        <color rgb="FFFFEB84"/>
        <color rgb="FF63BE7B"/>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30CBC-F8F1-3D4F-88A2-8DCA0E50B48A}">
  <sheetPr>
    <tabColor theme="7"/>
  </sheetPr>
  <dimension ref="A9:L29"/>
  <sheetViews>
    <sheetView zoomScale="75" workbookViewId="0">
      <selection activeCell="J25" sqref="J25"/>
    </sheetView>
  </sheetViews>
  <sheetFormatPr baseColWidth="10" defaultColWidth="10.83203125" defaultRowHeight="13" x14ac:dyDescent="0.15"/>
  <cols>
    <col min="1" max="1" width="24.5" bestFit="1" customWidth="1"/>
    <col min="2" max="2" width="10.1640625" bestFit="1" customWidth="1"/>
  </cols>
  <sheetData>
    <row r="9" spans="1:12" ht="14" x14ac:dyDescent="0.15">
      <c r="A9" s="56" t="s">
        <v>6</v>
      </c>
      <c r="B9" s="57" t="s">
        <v>20</v>
      </c>
      <c r="C9" s="57" t="s">
        <v>21</v>
      </c>
      <c r="D9" s="57" t="s">
        <v>22</v>
      </c>
      <c r="E9" s="57" t="s">
        <v>23</v>
      </c>
      <c r="F9" s="57" t="s">
        <v>24</v>
      </c>
      <c r="G9" s="57" t="s">
        <v>25</v>
      </c>
      <c r="H9" s="57" t="s">
        <v>26</v>
      </c>
      <c r="I9" s="57" t="s">
        <v>27</v>
      </c>
      <c r="J9" s="57" t="s">
        <v>28</v>
      </c>
      <c r="K9" s="57" t="s">
        <v>29</v>
      </c>
      <c r="L9" s="56" t="s">
        <v>72</v>
      </c>
    </row>
    <row r="10" spans="1:12" x14ac:dyDescent="0.15">
      <c r="A10" s="58" t="s">
        <v>73</v>
      </c>
      <c r="B10" s="59">
        <f>'IS - Amazon'!B14/'IS - Amazon'!B$15</f>
        <v>1</v>
      </c>
      <c r="C10" s="59">
        <f>'IS - Amazon'!C14/'IS - Amazon'!C$15</f>
        <v>1</v>
      </c>
      <c r="D10" s="59">
        <f>'IS - Amazon'!D14/'IS - Amazon'!D$15</f>
        <v>1</v>
      </c>
      <c r="E10" s="59">
        <f>'IS - Amazon'!E14/'IS - Amazon'!E$15</f>
        <v>1</v>
      </c>
      <c r="F10" s="59">
        <f>'IS - Amazon'!F14/'IS - Amazon'!F$15</f>
        <v>1</v>
      </c>
      <c r="G10" s="59">
        <f>'IS - Amazon'!G14/'IS - Amazon'!G$15</f>
        <v>1</v>
      </c>
      <c r="H10" s="59">
        <f>'IS - Amazon'!H14/'IS - Amazon'!H$15</f>
        <v>1</v>
      </c>
      <c r="I10" s="59">
        <f>'IS - Amazon'!I14/'IS - Amazon'!I$15</f>
        <v>1</v>
      </c>
      <c r="J10" s="59">
        <f>'IS - Amazon'!J14/'IS - Amazon'!J$15</f>
        <v>1</v>
      </c>
      <c r="K10" s="59">
        <f>'IS - Amazon'!K14/'IS - Amazon'!K$15</f>
        <v>1</v>
      </c>
      <c r="L10" s="59">
        <f>AVERAGE(B10:K10)</f>
        <v>1</v>
      </c>
    </row>
    <row r="11" spans="1:12" s="8" customFormat="1" x14ac:dyDescent="0.15">
      <c r="A11" s="58" t="s">
        <v>74</v>
      </c>
      <c r="B11" s="59">
        <f>'IS - Amazon'!B15/'IS - Amazon'!B$15</f>
        <v>1</v>
      </c>
      <c r="C11" s="59">
        <f>'IS - Amazon'!C15/'IS - Amazon'!C$15</f>
        <v>1</v>
      </c>
      <c r="D11" s="59">
        <f>'IS - Amazon'!D15/'IS - Amazon'!D$15</f>
        <v>1</v>
      </c>
      <c r="E11" s="59">
        <f>'IS - Amazon'!E15/'IS - Amazon'!E$15</f>
        <v>1</v>
      </c>
      <c r="F11" s="59">
        <f>'IS - Amazon'!F15/'IS - Amazon'!F$15</f>
        <v>1</v>
      </c>
      <c r="G11" s="59">
        <f>'IS - Amazon'!G15/'IS - Amazon'!G$15</f>
        <v>1</v>
      </c>
      <c r="H11" s="59">
        <f>'IS - Amazon'!H15/'IS - Amazon'!H$15</f>
        <v>1</v>
      </c>
      <c r="I11" s="59">
        <f>'IS - Amazon'!I15/'IS - Amazon'!I$15</f>
        <v>1</v>
      </c>
      <c r="J11" s="59">
        <f>'IS - Amazon'!J15/'IS - Amazon'!J$15</f>
        <v>1</v>
      </c>
      <c r="K11" s="59">
        <f>'IS - Amazon'!K15/'IS - Amazon'!K$15</f>
        <v>1</v>
      </c>
      <c r="L11" s="59">
        <f t="shared" ref="L11:L29" si="0">AVERAGE(B11:K11)</f>
        <v>1</v>
      </c>
    </row>
    <row r="12" spans="1:12" x14ac:dyDescent="0.15">
      <c r="A12" s="64" t="s">
        <v>75</v>
      </c>
      <c r="B12" s="60">
        <f>'IS - Amazon'!B17/'IS - Amazon'!B$15</f>
        <v>0.72773061838499975</v>
      </c>
      <c r="C12" s="60">
        <f>'IS - Amazon'!C17/'IS - Amazon'!C$15</f>
        <v>0.70517373128961214</v>
      </c>
      <c r="D12" s="60">
        <f>'IS - Amazon'!D17/'IS - Amazon'!D$15</f>
        <v>0.66959796646916991</v>
      </c>
      <c r="E12" s="60">
        <f>'IS - Amazon'!E17/'IS - Amazon'!E$15</f>
        <v>0.64906939633935601</v>
      </c>
      <c r="F12" s="60">
        <f>'IS - Amazon'!F17/'IS - Amazon'!F$15</f>
        <v>0.6293164517108385</v>
      </c>
      <c r="G12" s="60">
        <f>'IS - Amazon'!G17/'IS - Amazon'!G$15</f>
        <v>0.59752583871147813</v>
      </c>
      <c r="H12" s="60">
        <f>'IS - Amazon'!H17/'IS - Amazon'!H$15</f>
        <v>0.59009988521399392</v>
      </c>
      <c r="I12" s="60">
        <f>'IS - Amazon'!I17/'IS - Amazon'!I$15</f>
        <v>0.60432208131294296</v>
      </c>
      <c r="J12" s="60">
        <f>'IS - Amazon'!J17/'IS - Amazon'!J$15</f>
        <v>0.57967485558360399</v>
      </c>
      <c r="K12" s="60">
        <f>'IS - Amazon'!K17/'IS - Amazon'!K$15</f>
        <v>0.56194660134673713</v>
      </c>
      <c r="L12" s="60">
        <f t="shared" si="0"/>
        <v>0.63144574263627329</v>
      </c>
    </row>
    <row r="13" spans="1:12" s="8" customFormat="1" x14ac:dyDescent="0.15">
      <c r="A13" s="56" t="s">
        <v>76</v>
      </c>
      <c r="B13" s="61">
        <f>'IS - Amazon'!B18/'IS - Amazon'!B$15</f>
        <v>0.27226938161500025</v>
      </c>
      <c r="C13" s="61">
        <f>'IS - Amazon'!C18/'IS - Amazon'!C$15</f>
        <v>0.29482626871038792</v>
      </c>
      <c r="D13" s="61">
        <f>'IS - Amazon'!D18/'IS - Amazon'!D$15</f>
        <v>0.33040203353083003</v>
      </c>
      <c r="E13" s="61">
        <f>'IS - Amazon'!E18/'IS - Amazon'!E$15</f>
        <v>0.35093060366064405</v>
      </c>
      <c r="F13" s="61">
        <f>'IS - Amazon'!F18/'IS - Amazon'!F$15</f>
        <v>0.3706835482891615</v>
      </c>
      <c r="G13" s="61">
        <f>'IS - Amazon'!G18/'IS - Amazon'!G$15</f>
        <v>0.40247416128852193</v>
      </c>
      <c r="H13" s="61">
        <f>'IS - Amazon'!H18/'IS - Amazon'!H$15</f>
        <v>0.40990011478600608</v>
      </c>
      <c r="I13" s="61">
        <f>'IS - Amazon'!I18/'IS - Amazon'!I$15</f>
        <v>0.3956779186870571</v>
      </c>
      <c r="J13" s="61">
        <f>'IS - Amazon'!J18/'IS - Amazon'!J$15</f>
        <v>0.42032514441639601</v>
      </c>
      <c r="K13" s="61">
        <f>'IS - Amazon'!K18/'IS - Amazon'!K$15</f>
        <v>0.43805339865326287</v>
      </c>
      <c r="L13" s="61">
        <f t="shared" si="0"/>
        <v>0.36855425736372677</v>
      </c>
    </row>
    <row r="14" spans="1:12" x14ac:dyDescent="0.15">
      <c r="A14" s="56" t="s">
        <v>77</v>
      </c>
      <c r="B14" s="62">
        <f>'IS - Amazon'!B19/'IS - Amazon'!B$15</f>
        <v>0.17255412883468543</v>
      </c>
      <c r="C14" s="62">
        <f>'IS - Amazon'!C19/'IS - Amazon'!C$15</f>
        <v>0.18710387917472018</v>
      </c>
      <c r="D14" s="62">
        <f>'IS - Amazon'!D19/'IS - Amazon'!D$15</f>
        <v>0.19074631329084352</v>
      </c>
      <c r="E14" s="62">
        <f>'IS - Amazon'!E19/'IS - Amazon'!E$15</f>
        <v>0.20063682557891563</v>
      </c>
      <c r="F14" s="62">
        <f>'IS - Amazon'!F19/'IS - Amazon'!F$15</f>
        <v>0.21922121147380613</v>
      </c>
      <c r="G14" s="62">
        <f>'IS - Amazon'!G19/'IS - Amazon'!G$15</f>
        <v>0.22404427898508719</v>
      </c>
      <c r="H14" s="62">
        <f>'IS - Amazon'!H19/'IS - Amazon'!H$15</f>
        <v>0.22926187607389081</v>
      </c>
      <c r="I14" s="62">
        <f>'IS - Amazon'!I19/'IS - Amazon'!I$15</f>
        <v>0.22585115421277302</v>
      </c>
      <c r="J14" s="62">
        <f>'IS - Amazon'!J19/'IS - Amazon'!J$15</f>
        <v>0.24793432406315583</v>
      </c>
      <c r="K14" s="62">
        <f>'IS - Amazon'!K19/'IS - Amazon'!K$15</f>
        <v>0.26932408270312441</v>
      </c>
      <c r="L14" s="62">
        <f t="shared" si="0"/>
        <v>0.21666780743910019</v>
      </c>
    </row>
    <row r="15" spans="1:12" x14ac:dyDescent="0.15">
      <c r="A15" s="56" t="s">
        <v>78</v>
      </c>
      <c r="B15" s="62">
        <f>'IS - Amazon'!B20/'IS - Amazon'!B$15</f>
        <v>8.8177617794014937E-2</v>
      </c>
      <c r="C15" s="62">
        <f>'IS - Amazon'!C20/'IS - Amazon'!C$15</f>
        <v>0.10422753629702881</v>
      </c>
      <c r="D15" s="62">
        <f>'IS - Amazon'!D20/'IS - Amazon'!D$15</f>
        <v>0.11718969029774032</v>
      </c>
      <c r="E15" s="62">
        <f>'IS - Amazon'!E20/'IS - Amazon'!E$15</f>
        <v>0.11828336532168517</v>
      </c>
      <c r="F15" s="62">
        <f>'IS - Amazon'!F20/'IS - Amazon'!F$15</f>
        <v>0.12717438970910686</v>
      </c>
      <c r="G15" s="62">
        <f>'IS - Amazon'!G20/'IS - Amazon'!G$15</f>
        <v>0.12382400048091993</v>
      </c>
      <c r="H15" s="62">
        <f>'IS - Amazon'!H20/'IS - Amazon'!H$15</f>
        <v>0.12808621070718162</v>
      </c>
      <c r="I15" s="62">
        <f>'IS - Amazon'!I20/'IS - Amazon'!I$15</f>
        <v>0.11070703303079282</v>
      </c>
      <c r="J15" s="62">
        <f>'IS - Amazon'!J20/'IS - Amazon'!J$15</f>
        <v>0.11930475797216818</v>
      </c>
      <c r="K15" s="62">
        <f>'IS - Amazon'!K20/'IS - Amazon'!K$15</f>
        <v>0.14244245432241923</v>
      </c>
      <c r="L15" s="62">
        <f t="shared" si="0"/>
        <v>0.11794170559330579</v>
      </c>
    </row>
    <row r="16" spans="1:12" x14ac:dyDescent="0.15">
      <c r="A16" s="56" t="s">
        <v>79</v>
      </c>
      <c r="B16" s="62">
        <f>'IS - Amazon'!B21/'IS - Amazon'!B$15</f>
        <v>1.5311878794391017E-3</v>
      </c>
      <c r="C16" s="62">
        <f>'IS - Amazon'!C21/'IS - Amazon'!C$15</f>
        <v>1.4945835393536206E-3</v>
      </c>
      <c r="D16" s="62">
        <f>'IS - Amazon'!D21/'IS - Amazon'!D$15</f>
        <v>1.5980412313328224E-3</v>
      </c>
      <c r="E16" s="62">
        <f>'IS - Amazon'!E21/'IS - Amazon'!E$15</f>
        <v>1.2280585644215991E-3</v>
      </c>
      <c r="F16" s="62">
        <f>'IS - Amazon'!F21/'IS - Amazon'!F$15</f>
        <v>1.2031529353558298E-3</v>
      </c>
      <c r="G16" s="62">
        <f>'IS - Amazon'!G21/'IS - Amazon'!G$15</f>
        <v>1.271002675117117E-3</v>
      </c>
      <c r="H16" s="62">
        <f>'IS - Amazon'!H21/'IS - Amazon'!H$15</f>
        <v>7.1652134235461028E-4</v>
      </c>
      <c r="I16" s="62">
        <f>'IS - Amazon'!I21/'IS - Amazon'!I$15</f>
        <v>-1.9426830784533136E-4</v>
      </c>
      <c r="J16" s="62">
        <f>'IS - Amazon'!J21/'IS - Amazon'!J$15</f>
        <v>1.3196487180251244E-4</v>
      </c>
      <c r="K16" s="62">
        <f>'IS - Amazon'!K21/'IS - Amazon'!K$15</f>
        <v>2.4572797154769712E-3</v>
      </c>
      <c r="L16" s="62">
        <f t="shared" si="0"/>
        <v>1.1437524446808853E-3</v>
      </c>
    </row>
    <row r="17" spans="1:12" x14ac:dyDescent="0.15">
      <c r="A17" s="64" t="s">
        <v>80</v>
      </c>
      <c r="B17" s="60">
        <f>'IS - Amazon'!B22/'IS - Amazon'!B$15</f>
        <v>0.26226293450813948</v>
      </c>
      <c r="C17" s="60">
        <f>'IS - Amazon'!C22/'IS - Amazon'!C$15</f>
        <v>0.29282599901110262</v>
      </c>
      <c r="D17" s="60">
        <f>'IS - Amazon'!D22/'IS - Amazon'!D$15</f>
        <v>0.30953404481991664</v>
      </c>
      <c r="E17" s="60">
        <f>'IS - Amazon'!E22/'IS - Amazon'!E$15</f>
        <v>0.32014824946502241</v>
      </c>
      <c r="F17" s="60">
        <f>'IS - Amazon'!F22/'IS - Amazon'!F$15</f>
        <v>0.34759875411826879</v>
      </c>
      <c r="G17" s="60">
        <f>'IS - Amazon'!G22/'IS - Amazon'!G$15</f>
        <v>0.34913928214112422</v>
      </c>
      <c r="H17" s="60">
        <f>'IS - Amazon'!H22/'IS - Amazon'!H$15</f>
        <v>0.35806460812342705</v>
      </c>
      <c r="I17" s="60">
        <f>'IS - Amazon'!I22/'IS - Amazon'!I$15</f>
        <v>0.33636391893572049</v>
      </c>
      <c r="J17" s="60">
        <f>'IS - Amazon'!J22/'IS - Amazon'!J$15</f>
        <v>0.36737104690712652</v>
      </c>
      <c r="K17" s="60">
        <f>'IS - Amazon'!K22/'IS - Amazon'!K$15</f>
        <v>0.4142238167410206</v>
      </c>
      <c r="L17" s="60">
        <f t="shared" si="0"/>
        <v>0.33575326547708684</v>
      </c>
    </row>
    <row r="18" spans="1:12" x14ac:dyDescent="0.15">
      <c r="A18" s="56" t="s">
        <v>81</v>
      </c>
      <c r="B18" s="62">
        <f>'IS - Amazon'!B23/'IS - Amazon'!B$15</f>
        <v>1.0006447106860796E-2</v>
      </c>
      <c r="C18" s="62">
        <f>'IS - Amazon'!C23/'IS - Amazon'!C$15</f>
        <v>2.000269699285297E-3</v>
      </c>
      <c r="D18" s="62">
        <f>'IS - Amazon'!D23/'IS - Amazon'!D$15</f>
        <v>2.0867988710913405E-2</v>
      </c>
      <c r="E18" s="62">
        <f>'IS - Amazon'!E23/'IS - Amazon'!E$15</f>
        <v>3.0782354195621642E-2</v>
      </c>
      <c r="F18" s="62">
        <f>'IS - Amazon'!F23/'IS - Amazon'!F$15</f>
        <v>2.3084794170892695E-2</v>
      </c>
      <c r="G18" s="62">
        <f>'IS - Amazon'!G23/'IS - Amazon'!G$15</f>
        <v>5.3334879147397665E-2</v>
      </c>
      <c r="H18" s="62">
        <f>'IS - Amazon'!H23/'IS - Amazon'!H$15</f>
        <v>5.1835506662579051E-2</v>
      </c>
      <c r="I18" s="62">
        <f>'IS - Amazon'!I23/'IS - Amazon'!I$15</f>
        <v>5.9313999751336569E-2</v>
      </c>
      <c r="J18" s="62">
        <f>'IS - Amazon'!J23/'IS - Amazon'!J$15</f>
        <v>5.2954097509269465E-2</v>
      </c>
      <c r="K18" s="62">
        <f>'IS - Amazon'!K23/'IS - Amazon'!K$15</f>
        <v>2.3829581912242232E-2</v>
      </c>
      <c r="L18" s="62">
        <f t="shared" si="0"/>
        <v>3.2800991886639881E-2</v>
      </c>
    </row>
    <row r="19" spans="1:12" x14ac:dyDescent="0.15">
      <c r="A19" s="56" t="s">
        <v>82</v>
      </c>
      <c r="B19" s="62">
        <f>'IS - Amazon'!B24/'IS - Amazon'!B$15</f>
        <v>-1.3834416805458551E-3</v>
      </c>
      <c r="C19" s="62">
        <f>'IS - Amazon'!C24/'IS - Amazon'!C$15</f>
        <v>-1.9216074077403696E-3</v>
      </c>
      <c r="D19" s="62">
        <f>'IS - Amazon'!D24/'IS - Amazon'!D$15</f>
        <v>-3.8222155766966339E-3</v>
      </c>
      <c r="E19" s="62">
        <f>'IS - Amazon'!E24/'IS - Amazon'!E$15</f>
        <v>-2.8237993337598445E-3</v>
      </c>
      <c r="F19" s="62">
        <f>'IS - Amazon'!F24/'IS - Amazon'!F$15</f>
        <v>-3.6319476459806821E-3</v>
      </c>
      <c r="G19" s="62">
        <f>'IS - Amazon'!G24/'IS - Amazon'!G$15</f>
        <v>-4.1951676134777812E-3</v>
      </c>
      <c r="H19" s="62">
        <f>'IS - Amazon'!H24/'IS - Amazon'!H$15</f>
        <v>-2.7377531886982128E-3</v>
      </c>
      <c r="I19" s="62">
        <f>'IS - Amazon'!I24/'IS - Amazon'!I$15</f>
        <v>-2.8285465622280245E-3</v>
      </c>
      <c r="J19" s="62">
        <f>'IS - Amazon'!J24/'IS - Amazon'!J$15</f>
        <v>-2.8968417826325714E-3</v>
      </c>
      <c r="K19" s="62">
        <f>'IS - Amazon'!K24/'IS - Amazon'!K$15</f>
        <v>-2.6810225240912638E-3</v>
      </c>
      <c r="L19" s="62">
        <f t="shared" si="0"/>
        <v>-2.892234331585124E-3</v>
      </c>
    </row>
    <row r="20" spans="1:12" x14ac:dyDescent="0.15">
      <c r="A20" s="56" t="s">
        <v>83</v>
      </c>
      <c r="B20" s="63"/>
      <c r="C20" s="63"/>
      <c r="D20" s="63"/>
      <c r="E20" s="63"/>
      <c r="F20" s="63"/>
      <c r="G20" s="63"/>
      <c r="H20" s="63"/>
      <c r="I20" s="63"/>
      <c r="J20" s="63"/>
      <c r="K20" s="62">
        <f>'IS - Amazon'!K25/'IS - Amazon'!K$15</f>
        <v>-3.0985460608619352E-2</v>
      </c>
      <c r="L20" s="62">
        <f t="shared" si="0"/>
        <v>-3.0985460608619352E-2</v>
      </c>
    </row>
    <row r="21" spans="1:12" x14ac:dyDescent="0.15">
      <c r="A21" s="56" t="s">
        <v>84</v>
      </c>
      <c r="B21" s="63"/>
      <c r="C21" s="63"/>
      <c r="D21" s="63"/>
      <c r="E21" s="63"/>
      <c r="F21" s="63"/>
      <c r="G21" s="63"/>
      <c r="H21" s="63"/>
      <c r="I21" s="63"/>
      <c r="J21" s="63"/>
      <c r="K21" s="62">
        <f>'IS - Amazon'!K26/'IS - Amazon'!K$15</f>
        <v>-1.7121188833093702E-3</v>
      </c>
      <c r="L21" s="62">
        <f t="shared" si="0"/>
        <v>-1.7121188833093702E-3</v>
      </c>
    </row>
    <row r="22" spans="1:12" x14ac:dyDescent="0.15">
      <c r="A22" s="56" t="s">
        <v>85</v>
      </c>
      <c r="B22" s="62">
        <f>'IS - Amazon'!B27/'IS - Amazon'!B$15</f>
        <v>-1.8266802772255949E-3</v>
      </c>
      <c r="C22" s="62">
        <f>'IS - Amazon'!C27/'IS - Amazon'!C$15</f>
        <v>-1.3260214860430621E-3</v>
      </c>
      <c r="D22" s="62">
        <f>'IS - Amazon'!D27/'IS - Amazon'!D$15</f>
        <v>-2.392389211819898E-3</v>
      </c>
      <c r="E22" s="62">
        <f>'IS - Amazon'!E27/'IS - Amazon'!E$15</f>
        <v>6.6182796884996361E-4</v>
      </c>
      <c r="F22" s="62">
        <f>'IS - Amazon'!F27/'IS - Amazon'!F$15</f>
        <v>1.9452846524912013E-3</v>
      </c>
      <c r="G22" s="62">
        <f>'IS - Amazon'!G27/'IS - Amazon'!G$15</f>
        <v>-7.8578881603524452E-4</v>
      </c>
      <c r="H22" s="62">
        <f>'IS - Amazon'!H27/'IS - Amazon'!H$15</f>
        <v>7.2365090795017864E-4</v>
      </c>
      <c r="I22" s="62">
        <f>'IS - Amazon'!I27/'IS - Amazon'!I$15</f>
        <v>6.141468772017075E-3</v>
      </c>
      <c r="J22" s="62">
        <f>'IS - Amazon'!J27/'IS - Amazon'!J$15</f>
        <v>3.1145838211067169E-2</v>
      </c>
      <c r="K22" s="62">
        <f>'IS - Amazon'!K27/'IS - Amazon'!K$15</f>
        <v>0</v>
      </c>
      <c r="L22" s="62">
        <f t="shared" si="0"/>
        <v>3.4287190721251789E-3</v>
      </c>
    </row>
    <row r="23" spans="1:12" x14ac:dyDescent="0.15">
      <c r="A23" s="56" t="s">
        <v>86</v>
      </c>
      <c r="B23" s="62">
        <f>'IS - Amazon'!B28/'IS - Amazon'!B$15</f>
        <v>-3.2101219577714501E-3</v>
      </c>
      <c r="C23" s="62">
        <f>'IS - Amazon'!C28/'IS - Amazon'!C$15</f>
        <v>-3.2476288937834316E-3</v>
      </c>
      <c r="D23" s="62">
        <f>'IS - Amazon'!D28/'IS - Amazon'!D$15</f>
        <v>-6.2146047885165319E-3</v>
      </c>
      <c r="E23" s="62">
        <f>'IS - Amazon'!E28/'IS - Amazon'!E$15</f>
        <v>-2.1619713649098809E-3</v>
      </c>
      <c r="F23" s="62">
        <f>'IS - Amazon'!F28/'IS - Amazon'!F$15</f>
        <v>-1.6866629934894808E-3</v>
      </c>
      <c r="G23" s="62">
        <f>'IS - Amazon'!G28/'IS - Amazon'!G$15</f>
        <v>-4.9809564295130258E-3</v>
      </c>
      <c r="H23" s="62">
        <f>'IS - Amazon'!H28/'IS - Amazon'!H$15</f>
        <v>-2.014102280748034E-3</v>
      </c>
      <c r="I23" s="62">
        <f>'IS - Amazon'!I28/'IS - Amazon'!I$15</f>
        <v>3.3129222097890505E-3</v>
      </c>
      <c r="J23" s="62">
        <f>'IS - Amazon'!J28/'IS - Amazon'!J$15</f>
        <v>2.8248996428434599E-2</v>
      </c>
      <c r="K23" s="62">
        <f>'IS - Amazon'!K28/'IS - Amazon'!K$15</f>
        <v>-3.5378602016019986E-2</v>
      </c>
      <c r="L23" s="62">
        <f t="shared" si="0"/>
        <v>-2.7332732086528173E-3</v>
      </c>
    </row>
    <row r="24" spans="1:12" x14ac:dyDescent="0.15">
      <c r="A24" s="56" t="s">
        <v>87</v>
      </c>
      <c r="B24" s="62">
        <f>'IS - Amazon'!B29/'IS - Amazon'!B$15</f>
        <v>6.7963251490893465E-3</v>
      </c>
      <c r="C24" s="62">
        <f>'IS - Amazon'!C29/'IS - Amazon'!C$15</f>
        <v>-1.2473591944981346E-3</v>
      </c>
      <c r="D24" s="62">
        <f>'IS - Amazon'!D29/'IS - Amazon'!D$15</f>
        <v>1.4653383922396875E-2</v>
      </c>
      <c r="E24" s="62">
        <f>'IS - Amazon'!E29/'IS - Amazon'!E$15</f>
        <v>2.862038283071176E-2</v>
      </c>
      <c r="F24" s="62">
        <f>'IS - Amazon'!F29/'IS - Amazon'!F$15</f>
        <v>2.1398131177403214E-2</v>
      </c>
      <c r="G24" s="62">
        <f>'IS - Amazon'!G29/'IS - Amazon'!G$15</f>
        <v>4.8353922717884641E-2</v>
      </c>
      <c r="H24" s="62">
        <f>'IS - Amazon'!H29/'IS - Amazon'!H$15</f>
        <v>4.9821404381831018E-2</v>
      </c>
      <c r="I24" s="62">
        <f>'IS - Amazon'!I29/'IS - Amazon'!I$15</f>
        <v>6.2626921961125612E-2</v>
      </c>
      <c r="J24" s="62">
        <f>'IS - Amazon'!J29/'IS - Amazon'!J$15</f>
        <v>8.1203093937704071E-2</v>
      </c>
      <c r="K24" s="62">
        <f>'IS - Amazon'!K29/'IS - Amazon'!K$15</f>
        <v>-1.1549020103777752E-2</v>
      </c>
      <c r="L24" s="62">
        <f t="shared" si="0"/>
        <v>3.0067718677987069E-2</v>
      </c>
    </row>
    <row r="25" spans="1:12" x14ac:dyDescent="0.15">
      <c r="A25" s="56" t="s">
        <v>88</v>
      </c>
      <c r="B25" s="62">
        <f>'IS - Amazon'!B30/'IS - Amazon'!B$15</f>
        <v>2.1624670928920646E-3</v>
      </c>
      <c r="C25" s="62">
        <f>'IS - Amazon'!C30/'IS - Amazon'!C$15</f>
        <v>1.8766575268575538E-3</v>
      </c>
      <c r="D25" s="62">
        <f>'IS - Amazon'!D30/'IS - Amazon'!D$15</f>
        <v>8.878006840737902E-3</v>
      </c>
      <c r="E25" s="62">
        <f>'IS - Amazon'!E30/'IS - Amazon'!E$15</f>
        <v>1.0478942840124423E-2</v>
      </c>
      <c r="F25" s="62">
        <f>'IS - Amazon'!F30/'IS - Amazon'!F$15</f>
        <v>4.3234794733113691E-3</v>
      </c>
      <c r="G25" s="62">
        <f>'IS - Amazon'!G30/'IS - Amazon'!G$15</f>
        <v>5.1398317639026652E-3</v>
      </c>
      <c r="H25" s="62">
        <f>'IS - Amazon'!H30/'IS - Amazon'!H$15</f>
        <v>8.4627943619395279E-3</v>
      </c>
      <c r="I25" s="62">
        <f>'IS - Amazon'!I30/'IS - Amazon'!I$15</f>
        <v>7.4158688714824486E-3</v>
      </c>
      <c r="J25" s="62">
        <f>'IS - Amazon'!J30/'IS - Amazon'!J$15</f>
        <v>1.0197479045255437E-2</v>
      </c>
      <c r="K25" s="62">
        <f>'IS - Amazon'!K30/'IS - Amazon'!K$15</f>
        <v>-6.2589618722798225E-3</v>
      </c>
      <c r="L25" s="62">
        <f t="shared" si="0"/>
        <v>5.2676565944223567E-3</v>
      </c>
    </row>
    <row r="26" spans="1:12" x14ac:dyDescent="0.15">
      <c r="A26" s="56" t="s">
        <v>89</v>
      </c>
      <c r="B26" s="62">
        <f>'IS - Amazon'!B31/'IS - Amazon'!B$15</f>
        <v>-9.5363455649277382E-4</v>
      </c>
      <c r="C26" s="62">
        <f>'IS - Amazon'!C31/'IS - Amazon'!C$15</f>
        <v>4.1578639816604486E-4</v>
      </c>
      <c r="D26" s="62">
        <f>'IS - Amazon'!D31/'IS - Amazon'!D$15</f>
        <v>-2.0559594789077248E-4</v>
      </c>
      <c r="E26" s="62">
        <f>'IS - Amazon'!E31/'IS - Amazon'!E$15</f>
        <v>-7.0594983343996113E-4</v>
      </c>
      <c r="F26" s="62">
        <f>'IS - Amazon'!F31/'IS - Amazon'!F$15</f>
        <v>-2.2488839913193079E-5</v>
      </c>
      <c r="G26" s="62">
        <f>'IS - Amazon'!G31/'IS - Amazon'!G$15</f>
        <v>3.8645351608290714E-5</v>
      </c>
      <c r="H26" s="62">
        <f>'IS - Amazon'!H31/'IS - Amazon'!H$15</f>
        <v>-4.9906959168977831E-5</v>
      </c>
      <c r="I26" s="62">
        <f>'IS - Amazon'!I31/'IS - Amazon'!I$15</f>
        <v>4.1443905673670685E-5</v>
      </c>
      <c r="J26" s="62">
        <f>'IS - Amazon'!J31/'IS - Amazon'!J$15</f>
        <v>8.5138626969362858E-6</v>
      </c>
      <c r="K26" s="62">
        <f>'IS - Amazon'!K31/'IS - Amazon'!K$15</f>
        <v>-5.8367689203728526E-6</v>
      </c>
      <c r="L26" s="62">
        <f t="shared" si="0"/>
        <v>-1.4390233876811085E-4</v>
      </c>
    </row>
    <row r="27" spans="1:12" x14ac:dyDescent="0.15">
      <c r="A27" s="56" t="s">
        <v>90</v>
      </c>
      <c r="B27" s="62">
        <f>'IS - Amazon'!B32/'IS - Amazon'!B$15</f>
        <v>0</v>
      </c>
      <c r="C27" s="62">
        <f>'IS - Amazon'!C32/'IS - Amazon'!C$15</f>
        <v>0</v>
      </c>
      <c r="D27" s="62">
        <f>'IS - Amazon'!D32/'IS - Amazon'!D$15</f>
        <v>0</v>
      </c>
      <c r="E27" s="62">
        <f>'IS - Amazon'!E32/'IS - Amazon'!E$15</f>
        <v>0</v>
      </c>
      <c r="F27" s="62">
        <f>'IS - Amazon'!F32/'IS - Amazon'!F$15</f>
        <v>0</v>
      </c>
      <c r="G27" s="62">
        <f>'IS - Amazon'!G32/'IS - Amazon'!G$15</f>
        <v>0</v>
      </c>
      <c r="H27" s="62">
        <f>'IS - Amazon'!H32/'IS - Amazon'!H$15</f>
        <v>0</v>
      </c>
      <c r="I27" s="62">
        <f>'IS - Amazon'!I32/'IS - Amazon'!I$15</f>
        <v>0</v>
      </c>
      <c r="J27" s="62">
        <f>'IS - Amazon'!J32/'IS - Amazon'!J$15</f>
        <v>0</v>
      </c>
      <c r="K27" s="62">
        <f>'IS - Amazon'!K32/'IS - Amazon'!K$15</f>
        <v>0</v>
      </c>
      <c r="L27" s="62">
        <f t="shared" si="0"/>
        <v>0</v>
      </c>
    </row>
    <row r="28" spans="1:12" x14ac:dyDescent="0.15">
      <c r="A28" s="56" t="s">
        <v>91</v>
      </c>
      <c r="B28" s="62">
        <f>'IS - Amazon'!B33/'IS - Amazon'!B$15</f>
        <v>0</v>
      </c>
      <c r="C28" s="62">
        <f>'IS - Amazon'!C33/'IS - Amazon'!C$15</f>
        <v>0</v>
      </c>
      <c r="D28" s="62">
        <f>'IS - Amazon'!D33/'IS - Amazon'!D$15</f>
        <v>0</v>
      </c>
      <c r="E28" s="62">
        <f>'IS - Amazon'!E33/'IS - Amazon'!E$15</f>
        <v>0</v>
      </c>
      <c r="F28" s="62">
        <f>'IS - Amazon'!F33/'IS - Amazon'!F$15</f>
        <v>0</v>
      </c>
      <c r="G28" s="62">
        <f>'IS - Amazon'!G33/'IS - Amazon'!G$15</f>
        <v>0</v>
      </c>
      <c r="H28" s="62">
        <f>'IS - Amazon'!H33/'IS - Amazon'!H$15</f>
        <v>0</v>
      </c>
      <c r="I28" s="62">
        <f>'IS - Amazon'!I33/'IS - Amazon'!I$15</f>
        <v>0</v>
      </c>
      <c r="J28" s="62">
        <f>'IS - Amazon'!J33/'IS - Amazon'!J$15</f>
        <v>0</v>
      </c>
      <c r="K28" s="62">
        <f>'IS - Amazon'!K33/'IS - Amazon'!K$15</f>
        <v>0</v>
      </c>
      <c r="L28" s="62">
        <f t="shared" si="0"/>
        <v>0</v>
      </c>
    </row>
    <row r="29" spans="1:12" s="8" customFormat="1" x14ac:dyDescent="0.15">
      <c r="A29" s="58" t="s">
        <v>92</v>
      </c>
      <c r="B29" s="59">
        <f>'IS - Amazon'!B34/'IS - Amazon'!B$15</f>
        <v>3.6802234997045076E-3</v>
      </c>
      <c r="C29" s="59">
        <f>'IS - Amazon'!C34/'IS - Amazon'!C$15</f>
        <v>-2.7082303231896437E-3</v>
      </c>
      <c r="D29" s="59">
        <f>'IS - Amazon'!D34/'IS - Amazon'!D$15</f>
        <v>5.5697811337681999E-3</v>
      </c>
      <c r="E29" s="59">
        <f>'IS - Amazon'!E34/'IS - Amazon'!E$15</f>
        <v>1.7435490157147373E-2</v>
      </c>
      <c r="F29" s="59">
        <f>'IS - Amazon'!F34/'IS - Amazon'!F$15</f>
        <v>1.7052162864178651E-2</v>
      </c>
      <c r="G29" s="59">
        <f>'IS - Amazon'!G34/'IS - Amazon'!G$15</f>
        <v>4.3252736305590261E-2</v>
      </c>
      <c r="H29" s="59">
        <f>'IS - Amazon'!H34/'IS - Amazon'!H$15</f>
        <v>4.1308703060722513E-2</v>
      </c>
      <c r="I29" s="59">
        <f>'IS - Amazon'!I34/'IS - Amazon'!I$15</f>
        <v>5.5252496995316841E-2</v>
      </c>
      <c r="J29" s="59">
        <f>'IS - Amazon'!J34/'IS - Amazon'!J$15</f>
        <v>7.1014128755145567E-2</v>
      </c>
      <c r="K29" s="59">
        <f>'IS - Amazon'!K34/'IS - Amazon'!K$15</f>
        <v>-5.2958950004183018E-3</v>
      </c>
      <c r="L29" s="59">
        <f t="shared" si="0"/>
        <v>2.46561597447966E-2</v>
      </c>
    </row>
  </sheetData>
  <conditionalFormatting sqref="A10:L29">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9BAAA-241C-4048-871B-CEDC74A33BBF}">
  <sheetPr>
    <tabColor theme="6"/>
  </sheetPr>
  <dimension ref="A4:T38"/>
  <sheetViews>
    <sheetView topLeftCell="A6" zoomScale="107" zoomScaleNormal="100" workbookViewId="0">
      <selection activeCell="K20" sqref="K20"/>
    </sheetView>
  </sheetViews>
  <sheetFormatPr baseColWidth="10" defaultColWidth="8.83203125" defaultRowHeight="13" x14ac:dyDescent="0.15"/>
  <cols>
    <col min="1" max="1" width="50" customWidth="1"/>
    <col min="2" max="199" width="12" customWidth="1"/>
  </cols>
  <sheetData>
    <row r="4" spans="1:20" x14ac:dyDescent="0.15">
      <c r="A4" s="1"/>
    </row>
    <row r="5" spans="1:20" ht="20" x14ac:dyDescent="0.2">
      <c r="A5" s="2"/>
    </row>
    <row r="7" spans="1:20" x14ac:dyDescent="0.15">
      <c r="A7" s="3"/>
    </row>
    <row r="10" spans="1:20" ht="14" x14ac:dyDescent="0.15">
      <c r="A10" s="50" t="s">
        <v>102</v>
      </c>
      <c r="B10" s="17" t="s">
        <v>20</v>
      </c>
      <c r="C10" s="17" t="s">
        <v>21</v>
      </c>
      <c r="D10" s="17" t="s">
        <v>22</v>
      </c>
      <c r="E10" s="17" t="s">
        <v>23</v>
      </c>
      <c r="F10" s="17" t="s">
        <v>24</v>
      </c>
      <c r="G10" s="17" t="s">
        <v>25</v>
      </c>
      <c r="H10" s="17" t="s">
        <v>26</v>
      </c>
      <c r="I10" s="17" t="s">
        <v>27</v>
      </c>
      <c r="J10" s="17" t="s">
        <v>28</v>
      </c>
      <c r="K10" s="17" t="s">
        <v>29</v>
      </c>
      <c r="L10" s="26" t="s">
        <v>72</v>
      </c>
      <c r="M10" s="5"/>
      <c r="N10" s="5"/>
      <c r="O10" s="5"/>
      <c r="P10" s="5"/>
      <c r="Q10" s="5"/>
      <c r="R10" s="5"/>
      <c r="S10" s="5"/>
      <c r="T10" s="5"/>
    </row>
    <row r="11" spans="1:20" x14ac:dyDescent="0.15">
      <c r="A11" s="20" t="s">
        <v>103</v>
      </c>
      <c r="B11" s="51">
        <v>0.75</v>
      </c>
      <c r="C11" s="51">
        <v>-0.51</v>
      </c>
      <c r="D11" s="51">
        <v>0.99</v>
      </c>
      <c r="E11" s="51">
        <v>3.18</v>
      </c>
      <c r="F11" s="51">
        <v>2.83</v>
      </c>
      <c r="G11" s="51">
        <v>6.85</v>
      </c>
      <c r="H11" s="51">
        <v>5.97</v>
      </c>
      <c r="I11" s="51">
        <v>7.79</v>
      </c>
      <c r="J11" s="27">
        <v>9</v>
      </c>
      <c r="K11" s="51">
        <v>-0.62</v>
      </c>
      <c r="L11" s="14">
        <f>AVERAGE(B11:K11)</f>
        <v>3.6229999999999998</v>
      </c>
      <c r="M11" s="6"/>
      <c r="N11" s="6"/>
      <c r="O11" s="6"/>
      <c r="P11" s="6"/>
      <c r="Q11" s="6"/>
      <c r="R11" s="6"/>
      <c r="S11" s="6"/>
      <c r="T11" s="6"/>
    </row>
    <row r="12" spans="1:20" x14ac:dyDescent="0.15">
      <c r="A12" s="20" t="s">
        <v>104</v>
      </c>
      <c r="B12" s="51">
        <v>3.05</v>
      </c>
      <c r="C12" s="51">
        <v>-2.35</v>
      </c>
      <c r="D12" s="51">
        <v>4.9400000000000004</v>
      </c>
      <c r="E12" s="51">
        <v>14.48</v>
      </c>
      <c r="F12" s="51">
        <v>12.91</v>
      </c>
      <c r="G12" s="52">
        <v>28.27</v>
      </c>
      <c r="H12" s="52">
        <v>21.95</v>
      </c>
      <c r="I12" s="52">
        <v>27.37</v>
      </c>
      <c r="J12" s="52">
        <v>28.81</v>
      </c>
      <c r="K12" s="51">
        <v>-1.91</v>
      </c>
      <c r="L12" s="14">
        <f t="shared" ref="L12:L38" si="0">AVERAGE(B12:K12)</f>
        <v>13.752000000000001</v>
      </c>
      <c r="M12" s="6"/>
      <c r="N12" s="6"/>
      <c r="O12" s="6"/>
      <c r="P12" s="6"/>
      <c r="Q12" s="6"/>
      <c r="R12" s="6"/>
      <c r="S12" s="6"/>
      <c r="T12" s="6"/>
    </row>
    <row r="13" spans="1:20" x14ac:dyDescent="0.15">
      <c r="A13" s="20" t="s">
        <v>105</v>
      </c>
      <c r="B13" s="51">
        <v>5.53</v>
      </c>
      <c r="C13" s="51">
        <v>0.93</v>
      </c>
      <c r="D13" s="51">
        <v>8.7899999999999991</v>
      </c>
      <c r="E13" s="51">
        <v>13.45</v>
      </c>
      <c r="F13" s="53">
        <v>8.1999999999999993</v>
      </c>
      <c r="G13" s="51">
        <v>16.68</v>
      </c>
      <c r="H13" s="51">
        <v>17.23</v>
      </c>
      <c r="I13" s="51">
        <v>21.68</v>
      </c>
      <c r="J13" s="51">
        <v>15.94</v>
      </c>
      <c r="K13" s="51">
        <v>6.12</v>
      </c>
      <c r="L13" s="14">
        <f t="shared" si="0"/>
        <v>11.455000000000002</v>
      </c>
      <c r="M13" s="6"/>
      <c r="N13" s="6"/>
      <c r="O13" s="6"/>
      <c r="P13" s="6"/>
      <c r="Q13" s="6"/>
      <c r="R13" s="6"/>
      <c r="S13" s="6"/>
      <c r="T13" s="6"/>
    </row>
    <row r="14" spans="1:20" x14ac:dyDescent="0.15">
      <c r="A14" s="20" t="s">
        <v>106</v>
      </c>
      <c r="B14" s="51">
        <v>4.18</v>
      </c>
      <c r="C14" s="51">
        <v>4.1100000000000003</v>
      </c>
      <c r="D14" s="51">
        <v>6.43</v>
      </c>
      <c r="E14" s="51">
        <v>7.85</v>
      </c>
      <c r="F14" s="51">
        <v>7.45</v>
      </c>
      <c r="G14" s="51">
        <v>10.45</v>
      </c>
      <c r="H14" s="51">
        <v>10.64</v>
      </c>
      <c r="I14" s="51">
        <v>10.74</v>
      </c>
      <c r="J14" s="51">
        <v>13.28</v>
      </c>
      <c r="K14" s="51">
        <v>3.96</v>
      </c>
      <c r="L14" s="14">
        <f t="shared" si="0"/>
        <v>7.9089999999999989</v>
      </c>
      <c r="M14" s="6"/>
      <c r="N14" s="6"/>
      <c r="O14" s="6"/>
      <c r="P14" s="6"/>
      <c r="Q14" s="6"/>
      <c r="R14" s="6"/>
      <c r="S14" s="6"/>
      <c r="T14" s="6"/>
    </row>
    <row r="15" spans="1:20" x14ac:dyDescent="0.15">
      <c r="A15" s="20" t="s">
        <v>107</v>
      </c>
      <c r="B15" s="51">
        <v>31.82</v>
      </c>
      <c r="C15" s="29" t="s">
        <v>108</v>
      </c>
      <c r="D15" s="51">
        <v>60.59</v>
      </c>
      <c r="E15" s="51">
        <v>36.61</v>
      </c>
      <c r="F15" s="53">
        <v>20.2</v>
      </c>
      <c r="G15" s="51">
        <v>10.63</v>
      </c>
      <c r="H15" s="51">
        <v>16.989999999999998</v>
      </c>
      <c r="I15" s="51">
        <v>11.84</v>
      </c>
      <c r="J15" s="51">
        <v>12.56</v>
      </c>
      <c r="K15" s="29" t="s">
        <v>108</v>
      </c>
      <c r="L15" s="14">
        <f t="shared" si="0"/>
        <v>25.154999999999998</v>
      </c>
      <c r="M15" s="6"/>
      <c r="N15" s="6"/>
      <c r="O15" s="6"/>
      <c r="P15" s="6"/>
      <c r="Q15" s="6"/>
      <c r="R15" s="6"/>
      <c r="S15" s="6"/>
      <c r="T15" s="6"/>
    </row>
    <row r="16" spans="1:20" x14ac:dyDescent="0.15">
      <c r="A16" s="20" t="s">
        <v>109</v>
      </c>
      <c r="B16" s="27">
        <v>634714</v>
      </c>
      <c r="C16" s="27">
        <v>577469</v>
      </c>
      <c r="D16" s="27">
        <v>463631</v>
      </c>
      <c r="E16" s="27">
        <v>397233</v>
      </c>
      <c r="F16" s="27">
        <v>314251</v>
      </c>
      <c r="G16" s="27">
        <v>359671</v>
      </c>
      <c r="H16" s="27">
        <v>351531</v>
      </c>
      <c r="I16" s="27">
        <v>296617</v>
      </c>
      <c r="J16" s="27">
        <v>292178</v>
      </c>
      <c r="K16" s="27">
        <v>333539</v>
      </c>
      <c r="L16" s="14">
        <f t="shared" si="0"/>
        <v>402083.4</v>
      </c>
      <c r="M16" s="6"/>
      <c r="N16" s="6"/>
      <c r="O16" s="6"/>
      <c r="P16" s="6"/>
      <c r="Q16" s="6"/>
      <c r="R16" s="6"/>
      <c r="S16" s="6"/>
      <c r="T16" s="6"/>
    </row>
    <row r="17" spans="1:20" x14ac:dyDescent="0.15">
      <c r="A17" s="54"/>
      <c r="B17" s="54"/>
      <c r="C17" s="54"/>
      <c r="D17" s="54"/>
      <c r="E17" s="54"/>
      <c r="F17" s="54"/>
      <c r="G17" s="54"/>
      <c r="H17" s="54"/>
      <c r="I17" s="54"/>
      <c r="J17" s="54"/>
      <c r="K17" s="54"/>
      <c r="L17" s="14"/>
    </row>
    <row r="18" spans="1:20" ht="14" x14ac:dyDescent="0.15">
      <c r="A18" s="50" t="s">
        <v>110</v>
      </c>
      <c r="B18" s="17" t="s">
        <v>20</v>
      </c>
      <c r="C18" s="17" t="s">
        <v>21</v>
      </c>
      <c r="D18" s="17" t="s">
        <v>22</v>
      </c>
      <c r="E18" s="17" t="s">
        <v>23</v>
      </c>
      <c r="F18" s="17" t="s">
        <v>24</v>
      </c>
      <c r="G18" s="17" t="s">
        <v>25</v>
      </c>
      <c r="H18" s="17" t="s">
        <v>26</v>
      </c>
      <c r="I18" s="17" t="s">
        <v>27</v>
      </c>
      <c r="J18" s="17" t="s">
        <v>28</v>
      </c>
      <c r="K18" s="17" t="s">
        <v>29</v>
      </c>
      <c r="L18" s="14"/>
      <c r="M18" s="5"/>
      <c r="N18" s="5"/>
      <c r="O18" s="5"/>
      <c r="P18" s="5"/>
      <c r="Q18" s="5"/>
      <c r="R18" s="5"/>
      <c r="S18" s="5"/>
      <c r="T18" s="5"/>
    </row>
    <row r="19" spans="1:20" x14ac:dyDescent="0.15">
      <c r="A19" s="20" t="s">
        <v>111</v>
      </c>
      <c r="B19" s="51">
        <v>0.75</v>
      </c>
      <c r="C19" s="51">
        <v>0.82</v>
      </c>
      <c r="D19" s="51">
        <v>0.77</v>
      </c>
      <c r="E19" s="51">
        <v>0.78</v>
      </c>
      <c r="F19" s="51">
        <v>0.76</v>
      </c>
      <c r="G19" s="51">
        <v>0.85</v>
      </c>
      <c r="H19" s="51">
        <v>0.86</v>
      </c>
      <c r="I19" s="51">
        <v>0.86</v>
      </c>
      <c r="J19" s="51">
        <v>0.91</v>
      </c>
      <c r="K19" s="51">
        <v>0.72</v>
      </c>
      <c r="L19" s="14">
        <f t="shared" si="0"/>
        <v>0.80800000000000005</v>
      </c>
      <c r="M19" s="6"/>
      <c r="N19" s="6"/>
      <c r="O19" s="6"/>
      <c r="P19" s="6"/>
      <c r="Q19" s="6"/>
      <c r="R19" s="6"/>
      <c r="S19" s="6"/>
      <c r="T19" s="6"/>
    </row>
    <row r="20" spans="1:20" x14ac:dyDescent="0.15">
      <c r="A20" s="20" t="s">
        <v>112</v>
      </c>
      <c r="B20" s="51">
        <v>1.07</v>
      </c>
      <c r="C20" s="51">
        <v>1.1200000000000001</v>
      </c>
      <c r="D20" s="51">
        <v>1.08</v>
      </c>
      <c r="E20" s="51">
        <v>1.04</v>
      </c>
      <c r="F20" s="51">
        <v>1.04</v>
      </c>
      <c r="G20" s="53">
        <v>1.1000000000000001</v>
      </c>
      <c r="H20" s="53">
        <v>1.1000000000000001</v>
      </c>
      <c r="I20" s="51">
        <v>1.05</v>
      </c>
      <c r="J20" s="51">
        <v>1.1399999999999999</v>
      </c>
      <c r="K20" s="51">
        <v>0.94</v>
      </c>
      <c r="L20" s="14">
        <f t="shared" si="0"/>
        <v>1.0680000000000001</v>
      </c>
      <c r="M20" s="6"/>
      <c r="N20" s="6"/>
      <c r="O20" s="6"/>
      <c r="P20" s="6"/>
      <c r="Q20" s="6"/>
      <c r="R20" s="6"/>
      <c r="S20" s="6"/>
      <c r="T20" s="6"/>
    </row>
    <row r="21" spans="1:20" x14ac:dyDescent="0.15">
      <c r="A21" s="20" t="s">
        <v>113</v>
      </c>
      <c r="B21" s="53">
        <v>4.0999999999999996</v>
      </c>
      <c r="C21" s="51">
        <v>5.94</v>
      </c>
      <c r="D21" s="51">
        <v>3.93</v>
      </c>
      <c r="E21" s="51">
        <v>2.36</v>
      </c>
      <c r="F21" s="51">
        <v>1.76</v>
      </c>
      <c r="G21" s="51">
        <v>4.13</v>
      </c>
      <c r="H21" s="51">
        <v>3.78</v>
      </c>
      <c r="I21" s="51">
        <v>1.98</v>
      </c>
      <c r="J21" s="51">
        <v>4.59</v>
      </c>
      <c r="K21" s="51">
        <v>-1.86</v>
      </c>
      <c r="L21" s="14">
        <f t="shared" si="0"/>
        <v>3.0710000000000002</v>
      </c>
      <c r="M21" s="6"/>
      <c r="N21" s="6"/>
      <c r="O21" s="6"/>
      <c r="P21" s="6"/>
      <c r="Q21" s="6"/>
      <c r="R21" s="6"/>
      <c r="S21" s="6"/>
      <c r="T21" s="6"/>
    </row>
    <row r="22" spans="1:20" x14ac:dyDescent="0.15">
      <c r="A22" s="54"/>
      <c r="B22" s="54"/>
      <c r="C22" s="54"/>
      <c r="D22" s="54"/>
      <c r="E22" s="54"/>
      <c r="F22" s="54"/>
      <c r="G22" s="54"/>
      <c r="H22" s="54"/>
      <c r="I22" s="54"/>
      <c r="J22" s="54"/>
      <c r="K22" s="54"/>
      <c r="L22" s="14"/>
    </row>
    <row r="23" spans="1:20" ht="14" x14ac:dyDescent="0.15">
      <c r="A23" s="50" t="s">
        <v>114</v>
      </c>
      <c r="B23" s="17" t="s">
        <v>20</v>
      </c>
      <c r="C23" s="17" t="s">
        <v>21</v>
      </c>
      <c r="D23" s="17" t="s">
        <v>22</v>
      </c>
      <c r="E23" s="17" t="s">
        <v>23</v>
      </c>
      <c r="F23" s="17" t="s">
        <v>24</v>
      </c>
      <c r="G23" s="17" t="s">
        <v>25</v>
      </c>
      <c r="H23" s="17" t="s">
        <v>26</v>
      </c>
      <c r="I23" s="17" t="s">
        <v>27</v>
      </c>
      <c r="J23" s="17" t="s">
        <v>28</v>
      </c>
      <c r="K23" s="17" t="s">
        <v>29</v>
      </c>
      <c r="L23" s="14"/>
      <c r="M23" s="5"/>
      <c r="N23" s="5"/>
      <c r="O23" s="5"/>
      <c r="P23" s="5"/>
      <c r="Q23" s="5"/>
      <c r="R23" s="5"/>
      <c r="S23" s="5"/>
      <c r="T23" s="5"/>
    </row>
    <row r="24" spans="1:20" x14ac:dyDescent="0.15">
      <c r="A24" s="20" t="s">
        <v>115</v>
      </c>
      <c r="B24" s="51">
        <v>0.53</v>
      </c>
      <c r="C24" s="51">
        <v>1.1599999999999999</v>
      </c>
      <c r="D24" s="51">
        <v>1.06</v>
      </c>
      <c r="E24" s="51">
        <v>0.79</v>
      </c>
      <c r="F24" s="51">
        <v>1.37</v>
      </c>
      <c r="G24" s="51">
        <v>0.91</v>
      </c>
      <c r="H24" s="51">
        <v>0.38</v>
      </c>
      <c r="I24" s="51">
        <v>0.34</v>
      </c>
      <c r="J24" s="51">
        <v>0.35</v>
      </c>
      <c r="K24" s="51">
        <v>0.46</v>
      </c>
      <c r="L24" s="14">
        <f t="shared" si="0"/>
        <v>0.73499999999999999</v>
      </c>
      <c r="M24" s="6"/>
      <c r="N24" s="6"/>
      <c r="O24" s="6"/>
      <c r="P24" s="6"/>
      <c r="Q24" s="6"/>
      <c r="R24" s="6"/>
      <c r="S24" s="6"/>
      <c r="T24" s="6"/>
    </row>
    <row r="25" spans="1:20" x14ac:dyDescent="0.15">
      <c r="A25" s="20" t="s">
        <v>116</v>
      </c>
      <c r="B25" s="51">
        <v>0.53</v>
      </c>
      <c r="C25" s="51">
        <v>1.1599999999999999</v>
      </c>
      <c r="D25" s="51">
        <v>1.06</v>
      </c>
      <c r="E25" s="51">
        <v>0.79</v>
      </c>
      <c r="F25" s="51">
        <v>1.37</v>
      </c>
      <c r="G25" s="51">
        <v>0.91</v>
      </c>
      <c r="H25" s="51">
        <v>0.38</v>
      </c>
      <c r="I25" s="51">
        <v>0.34</v>
      </c>
      <c r="J25" s="51">
        <v>0.35</v>
      </c>
      <c r="K25" s="51">
        <v>0.46</v>
      </c>
      <c r="L25" s="14">
        <f t="shared" si="0"/>
        <v>0.73499999999999999</v>
      </c>
      <c r="M25" s="6"/>
      <c r="N25" s="6"/>
      <c r="O25" s="6"/>
      <c r="P25" s="6"/>
      <c r="Q25" s="6"/>
      <c r="R25" s="6"/>
      <c r="S25" s="6"/>
      <c r="T25" s="6"/>
    </row>
    <row r="26" spans="1:20" x14ac:dyDescent="0.15">
      <c r="A26" s="20" t="s">
        <v>117</v>
      </c>
      <c r="B26" s="51">
        <v>7.23</v>
      </c>
      <c r="C26" s="51">
        <v>1.04</v>
      </c>
      <c r="D26" s="51">
        <v>5.46</v>
      </c>
      <c r="E26" s="53">
        <v>10.9</v>
      </c>
      <c r="F26" s="51">
        <v>6.36</v>
      </c>
      <c r="G26" s="51">
        <v>12.71</v>
      </c>
      <c r="H26" s="51">
        <v>18.93</v>
      </c>
      <c r="I26" s="51">
        <v>20.97</v>
      </c>
      <c r="J26" s="51">
        <v>18.28</v>
      </c>
      <c r="K26" s="51">
        <v>8.89</v>
      </c>
      <c r="L26" s="14">
        <f t="shared" si="0"/>
        <v>11.077</v>
      </c>
      <c r="M26" s="6"/>
      <c r="N26" s="6"/>
      <c r="O26" s="6"/>
      <c r="P26" s="6"/>
      <c r="Q26" s="6"/>
      <c r="R26" s="6"/>
      <c r="S26" s="6"/>
      <c r="T26" s="6"/>
    </row>
    <row r="27" spans="1:20" x14ac:dyDescent="0.15">
      <c r="A27" s="54"/>
      <c r="B27" s="54"/>
      <c r="C27" s="54"/>
      <c r="D27" s="54"/>
      <c r="E27" s="54"/>
      <c r="F27" s="54"/>
      <c r="G27" s="54"/>
      <c r="H27" s="54"/>
      <c r="I27" s="54"/>
      <c r="J27" s="54"/>
      <c r="K27" s="54"/>
      <c r="L27" s="14"/>
    </row>
    <row r="28" spans="1:20" ht="14" x14ac:dyDescent="0.15">
      <c r="A28" s="50" t="s">
        <v>118</v>
      </c>
      <c r="B28" s="17" t="s">
        <v>20</v>
      </c>
      <c r="C28" s="17" t="s">
        <v>21</v>
      </c>
      <c r="D28" s="17" t="s">
        <v>22</v>
      </c>
      <c r="E28" s="17" t="s">
        <v>23</v>
      </c>
      <c r="F28" s="17" t="s">
        <v>24</v>
      </c>
      <c r="G28" s="17" t="s">
        <v>25</v>
      </c>
      <c r="H28" s="17" t="s">
        <v>26</v>
      </c>
      <c r="I28" s="17" t="s">
        <v>27</v>
      </c>
      <c r="J28" s="17" t="s">
        <v>28</v>
      </c>
      <c r="K28" s="17" t="s">
        <v>29</v>
      </c>
      <c r="L28" s="14"/>
      <c r="M28" s="5"/>
      <c r="N28" s="5"/>
      <c r="O28" s="5"/>
      <c r="P28" s="5"/>
      <c r="Q28" s="5"/>
      <c r="R28" s="5"/>
      <c r="S28" s="5"/>
      <c r="T28" s="5"/>
    </row>
    <row r="29" spans="1:20" x14ac:dyDescent="0.15">
      <c r="A29" s="20" t="s">
        <v>119</v>
      </c>
      <c r="B29" s="51">
        <v>2.0499999999999998</v>
      </c>
      <c r="C29" s="51">
        <v>1.88</v>
      </c>
      <c r="D29" s="51">
        <v>1.78</v>
      </c>
      <c r="E29" s="51">
        <v>1.82</v>
      </c>
      <c r="F29" s="51">
        <v>1.66</v>
      </c>
      <c r="G29" s="51">
        <v>1.58</v>
      </c>
      <c r="H29" s="51">
        <v>1.45</v>
      </c>
      <c r="I29" s="51">
        <v>1.41</v>
      </c>
      <c r="J29" s="51">
        <v>1.27</v>
      </c>
      <c r="K29" s="51">
        <v>1.1599999999999999</v>
      </c>
      <c r="L29" s="14">
        <f t="shared" si="0"/>
        <v>1.6059999999999999</v>
      </c>
      <c r="M29" s="6"/>
      <c r="N29" s="6"/>
      <c r="O29" s="6"/>
      <c r="P29" s="6"/>
      <c r="Q29" s="6"/>
      <c r="R29" s="6"/>
      <c r="S29" s="6"/>
      <c r="T29" s="6"/>
    </row>
    <row r="30" spans="1:20" x14ac:dyDescent="0.15">
      <c r="A30" s="20" t="s">
        <v>120</v>
      </c>
      <c r="B30" s="51">
        <v>18.309999999999999</v>
      </c>
      <c r="C30" s="51">
        <v>17.149999999999999</v>
      </c>
      <c r="D30" s="51">
        <v>17.78</v>
      </c>
      <c r="E30" s="51">
        <v>18.37</v>
      </c>
      <c r="F30" s="51">
        <v>16.54</v>
      </c>
      <c r="G30" s="51">
        <v>15.61</v>
      </c>
      <c r="H30" s="51">
        <v>14.96</v>
      </c>
      <c r="I30" s="51">
        <v>16.98</v>
      </c>
      <c r="J30" s="51">
        <v>16.36</v>
      </c>
      <c r="K30" s="51">
        <v>13.66</v>
      </c>
      <c r="L30" s="14">
        <f t="shared" si="0"/>
        <v>16.571999999999999</v>
      </c>
      <c r="M30" s="6"/>
      <c r="N30" s="6"/>
      <c r="O30" s="6"/>
      <c r="P30" s="6"/>
      <c r="Q30" s="6"/>
      <c r="R30" s="6"/>
      <c r="S30" s="6"/>
      <c r="T30" s="6"/>
    </row>
    <row r="31" spans="1:20" x14ac:dyDescent="0.15">
      <c r="A31" s="20" t="s">
        <v>121</v>
      </c>
      <c r="B31" s="51">
        <v>8.06</v>
      </c>
      <c r="C31" s="51">
        <v>7.99</v>
      </c>
      <c r="D31" s="51">
        <v>7.73</v>
      </c>
      <c r="E31" s="51">
        <v>8.1300000000000008</v>
      </c>
      <c r="F31" s="51">
        <v>8.14</v>
      </c>
      <c r="G31" s="51">
        <v>8.3800000000000008</v>
      </c>
      <c r="H31" s="51">
        <v>8.7899999999999991</v>
      </c>
      <c r="I31" s="51">
        <v>10.53</v>
      </c>
      <c r="J31" s="51">
        <v>9.65</v>
      </c>
      <c r="K31" s="51">
        <v>8.6199999999999992</v>
      </c>
      <c r="L31" s="14">
        <f t="shared" si="0"/>
        <v>8.6020000000000003</v>
      </c>
      <c r="M31" s="6"/>
      <c r="N31" s="6"/>
      <c r="O31" s="6"/>
      <c r="P31" s="6"/>
      <c r="Q31" s="6"/>
      <c r="R31" s="6"/>
      <c r="S31" s="6"/>
      <c r="T31" s="6"/>
    </row>
    <row r="32" spans="1:20" x14ac:dyDescent="0.15">
      <c r="A32" s="20" t="s">
        <v>122</v>
      </c>
      <c r="B32" s="51">
        <v>5.23</v>
      </c>
      <c r="C32" s="51">
        <v>5.63</v>
      </c>
      <c r="D32" s="51">
        <v>5.81</v>
      </c>
      <c r="E32" s="51">
        <v>5.93</v>
      </c>
      <c r="F32" s="51">
        <v>5.94</v>
      </c>
      <c r="G32" s="53">
        <v>6.4</v>
      </c>
      <c r="H32" s="51">
        <v>6.57</v>
      </c>
      <c r="I32" s="51">
        <v>6.43</v>
      </c>
      <c r="J32" s="51">
        <v>6.21</v>
      </c>
      <c r="K32" s="53">
        <v>6.5</v>
      </c>
      <c r="L32" s="14">
        <f t="shared" si="0"/>
        <v>6.0649999999999995</v>
      </c>
      <c r="M32" s="6"/>
      <c r="N32" s="6"/>
      <c r="O32" s="6"/>
      <c r="P32" s="6"/>
      <c r="Q32" s="6"/>
      <c r="R32" s="6"/>
      <c r="S32" s="6"/>
      <c r="T32" s="6"/>
    </row>
    <row r="33" spans="1:20" x14ac:dyDescent="0.15">
      <c r="A33" s="20" t="s">
        <v>123</v>
      </c>
      <c r="B33" s="51">
        <v>8.27</v>
      </c>
      <c r="C33" s="51">
        <v>6.38</v>
      </c>
      <c r="D33" s="51">
        <v>5.52</v>
      </c>
      <c r="E33" s="51">
        <v>5.32</v>
      </c>
      <c r="F33" s="51">
        <v>4.5599999999999996</v>
      </c>
      <c r="G33" s="51">
        <v>4.21</v>
      </c>
      <c r="H33" s="51">
        <v>4.17</v>
      </c>
      <c r="I33" s="51">
        <v>4.1399999999999997</v>
      </c>
      <c r="J33" s="51">
        <v>3.44</v>
      </c>
      <c r="K33" s="51">
        <v>2.96</v>
      </c>
      <c r="L33" s="14">
        <f t="shared" si="0"/>
        <v>4.8970000000000002</v>
      </c>
      <c r="M33" s="6"/>
      <c r="N33" s="6"/>
      <c r="O33" s="6"/>
      <c r="P33" s="6"/>
      <c r="Q33" s="6"/>
      <c r="R33" s="6"/>
      <c r="S33" s="6"/>
      <c r="T33" s="6"/>
    </row>
    <row r="34" spans="1:20" x14ac:dyDescent="0.15">
      <c r="A34" s="20" t="s">
        <v>124</v>
      </c>
      <c r="B34" s="51">
        <v>6.23</v>
      </c>
      <c r="C34" s="51">
        <v>5.96</v>
      </c>
      <c r="D34" s="51">
        <v>5.75</v>
      </c>
      <c r="E34" s="51">
        <v>5.92</v>
      </c>
      <c r="F34" s="51">
        <v>6.24</v>
      </c>
      <c r="G34" s="51">
        <v>6.45</v>
      </c>
      <c r="H34" s="51">
        <v>5.83</v>
      </c>
      <c r="I34" s="51">
        <v>5.52</v>
      </c>
      <c r="J34" s="51">
        <v>5.21</v>
      </c>
      <c r="K34" s="51">
        <v>6.19</v>
      </c>
      <c r="L34" s="14">
        <f t="shared" si="0"/>
        <v>5.9300000000000006</v>
      </c>
      <c r="M34" s="6"/>
      <c r="N34" s="6"/>
      <c r="O34" s="6"/>
      <c r="P34" s="6"/>
      <c r="Q34" s="6"/>
      <c r="R34" s="6"/>
      <c r="S34" s="6"/>
      <c r="T34" s="6"/>
    </row>
    <row r="35" spans="1:20" x14ac:dyDescent="0.15">
      <c r="A35" s="54"/>
      <c r="B35" s="54"/>
      <c r="C35" s="54"/>
      <c r="D35" s="54"/>
      <c r="E35" s="54"/>
      <c r="F35" s="54"/>
      <c r="G35" s="54"/>
      <c r="H35" s="54"/>
      <c r="I35" s="54"/>
      <c r="J35" s="54"/>
      <c r="K35" s="54"/>
      <c r="L35" s="14"/>
    </row>
    <row r="36" spans="1:20" ht="14" x14ac:dyDescent="0.15">
      <c r="A36" s="50" t="s">
        <v>125</v>
      </c>
      <c r="B36" s="17" t="s">
        <v>20</v>
      </c>
      <c r="C36" s="17" t="s">
        <v>21</v>
      </c>
      <c r="D36" s="17" t="s">
        <v>22</v>
      </c>
      <c r="E36" s="17" t="s">
        <v>23</v>
      </c>
      <c r="F36" s="17" t="s">
        <v>24</v>
      </c>
      <c r="G36" s="17" t="s">
        <v>25</v>
      </c>
      <c r="H36" s="17" t="s">
        <v>26</v>
      </c>
      <c r="I36" s="17" t="s">
        <v>27</v>
      </c>
      <c r="J36" s="17" t="s">
        <v>28</v>
      </c>
      <c r="K36" s="17" t="s">
        <v>29</v>
      </c>
      <c r="L36" s="14"/>
      <c r="M36" s="5"/>
      <c r="N36" s="5"/>
      <c r="O36" s="5"/>
      <c r="P36" s="5"/>
      <c r="Q36" s="5"/>
      <c r="R36" s="5"/>
      <c r="S36" s="5"/>
      <c r="T36" s="5"/>
    </row>
    <row r="37" spans="1:20" x14ac:dyDescent="0.15">
      <c r="A37" s="20" t="s">
        <v>126</v>
      </c>
      <c r="B37" s="53">
        <v>0.6</v>
      </c>
      <c r="C37" s="51">
        <v>0.74</v>
      </c>
      <c r="D37" s="51">
        <v>1.28</v>
      </c>
      <c r="E37" s="51">
        <v>1.73</v>
      </c>
      <c r="F37" s="51">
        <v>1.92</v>
      </c>
      <c r="G37" s="51">
        <v>3.15</v>
      </c>
      <c r="H37" s="53">
        <v>3.9</v>
      </c>
      <c r="I37" s="51">
        <v>6.59</v>
      </c>
      <c r="J37" s="51">
        <v>4.58</v>
      </c>
      <c r="K37" s="51">
        <v>4.59</v>
      </c>
      <c r="L37" s="14">
        <f>AVERAGE(B37:K37)</f>
        <v>2.9080000000000004</v>
      </c>
      <c r="M37" s="6"/>
      <c r="N37" s="6"/>
      <c r="O37" s="6"/>
      <c r="P37" s="6"/>
      <c r="Q37" s="6"/>
      <c r="R37" s="6"/>
      <c r="S37" s="6"/>
      <c r="T37" s="6"/>
    </row>
    <row r="38" spans="1:20" x14ac:dyDescent="0.15">
      <c r="A38" s="20" t="s">
        <v>127</v>
      </c>
      <c r="B38" s="51">
        <v>1.06</v>
      </c>
      <c r="C38" s="51">
        <v>1.1499999999999999</v>
      </c>
      <c r="D38" s="51">
        <v>1.42</v>
      </c>
      <c r="E38" s="51">
        <v>2.02</v>
      </c>
      <c r="F38" s="51">
        <v>2.86</v>
      </c>
      <c r="G38" s="51">
        <v>4.43</v>
      </c>
      <c r="H38" s="51">
        <v>6.23</v>
      </c>
      <c r="I38" s="51">
        <v>9.2799999999999994</v>
      </c>
      <c r="J38" s="51">
        <v>13.58</v>
      </c>
      <c r="K38" s="51">
        <v>14.26</v>
      </c>
      <c r="L38" s="14">
        <f t="shared" si="0"/>
        <v>5.6289999999999996</v>
      </c>
      <c r="M38" s="6"/>
      <c r="N38" s="6"/>
      <c r="O38" s="6"/>
      <c r="P38" s="6"/>
      <c r="Q38" s="6"/>
      <c r="R38" s="6"/>
      <c r="S38" s="6"/>
      <c r="T38" s="6"/>
    </row>
  </sheetData>
  <sortState xmlns:xlrd2="http://schemas.microsoft.com/office/spreadsheetml/2017/richdata2" columnSort="1" ref="B10:S38">
    <sortCondition ref="B10:S10"/>
  </sortState>
  <conditionalFormatting sqref="A11:L38 A10:K10">
    <cfRule type="colorScale" priority="6">
      <colorScale>
        <cfvo type="min"/>
        <cfvo type="percentile" val="50"/>
        <cfvo type="max"/>
        <color rgb="FF63BE7B"/>
        <color rgb="FFFFEB84"/>
        <color rgb="FFF8696B"/>
      </colorScale>
    </cfRule>
  </conditionalFormatting>
  <conditionalFormatting sqref="B11:L38 B10:K10">
    <cfRule type="colorScale" priority="8">
      <colorScale>
        <cfvo type="min"/>
        <cfvo type="percentile" val="50"/>
        <cfvo type="max"/>
        <color rgb="FFF8696B"/>
        <color rgb="FFFFEB84"/>
        <color rgb="FF63BE7B"/>
      </colorScale>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28E22-A912-EA44-887E-DB756235D01E}">
  <sheetPr>
    <tabColor theme="5"/>
  </sheetPr>
  <dimension ref="A2:L197"/>
  <sheetViews>
    <sheetView topLeftCell="A194" zoomScale="85" zoomScaleNormal="85" workbookViewId="0">
      <selection activeCell="B31" sqref="B31:K31"/>
    </sheetView>
  </sheetViews>
  <sheetFormatPr baseColWidth="10" defaultColWidth="10.83203125" defaultRowHeight="13" x14ac:dyDescent="0.15"/>
  <cols>
    <col min="1" max="1" width="34.33203125" bestFit="1" customWidth="1"/>
  </cols>
  <sheetData>
    <row r="2" spans="1:12" ht="18" x14ac:dyDescent="0.2">
      <c r="A2" s="65" t="s">
        <v>128</v>
      </c>
    </row>
    <row r="4" spans="1:12" x14ac:dyDescent="0.15">
      <c r="A4" s="55" t="s">
        <v>102</v>
      </c>
      <c r="B4" s="24" t="s">
        <v>20</v>
      </c>
      <c r="C4" s="24" t="s">
        <v>21</v>
      </c>
      <c r="D4" s="24" t="s">
        <v>22</v>
      </c>
      <c r="E4" s="24" t="s">
        <v>23</v>
      </c>
      <c r="F4" s="24" t="s">
        <v>24</v>
      </c>
      <c r="G4" s="24" t="s">
        <v>25</v>
      </c>
      <c r="H4" s="24" t="s">
        <v>26</v>
      </c>
      <c r="I4" s="24" t="s">
        <v>27</v>
      </c>
      <c r="J4" s="24" t="s">
        <v>28</v>
      </c>
      <c r="K4" s="24" t="s">
        <v>29</v>
      </c>
      <c r="L4" s="55" t="s">
        <v>72</v>
      </c>
    </row>
    <row r="5" spans="1:12" x14ac:dyDescent="0.15">
      <c r="A5" s="55" t="s">
        <v>103</v>
      </c>
      <c r="B5" s="24">
        <v>-8.6300000000000008</v>
      </c>
      <c r="C5" s="24">
        <v>-39.4</v>
      </c>
      <c r="D5" s="24">
        <v>-12.39</v>
      </c>
      <c r="E5" s="24">
        <v>-26.62</v>
      </c>
      <c r="F5" s="24">
        <v>-24.77</v>
      </c>
      <c r="G5" s="24">
        <v>-32.479999999999997</v>
      </c>
      <c r="H5" s="24">
        <v>-40.65</v>
      </c>
      <c r="I5" s="24">
        <v>4.9000000000000004</v>
      </c>
      <c r="J5" s="24">
        <v>-2.87</v>
      </c>
      <c r="K5" s="24">
        <v>-32.659999999999997</v>
      </c>
      <c r="L5" s="24">
        <v>-21.556999999999999</v>
      </c>
    </row>
    <row r="6" spans="1:12" x14ac:dyDescent="0.15">
      <c r="A6" s="55" t="s">
        <v>104</v>
      </c>
      <c r="B6" s="24">
        <v>-26.92</v>
      </c>
      <c r="C6" s="24">
        <v>-83.23</v>
      </c>
      <c r="D6" s="24">
        <v>-28.26</v>
      </c>
      <c r="E6" s="24">
        <v>-120.43</v>
      </c>
      <c r="F6" s="24">
        <v>-1575.36</v>
      </c>
      <c r="G6" s="24" t="s">
        <v>129</v>
      </c>
      <c r="H6" s="24" t="s">
        <v>129</v>
      </c>
      <c r="I6" s="24" t="s">
        <v>129</v>
      </c>
      <c r="J6" s="24" t="s">
        <v>129</v>
      </c>
      <c r="K6" s="24" t="s">
        <v>129</v>
      </c>
      <c r="L6" s="24">
        <v>-366.84</v>
      </c>
    </row>
    <row r="7" spans="1:12" x14ac:dyDescent="0.15">
      <c r="A7" s="55" t="s">
        <v>105</v>
      </c>
      <c r="B7" s="24">
        <v>-27.77</v>
      </c>
      <c r="C7" s="24">
        <v>-83.05</v>
      </c>
      <c r="D7" s="24">
        <v>-29.69</v>
      </c>
      <c r="E7" s="24">
        <v>-111.55</v>
      </c>
      <c r="F7" s="24">
        <v>-99.05</v>
      </c>
      <c r="G7" s="24">
        <v>-98.76</v>
      </c>
      <c r="H7" s="24">
        <v>-168.59</v>
      </c>
      <c r="I7" s="24">
        <v>36.31</v>
      </c>
      <c r="J7" s="24">
        <v>-6.48</v>
      </c>
      <c r="K7" s="24">
        <v>-137.03</v>
      </c>
      <c r="L7" s="24">
        <v>-72.566000000000003</v>
      </c>
    </row>
    <row r="8" spans="1:12" x14ac:dyDescent="0.15">
      <c r="A8" s="55" t="s">
        <v>106</v>
      </c>
      <c r="B8" s="24">
        <v>-0.28999999999999998</v>
      </c>
      <c r="C8" s="24">
        <v>-9.59</v>
      </c>
      <c r="D8" s="24">
        <v>-2.0499999999999998</v>
      </c>
      <c r="E8" s="24">
        <v>-4.1399999999999997</v>
      </c>
      <c r="F8" s="24">
        <v>-3.15</v>
      </c>
      <c r="G8" s="24">
        <v>-5.18</v>
      </c>
      <c r="H8" s="24">
        <v>-8.06</v>
      </c>
      <c r="I8" s="24">
        <v>4.5</v>
      </c>
      <c r="J8" s="24">
        <v>1.64</v>
      </c>
      <c r="K8" s="24">
        <v>-7.54</v>
      </c>
      <c r="L8" s="24">
        <v>-3.3860000000000001</v>
      </c>
    </row>
    <row r="9" spans="1:12" x14ac:dyDescent="0.15">
      <c r="A9" s="55" t="s">
        <v>107</v>
      </c>
      <c r="B9" s="24" t="s">
        <v>108</v>
      </c>
      <c r="C9" s="24" t="s">
        <v>108</v>
      </c>
      <c r="D9" s="24" t="s">
        <v>108</v>
      </c>
      <c r="E9" s="24" t="s">
        <v>108</v>
      </c>
      <c r="F9" s="24" t="s">
        <v>108</v>
      </c>
      <c r="G9" s="24" t="s">
        <v>108</v>
      </c>
      <c r="H9" s="24" t="s">
        <v>108</v>
      </c>
      <c r="I9" s="24">
        <v>9.9</v>
      </c>
      <c r="J9" s="24" t="s">
        <v>108</v>
      </c>
      <c r="K9" s="24" t="s">
        <v>108</v>
      </c>
      <c r="L9" s="24">
        <v>9.9</v>
      </c>
    </row>
    <row r="10" spans="1:12" x14ac:dyDescent="0.15">
      <c r="A10" s="55" t="s">
        <v>109</v>
      </c>
      <c r="B10" s="24">
        <v>435287</v>
      </c>
      <c r="C10" s="24">
        <v>560540</v>
      </c>
      <c r="D10" s="24">
        <v>590676</v>
      </c>
      <c r="E10" s="24">
        <v>598035</v>
      </c>
      <c r="F10" s="24">
        <v>609069</v>
      </c>
      <c r="G10" s="24">
        <v>559153</v>
      </c>
      <c r="H10" s="24">
        <v>537360</v>
      </c>
      <c r="I10" s="24">
        <v>874985</v>
      </c>
      <c r="J10" s="24">
        <v>821773</v>
      </c>
      <c r="K10" s="24">
        <v>775992</v>
      </c>
      <c r="L10" s="24">
        <v>636287</v>
      </c>
    </row>
    <row r="11" spans="1:12" x14ac:dyDescent="0.15">
      <c r="A11" s="55"/>
      <c r="B11" s="24"/>
      <c r="C11" s="24"/>
      <c r="D11" s="24"/>
      <c r="E11" s="24"/>
      <c r="F11" s="24"/>
      <c r="G11" s="24"/>
      <c r="H11" s="24"/>
      <c r="I11" s="24"/>
      <c r="J11" s="24"/>
      <c r="K11" s="24"/>
      <c r="L11" s="24"/>
    </row>
    <row r="12" spans="1:12" x14ac:dyDescent="0.15">
      <c r="A12" s="55" t="s">
        <v>110</v>
      </c>
      <c r="B12" s="24" t="s">
        <v>20</v>
      </c>
      <c r="C12" s="24" t="s">
        <v>21</v>
      </c>
      <c r="D12" s="24" t="s">
        <v>22</v>
      </c>
      <c r="E12" s="24" t="s">
        <v>23</v>
      </c>
      <c r="F12" s="24" t="s">
        <v>24</v>
      </c>
      <c r="G12" s="24" t="s">
        <v>25</v>
      </c>
      <c r="H12" s="24" t="s">
        <v>26</v>
      </c>
      <c r="I12" s="24" t="s">
        <v>27</v>
      </c>
      <c r="J12" s="24" t="s">
        <v>28</v>
      </c>
      <c r="K12" s="24" t="s">
        <v>29</v>
      </c>
      <c r="L12" s="24"/>
    </row>
    <row r="13" spans="1:12" x14ac:dyDescent="0.15">
      <c r="A13" s="55" t="s">
        <v>111</v>
      </c>
      <c r="B13" s="24">
        <v>0.85</v>
      </c>
      <c r="C13" s="24">
        <v>1.81</v>
      </c>
      <c r="D13" s="24">
        <v>1</v>
      </c>
      <c r="E13" s="24">
        <v>0.72</v>
      </c>
      <c r="F13" s="24">
        <v>0.95</v>
      </c>
      <c r="G13" s="24">
        <v>0.93</v>
      </c>
      <c r="H13" s="24">
        <v>0.7</v>
      </c>
      <c r="I13" s="24">
        <v>1.28</v>
      </c>
      <c r="J13" s="24">
        <v>1.22</v>
      </c>
      <c r="K13" s="24">
        <v>0.78</v>
      </c>
      <c r="L13" s="24">
        <v>1.024</v>
      </c>
    </row>
    <row r="14" spans="1:12" x14ac:dyDescent="0.15">
      <c r="A14" s="55" t="s">
        <v>112</v>
      </c>
      <c r="B14" s="24">
        <v>1.1200000000000001</v>
      </c>
      <c r="C14" s="24">
        <v>2.09</v>
      </c>
      <c r="D14" s="24">
        <v>1.24</v>
      </c>
      <c r="E14" s="24">
        <v>0.86</v>
      </c>
      <c r="F14" s="24">
        <v>1.1000000000000001</v>
      </c>
      <c r="G14" s="24">
        <v>1.1000000000000001</v>
      </c>
      <c r="H14" s="24">
        <v>0.85</v>
      </c>
      <c r="I14" s="24">
        <v>1.41</v>
      </c>
      <c r="J14" s="24">
        <v>1.36</v>
      </c>
      <c r="K14" s="24">
        <v>0.93</v>
      </c>
      <c r="L14" s="24">
        <v>1.206</v>
      </c>
    </row>
    <row r="15" spans="1:12" x14ac:dyDescent="0.15">
      <c r="A15" s="55" t="s">
        <v>113</v>
      </c>
      <c r="B15" s="24">
        <v>9.23</v>
      </c>
      <c r="C15" s="24">
        <v>45.77</v>
      </c>
      <c r="D15" s="24">
        <v>13.72</v>
      </c>
      <c r="E15" s="24">
        <v>-10.52</v>
      </c>
      <c r="F15" s="24">
        <v>6.35</v>
      </c>
      <c r="G15" s="24">
        <v>6.17</v>
      </c>
      <c r="H15" s="24">
        <v>-7.94</v>
      </c>
      <c r="I15" s="24">
        <v>19.260000000000002</v>
      </c>
      <c r="J15" s="24">
        <v>17.399999999999999</v>
      </c>
      <c r="K15" s="24">
        <v>-3.88</v>
      </c>
      <c r="L15" s="24">
        <v>9.5560000000000009</v>
      </c>
    </row>
    <row r="16" spans="1:12" x14ac:dyDescent="0.15">
      <c r="A16" s="55"/>
      <c r="B16" s="24"/>
      <c r="C16" s="24"/>
      <c r="D16" s="24"/>
      <c r="E16" s="24"/>
      <c r="F16" s="24"/>
      <c r="G16" s="24"/>
      <c r="H16" s="24"/>
      <c r="I16" s="24"/>
      <c r="J16" s="24"/>
      <c r="K16" s="24"/>
      <c r="L16" s="24"/>
    </row>
    <row r="17" spans="1:12" x14ac:dyDescent="0.15">
      <c r="A17" s="55" t="s">
        <v>114</v>
      </c>
      <c r="B17" s="24"/>
      <c r="C17" s="24"/>
      <c r="D17" s="24"/>
      <c r="E17" s="24" t="s">
        <v>23</v>
      </c>
      <c r="F17" s="24" t="s">
        <v>24</v>
      </c>
      <c r="G17" s="24" t="s">
        <v>25</v>
      </c>
      <c r="H17" s="24" t="s">
        <v>26</v>
      </c>
      <c r="I17" s="24" t="s">
        <v>27</v>
      </c>
      <c r="J17" s="24" t="s">
        <v>28</v>
      </c>
      <c r="K17" s="24" t="s">
        <v>29</v>
      </c>
      <c r="L17" s="24"/>
    </row>
    <row r="18" spans="1:12" x14ac:dyDescent="0.15">
      <c r="A18" s="55" t="s">
        <v>130</v>
      </c>
      <c r="B18" s="24"/>
      <c r="C18" s="24"/>
      <c r="D18" s="24"/>
      <c r="E18" s="24">
        <v>0.36</v>
      </c>
      <c r="F18" s="24" t="s">
        <v>131</v>
      </c>
      <c r="G18" s="24" t="s">
        <v>131</v>
      </c>
      <c r="H18" s="24" t="s">
        <v>131</v>
      </c>
      <c r="I18" s="24" t="s">
        <v>131</v>
      </c>
      <c r="J18" s="24" t="s">
        <v>131</v>
      </c>
      <c r="K18" s="24" t="s">
        <v>131</v>
      </c>
      <c r="L18" s="24">
        <v>0.36</v>
      </c>
    </row>
    <row r="19" spans="1:12" x14ac:dyDescent="0.15">
      <c r="A19" s="55" t="s">
        <v>116</v>
      </c>
      <c r="B19" s="24"/>
      <c r="C19" s="24"/>
      <c r="D19" s="24"/>
      <c r="E19" s="24">
        <v>0.36</v>
      </c>
      <c r="F19" s="24" t="s">
        <v>131</v>
      </c>
      <c r="G19" s="24" t="s">
        <v>131</v>
      </c>
      <c r="H19" s="24" t="s">
        <v>131</v>
      </c>
      <c r="I19" s="24" t="s">
        <v>131</v>
      </c>
      <c r="J19" s="24" t="s">
        <v>131</v>
      </c>
      <c r="K19" s="24" t="s">
        <v>131</v>
      </c>
      <c r="L19" s="24">
        <v>0.36</v>
      </c>
    </row>
    <row r="20" spans="1:12" x14ac:dyDescent="0.15">
      <c r="A20" s="55" t="s">
        <v>117</v>
      </c>
      <c r="B20" s="24"/>
      <c r="C20" s="24"/>
      <c r="D20" s="24"/>
      <c r="E20" s="24" t="s">
        <v>56</v>
      </c>
      <c r="F20" s="24" t="s">
        <v>56</v>
      </c>
      <c r="G20" s="24" t="s">
        <v>56</v>
      </c>
      <c r="H20" s="24" t="s">
        <v>56</v>
      </c>
      <c r="I20" s="24">
        <v>2.46</v>
      </c>
      <c r="J20" s="24" t="s">
        <v>56</v>
      </c>
      <c r="K20" s="24" t="s">
        <v>56</v>
      </c>
      <c r="L20" s="24">
        <v>2.46</v>
      </c>
    </row>
    <row r="21" spans="1:12" x14ac:dyDescent="0.15">
      <c r="A21" s="55"/>
      <c r="B21" s="24"/>
      <c r="C21" s="24"/>
      <c r="D21" s="24"/>
      <c r="E21" s="24"/>
      <c r="F21" s="24"/>
      <c r="G21" s="24"/>
      <c r="H21" s="24"/>
      <c r="I21" s="24"/>
      <c r="J21" s="24"/>
      <c r="K21" s="24"/>
      <c r="L21" s="24"/>
    </row>
    <row r="22" spans="1:12" x14ac:dyDescent="0.15">
      <c r="A22" s="55" t="s">
        <v>118</v>
      </c>
      <c r="B22" s="24" t="s">
        <v>20</v>
      </c>
      <c r="C22" s="24" t="s">
        <v>21</v>
      </c>
      <c r="D22" s="24" t="s">
        <v>22</v>
      </c>
      <c r="E22" s="24" t="s">
        <v>23</v>
      </c>
      <c r="F22" s="24" t="s">
        <v>24</v>
      </c>
      <c r="G22" s="24" t="s">
        <v>25</v>
      </c>
      <c r="H22" s="24" t="s">
        <v>26</v>
      </c>
      <c r="I22" s="24" t="s">
        <v>27</v>
      </c>
      <c r="J22" s="24" t="s">
        <v>28</v>
      </c>
      <c r="K22" s="24" t="s">
        <v>29</v>
      </c>
      <c r="L22" s="24"/>
    </row>
    <row r="23" spans="1:12" x14ac:dyDescent="0.15">
      <c r="A23" s="55" t="s">
        <v>119</v>
      </c>
      <c r="B23" s="24">
        <v>5.09</v>
      </c>
      <c r="C23" s="24">
        <v>3.51</v>
      </c>
      <c r="D23" s="24">
        <v>3.6</v>
      </c>
      <c r="E23" s="24">
        <v>4.63</v>
      </c>
      <c r="F23" s="24">
        <v>4.78</v>
      </c>
      <c r="G23" s="24">
        <v>4.37</v>
      </c>
      <c r="H23" s="24">
        <v>3.77</v>
      </c>
      <c r="I23" s="24">
        <v>3.75</v>
      </c>
      <c r="J23" s="24">
        <v>3</v>
      </c>
      <c r="K23" s="24">
        <v>3</v>
      </c>
      <c r="L23" s="24">
        <v>3.95</v>
      </c>
    </row>
    <row r="24" spans="1:12" x14ac:dyDescent="0.15">
      <c r="A24" s="55" t="s">
        <v>120</v>
      </c>
      <c r="B24" s="24">
        <v>78.09</v>
      </c>
      <c r="C24" s="24">
        <v>193.42</v>
      </c>
      <c r="D24" s="24">
        <v>283.81</v>
      </c>
      <c r="E24" s="24">
        <v>105.25</v>
      </c>
      <c r="F24" s="24">
        <v>69.95</v>
      </c>
      <c r="G24" s="24">
        <v>74.930000000000007</v>
      </c>
      <c r="H24" s="24">
        <v>73.56</v>
      </c>
      <c r="I24" s="24">
        <v>88.02</v>
      </c>
      <c r="J24" s="24">
        <v>58.52</v>
      </c>
      <c r="K24" s="24">
        <v>38.36</v>
      </c>
      <c r="L24" s="24">
        <v>106.39099999999999</v>
      </c>
    </row>
    <row r="25" spans="1:12" x14ac:dyDescent="0.15">
      <c r="A25" s="55" t="s">
        <v>121</v>
      </c>
      <c r="B25" s="24">
        <v>60.48</v>
      </c>
      <c r="C25" s="24">
        <v>57.99</v>
      </c>
      <c r="D25" s="24">
        <v>86.11</v>
      </c>
      <c r="E25" s="24">
        <v>133.81</v>
      </c>
      <c r="F25" s="24">
        <v>154.62</v>
      </c>
      <c r="G25" s="24">
        <v>139.94999999999999</v>
      </c>
      <c r="H25" s="24">
        <v>129.43</v>
      </c>
      <c r="I25" s="24">
        <v>176.26</v>
      </c>
      <c r="J25" s="24">
        <v>161.99</v>
      </c>
      <c r="K25" s="24">
        <v>110.72</v>
      </c>
      <c r="L25" s="24">
        <v>121.13600000000001</v>
      </c>
    </row>
    <row r="26" spans="1:12" x14ac:dyDescent="0.15">
      <c r="A26" s="55" t="s">
        <v>122</v>
      </c>
      <c r="B26" s="24">
        <v>10.85</v>
      </c>
      <c r="C26" s="24">
        <v>10.55</v>
      </c>
      <c r="D26" s="24">
        <v>10.74</v>
      </c>
      <c r="E26" s="24">
        <v>10.37</v>
      </c>
      <c r="F26" s="24">
        <v>11.52</v>
      </c>
      <c r="G26" s="24">
        <v>12.43</v>
      </c>
      <c r="H26" s="24">
        <v>11.71</v>
      </c>
      <c r="I26" s="24">
        <v>13.66</v>
      </c>
      <c r="J26" s="24">
        <v>11.8</v>
      </c>
      <c r="K26" s="24">
        <v>10.31</v>
      </c>
      <c r="L26" s="24">
        <v>11.394000000000002</v>
      </c>
    </row>
    <row r="27" spans="1:12" x14ac:dyDescent="0.15">
      <c r="A27" s="55" t="s">
        <v>132</v>
      </c>
      <c r="B27" s="24">
        <v>57.54</v>
      </c>
      <c r="C27" s="24">
        <v>42.84</v>
      </c>
      <c r="D27" s="24">
        <v>47.92</v>
      </c>
      <c r="E27" s="24">
        <v>56.48</v>
      </c>
      <c r="F27" s="24">
        <v>50.21</v>
      </c>
      <c r="G27" s="24">
        <v>40.69</v>
      </c>
      <c r="H27" s="24">
        <v>35.659999999999997</v>
      </c>
      <c r="I27" s="24">
        <v>51.79</v>
      </c>
      <c r="J27" s="24">
        <v>54.31</v>
      </c>
      <c r="K27" s="24">
        <v>53.24</v>
      </c>
      <c r="L27" s="24">
        <v>49.068000000000005</v>
      </c>
    </row>
    <row r="28" spans="1:12" x14ac:dyDescent="0.15">
      <c r="A28" s="55" t="s">
        <v>123</v>
      </c>
      <c r="B28" s="24">
        <v>45.27</v>
      </c>
      <c r="C28" s="24">
        <v>31.89</v>
      </c>
      <c r="D28" s="24">
        <v>26.02</v>
      </c>
      <c r="E28" s="24">
        <v>19.170000000000002</v>
      </c>
      <c r="F28" s="24">
        <v>15.72</v>
      </c>
      <c r="G28" s="24">
        <v>14</v>
      </c>
      <c r="H28" s="24">
        <v>14.82</v>
      </c>
      <c r="I28" s="24">
        <v>21.56</v>
      </c>
      <c r="J28" s="24">
        <v>20.18</v>
      </c>
      <c r="K28" s="24">
        <v>16.88</v>
      </c>
      <c r="L28" s="24">
        <v>22.550999999999998</v>
      </c>
    </row>
    <row r="29" spans="1:12" x14ac:dyDescent="0.15">
      <c r="A29" s="55" t="s">
        <v>124</v>
      </c>
      <c r="B29" s="24">
        <v>12.8</v>
      </c>
      <c r="C29" s="24">
        <v>6.26</v>
      </c>
      <c r="D29" s="24">
        <v>6.52</v>
      </c>
      <c r="E29" s="24">
        <v>10.98</v>
      </c>
      <c r="F29" s="24">
        <v>11.26</v>
      </c>
      <c r="G29" s="24">
        <v>9.6300000000000008</v>
      </c>
      <c r="H29" s="24">
        <v>12.75</v>
      </c>
      <c r="I29" s="24">
        <v>10.4</v>
      </c>
      <c r="J29" s="24">
        <v>7.15</v>
      </c>
      <c r="K29" s="24">
        <v>8.8699999999999992</v>
      </c>
      <c r="L29" s="24">
        <v>9.6620000000000026</v>
      </c>
    </row>
    <row r="30" spans="1:12" x14ac:dyDescent="0.15">
      <c r="A30" s="55"/>
      <c r="B30" s="24"/>
      <c r="C30" s="24"/>
      <c r="D30" s="24"/>
      <c r="E30" s="24"/>
      <c r="F30" s="24"/>
      <c r="G30" s="24"/>
      <c r="H30" s="24"/>
      <c r="I30" s="24"/>
      <c r="J30" s="24"/>
      <c r="K30" s="24"/>
      <c r="L30" s="24"/>
    </row>
    <row r="31" spans="1:12" x14ac:dyDescent="0.15">
      <c r="A31" s="55" t="s">
        <v>125</v>
      </c>
      <c r="B31" s="24" t="s">
        <v>20</v>
      </c>
      <c r="C31" s="24" t="s">
        <v>21</v>
      </c>
      <c r="D31" s="24" t="s">
        <v>22</v>
      </c>
      <c r="E31" s="24" t="s">
        <v>23</v>
      </c>
      <c r="F31" s="24" t="s">
        <v>24</v>
      </c>
      <c r="G31" s="24" t="s">
        <v>25</v>
      </c>
      <c r="H31" s="24" t="s">
        <v>26</v>
      </c>
      <c r="I31" s="24" t="s">
        <v>27</v>
      </c>
      <c r="J31" s="24" t="s">
        <v>28</v>
      </c>
      <c r="K31" s="24" t="s">
        <v>29</v>
      </c>
      <c r="L31" s="24"/>
    </row>
    <row r="32" spans="1:12" x14ac:dyDescent="0.15">
      <c r="A32" s="55" t="s">
        <v>126</v>
      </c>
      <c r="B32" s="24">
        <v>0.83</v>
      </c>
      <c r="C32" s="24">
        <v>0.08</v>
      </c>
      <c r="D32" s="24">
        <v>1.61</v>
      </c>
      <c r="E32" s="24">
        <v>0.74</v>
      </c>
      <c r="F32" s="24">
        <v>0.39</v>
      </c>
      <c r="G32" s="24">
        <v>0.95</v>
      </c>
      <c r="H32" s="24">
        <v>-2.13</v>
      </c>
      <c r="I32" s="24">
        <v>14.74</v>
      </c>
      <c r="J32" s="24">
        <v>3.94</v>
      </c>
      <c r="K32" s="24">
        <v>-6.36</v>
      </c>
      <c r="L32" s="24">
        <v>1.4790000000000003</v>
      </c>
    </row>
    <row r="33" spans="1:12" x14ac:dyDescent="0.15">
      <c r="A33" s="55" t="s">
        <v>127</v>
      </c>
      <c r="B33" s="24">
        <v>1.1200000000000001</v>
      </c>
      <c r="C33" s="24">
        <v>3.67</v>
      </c>
      <c r="D33" s="24">
        <v>2.88</v>
      </c>
      <c r="E33" s="24">
        <v>0.92</v>
      </c>
      <c r="F33" s="24">
        <v>-0.55000000000000004</v>
      </c>
      <c r="G33" s="24">
        <v>-3.64</v>
      </c>
      <c r="H33" s="24">
        <v>-10.09</v>
      </c>
      <c r="I33" s="24">
        <v>-11.97</v>
      </c>
      <c r="J33" s="24">
        <v>-15.44</v>
      </c>
      <c r="K33" s="24">
        <v>-23.48</v>
      </c>
      <c r="L33" s="24">
        <v>-5.6579999999999995</v>
      </c>
    </row>
    <row r="34" spans="1:12" x14ac:dyDescent="0.15">
      <c r="A34" s="71"/>
      <c r="B34" s="54"/>
      <c r="C34" s="54"/>
      <c r="D34" s="54"/>
      <c r="E34" s="54"/>
      <c r="F34" s="54"/>
      <c r="G34" s="54"/>
      <c r="H34" s="54"/>
      <c r="I34" s="54"/>
      <c r="J34" s="54"/>
      <c r="K34" s="54"/>
      <c r="L34" s="54"/>
    </row>
    <row r="37" spans="1:12" ht="18" x14ac:dyDescent="0.2">
      <c r="A37" s="65" t="s">
        <v>133</v>
      </c>
    </row>
    <row r="41" spans="1:12" x14ac:dyDescent="0.15">
      <c r="A41" s="55" t="s">
        <v>102</v>
      </c>
      <c r="B41" s="24" t="s">
        <v>20</v>
      </c>
      <c r="C41" s="24" t="s">
        <v>21</v>
      </c>
      <c r="D41" s="24" t="s">
        <v>22</v>
      </c>
      <c r="E41" s="24" t="s">
        <v>23</v>
      </c>
      <c r="F41" s="24" t="s">
        <v>24</v>
      </c>
      <c r="G41" s="24" t="s">
        <v>25</v>
      </c>
      <c r="H41" s="24" t="s">
        <v>26</v>
      </c>
      <c r="I41" s="24" t="s">
        <v>27</v>
      </c>
      <c r="J41" s="24" t="s">
        <v>28</v>
      </c>
      <c r="K41" s="24" t="s">
        <v>29</v>
      </c>
      <c r="L41" s="55" t="s">
        <v>72</v>
      </c>
    </row>
    <row r="42" spans="1:12" x14ac:dyDescent="0.15">
      <c r="A42" s="55" t="s">
        <v>103</v>
      </c>
      <c r="B42" s="24">
        <v>7.27</v>
      </c>
      <c r="C42" s="24">
        <v>0.11</v>
      </c>
      <c r="D42" s="24">
        <v>5.48</v>
      </c>
      <c r="E42" s="24">
        <v>34.81</v>
      </c>
      <c r="F42" s="24">
        <v>-4.08</v>
      </c>
      <c r="G42" s="24">
        <v>10.37</v>
      </c>
      <c r="H42" s="24">
        <v>8.7100000000000009</v>
      </c>
      <c r="I42" s="24">
        <v>30.15</v>
      </c>
      <c r="J42" s="24">
        <v>59.25</v>
      </c>
      <c r="K42" s="24">
        <v>-5.35</v>
      </c>
      <c r="L42" s="24">
        <v>14.672000000000001</v>
      </c>
    </row>
    <row r="43" spans="1:12" x14ac:dyDescent="0.15">
      <c r="A43" s="55" t="s">
        <v>104</v>
      </c>
      <c r="B43" s="24">
        <v>12.83</v>
      </c>
      <c r="C43" s="24">
        <v>0.21</v>
      </c>
      <c r="D43" s="24">
        <v>13.03</v>
      </c>
      <c r="E43" s="24">
        <v>84.68</v>
      </c>
      <c r="F43" s="24">
        <v>-10.92</v>
      </c>
      <c r="G43" s="24">
        <v>35.28</v>
      </c>
      <c r="H43" s="24">
        <v>39.03</v>
      </c>
      <c r="I43" s="24">
        <v>175.76</v>
      </c>
      <c r="J43" s="24">
        <v>204.03</v>
      </c>
      <c r="K43" s="24">
        <v>-17</v>
      </c>
      <c r="L43" s="24">
        <v>53.692999999999998</v>
      </c>
    </row>
    <row r="44" spans="1:12" x14ac:dyDescent="0.15">
      <c r="A44" s="55" t="s">
        <v>105</v>
      </c>
      <c r="B44" s="24">
        <v>12.68</v>
      </c>
      <c r="C44" s="24">
        <v>12.71</v>
      </c>
      <c r="D44" s="24">
        <v>10.75</v>
      </c>
      <c r="E44" s="24">
        <v>14.11</v>
      </c>
      <c r="F44" s="24">
        <v>12.06</v>
      </c>
      <c r="G44" s="24">
        <v>13.23</v>
      </c>
      <c r="H44" s="24">
        <v>17.760000000000002</v>
      </c>
      <c r="I44" s="24">
        <v>24.63</v>
      </c>
      <c r="J44" s="24">
        <v>19.37</v>
      </c>
      <c r="K44" s="24">
        <v>14.29</v>
      </c>
      <c r="L44" s="24">
        <v>15.159000000000001</v>
      </c>
    </row>
    <row r="45" spans="1:12" x14ac:dyDescent="0.15">
      <c r="A45" s="55" t="s">
        <v>106</v>
      </c>
      <c r="B45" s="24">
        <v>29.54</v>
      </c>
      <c r="C45" s="24">
        <v>27.27</v>
      </c>
      <c r="D45" s="24">
        <v>36.31</v>
      </c>
      <c r="E45" s="24">
        <v>47.97</v>
      </c>
      <c r="F45" s="24">
        <v>31.67</v>
      </c>
      <c r="G45" s="24">
        <v>33.130000000000003</v>
      </c>
      <c r="H45" s="24">
        <v>28.49</v>
      </c>
      <c r="I45" s="24">
        <v>42.11</v>
      </c>
      <c r="J45" s="24">
        <v>10.1</v>
      </c>
      <c r="K45" s="24">
        <v>-10.11</v>
      </c>
      <c r="L45" s="24">
        <v>27.648000000000003</v>
      </c>
    </row>
    <row r="46" spans="1:12" x14ac:dyDescent="0.15">
      <c r="A46" s="55" t="s">
        <v>107</v>
      </c>
      <c r="B46" s="24">
        <v>17.600000000000001</v>
      </c>
      <c r="C46" s="24">
        <v>98.7</v>
      </c>
      <c r="D46" s="24">
        <v>19.079999999999998</v>
      </c>
      <c r="E46" s="24">
        <v>-99.53</v>
      </c>
      <c r="F46" s="24">
        <v>144.46</v>
      </c>
      <c r="G46" s="24">
        <v>6.99</v>
      </c>
      <c r="H46" s="24">
        <v>18.8</v>
      </c>
      <c r="I46" s="24">
        <v>25.67</v>
      </c>
      <c r="J46" s="24">
        <v>36.68</v>
      </c>
      <c r="K46" s="24" t="s">
        <v>108</v>
      </c>
      <c r="L46" s="24">
        <v>29.827777777777783</v>
      </c>
    </row>
    <row r="47" spans="1:12" x14ac:dyDescent="0.15">
      <c r="A47" s="55" t="s">
        <v>109</v>
      </c>
      <c r="B47" s="24">
        <v>479015</v>
      </c>
      <c r="C47" s="24">
        <v>490466</v>
      </c>
      <c r="D47" s="24">
        <v>740690</v>
      </c>
      <c r="E47" s="24">
        <v>710672</v>
      </c>
      <c r="F47" s="24">
        <v>678511</v>
      </c>
      <c r="G47" s="24">
        <v>767571</v>
      </c>
      <c r="H47" s="24">
        <v>812030</v>
      </c>
      <c r="I47" s="24">
        <v>806530</v>
      </c>
      <c r="J47" s="24">
        <v>964815</v>
      </c>
      <c r="K47" s="24">
        <v>844397</v>
      </c>
      <c r="L47" s="24">
        <v>729469.7</v>
      </c>
    </row>
    <row r="48" spans="1:12" x14ac:dyDescent="0.15">
      <c r="A48" s="55"/>
      <c r="B48" s="24"/>
      <c r="C48" s="24"/>
      <c r="D48" s="24"/>
      <c r="E48" s="24"/>
      <c r="F48" s="24"/>
      <c r="G48" s="24"/>
      <c r="H48" s="24"/>
      <c r="I48" s="24"/>
      <c r="J48" s="24"/>
      <c r="K48" s="24"/>
      <c r="L48" s="24"/>
    </row>
    <row r="49" spans="1:12" x14ac:dyDescent="0.15">
      <c r="A49" s="55" t="s">
        <v>110</v>
      </c>
      <c r="B49" s="24" t="s">
        <v>20</v>
      </c>
      <c r="C49" s="24" t="s">
        <v>21</v>
      </c>
      <c r="D49" s="24" t="s">
        <v>22</v>
      </c>
      <c r="E49" s="24" t="s">
        <v>23</v>
      </c>
      <c r="F49" s="24" t="s">
        <v>24</v>
      </c>
      <c r="G49" s="24" t="s">
        <v>25</v>
      </c>
      <c r="H49" s="24" t="s">
        <v>26</v>
      </c>
      <c r="I49" s="24" t="s">
        <v>27</v>
      </c>
      <c r="J49" s="24" t="s">
        <v>28</v>
      </c>
      <c r="K49" s="24" t="s">
        <v>29</v>
      </c>
      <c r="L49" s="24"/>
    </row>
    <row r="50" spans="1:12" x14ac:dyDescent="0.15">
      <c r="A50" s="55" t="s">
        <v>111</v>
      </c>
      <c r="B50" s="24">
        <v>1.74</v>
      </c>
      <c r="C50" s="24">
        <v>1.43</v>
      </c>
      <c r="D50" s="24">
        <v>2.98</v>
      </c>
      <c r="E50" s="24">
        <v>2.0099999999999998</v>
      </c>
      <c r="F50" s="24">
        <v>1.85</v>
      </c>
      <c r="G50" s="24">
        <v>1.26</v>
      </c>
      <c r="H50" s="24">
        <v>0.87</v>
      </c>
      <c r="I50" s="24">
        <v>1.06</v>
      </c>
      <c r="J50" s="24">
        <v>1.75</v>
      </c>
      <c r="K50" s="24">
        <v>1.95</v>
      </c>
      <c r="L50" s="24">
        <v>1.69</v>
      </c>
    </row>
    <row r="51" spans="1:12" x14ac:dyDescent="0.15">
      <c r="A51" s="55" t="s">
        <v>112</v>
      </c>
      <c r="B51" s="24">
        <v>1.84</v>
      </c>
      <c r="C51" s="24">
        <v>1.51</v>
      </c>
      <c r="D51" s="24">
        <v>3.49</v>
      </c>
      <c r="E51" s="24">
        <v>2.31</v>
      </c>
      <c r="F51" s="24">
        <v>2.19</v>
      </c>
      <c r="G51" s="24">
        <v>1.6</v>
      </c>
      <c r="H51" s="24">
        <v>1.1599999999999999</v>
      </c>
      <c r="I51" s="24">
        <v>1.8</v>
      </c>
      <c r="J51" s="24">
        <v>1.97</v>
      </c>
      <c r="K51" s="24">
        <v>2.1800000000000002</v>
      </c>
      <c r="L51" s="24">
        <v>2.0049999999999999</v>
      </c>
    </row>
    <row r="52" spans="1:12" x14ac:dyDescent="0.15">
      <c r="A52" s="55" t="s">
        <v>113</v>
      </c>
      <c r="B52" s="24">
        <v>25.66</v>
      </c>
      <c r="C52" s="24">
        <v>19.940000000000001</v>
      </c>
      <c r="D52" s="24">
        <v>31.72</v>
      </c>
      <c r="E52" s="24">
        <v>21.08</v>
      </c>
      <c r="F52" s="24">
        <v>16.18</v>
      </c>
      <c r="G52" s="24">
        <v>11.71</v>
      </c>
      <c r="H52" s="24">
        <v>3.52</v>
      </c>
      <c r="I52" s="24">
        <v>16.510000000000002</v>
      </c>
      <c r="J52" s="24">
        <v>16.86</v>
      </c>
      <c r="K52" s="24">
        <v>24.07</v>
      </c>
      <c r="L52" s="24">
        <v>18.725000000000001</v>
      </c>
    </row>
    <row r="53" spans="1:12" x14ac:dyDescent="0.15">
      <c r="A53" s="55"/>
      <c r="B53" s="24"/>
      <c r="C53" s="24"/>
      <c r="D53" s="24"/>
      <c r="E53" s="24"/>
      <c r="F53" s="24"/>
      <c r="G53" s="24"/>
      <c r="H53" s="24"/>
      <c r="I53" s="24"/>
      <c r="J53" s="24"/>
      <c r="K53" s="24"/>
      <c r="L53" s="24"/>
    </row>
    <row r="54" spans="1:12" x14ac:dyDescent="0.15">
      <c r="A54" s="55" t="s">
        <v>114</v>
      </c>
      <c r="B54" s="24" t="s">
        <v>20</v>
      </c>
      <c r="C54" s="24" t="s">
        <v>21</v>
      </c>
      <c r="D54" s="24" t="s">
        <v>22</v>
      </c>
      <c r="E54" s="24" t="s">
        <v>23</v>
      </c>
      <c r="F54" s="24" t="s">
        <v>24</v>
      </c>
      <c r="G54" s="24" t="s">
        <v>25</v>
      </c>
      <c r="H54" s="24" t="s">
        <v>26</v>
      </c>
      <c r="I54" s="24" t="s">
        <v>27</v>
      </c>
      <c r="J54" s="24" t="s">
        <v>28</v>
      </c>
      <c r="K54" s="24" t="s">
        <v>29</v>
      </c>
      <c r="L54" s="24"/>
    </row>
    <row r="55" spans="1:12" x14ac:dyDescent="0.15">
      <c r="A55" s="55" t="s">
        <v>130</v>
      </c>
      <c r="B55" s="24">
        <v>0.17</v>
      </c>
      <c r="C55" s="24">
        <v>0.34</v>
      </c>
      <c r="D55" s="24">
        <v>1.03</v>
      </c>
      <c r="E55" s="24">
        <v>0.71</v>
      </c>
      <c r="F55" s="24">
        <v>1.1499999999999999</v>
      </c>
      <c r="G55" s="24">
        <v>1.22</v>
      </c>
      <c r="H55" s="24">
        <v>2.35</v>
      </c>
      <c r="I55" s="24">
        <v>2.17</v>
      </c>
      <c r="J55" s="24">
        <v>0.79</v>
      </c>
      <c r="K55" s="24">
        <v>1.5</v>
      </c>
      <c r="L55" s="24">
        <v>1.143</v>
      </c>
    </row>
    <row r="56" spans="1:12" x14ac:dyDescent="0.15">
      <c r="A56" s="55" t="s">
        <v>116</v>
      </c>
      <c r="B56" s="24">
        <v>0.17</v>
      </c>
      <c r="C56" s="24">
        <v>0.38</v>
      </c>
      <c r="D56" s="24">
        <v>1.03</v>
      </c>
      <c r="E56" s="24">
        <v>0.85</v>
      </c>
      <c r="F56" s="24">
        <v>1.24</v>
      </c>
      <c r="G56" s="24">
        <v>1.47</v>
      </c>
      <c r="H56" s="24">
        <v>2.7</v>
      </c>
      <c r="I56" s="24">
        <v>2.1800000000000002</v>
      </c>
      <c r="J56" s="24">
        <v>0.93</v>
      </c>
      <c r="K56" s="24">
        <v>1.72</v>
      </c>
      <c r="L56" s="24">
        <v>1.2669999999999999</v>
      </c>
    </row>
    <row r="57" spans="1:12" x14ac:dyDescent="0.15">
      <c r="A57" s="55" t="s">
        <v>117</v>
      </c>
      <c r="B57" s="24" t="s">
        <v>56</v>
      </c>
      <c r="C57" s="24" t="s">
        <v>56</v>
      </c>
      <c r="D57" s="24">
        <v>37.24</v>
      </c>
      <c r="E57" s="24">
        <v>136.76</v>
      </c>
      <c r="F57" s="24">
        <v>21.78</v>
      </c>
      <c r="G57" s="24">
        <v>13.31</v>
      </c>
      <c r="H57" s="24">
        <v>11.96</v>
      </c>
      <c r="I57" s="24">
        <v>9.1</v>
      </c>
      <c r="J57" s="24">
        <v>18.27</v>
      </c>
      <c r="K57" s="24">
        <v>14.24</v>
      </c>
      <c r="L57" s="24">
        <v>32.832500000000003</v>
      </c>
    </row>
    <row r="58" spans="1:12" x14ac:dyDescent="0.15">
      <c r="A58" s="55"/>
      <c r="B58" s="24"/>
      <c r="C58" s="24"/>
      <c r="D58" s="24"/>
      <c r="E58" s="24"/>
      <c r="F58" s="24"/>
      <c r="G58" s="24"/>
      <c r="H58" s="24"/>
      <c r="I58" s="24"/>
      <c r="J58" s="24"/>
      <c r="K58" s="24"/>
      <c r="L58" s="24"/>
    </row>
    <row r="59" spans="1:12" x14ac:dyDescent="0.15">
      <c r="A59" s="55" t="s">
        <v>118</v>
      </c>
      <c r="B59" s="24" t="s">
        <v>20</v>
      </c>
      <c r="C59" s="24" t="s">
        <v>21</v>
      </c>
      <c r="D59" s="24" t="s">
        <v>22</v>
      </c>
      <c r="E59" s="24" t="s">
        <v>23</v>
      </c>
      <c r="F59" s="24" t="s">
        <v>24</v>
      </c>
      <c r="G59" s="24" t="s">
        <v>25</v>
      </c>
      <c r="H59" s="24" t="s">
        <v>26</v>
      </c>
      <c r="I59" s="24" t="s">
        <v>27</v>
      </c>
      <c r="J59" s="24" t="s">
        <v>28</v>
      </c>
      <c r="K59" s="24" t="s">
        <v>29</v>
      </c>
      <c r="L59" s="24"/>
    </row>
    <row r="60" spans="1:12" x14ac:dyDescent="0.15">
      <c r="A60" s="55" t="s">
        <v>119</v>
      </c>
      <c r="B60" s="24">
        <v>0.41</v>
      </c>
      <c r="C60" s="24">
        <v>0.41</v>
      </c>
      <c r="D60" s="24">
        <v>0.27</v>
      </c>
      <c r="E60" s="24">
        <v>0.43</v>
      </c>
      <c r="F60" s="24">
        <v>0.38</v>
      </c>
      <c r="G60" s="24">
        <v>0.44</v>
      </c>
      <c r="H60" s="24">
        <v>0.53</v>
      </c>
      <c r="I60" s="24">
        <v>0.55000000000000004</v>
      </c>
      <c r="J60" s="24">
        <v>0.45</v>
      </c>
      <c r="K60" s="24">
        <v>0.41</v>
      </c>
      <c r="L60" s="24">
        <v>0.42800000000000005</v>
      </c>
    </row>
    <row r="61" spans="1:12" x14ac:dyDescent="0.15">
      <c r="A61" s="55" t="s">
        <v>120</v>
      </c>
      <c r="B61" s="24">
        <v>1.33</v>
      </c>
      <c r="C61" s="24">
        <v>1.28</v>
      </c>
      <c r="D61" s="24">
        <v>1.1000000000000001</v>
      </c>
      <c r="E61" s="24">
        <v>14.79</v>
      </c>
      <c r="F61" s="24">
        <v>14.87</v>
      </c>
      <c r="G61" s="24">
        <v>15.28</v>
      </c>
      <c r="H61" s="24">
        <v>15.3</v>
      </c>
      <c r="I61" s="24">
        <v>18.420000000000002</v>
      </c>
      <c r="J61" s="24">
        <v>17.5</v>
      </c>
      <c r="K61" s="24">
        <v>12</v>
      </c>
      <c r="L61" s="24">
        <v>11.187000000000001</v>
      </c>
    </row>
    <row r="62" spans="1:12" x14ac:dyDescent="0.15">
      <c r="A62" s="55" t="s">
        <v>122</v>
      </c>
      <c r="B62" s="24">
        <v>52.61</v>
      </c>
      <c r="C62" s="24">
        <v>50.43</v>
      </c>
      <c r="D62" s="24">
        <v>22.91</v>
      </c>
      <c r="E62" s="24">
        <v>28.34</v>
      </c>
      <c r="F62" s="24">
        <v>31.21</v>
      </c>
      <c r="G62" s="24">
        <v>34.89</v>
      </c>
      <c r="H62" s="24">
        <v>38.85</v>
      </c>
      <c r="I62" s="24">
        <v>34.03</v>
      </c>
      <c r="J62" s="24">
        <v>16.02</v>
      </c>
      <c r="K62" s="24">
        <v>9.8000000000000007</v>
      </c>
      <c r="L62" s="24">
        <v>31.908999999999999</v>
      </c>
    </row>
    <row r="63" spans="1:12" x14ac:dyDescent="0.15">
      <c r="A63" s="55" t="s">
        <v>132</v>
      </c>
      <c r="B63" s="24" t="s">
        <v>56</v>
      </c>
      <c r="C63" s="24" t="s">
        <v>56</v>
      </c>
      <c r="D63" s="24" t="s">
        <v>56</v>
      </c>
      <c r="E63" s="24" t="s">
        <v>56</v>
      </c>
      <c r="F63" s="24" t="s">
        <v>56</v>
      </c>
      <c r="G63" s="24" t="s">
        <v>56</v>
      </c>
      <c r="H63" s="24">
        <v>7.08</v>
      </c>
      <c r="I63" s="24">
        <v>5.81</v>
      </c>
      <c r="J63" s="24">
        <v>6.64</v>
      </c>
      <c r="K63" s="24">
        <v>8.2799999999999994</v>
      </c>
      <c r="L63" s="24">
        <v>6.9525000000000006</v>
      </c>
    </row>
    <row r="64" spans="1:12" x14ac:dyDescent="0.15">
      <c r="A64" s="55" t="s">
        <v>123</v>
      </c>
      <c r="B64" s="24">
        <v>6.11</v>
      </c>
      <c r="C64" s="24">
        <v>6.32</v>
      </c>
      <c r="D64" s="24">
        <v>3.86</v>
      </c>
      <c r="E64" s="24">
        <v>5.83</v>
      </c>
      <c r="F64" s="24">
        <v>6.15</v>
      </c>
      <c r="G64" s="24">
        <v>6.73</v>
      </c>
      <c r="H64" s="24">
        <v>6.95</v>
      </c>
      <c r="I64" s="24">
        <v>7.14</v>
      </c>
      <c r="J64" s="24">
        <v>8.0299999999999994</v>
      </c>
      <c r="K64" s="24">
        <v>7.92</v>
      </c>
      <c r="L64" s="24">
        <v>6.5040000000000004</v>
      </c>
    </row>
    <row r="65" spans="1:12" x14ac:dyDescent="0.15">
      <c r="A65" s="55" t="s">
        <v>124</v>
      </c>
      <c r="B65" s="24">
        <v>2.84</v>
      </c>
      <c r="C65" s="24">
        <v>3.31</v>
      </c>
      <c r="D65" s="24">
        <v>2.11</v>
      </c>
      <c r="E65" s="24">
        <v>4.91</v>
      </c>
      <c r="F65" s="24">
        <v>4.8600000000000003</v>
      </c>
      <c r="G65" s="24">
        <v>4.97</v>
      </c>
      <c r="H65" s="24">
        <v>6.8</v>
      </c>
      <c r="I65" s="24">
        <v>8.5299999999999994</v>
      </c>
      <c r="J65" s="24">
        <v>7.42</v>
      </c>
      <c r="K65" s="24">
        <v>5.54</v>
      </c>
      <c r="L65" s="24">
        <v>5.1289999999999996</v>
      </c>
    </row>
    <row r="66" spans="1:12" x14ac:dyDescent="0.15">
      <c r="A66" s="55"/>
      <c r="B66" s="24"/>
      <c r="C66" s="24"/>
      <c r="D66" s="24"/>
      <c r="E66" s="24"/>
      <c r="F66" s="24"/>
      <c r="G66" s="24"/>
      <c r="H66" s="24"/>
      <c r="I66" s="24"/>
      <c r="J66" s="24"/>
      <c r="K66" s="24"/>
      <c r="L66" s="24"/>
    </row>
    <row r="67" spans="1:12" x14ac:dyDescent="0.15">
      <c r="A67" s="55" t="s">
        <v>125</v>
      </c>
      <c r="B67" s="24" t="s">
        <v>20</v>
      </c>
      <c r="C67" s="24" t="s">
        <v>21</v>
      </c>
      <c r="D67" s="24" t="s">
        <v>22</v>
      </c>
      <c r="E67" s="24" t="s">
        <v>23</v>
      </c>
      <c r="F67" s="24" t="s">
        <v>24</v>
      </c>
      <c r="G67" s="24" t="s">
        <v>25</v>
      </c>
      <c r="H67" s="24" t="s">
        <v>26</v>
      </c>
      <c r="I67" s="24" t="s">
        <v>27</v>
      </c>
      <c r="J67" s="24" t="s">
        <v>28</v>
      </c>
      <c r="K67" s="24" t="s">
        <v>29</v>
      </c>
      <c r="L67" s="24"/>
    </row>
    <row r="68" spans="1:12" x14ac:dyDescent="0.15">
      <c r="A68" s="55" t="s">
        <v>126</v>
      </c>
      <c r="B68" s="24">
        <v>3.86</v>
      </c>
      <c r="C68" s="24">
        <v>4.54</v>
      </c>
      <c r="D68" s="24">
        <v>3.34</v>
      </c>
      <c r="E68" s="24">
        <v>2.4900000000000002</v>
      </c>
      <c r="F68" s="24">
        <v>2.96</v>
      </c>
      <c r="G68" s="24">
        <v>2.71</v>
      </c>
      <c r="H68" s="24">
        <v>3.67</v>
      </c>
      <c r="I68" s="24">
        <v>3.4</v>
      </c>
      <c r="J68" s="24">
        <v>4.08</v>
      </c>
      <c r="K68" s="24">
        <v>4.04</v>
      </c>
      <c r="L68" s="24">
        <v>3.5089999999999995</v>
      </c>
    </row>
    <row r="69" spans="1:12" x14ac:dyDescent="0.15">
      <c r="A69" s="55" t="s">
        <v>127</v>
      </c>
      <c r="B69" s="24">
        <v>18.27</v>
      </c>
      <c r="C69" s="24">
        <v>16.260000000000002</v>
      </c>
      <c r="D69" s="24">
        <v>5.55</v>
      </c>
      <c r="E69" s="24">
        <v>9.6999999999999993</v>
      </c>
      <c r="F69" s="24">
        <v>7.84</v>
      </c>
      <c r="G69" s="24">
        <v>6.86</v>
      </c>
      <c r="H69" s="24">
        <v>3.61</v>
      </c>
      <c r="I69" s="24">
        <v>5.21</v>
      </c>
      <c r="J69" s="24">
        <v>16.46</v>
      </c>
      <c r="K69" s="24">
        <v>9.56</v>
      </c>
      <c r="L69" s="24">
        <v>9.9319999999999986</v>
      </c>
    </row>
    <row r="75" spans="1:12" ht="18" x14ac:dyDescent="0.2">
      <c r="A75" s="65" t="s">
        <v>134</v>
      </c>
    </row>
    <row r="78" spans="1:12" x14ac:dyDescent="0.15">
      <c r="A78" s="55" t="s">
        <v>102</v>
      </c>
      <c r="B78" s="24" t="s">
        <v>135</v>
      </c>
      <c r="C78" s="24" t="s">
        <v>136</v>
      </c>
      <c r="D78" s="24" t="s">
        <v>137</v>
      </c>
      <c r="E78" s="24" t="s">
        <v>23</v>
      </c>
      <c r="F78" s="24" t="s">
        <v>138</v>
      </c>
      <c r="G78" s="24" t="s">
        <v>139</v>
      </c>
      <c r="H78" s="24" t="s">
        <v>140</v>
      </c>
      <c r="I78" s="24" t="s">
        <v>141</v>
      </c>
      <c r="J78" s="24" t="s">
        <v>142</v>
      </c>
      <c r="K78" s="24" t="s">
        <v>29</v>
      </c>
      <c r="L78" s="55" t="s">
        <v>72</v>
      </c>
    </row>
    <row r="79" spans="1:12" x14ac:dyDescent="0.15">
      <c r="A79" s="55" t="s">
        <v>103</v>
      </c>
      <c r="B79" s="24">
        <v>-0.35</v>
      </c>
      <c r="C79" s="24">
        <v>-4.96</v>
      </c>
      <c r="D79" s="24">
        <v>0.12</v>
      </c>
      <c r="E79" s="24">
        <v>8.69</v>
      </c>
      <c r="F79" s="24">
        <v>3.06</v>
      </c>
      <c r="G79" s="24">
        <v>1.67</v>
      </c>
      <c r="H79" s="24">
        <v>1.47</v>
      </c>
      <c r="I79" s="24">
        <v>-4.97</v>
      </c>
      <c r="J79" s="24">
        <v>-4</v>
      </c>
      <c r="K79" s="24">
        <v>3.62</v>
      </c>
      <c r="L79" s="24">
        <v>0.43500000000000016</v>
      </c>
    </row>
    <row r="80" spans="1:12" x14ac:dyDescent="0.15">
      <c r="A80" s="55" t="s">
        <v>104</v>
      </c>
      <c r="B80" s="24">
        <v>-1.29</v>
      </c>
      <c r="C80" s="24">
        <v>-19.27</v>
      </c>
      <c r="D80" s="24">
        <v>0.5</v>
      </c>
      <c r="E80" s="24">
        <v>30.13</v>
      </c>
      <c r="F80" s="24">
        <v>9.14</v>
      </c>
      <c r="G80" s="24">
        <v>4.91</v>
      </c>
      <c r="H80" s="24">
        <v>4.62</v>
      </c>
      <c r="I80" s="24">
        <v>-15.78</v>
      </c>
      <c r="J80" s="24">
        <v>-12.57</v>
      </c>
      <c r="K80" s="24">
        <v>11.99</v>
      </c>
      <c r="L80" s="24">
        <v>1.2380000000000002</v>
      </c>
    </row>
    <row r="81" spans="1:12" x14ac:dyDescent="0.15">
      <c r="A81" s="55" t="s">
        <v>105</v>
      </c>
      <c r="B81" s="24">
        <v>-9.15</v>
      </c>
      <c r="C81" s="24">
        <v>-10.78</v>
      </c>
      <c r="D81" s="24">
        <v>4.99</v>
      </c>
      <c r="E81" s="24">
        <v>23.05</v>
      </c>
      <c r="F81" s="24">
        <v>12.69</v>
      </c>
      <c r="G81" s="24">
        <v>8.4</v>
      </c>
      <c r="H81" s="24">
        <v>5.89</v>
      </c>
      <c r="I81" s="24">
        <v>-8.64</v>
      </c>
      <c r="J81" s="24">
        <v>11.9</v>
      </c>
      <c r="K81" s="24">
        <v>15.13</v>
      </c>
      <c r="L81" s="24">
        <v>5.3480000000000008</v>
      </c>
    </row>
    <row r="82" spans="1:12" x14ac:dyDescent="0.15">
      <c r="A82" s="55" t="s">
        <v>106</v>
      </c>
      <c r="B82" s="24">
        <v>3.02</v>
      </c>
      <c r="C82" s="24">
        <v>-0.4</v>
      </c>
      <c r="D82" s="24">
        <v>2.13</v>
      </c>
      <c r="E82" s="24">
        <v>5.82</v>
      </c>
      <c r="F82" s="24">
        <v>4.3899999999999997</v>
      </c>
      <c r="G82" s="24">
        <v>3.34</v>
      </c>
      <c r="H82" s="24">
        <v>3.1</v>
      </c>
      <c r="I82" s="24">
        <v>-1.53</v>
      </c>
      <c r="J82" s="24">
        <v>4.09</v>
      </c>
      <c r="K82" s="24">
        <v>3.86</v>
      </c>
      <c r="L82" s="24">
        <v>2.782</v>
      </c>
    </row>
    <row r="83" spans="1:12" x14ac:dyDescent="0.15">
      <c r="A83" s="55" t="s">
        <v>107</v>
      </c>
      <c r="B83" s="24">
        <v>115.75</v>
      </c>
      <c r="C83" s="24" t="s">
        <v>108</v>
      </c>
      <c r="D83" s="24">
        <v>82.98</v>
      </c>
      <c r="E83" s="24">
        <v>-47.93</v>
      </c>
      <c r="F83" s="24">
        <v>51.17</v>
      </c>
      <c r="G83" s="24">
        <v>37.340000000000003</v>
      </c>
      <c r="H83" s="24">
        <v>32.19</v>
      </c>
      <c r="I83" s="24" t="s">
        <v>108</v>
      </c>
      <c r="J83" s="24">
        <v>19.05</v>
      </c>
      <c r="K83" s="24">
        <v>26.45</v>
      </c>
      <c r="L83" s="24">
        <v>39.625</v>
      </c>
    </row>
    <row r="84" spans="1:12" x14ac:dyDescent="0.15">
      <c r="A84" s="55" t="s">
        <v>109</v>
      </c>
      <c r="B84" s="24">
        <v>176139</v>
      </c>
      <c r="C84" s="24">
        <v>288218</v>
      </c>
      <c r="D84" s="24">
        <v>296424</v>
      </c>
      <c r="E84" s="24">
        <v>285336</v>
      </c>
      <c r="F84" s="24">
        <v>228181</v>
      </c>
      <c r="G84" s="24">
        <v>251029</v>
      </c>
      <c r="H84" s="24">
        <v>266906</v>
      </c>
      <c r="I84" s="24">
        <v>263153</v>
      </c>
      <c r="J84" s="24">
        <v>326471</v>
      </c>
      <c r="K84" s="24">
        <v>334147</v>
      </c>
      <c r="L84" s="24">
        <v>271600.40000000002</v>
      </c>
    </row>
    <row r="85" spans="1:12" x14ac:dyDescent="0.15">
      <c r="A85" s="55"/>
      <c r="B85" s="24"/>
      <c r="C85" s="24"/>
      <c r="D85" s="24"/>
      <c r="E85" s="24"/>
      <c r="F85" s="24"/>
      <c r="G85" s="24"/>
      <c r="H85" s="24"/>
      <c r="I85" s="24"/>
      <c r="J85" s="24"/>
      <c r="K85" s="24"/>
      <c r="L85" s="24"/>
    </row>
    <row r="86" spans="1:12" x14ac:dyDescent="0.15">
      <c r="A86" s="55" t="s">
        <v>110</v>
      </c>
      <c r="B86" s="24" t="s">
        <v>135</v>
      </c>
      <c r="C86" s="24" t="s">
        <v>136</v>
      </c>
      <c r="D86" s="24" t="s">
        <v>137</v>
      </c>
      <c r="E86" s="24" t="s">
        <v>23</v>
      </c>
      <c r="F86" s="24" t="s">
        <v>138</v>
      </c>
      <c r="G86" s="24" t="s">
        <v>139</v>
      </c>
      <c r="H86" s="24" t="s">
        <v>140</v>
      </c>
      <c r="I86" s="24" t="s">
        <v>141</v>
      </c>
      <c r="J86" s="24" t="s">
        <v>142</v>
      </c>
      <c r="K86" s="24" t="s">
        <v>29</v>
      </c>
      <c r="L86" s="24"/>
    </row>
    <row r="87" spans="1:12" x14ac:dyDescent="0.15">
      <c r="A87" s="55" t="s">
        <v>111</v>
      </c>
      <c r="B87" s="24">
        <v>0.78</v>
      </c>
      <c r="C87" s="24">
        <v>0.8</v>
      </c>
      <c r="D87" s="24">
        <v>0.81</v>
      </c>
      <c r="E87" s="24">
        <v>0.71</v>
      </c>
      <c r="F87" s="24">
        <v>0.76</v>
      </c>
      <c r="G87" s="24">
        <v>0.7</v>
      </c>
      <c r="H87" s="24">
        <v>0.75</v>
      </c>
      <c r="I87" s="24">
        <v>0.65</v>
      </c>
      <c r="J87" s="24">
        <v>0.44</v>
      </c>
      <c r="K87" s="24">
        <v>0.5</v>
      </c>
      <c r="L87" s="24">
        <v>0.69000000000000017</v>
      </c>
    </row>
    <row r="88" spans="1:12" x14ac:dyDescent="0.15">
      <c r="A88" s="55" t="s">
        <v>112</v>
      </c>
      <c r="B88" s="24">
        <v>1.5</v>
      </c>
      <c r="C88" s="24">
        <v>1.46</v>
      </c>
      <c r="D88" s="24">
        <v>1.48</v>
      </c>
      <c r="E88" s="24">
        <v>1.46</v>
      </c>
      <c r="F88" s="24">
        <v>1.4</v>
      </c>
      <c r="G88" s="24">
        <v>1.23</v>
      </c>
      <c r="H88" s="24">
        <v>1.1100000000000001</v>
      </c>
      <c r="I88" s="24">
        <v>1.1299999999999999</v>
      </c>
      <c r="J88" s="24">
        <v>1.05</v>
      </c>
      <c r="K88" s="24">
        <v>1.03</v>
      </c>
      <c r="L88" s="24">
        <v>1.2849999999999999</v>
      </c>
    </row>
    <row r="89" spans="1:12" x14ac:dyDescent="0.15">
      <c r="A89" s="55" t="s">
        <v>113</v>
      </c>
      <c r="B89" s="24">
        <v>19.71</v>
      </c>
      <c r="C89" s="24">
        <v>19.36</v>
      </c>
      <c r="D89" s="24">
        <v>20.440000000000001</v>
      </c>
      <c r="E89" s="24">
        <v>17</v>
      </c>
      <c r="F89" s="24">
        <v>13.05</v>
      </c>
      <c r="G89" s="24">
        <v>8.08</v>
      </c>
      <c r="H89" s="24">
        <v>4.83</v>
      </c>
      <c r="I89" s="24">
        <v>4.71</v>
      </c>
      <c r="J89" s="24">
        <v>2.5499999999999998</v>
      </c>
      <c r="K89" s="24">
        <v>1.23</v>
      </c>
      <c r="L89" s="24">
        <v>11.096</v>
      </c>
    </row>
    <row r="90" spans="1:12" x14ac:dyDescent="0.15">
      <c r="A90" s="55"/>
      <c r="B90" s="24"/>
      <c r="C90" s="24"/>
      <c r="D90" s="24"/>
      <c r="E90" s="24"/>
      <c r="F90" s="24"/>
      <c r="G90" s="24"/>
      <c r="H90" s="24"/>
      <c r="I90" s="24"/>
      <c r="J90" s="24"/>
      <c r="K90" s="24"/>
      <c r="L90" s="24"/>
    </row>
    <row r="91" spans="1:12" x14ac:dyDescent="0.15">
      <c r="A91" s="55" t="s">
        <v>114</v>
      </c>
      <c r="B91" s="24" t="s">
        <v>135</v>
      </c>
      <c r="C91" s="24" t="s">
        <v>136</v>
      </c>
      <c r="D91" s="24" t="s">
        <v>137</v>
      </c>
      <c r="E91" s="24" t="s">
        <v>23</v>
      </c>
      <c r="F91" s="24" t="s">
        <v>138</v>
      </c>
      <c r="G91" s="24" t="s">
        <v>139</v>
      </c>
      <c r="H91" s="24" t="s">
        <v>140</v>
      </c>
      <c r="I91" s="24" t="s">
        <v>141</v>
      </c>
      <c r="J91" s="24" t="s">
        <v>142</v>
      </c>
      <c r="K91" s="24" t="s">
        <v>29</v>
      </c>
      <c r="L91" s="24"/>
    </row>
    <row r="92" spans="1:12" x14ac:dyDescent="0.15">
      <c r="A92" s="55" t="s">
        <v>130</v>
      </c>
      <c r="B92" s="24">
        <v>0.34</v>
      </c>
      <c r="C92" s="24">
        <v>0.42</v>
      </c>
      <c r="D92" s="24">
        <v>0.4</v>
      </c>
      <c r="E92" s="24">
        <v>0.19</v>
      </c>
      <c r="F92" s="24">
        <v>0.44</v>
      </c>
      <c r="G92" s="24">
        <v>0.32</v>
      </c>
      <c r="H92" s="24">
        <v>0.26</v>
      </c>
      <c r="I92" s="24">
        <v>0.19</v>
      </c>
      <c r="J92" s="24">
        <v>0.16</v>
      </c>
      <c r="K92" s="24">
        <v>0.13</v>
      </c>
      <c r="L92" s="24">
        <v>0.28500000000000003</v>
      </c>
    </row>
    <row r="93" spans="1:12" x14ac:dyDescent="0.15">
      <c r="A93" s="55" t="s">
        <v>116</v>
      </c>
      <c r="B93" s="24">
        <v>0.35</v>
      </c>
      <c r="C93" s="24">
        <v>0.44</v>
      </c>
      <c r="D93" s="24">
        <v>0.43</v>
      </c>
      <c r="E93" s="24">
        <v>0.21</v>
      </c>
      <c r="F93" s="24">
        <v>0.49</v>
      </c>
      <c r="G93" s="24">
        <v>0.37</v>
      </c>
      <c r="H93" s="24">
        <v>0.65</v>
      </c>
      <c r="I93" s="24">
        <v>0.2</v>
      </c>
      <c r="J93" s="24">
        <v>0.17</v>
      </c>
      <c r="K93" s="24">
        <v>0.15</v>
      </c>
      <c r="L93" s="24">
        <v>0.34599999999999997</v>
      </c>
    </row>
    <row r="94" spans="1:12" x14ac:dyDescent="0.15">
      <c r="A94" s="55" t="s">
        <v>117</v>
      </c>
      <c r="B94" s="24" t="s">
        <v>56</v>
      </c>
      <c r="C94" s="24" t="s">
        <v>56</v>
      </c>
      <c r="D94" s="24">
        <v>1.67</v>
      </c>
      <c r="E94" s="24">
        <v>9.16</v>
      </c>
      <c r="F94" s="24">
        <v>8.5299999999999994</v>
      </c>
      <c r="G94" s="24">
        <v>2.65</v>
      </c>
      <c r="H94" s="24">
        <v>2.89</v>
      </c>
      <c r="I94" s="24" t="s">
        <v>56</v>
      </c>
      <c r="J94" s="24">
        <v>8.67</v>
      </c>
      <c r="K94" s="24">
        <v>22.09</v>
      </c>
      <c r="L94" s="24">
        <v>7.9514285714285711</v>
      </c>
    </row>
    <row r="95" spans="1:12" x14ac:dyDescent="0.15">
      <c r="A95" s="55"/>
      <c r="B95" s="24"/>
      <c r="C95" s="24"/>
      <c r="D95" s="24"/>
      <c r="E95" s="24"/>
      <c r="F95" s="24"/>
      <c r="G95" s="24"/>
      <c r="H95" s="24"/>
      <c r="I95" s="24"/>
      <c r="J95" s="24"/>
      <c r="K95" s="24"/>
      <c r="L95" s="24"/>
    </row>
    <row r="96" spans="1:12" x14ac:dyDescent="0.15">
      <c r="A96" s="55" t="s">
        <v>118</v>
      </c>
      <c r="B96" s="24" t="s">
        <v>135</v>
      </c>
      <c r="C96" s="24" t="s">
        <v>136</v>
      </c>
      <c r="D96" s="24" t="s">
        <v>137</v>
      </c>
      <c r="E96" s="24" t="s">
        <v>23</v>
      </c>
      <c r="F96" s="24" t="s">
        <v>138</v>
      </c>
      <c r="G96" s="24" t="s">
        <v>139</v>
      </c>
      <c r="H96" s="24" t="s">
        <v>140</v>
      </c>
      <c r="I96" s="24" t="s">
        <v>141</v>
      </c>
      <c r="J96" s="24" t="s">
        <v>142</v>
      </c>
      <c r="K96" s="24" t="s">
        <v>29</v>
      </c>
      <c r="L96" s="24"/>
    </row>
    <row r="97" spans="1:12" x14ac:dyDescent="0.15">
      <c r="A97" s="55" t="s">
        <v>119</v>
      </c>
      <c r="B97" s="24">
        <v>1.96</v>
      </c>
      <c r="C97" s="24">
        <v>2.25</v>
      </c>
      <c r="D97" s="24">
        <v>2.19</v>
      </c>
      <c r="E97" s="24">
        <v>1.81</v>
      </c>
      <c r="F97" s="24">
        <v>1.73</v>
      </c>
      <c r="G97" s="24">
        <v>1.77</v>
      </c>
      <c r="H97" s="24">
        <v>1.58</v>
      </c>
      <c r="I97" s="24">
        <v>1.51</v>
      </c>
      <c r="J97" s="24">
        <v>1.63</v>
      </c>
      <c r="K97" s="24">
        <v>1.85</v>
      </c>
      <c r="L97" s="24">
        <v>1.8280000000000001</v>
      </c>
    </row>
    <row r="98" spans="1:12" x14ac:dyDescent="0.15">
      <c r="A98" s="55" t="s">
        <v>120</v>
      </c>
      <c r="B98" s="24">
        <v>10.55</v>
      </c>
      <c r="C98" s="24">
        <v>12.43</v>
      </c>
      <c r="D98" s="24">
        <v>11.95</v>
      </c>
      <c r="E98" s="24">
        <v>11.7</v>
      </c>
      <c r="F98" s="24">
        <v>12.69</v>
      </c>
      <c r="G98" s="24">
        <v>12.16</v>
      </c>
      <c r="H98" s="24">
        <v>8.4499999999999993</v>
      </c>
      <c r="I98" s="24">
        <v>8.57</v>
      </c>
      <c r="J98" s="24">
        <v>15.08</v>
      </c>
      <c r="K98" s="24">
        <v>16.21</v>
      </c>
      <c r="L98" s="24">
        <v>11.978999999999999</v>
      </c>
    </row>
    <row r="99" spans="1:12" x14ac:dyDescent="0.15">
      <c r="A99" s="55" t="s">
        <v>121</v>
      </c>
      <c r="B99" s="24">
        <v>6.02</v>
      </c>
      <c r="C99" s="24">
        <v>7.14</v>
      </c>
      <c r="D99" s="24">
        <v>6.58</v>
      </c>
      <c r="E99" s="24">
        <v>5.58</v>
      </c>
      <c r="F99" s="24">
        <v>6.56</v>
      </c>
      <c r="G99" s="24">
        <v>7.84</v>
      </c>
      <c r="H99" s="24">
        <v>7.8</v>
      </c>
      <c r="I99" s="24">
        <v>7.72</v>
      </c>
      <c r="J99" s="24">
        <v>7.38</v>
      </c>
      <c r="K99" s="24">
        <v>7.88</v>
      </c>
      <c r="L99" s="24">
        <v>7.05</v>
      </c>
    </row>
    <row r="100" spans="1:12" x14ac:dyDescent="0.15">
      <c r="A100" s="55" t="s">
        <v>122</v>
      </c>
      <c r="B100" s="24">
        <v>9.5500000000000007</v>
      </c>
      <c r="C100" s="24">
        <v>11.67</v>
      </c>
      <c r="D100" s="24">
        <v>10.93</v>
      </c>
      <c r="E100" s="24">
        <v>9.8000000000000007</v>
      </c>
      <c r="F100" s="24">
        <v>11.5</v>
      </c>
      <c r="G100" s="24">
        <v>11.03</v>
      </c>
      <c r="H100" s="24">
        <v>10</v>
      </c>
      <c r="I100" s="24">
        <v>10.01</v>
      </c>
      <c r="J100" s="24">
        <v>9.08</v>
      </c>
      <c r="K100" s="24">
        <v>9.43</v>
      </c>
      <c r="L100" s="24">
        <v>10.3</v>
      </c>
    </row>
    <row r="101" spans="1:12" x14ac:dyDescent="0.15">
      <c r="A101" s="55" t="s">
        <v>123</v>
      </c>
      <c r="B101" s="24">
        <v>10.41</v>
      </c>
      <c r="C101" s="24">
        <v>14.21</v>
      </c>
      <c r="D101" s="24">
        <v>16.62</v>
      </c>
      <c r="E101" s="24">
        <v>15.65</v>
      </c>
      <c r="F101" s="24">
        <v>15.49</v>
      </c>
      <c r="G101" s="24">
        <v>14.85</v>
      </c>
      <c r="H101" s="24">
        <v>14.81</v>
      </c>
      <c r="I101" s="24">
        <v>15.52</v>
      </c>
      <c r="J101" s="24">
        <v>16.12</v>
      </c>
      <c r="K101" s="24">
        <v>20.149999999999999</v>
      </c>
      <c r="L101" s="24">
        <v>15.382999999999999</v>
      </c>
    </row>
    <row r="102" spans="1:12" x14ac:dyDescent="0.15">
      <c r="A102" s="55" t="s">
        <v>124</v>
      </c>
      <c r="B102" s="24">
        <v>13.87</v>
      </c>
      <c r="C102" s="24">
        <v>15.93</v>
      </c>
      <c r="D102" s="24">
        <v>13.57</v>
      </c>
      <c r="E102" s="24">
        <v>11.84</v>
      </c>
      <c r="F102" s="24">
        <v>14.83</v>
      </c>
      <c r="G102" s="24">
        <v>17.260000000000002</v>
      </c>
      <c r="H102" s="24">
        <v>15.75</v>
      </c>
      <c r="I102" s="24">
        <v>13.65</v>
      </c>
      <c r="J102" s="24">
        <v>13.66</v>
      </c>
      <c r="K102" s="24">
        <v>18.22</v>
      </c>
      <c r="L102" s="24">
        <v>14.858000000000001</v>
      </c>
    </row>
    <row r="103" spans="1:12" x14ac:dyDescent="0.15">
      <c r="A103" s="55"/>
      <c r="B103" s="24"/>
      <c r="C103" s="24"/>
      <c r="D103" s="24"/>
      <c r="E103" s="24"/>
      <c r="F103" s="24"/>
      <c r="G103" s="24"/>
      <c r="H103" s="24"/>
      <c r="I103" s="24"/>
      <c r="J103" s="24"/>
      <c r="K103" s="24"/>
      <c r="L103" s="24"/>
    </row>
    <row r="104" spans="1:12" x14ac:dyDescent="0.15">
      <c r="A104" s="55" t="s">
        <v>125</v>
      </c>
      <c r="B104" s="24" t="s">
        <v>135</v>
      </c>
      <c r="C104" s="24" t="s">
        <v>136</v>
      </c>
      <c r="D104" s="24" t="s">
        <v>137</v>
      </c>
      <c r="E104" s="24" t="s">
        <v>23</v>
      </c>
      <c r="F104" s="24" t="s">
        <v>138</v>
      </c>
      <c r="G104" s="24" t="s">
        <v>139</v>
      </c>
      <c r="H104" s="24" t="s">
        <v>140</v>
      </c>
      <c r="I104" s="24" t="s">
        <v>141</v>
      </c>
      <c r="J104" s="24" t="s">
        <v>142</v>
      </c>
      <c r="K104" s="24" t="s">
        <v>29</v>
      </c>
      <c r="L104" s="24"/>
    </row>
    <row r="105" spans="1:12" x14ac:dyDescent="0.15">
      <c r="A105" s="55" t="s">
        <v>126</v>
      </c>
      <c r="B105" s="24">
        <v>-3.37</v>
      </c>
      <c r="C105" s="24">
        <v>2.92</v>
      </c>
      <c r="D105" s="24">
        <v>2.31</v>
      </c>
      <c r="E105" s="24">
        <v>8.98</v>
      </c>
      <c r="F105" s="24">
        <v>8.9700000000000006</v>
      </c>
      <c r="G105" s="24">
        <v>11.17</v>
      </c>
      <c r="H105" s="24">
        <v>6.73</v>
      </c>
      <c r="I105" s="24">
        <v>9.18</v>
      </c>
      <c r="J105" s="24">
        <v>6.55</v>
      </c>
      <c r="K105" s="24">
        <v>4.8600000000000003</v>
      </c>
      <c r="L105" s="24">
        <v>5.83</v>
      </c>
    </row>
    <row r="106" spans="1:12" x14ac:dyDescent="0.15">
      <c r="A106" s="55" t="s">
        <v>127</v>
      </c>
      <c r="B106" s="24">
        <v>38.869999999999997</v>
      </c>
      <c r="C106" s="24">
        <v>29.73</v>
      </c>
      <c r="D106" s="24">
        <v>29.2</v>
      </c>
      <c r="E106" s="24">
        <v>35.950000000000003</v>
      </c>
      <c r="F106" s="24">
        <v>38.270000000000003</v>
      </c>
      <c r="G106" s="24">
        <v>39.090000000000003</v>
      </c>
      <c r="H106" s="24">
        <v>40.6</v>
      </c>
      <c r="I106" s="24">
        <v>35.68</v>
      </c>
      <c r="J106" s="24">
        <v>29.68</v>
      </c>
      <c r="K106" s="24">
        <v>30.49</v>
      </c>
      <c r="L106" s="24">
        <v>34.756</v>
      </c>
    </row>
    <row r="107" spans="1:12" x14ac:dyDescent="0.15">
      <c r="A107" s="71"/>
      <c r="B107" s="54"/>
      <c r="C107" s="54"/>
      <c r="D107" s="54"/>
      <c r="E107" s="54"/>
      <c r="F107" s="54"/>
      <c r="G107" s="54"/>
      <c r="H107" s="54"/>
      <c r="I107" s="54"/>
      <c r="J107" s="54"/>
      <c r="K107" s="54"/>
      <c r="L107" s="54"/>
    </row>
    <row r="111" spans="1:12" ht="18" x14ac:dyDescent="0.2">
      <c r="A111" s="65" t="s">
        <v>143</v>
      </c>
    </row>
    <row r="114" spans="1:12" x14ac:dyDescent="0.15">
      <c r="A114" s="55" t="s">
        <v>102</v>
      </c>
      <c r="B114" s="24"/>
      <c r="C114" s="24"/>
      <c r="D114" s="24" t="s">
        <v>144</v>
      </c>
      <c r="E114" s="24" t="s">
        <v>145</v>
      </c>
      <c r="F114" s="24" t="s">
        <v>146</v>
      </c>
      <c r="G114" s="24" t="s">
        <v>147</v>
      </c>
      <c r="H114" s="24" t="s">
        <v>148</v>
      </c>
      <c r="I114" s="24" t="s">
        <v>149</v>
      </c>
      <c r="J114" s="24" t="s">
        <v>150</v>
      </c>
      <c r="K114" s="24" t="s">
        <v>151</v>
      </c>
      <c r="L114" s="55" t="s">
        <v>72</v>
      </c>
    </row>
    <row r="115" spans="1:12" x14ac:dyDescent="0.15">
      <c r="A115" s="55" t="s">
        <v>103</v>
      </c>
      <c r="B115" s="24"/>
      <c r="C115" s="24"/>
      <c r="D115" s="24" t="s">
        <v>56</v>
      </c>
      <c r="E115" s="24">
        <v>-0.27</v>
      </c>
      <c r="F115" s="24">
        <v>12.19</v>
      </c>
      <c r="G115" s="24">
        <v>6.61</v>
      </c>
      <c r="H115" s="24">
        <v>-9.7200000000000006</v>
      </c>
      <c r="I115" s="24">
        <v>-1.1200000000000001</v>
      </c>
      <c r="J115" s="24">
        <v>-26.23</v>
      </c>
      <c r="K115" s="24">
        <v>-24.94</v>
      </c>
      <c r="L115" s="24">
        <v>-6.2114285714285717</v>
      </c>
    </row>
    <row r="116" spans="1:12" x14ac:dyDescent="0.15">
      <c r="A116" s="55" t="s">
        <v>104</v>
      </c>
      <c r="B116" s="24"/>
      <c r="C116" s="24"/>
      <c r="D116" s="24" t="s">
        <v>56</v>
      </c>
      <c r="E116" s="24">
        <v>-0.61</v>
      </c>
      <c r="F116" s="24">
        <v>21.48</v>
      </c>
      <c r="G116" s="24">
        <v>10.210000000000001</v>
      </c>
      <c r="H116" s="24">
        <v>-16.89</v>
      </c>
      <c r="I116" s="24">
        <v>-2.0699999999999998</v>
      </c>
      <c r="J116" s="24">
        <v>-53.02</v>
      </c>
      <c r="K116" s="24">
        <v>-60.35</v>
      </c>
      <c r="L116" s="24">
        <v>-14.464285714285714</v>
      </c>
    </row>
    <row r="117" spans="1:12" x14ac:dyDescent="0.15">
      <c r="A117" s="55" t="s">
        <v>105</v>
      </c>
      <c r="B117" s="24"/>
      <c r="C117" s="24"/>
      <c r="D117" s="24" t="s">
        <v>56</v>
      </c>
      <c r="E117" s="24">
        <v>32.42</v>
      </c>
      <c r="F117" s="24">
        <v>20.59</v>
      </c>
      <c r="G117" s="24">
        <v>6.5</v>
      </c>
      <c r="H117" s="24">
        <v>-13</v>
      </c>
      <c r="I117" s="24">
        <v>-14.74</v>
      </c>
      <c r="J117" s="24">
        <v>-53.25</v>
      </c>
      <c r="K117" s="24">
        <v>-62.39</v>
      </c>
      <c r="L117" s="24">
        <v>-11.981428571428571</v>
      </c>
    </row>
    <row r="118" spans="1:12" x14ac:dyDescent="0.15">
      <c r="A118" s="55" t="s">
        <v>106</v>
      </c>
      <c r="B118" s="24"/>
      <c r="C118" s="24"/>
      <c r="D118" s="24">
        <v>8.8699999999999992</v>
      </c>
      <c r="E118" s="24">
        <v>2.09</v>
      </c>
      <c r="F118" s="24">
        <v>5.32</v>
      </c>
      <c r="G118" s="24">
        <v>2.61</v>
      </c>
      <c r="H118" s="24">
        <v>-1.79</v>
      </c>
      <c r="I118" s="24">
        <v>-1.72</v>
      </c>
      <c r="J118" s="24">
        <v>-8.4600000000000009</v>
      </c>
      <c r="K118" s="24">
        <v>-8.1999999999999993</v>
      </c>
      <c r="L118" s="24">
        <v>-0.15999999999999992</v>
      </c>
    </row>
    <row r="119" spans="1:12" x14ac:dyDescent="0.15">
      <c r="A119" s="55" t="s">
        <v>107</v>
      </c>
      <c r="B119" s="24"/>
      <c r="C119" s="24"/>
      <c r="D119" s="24">
        <v>45.8</v>
      </c>
      <c r="E119" s="24">
        <v>104.64</v>
      </c>
      <c r="F119" s="24">
        <v>17.940000000000001</v>
      </c>
      <c r="G119" s="24">
        <v>-19.66</v>
      </c>
      <c r="H119" s="24" t="s">
        <v>108</v>
      </c>
      <c r="I119" s="24" t="s">
        <v>108</v>
      </c>
      <c r="J119" s="24" t="s">
        <v>108</v>
      </c>
      <c r="K119" s="24" t="s">
        <v>108</v>
      </c>
      <c r="L119" s="24">
        <v>37.18</v>
      </c>
    </row>
    <row r="120" spans="1:12" x14ac:dyDescent="0.15">
      <c r="A120" s="55" t="s">
        <v>109</v>
      </c>
      <c r="B120" s="24"/>
      <c r="C120" s="24"/>
      <c r="D120" s="24" t="s">
        <v>56</v>
      </c>
      <c r="E120" s="24">
        <v>169400</v>
      </c>
      <c r="F120" s="24">
        <v>186345</v>
      </c>
      <c r="G120" s="24">
        <v>194006</v>
      </c>
      <c r="H120" s="24">
        <v>214554</v>
      </c>
      <c r="I120" s="24">
        <v>187125</v>
      </c>
      <c r="J120" s="24">
        <v>262438</v>
      </c>
      <c r="K120" s="24">
        <v>279594</v>
      </c>
      <c r="L120" s="24">
        <v>213351.71428571429</v>
      </c>
    </row>
    <row r="121" spans="1:12" x14ac:dyDescent="0.15">
      <c r="A121" s="55"/>
      <c r="B121" s="24"/>
      <c r="C121" s="24"/>
      <c r="D121" s="24"/>
      <c r="E121" s="24"/>
      <c r="F121" s="24"/>
      <c r="G121" s="24"/>
      <c r="H121" s="24"/>
      <c r="I121" s="24"/>
      <c r="J121" s="24"/>
      <c r="K121" s="24"/>
      <c r="L121" s="24"/>
    </row>
    <row r="122" spans="1:12" x14ac:dyDescent="0.15">
      <c r="A122" s="55" t="s">
        <v>110</v>
      </c>
      <c r="B122" s="24"/>
      <c r="C122" s="24"/>
      <c r="D122" s="24" t="s">
        <v>144</v>
      </c>
      <c r="E122" s="24" t="s">
        <v>145</v>
      </c>
      <c r="F122" s="24" t="s">
        <v>146</v>
      </c>
      <c r="G122" s="24" t="s">
        <v>147</v>
      </c>
      <c r="H122" s="24" t="s">
        <v>148</v>
      </c>
      <c r="I122" s="24" t="s">
        <v>149</v>
      </c>
      <c r="J122" s="24" t="s">
        <v>150</v>
      </c>
      <c r="K122" s="24" t="s">
        <v>151</v>
      </c>
      <c r="L122" s="24"/>
    </row>
    <row r="123" spans="1:12" x14ac:dyDescent="0.15">
      <c r="A123" s="55" t="s">
        <v>111</v>
      </c>
      <c r="B123" s="24"/>
      <c r="C123" s="24"/>
      <c r="D123" s="24">
        <v>0.9</v>
      </c>
      <c r="E123" s="24">
        <v>0.71</v>
      </c>
      <c r="F123" s="24">
        <v>1.98</v>
      </c>
      <c r="G123" s="24">
        <v>1.68</v>
      </c>
      <c r="H123" s="24">
        <v>1.31</v>
      </c>
      <c r="I123" s="24">
        <v>1.01</v>
      </c>
      <c r="J123" s="24">
        <v>0.72</v>
      </c>
      <c r="K123" s="24">
        <v>1.08</v>
      </c>
      <c r="L123" s="24">
        <v>1.1737500000000001</v>
      </c>
    </row>
    <row r="124" spans="1:12" x14ac:dyDescent="0.15">
      <c r="A124" s="55" t="s">
        <v>112</v>
      </c>
      <c r="B124" s="24"/>
      <c r="C124" s="24"/>
      <c r="D124" s="24">
        <v>1.74</v>
      </c>
      <c r="E124" s="24">
        <v>1.48</v>
      </c>
      <c r="F124" s="24">
        <v>2.93</v>
      </c>
      <c r="G124" s="24">
        <v>2.64</v>
      </c>
      <c r="H124" s="24">
        <v>2.2000000000000002</v>
      </c>
      <c r="I124" s="24">
        <v>2.29</v>
      </c>
      <c r="J124" s="24">
        <v>1.61</v>
      </c>
      <c r="K124" s="24">
        <v>1.79</v>
      </c>
      <c r="L124" s="24">
        <v>2.085</v>
      </c>
    </row>
    <row r="125" spans="1:12" x14ac:dyDescent="0.15">
      <c r="A125" s="55" t="s">
        <v>113</v>
      </c>
      <c r="B125" s="24"/>
      <c r="C125" s="24"/>
      <c r="D125" s="24">
        <v>32.979999999999997</v>
      </c>
      <c r="E125" s="24">
        <v>24.82</v>
      </c>
      <c r="F125" s="24">
        <v>57.06</v>
      </c>
      <c r="G125" s="24">
        <v>48.66</v>
      </c>
      <c r="H125" s="24">
        <v>33.03</v>
      </c>
      <c r="I125" s="24">
        <v>35.83</v>
      </c>
      <c r="J125" s="24">
        <v>23.76</v>
      </c>
      <c r="K125" s="24">
        <v>30.49</v>
      </c>
      <c r="L125" s="24">
        <v>35.828749999999999</v>
      </c>
    </row>
    <row r="126" spans="1:12" x14ac:dyDescent="0.15">
      <c r="A126" s="55"/>
      <c r="B126" s="24"/>
      <c r="C126" s="24"/>
      <c r="D126" s="24"/>
      <c r="E126" s="24"/>
      <c r="F126" s="24"/>
      <c r="G126" s="24"/>
      <c r="H126" s="24"/>
      <c r="I126" s="24"/>
      <c r="J126" s="24"/>
      <c r="K126" s="24"/>
      <c r="L126" s="24"/>
    </row>
    <row r="127" spans="1:12" x14ac:dyDescent="0.15">
      <c r="A127" s="55" t="s">
        <v>114</v>
      </c>
      <c r="B127" s="24"/>
      <c r="C127" s="24"/>
      <c r="D127" s="24"/>
      <c r="E127" s="24"/>
      <c r="F127" s="24"/>
      <c r="G127" s="24"/>
      <c r="H127" s="24"/>
      <c r="I127" s="24" t="s">
        <v>144</v>
      </c>
      <c r="J127" s="24" t="s">
        <v>145</v>
      </c>
      <c r="K127" s="24" t="s">
        <v>146</v>
      </c>
      <c r="L127" s="24"/>
    </row>
    <row r="128" spans="1:12" x14ac:dyDescent="0.15">
      <c r="A128" s="55" t="s">
        <v>117</v>
      </c>
      <c r="B128" s="24"/>
      <c r="C128" s="24"/>
      <c r="D128" s="24"/>
      <c r="E128" s="24"/>
      <c r="F128" s="24"/>
      <c r="G128" s="24"/>
      <c r="H128" s="24"/>
      <c r="I128" s="24">
        <v>8.39</v>
      </c>
      <c r="J128" s="24">
        <v>4.13</v>
      </c>
      <c r="K128" s="24">
        <v>5.62</v>
      </c>
      <c r="L128" s="24">
        <v>6.0466666666666669</v>
      </c>
    </row>
    <row r="129" spans="1:12" x14ac:dyDescent="0.15">
      <c r="A129" s="55"/>
      <c r="B129" s="24"/>
      <c r="C129" s="24"/>
      <c r="D129" s="24"/>
      <c r="E129" s="24"/>
      <c r="F129" s="24"/>
      <c r="G129" s="24"/>
      <c r="H129" s="24"/>
      <c r="I129" s="24"/>
      <c r="J129" s="24"/>
      <c r="K129" s="24"/>
      <c r="L129" s="24"/>
    </row>
    <row r="130" spans="1:12" x14ac:dyDescent="0.15">
      <c r="A130" s="55" t="s">
        <v>118</v>
      </c>
      <c r="B130" s="24"/>
      <c r="C130" s="24"/>
      <c r="D130" s="24"/>
      <c r="E130" s="24" t="s">
        <v>145</v>
      </c>
      <c r="F130" s="24" t="s">
        <v>146</v>
      </c>
      <c r="G130" s="24" t="s">
        <v>147</v>
      </c>
      <c r="H130" s="24" t="s">
        <v>148</v>
      </c>
      <c r="I130" s="24" t="s">
        <v>149</v>
      </c>
      <c r="J130" s="24" t="s">
        <v>150</v>
      </c>
      <c r="K130" s="24" t="s">
        <v>151</v>
      </c>
      <c r="L130" s="24"/>
    </row>
    <row r="131" spans="1:12" x14ac:dyDescent="0.15">
      <c r="A131" s="55" t="s">
        <v>119</v>
      </c>
      <c r="B131" s="24"/>
      <c r="C131" s="24"/>
      <c r="D131" s="24"/>
      <c r="E131" s="24">
        <v>4.38</v>
      </c>
      <c r="F131" s="24">
        <v>3.33</v>
      </c>
      <c r="G131" s="24">
        <v>2.83</v>
      </c>
      <c r="H131" s="24">
        <v>2.48</v>
      </c>
      <c r="I131" s="24">
        <v>2.65</v>
      </c>
      <c r="J131" s="24">
        <v>2.62</v>
      </c>
      <c r="K131" s="24">
        <v>2.38</v>
      </c>
      <c r="L131" s="24">
        <v>2.9528571428571424</v>
      </c>
    </row>
    <row r="132" spans="1:12" x14ac:dyDescent="0.15">
      <c r="A132" s="55" t="s">
        <v>121</v>
      </c>
      <c r="B132" s="24"/>
      <c r="C132" s="24"/>
      <c r="D132" s="24"/>
      <c r="E132" s="24">
        <v>9.66</v>
      </c>
      <c r="F132" s="24">
        <v>9.0399999999999991</v>
      </c>
      <c r="G132" s="24">
        <v>8.6</v>
      </c>
      <c r="H132" s="24">
        <v>7.88</v>
      </c>
      <c r="I132" s="24">
        <v>6.84</v>
      </c>
      <c r="J132" s="24">
        <v>5.69</v>
      </c>
      <c r="K132" s="24">
        <v>5.66</v>
      </c>
      <c r="L132" s="24">
        <v>7.6242857142857128</v>
      </c>
    </row>
    <row r="133" spans="1:12" x14ac:dyDescent="0.15">
      <c r="A133" s="55" t="s">
        <v>122</v>
      </c>
      <c r="B133" s="24"/>
      <c r="C133" s="24"/>
      <c r="D133" s="24"/>
      <c r="E133" s="24">
        <v>24.31</v>
      </c>
      <c r="F133" s="24">
        <v>19.829999999999998</v>
      </c>
      <c r="G133" s="24">
        <v>18.190000000000001</v>
      </c>
      <c r="H133" s="24">
        <v>19.5</v>
      </c>
      <c r="I133" s="24">
        <v>26.56</v>
      </c>
      <c r="J133" s="24">
        <v>19.12</v>
      </c>
      <c r="K133" s="24">
        <v>13.47</v>
      </c>
      <c r="L133" s="24">
        <v>20.140000000000004</v>
      </c>
    </row>
    <row r="134" spans="1:12" x14ac:dyDescent="0.15">
      <c r="A134" s="55" t="s">
        <v>132</v>
      </c>
      <c r="B134" s="24"/>
      <c r="C134" s="24"/>
      <c r="D134" s="24"/>
      <c r="E134" s="24">
        <v>25.74</v>
      </c>
      <c r="F134" s="24">
        <v>27.51</v>
      </c>
      <c r="G134" s="24">
        <v>27.53</v>
      </c>
      <c r="H134" s="24">
        <v>23.3</v>
      </c>
      <c r="I134" s="24">
        <v>23.86</v>
      </c>
      <c r="J134" s="24">
        <v>21.49</v>
      </c>
      <c r="K134" s="24">
        <v>18.920000000000002</v>
      </c>
      <c r="L134" s="24">
        <v>24.050000000000004</v>
      </c>
    </row>
    <row r="135" spans="1:12" x14ac:dyDescent="0.15">
      <c r="A135" s="55" t="s">
        <v>123</v>
      </c>
      <c r="B135" s="24"/>
      <c r="C135" s="24"/>
      <c r="D135" s="24"/>
      <c r="E135" s="24">
        <v>42.83</v>
      </c>
      <c r="F135" s="24">
        <v>40.39</v>
      </c>
      <c r="G135" s="24">
        <v>34.86</v>
      </c>
      <c r="H135" s="24">
        <v>27.41</v>
      </c>
      <c r="I135" s="24">
        <v>26.79</v>
      </c>
      <c r="J135" s="24">
        <v>21.84</v>
      </c>
      <c r="K135" s="24">
        <v>17.89</v>
      </c>
      <c r="L135" s="24">
        <v>30.287142857142857</v>
      </c>
    </row>
    <row r="136" spans="1:12" x14ac:dyDescent="0.15">
      <c r="A136" s="55" t="s">
        <v>124</v>
      </c>
      <c r="B136" s="24"/>
      <c r="C136" s="24"/>
      <c r="D136" s="24"/>
      <c r="E136" s="24">
        <v>9.7200000000000006</v>
      </c>
      <c r="F136" s="24">
        <v>6.03</v>
      </c>
      <c r="G136" s="24">
        <v>6.63</v>
      </c>
      <c r="H136" s="24">
        <v>10.92</v>
      </c>
      <c r="I136" s="24">
        <v>15.42</v>
      </c>
      <c r="J136" s="24">
        <v>15.94</v>
      </c>
      <c r="K136" s="24">
        <v>8.85</v>
      </c>
      <c r="L136" s="24">
        <v>10.501428571428571</v>
      </c>
    </row>
    <row r="137" spans="1:12" x14ac:dyDescent="0.15">
      <c r="A137" s="55"/>
      <c r="B137" s="24"/>
      <c r="C137" s="24"/>
      <c r="D137" s="24"/>
      <c r="E137" s="24"/>
      <c r="F137" s="24"/>
      <c r="G137" s="24"/>
      <c r="H137" s="24"/>
      <c r="I137" s="24"/>
      <c r="J137" s="24"/>
      <c r="K137" s="24"/>
      <c r="L137" s="24"/>
    </row>
    <row r="138" spans="1:12" x14ac:dyDescent="0.15">
      <c r="A138" s="55" t="s">
        <v>125</v>
      </c>
      <c r="B138" s="24"/>
      <c r="C138" s="24"/>
      <c r="D138" s="24" t="s">
        <v>144</v>
      </c>
      <c r="E138" s="24" t="s">
        <v>145</v>
      </c>
      <c r="F138" s="24" t="s">
        <v>146</v>
      </c>
      <c r="G138" s="24" t="s">
        <v>147</v>
      </c>
      <c r="H138" s="24" t="s">
        <v>148</v>
      </c>
      <c r="I138" s="24" t="s">
        <v>149</v>
      </c>
      <c r="J138" s="24" t="s">
        <v>150</v>
      </c>
      <c r="K138" s="24" t="s">
        <v>151</v>
      </c>
      <c r="L138" s="24"/>
    </row>
    <row r="139" spans="1:12" x14ac:dyDescent="0.15">
      <c r="A139" s="55" t="s">
        <v>126</v>
      </c>
      <c r="B139" s="24"/>
      <c r="C139" s="24"/>
      <c r="D139" s="24">
        <v>-724.48</v>
      </c>
      <c r="E139" s="24">
        <v>1.56</v>
      </c>
      <c r="F139" s="24">
        <v>0.95</v>
      </c>
      <c r="G139" s="24">
        <v>0.77</v>
      </c>
      <c r="H139" s="24">
        <v>0.42</v>
      </c>
      <c r="I139" s="24">
        <v>-0.15</v>
      </c>
      <c r="J139" s="24">
        <v>0.51</v>
      </c>
      <c r="K139" s="24">
        <v>0.5</v>
      </c>
      <c r="L139" s="24">
        <v>-89.990000000000009</v>
      </c>
    </row>
    <row r="140" spans="1:12" x14ac:dyDescent="0.15">
      <c r="A140" s="55" t="s">
        <v>127</v>
      </c>
      <c r="B140" s="24"/>
      <c r="C140" s="24"/>
      <c r="D140" s="24">
        <v>3.56</v>
      </c>
      <c r="E140" s="24">
        <v>3.88</v>
      </c>
      <c r="F140" s="24">
        <v>3.19</v>
      </c>
      <c r="G140" s="24">
        <v>3.91</v>
      </c>
      <c r="H140" s="24">
        <v>3.87</v>
      </c>
      <c r="I140" s="24">
        <v>4.2699999999999996</v>
      </c>
      <c r="J140" s="24">
        <v>2.89</v>
      </c>
      <c r="K140" s="24">
        <v>2.14</v>
      </c>
      <c r="L140" s="24">
        <v>3.4637500000000001</v>
      </c>
    </row>
    <row r="144" spans="1:12" ht="20" x14ac:dyDescent="0.2">
      <c r="A144" s="2" t="s">
        <v>16</v>
      </c>
    </row>
    <row r="147" spans="1:12" ht="14" x14ac:dyDescent="0.15">
      <c r="A147" s="76" t="s">
        <v>102</v>
      </c>
      <c r="B147" s="17" t="s">
        <v>20</v>
      </c>
      <c r="C147" s="17" t="s">
        <v>21</v>
      </c>
      <c r="D147" s="17" t="s">
        <v>22</v>
      </c>
      <c r="E147" s="17" t="s">
        <v>23</v>
      </c>
      <c r="F147" s="17" t="s">
        <v>24</v>
      </c>
      <c r="G147" s="17" t="s">
        <v>25</v>
      </c>
      <c r="H147" s="17" t="s">
        <v>26</v>
      </c>
      <c r="I147" s="17" t="s">
        <v>27</v>
      </c>
      <c r="J147" s="17" t="s">
        <v>28</v>
      </c>
      <c r="K147" s="17" t="s">
        <v>29</v>
      </c>
      <c r="L147" s="8" t="s">
        <v>72</v>
      </c>
    </row>
    <row r="148" spans="1:12" x14ac:dyDescent="0.15">
      <c r="A148" s="77" t="s">
        <v>103</v>
      </c>
      <c r="B148" s="51">
        <v>0.75</v>
      </c>
      <c r="C148" s="51">
        <v>-0.51</v>
      </c>
      <c r="D148" s="51">
        <v>0.99</v>
      </c>
      <c r="E148" s="51">
        <v>3.18</v>
      </c>
      <c r="F148" s="51">
        <v>2.83</v>
      </c>
      <c r="G148" s="51">
        <v>6.85</v>
      </c>
      <c r="H148" s="51">
        <v>5.97</v>
      </c>
      <c r="I148" s="51">
        <v>7.79</v>
      </c>
      <c r="J148" s="27">
        <v>9</v>
      </c>
      <c r="K148" s="51">
        <v>-0.62</v>
      </c>
      <c r="L148" s="14">
        <f>AVERAGE(B148:K148)</f>
        <v>3.6229999999999998</v>
      </c>
    </row>
    <row r="149" spans="1:12" x14ac:dyDescent="0.15">
      <c r="A149" s="77" t="s">
        <v>104</v>
      </c>
      <c r="B149" s="51">
        <v>3.05</v>
      </c>
      <c r="C149" s="51">
        <v>-2.35</v>
      </c>
      <c r="D149" s="51">
        <v>4.9400000000000004</v>
      </c>
      <c r="E149" s="51">
        <v>14.48</v>
      </c>
      <c r="F149" s="51">
        <v>12.91</v>
      </c>
      <c r="G149" s="52">
        <v>28.27</v>
      </c>
      <c r="H149" s="52">
        <v>21.95</v>
      </c>
      <c r="I149" s="52">
        <v>27.37</v>
      </c>
      <c r="J149" s="52">
        <v>28.81</v>
      </c>
      <c r="K149" s="51">
        <v>-1.91</v>
      </c>
      <c r="L149" s="14">
        <f t="shared" ref="L149:L175" si="0">AVERAGE(B149:K149)</f>
        <v>13.752000000000001</v>
      </c>
    </row>
    <row r="150" spans="1:12" x14ac:dyDescent="0.15">
      <c r="A150" s="77" t="s">
        <v>105</v>
      </c>
      <c r="B150" s="51">
        <v>5.53</v>
      </c>
      <c r="C150" s="51">
        <v>0.93</v>
      </c>
      <c r="D150" s="51">
        <v>8.7899999999999991</v>
      </c>
      <c r="E150" s="51">
        <v>13.45</v>
      </c>
      <c r="F150" s="53">
        <v>8.1999999999999993</v>
      </c>
      <c r="G150" s="51">
        <v>16.68</v>
      </c>
      <c r="H150" s="51">
        <v>17.23</v>
      </c>
      <c r="I150" s="51">
        <v>21.68</v>
      </c>
      <c r="J150" s="51">
        <v>15.94</v>
      </c>
      <c r="K150" s="51">
        <v>6.12</v>
      </c>
      <c r="L150" s="14">
        <f t="shared" si="0"/>
        <v>11.455000000000002</v>
      </c>
    </row>
    <row r="151" spans="1:12" x14ac:dyDescent="0.15">
      <c r="A151" s="77" t="s">
        <v>106</v>
      </c>
      <c r="B151" s="51">
        <v>4.18</v>
      </c>
      <c r="C151" s="51">
        <v>4.1100000000000003</v>
      </c>
      <c r="D151" s="51">
        <v>6.43</v>
      </c>
      <c r="E151" s="51">
        <v>7.85</v>
      </c>
      <c r="F151" s="51">
        <v>7.45</v>
      </c>
      <c r="G151" s="51">
        <v>10.45</v>
      </c>
      <c r="H151" s="51">
        <v>10.64</v>
      </c>
      <c r="I151" s="51">
        <v>10.74</v>
      </c>
      <c r="J151" s="51">
        <v>13.28</v>
      </c>
      <c r="K151" s="51">
        <v>3.96</v>
      </c>
      <c r="L151" s="14">
        <f t="shared" si="0"/>
        <v>7.9089999999999989</v>
      </c>
    </row>
    <row r="152" spans="1:12" x14ac:dyDescent="0.15">
      <c r="A152" s="77" t="s">
        <v>107</v>
      </c>
      <c r="B152" s="51">
        <v>31.82</v>
      </c>
      <c r="C152" s="29" t="s">
        <v>108</v>
      </c>
      <c r="D152" s="51">
        <v>60.59</v>
      </c>
      <c r="E152" s="51">
        <v>36.61</v>
      </c>
      <c r="F152" s="53">
        <v>20.2</v>
      </c>
      <c r="G152" s="51">
        <v>10.63</v>
      </c>
      <c r="H152" s="51">
        <v>16.989999999999998</v>
      </c>
      <c r="I152" s="51">
        <v>11.84</v>
      </c>
      <c r="J152" s="51">
        <v>12.56</v>
      </c>
      <c r="K152" s="29" t="s">
        <v>108</v>
      </c>
      <c r="L152" s="14">
        <f t="shared" si="0"/>
        <v>25.154999999999998</v>
      </c>
    </row>
    <row r="153" spans="1:12" x14ac:dyDescent="0.15">
      <c r="A153" s="77" t="s">
        <v>109</v>
      </c>
      <c r="B153" s="27">
        <v>634714</v>
      </c>
      <c r="C153" s="27">
        <v>577469</v>
      </c>
      <c r="D153" s="27">
        <v>463631</v>
      </c>
      <c r="E153" s="27">
        <v>397233</v>
      </c>
      <c r="F153" s="27">
        <v>314251</v>
      </c>
      <c r="G153" s="27">
        <v>359671</v>
      </c>
      <c r="H153" s="27">
        <v>351531</v>
      </c>
      <c r="I153" s="27">
        <v>296617</v>
      </c>
      <c r="J153" s="27">
        <v>292178</v>
      </c>
      <c r="K153" s="27">
        <v>333539</v>
      </c>
      <c r="L153" s="14">
        <f t="shared" si="0"/>
        <v>402083.4</v>
      </c>
    </row>
    <row r="154" spans="1:12" x14ac:dyDescent="0.15">
      <c r="A154" s="78"/>
      <c r="B154" s="54"/>
      <c r="C154" s="54"/>
      <c r="D154" s="54"/>
      <c r="E154" s="54"/>
      <c r="F154" s="54"/>
      <c r="G154" s="54"/>
      <c r="H154" s="54"/>
      <c r="I154" s="54"/>
      <c r="J154" s="54"/>
      <c r="K154" s="54"/>
      <c r="L154" s="14"/>
    </row>
    <row r="155" spans="1:12" ht="14" x14ac:dyDescent="0.15">
      <c r="A155" s="76" t="s">
        <v>110</v>
      </c>
      <c r="B155" s="17" t="s">
        <v>20</v>
      </c>
      <c r="C155" s="17" t="s">
        <v>21</v>
      </c>
      <c r="D155" s="17" t="s">
        <v>22</v>
      </c>
      <c r="E155" s="17" t="s">
        <v>23</v>
      </c>
      <c r="F155" s="17" t="s">
        <v>24</v>
      </c>
      <c r="G155" s="17" t="s">
        <v>25</v>
      </c>
      <c r="H155" s="17" t="s">
        <v>26</v>
      </c>
      <c r="I155" s="17" t="s">
        <v>27</v>
      </c>
      <c r="J155" s="17" t="s">
        <v>28</v>
      </c>
      <c r="K155" s="17" t="s">
        <v>29</v>
      </c>
      <c r="L155" s="14"/>
    </row>
    <row r="156" spans="1:12" x14ac:dyDescent="0.15">
      <c r="A156" s="77" t="s">
        <v>111</v>
      </c>
      <c r="B156" s="51">
        <v>0.75</v>
      </c>
      <c r="C156" s="51">
        <v>0.82</v>
      </c>
      <c r="D156" s="51">
        <v>0.77</v>
      </c>
      <c r="E156" s="51">
        <v>0.78</v>
      </c>
      <c r="F156" s="51">
        <v>0.76</v>
      </c>
      <c r="G156" s="51">
        <v>0.85</v>
      </c>
      <c r="H156" s="51">
        <v>0.86</v>
      </c>
      <c r="I156" s="51">
        <v>0.86</v>
      </c>
      <c r="J156" s="51">
        <v>0.91</v>
      </c>
      <c r="K156" s="51">
        <v>0.72</v>
      </c>
      <c r="L156" s="14">
        <f t="shared" si="0"/>
        <v>0.80800000000000005</v>
      </c>
    </row>
    <row r="157" spans="1:12" x14ac:dyDescent="0.15">
      <c r="A157" s="77" t="s">
        <v>112</v>
      </c>
      <c r="B157" s="51">
        <v>1.07</v>
      </c>
      <c r="C157" s="51">
        <v>1.1200000000000001</v>
      </c>
      <c r="D157" s="51">
        <v>1.08</v>
      </c>
      <c r="E157" s="51">
        <v>1.04</v>
      </c>
      <c r="F157" s="51">
        <v>1.04</v>
      </c>
      <c r="G157" s="53">
        <v>1.1000000000000001</v>
      </c>
      <c r="H157" s="53">
        <v>1.1000000000000001</v>
      </c>
      <c r="I157" s="51">
        <v>1.05</v>
      </c>
      <c r="J157" s="51">
        <v>1.1399999999999999</v>
      </c>
      <c r="K157" s="51">
        <v>0.94</v>
      </c>
      <c r="L157" s="14">
        <f t="shared" si="0"/>
        <v>1.0680000000000001</v>
      </c>
    </row>
    <row r="158" spans="1:12" x14ac:dyDescent="0.15">
      <c r="A158" s="77" t="s">
        <v>113</v>
      </c>
      <c r="B158" s="53">
        <v>4.0999999999999996</v>
      </c>
      <c r="C158" s="51">
        <v>5.94</v>
      </c>
      <c r="D158" s="51">
        <v>3.93</v>
      </c>
      <c r="E158" s="51">
        <v>2.36</v>
      </c>
      <c r="F158" s="51">
        <v>1.76</v>
      </c>
      <c r="G158" s="51">
        <v>4.13</v>
      </c>
      <c r="H158" s="51">
        <v>3.78</v>
      </c>
      <c r="I158" s="51">
        <v>1.98</v>
      </c>
      <c r="J158" s="51">
        <v>4.59</v>
      </c>
      <c r="K158" s="51">
        <v>-1.86</v>
      </c>
      <c r="L158" s="14">
        <f t="shared" si="0"/>
        <v>3.0710000000000002</v>
      </c>
    </row>
    <row r="159" spans="1:12" x14ac:dyDescent="0.15">
      <c r="A159" s="78"/>
      <c r="B159" s="54"/>
      <c r="C159" s="54"/>
      <c r="D159" s="54"/>
      <c r="E159" s="54"/>
      <c r="F159" s="54"/>
      <c r="G159" s="54"/>
      <c r="H159" s="54"/>
      <c r="I159" s="54"/>
      <c r="J159" s="54"/>
      <c r="K159" s="54"/>
      <c r="L159" s="14"/>
    </row>
    <row r="160" spans="1:12" ht="14" x14ac:dyDescent="0.15">
      <c r="A160" s="76" t="s">
        <v>114</v>
      </c>
      <c r="B160" s="17" t="s">
        <v>20</v>
      </c>
      <c r="C160" s="17" t="s">
        <v>21</v>
      </c>
      <c r="D160" s="17" t="s">
        <v>22</v>
      </c>
      <c r="E160" s="17" t="s">
        <v>23</v>
      </c>
      <c r="F160" s="17" t="s">
        <v>24</v>
      </c>
      <c r="G160" s="17" t="s">
        <v>25</v>
      </c>
      <c r="H160" s="17" t="s">
        <v>26</v>
      </c>
      <c r="I160" s="17" t="s">
        <v>27</v>
      </c>
      <c r="J160" s="17" t="s">
        <v>28</v>
      </c>
      <c r="K160" s="17" t="s">
        <v>29</v>
      </c>
      <c r="L160" s="14"/>
    </row>
    <row r="161" spans="1:12" x14ac:dyDescent="0.15">
      <c r="A161" s="77" t="s">
        <v>115</v>
      </c>
      <c r="B161" s="51">
        <v>0.53</v>
      </c>
      <c r="C161" s="51">
        <v>1.1599999999999999</v>
      </c>
      <c r="D161" s="51">
        <v>1.06</v>
      </c>
      <c r="E161" s="51">
        <v>0.79</v>
      </c>
      <c r="F161" s="51">
        <v>1.37</v>
      </c>
      <c r="G161" s="51">
        <v>0.91</v>
      </c>
      <c r="H161" s="51">
        <v>0.38</v>
      </c>
      <c r="I161" s="51">
        <v>0.34</v>
      </c>
      <c r="J161" s="51">
        <v>0.35</v>
      </c>
      <c r="K161" s="51">
        <v>0.46</v>
      </c>
      <c r="L161" s="14">
        <f t="shared" si="0"/>
        <v>0.73499999999999999</v>
      </c>
    </row>
    <row r="162" spans="1:12" x14ac:dyDescent="0.15">
      <c r="A162" s="77" t="s">
        <v>116</v>
      </c>
      <c r="B162" s="51">
        <v>0.53</v>
      </c>
      <c r="C162" s="51">
        <v>1.1599999999999999</v>
      </c>
      <c r="D162" s="51">
        <v>1.06</v>
      </c>
      <c r="E162" s="51">
        <v>0.79</v>
      </c>
      <c r="F162" s="51">
        <v>1.37</v>
      </c>
      <c r="G162" s="51">
        <v>0.91</v>
      </c>
      <c r="H162" s="51">
        <v>0.38</v>
      </c>
      <c r="I162" s="51">
        <v>0.34</v>
      </c>
      <c r="J162" s="51">
        <v>0.35</v>
      </c>
      <c r="K162" s="51">
        <v>0.46</v>
      </c>
      <c r="L162" s="14">
        <f t="shared" si="0"/>
        <v>0.73499999999999999</v>
      </c>
    </row>
    <row r="163" spans="1:12" x14ac:dyDescent="0.15">
      <c r="A163" s="77" t="s">
        <v>117</v>
      </c>
      <c r="B163" s="51">
        <v>7.23</v>
      </c>
      <c r="C163" s="51">
        <v>1.04</v>
      </c>
      <c r="D163" s="51">
        <v>5.46</v>
      </c>
      <c r="E163" s="53">
        <v>10.9</v>
      </c>
      <c r="F163" s="51">
        <v>6.36</v>
      </c>
      <c r="G163" s="51">
        <v>12.71</v>
      </c>
      <c r="H163" s="51">
        <v>18.93</v>
      </c>
      <c r="I163" s="51">
        <v>20.97</v>
      </c>
      <c r="J163" s="51">
        <v>18.28</v>
      </c>
      <c r="K163" s="51">
        <v>8.89</v>
      </c>
      <c r="L163" s="14">
        <f t="shared" si="0"/>
        <v>11.077</v>
      </c>
    </row>
    <row r="164" spans="1:12" x14ac:dyDescent="0.15">
      <c r="A164" s="78"/>
      <c r="B164" s="54"/>
      <c r="C164" s="54"/>
      <c r="D164" s="54"/>
      <c r="E164" s="54"/>
      <c r="F164" s="54"/>
      <c r="G164" s="54"/>
      <c r="H164" s="54"/>
      <c r="I164" s="54"/>
      <c r="J164" s="54"/>
      <c r="K164" s="54"/>
      <c r="L164" s="14"/>
    </row>
    <row r="165" spans="1:12" ht="14" x14ac:dyDescent="0.15">
      <c r="A165" s="76" t="s">
        <v>118</v>
      </c>
      <c r="B165" s="17" t="s">
        <v>20</v>
      </c>
      <c r="C165" s="17" t="s">
        <v>21</v>
      </c>
      <c r="D165" s="17" t="s">
        <v>22</v>
      </c>
      <c r="E165" s="17" t="s">
        <v>23</v>
      </c>
      <c r="F165" s="17" t="s">
        <v>24</v>
      </c>
      <c r="G165" s="17" t="s">
        <v>25</v>
      </c>
      <c r="H165" s="17" t="s">
        <v>26</v>
      </c>
      <c r="I165" s="17" t="s">
        <v>27</v>
      </c>
      <c r="J165" s="17" t="s">
        <v>28</v>
      </c>
      <c r="K165" s="17" t="s">
        <v>29</v>
      </c>
      <c r="L165" s="14"/>
    </row>
    <row r="166" spans="1:12" x14ac:dyDescent="0.15">
      <c r="A166" s="77" t="s">
        <v>119</v>
      </c>
      <c r="B166" s="51">
        <v>2.0499999999999998</v>
      </c>
      <c r="C166" s="51">
        <v>1.88</v>
      </c>
      <c r="D166" s="51">
        <v>1.78</v>
      </c>
      <c r="E166" s="51">
        <v>1.82</v>
      </c>
      <c r="F166" s="51">
        <v>1.66</v>
      </c>
      <c r="G166" s="51">
        <v>1.58</v>
      </c>
      <c r="H166" s="51">
        <v>1.45</v>
      </c>
      <c r="I166" s="51">
        <v>1.41</v>
      </c>
      <c r="J166" s="51">
        <v>1.27</v>
      </c>
      <c r="K166" s="51">
        <v>1.1599999999999999</v>
      </c>
      <c r="L166" s="14">
        <f t="shared" si="0"/>
        <v>1.6059999999999999</v>
      </c>
    </row>
    <row r="167" spans="1:12" x14ac:dyDescent="0.15">
      <c r="A167" s="77" t="s">
        <v>120</v>
      </c>
      <c r="B167" s="51">
        <v>18.309999999999999</v>
      </c>
      <c r="C167" s="51">
        <v>17.149999999999999</v>
      </c>
      <c r="D167" s="51">
        <v>17.78</v>
      </c>
      <c r="E167" s="51">
        <v>18.37</v>
      </c>
      <c r="F167" s="51">
        <v>16.54</v>
      </c>
      <c r="G167" s="51">
        <v>15.61</v>
      </c>
      <c r="H167" s="51">
        <v>14.96</v>
      </c>
      <c r="I167" s="51">
        <v>16.98</v>
      </c>
      <c r="J167" s="51">
        <v>16.36</v>
      </c>
      <c r="K167" s="51">
        <v>13.66</v>
      </c>
      <c r="L167" s="14">
        <f t="shared" si="0"/>
        <v>16.571999999999999</v>
      </c>
    </row>
    <row r="168" spans="1:12" x14ac:dyDescent="0.15">
      <c r="A168" s="77" t="s">
        <v>121</v>
      </c>
      <c r="B168" s="51">
        <v>8.06</v>
      </c>
      <c r="C168" s="51">
        <v>7.99</v>
      </c>
      <c r="D168" s="51">
        <v>7.73</v>
      </c>
      <c r="E168" s="51">
        <v>8.1300000000000008</v>
      </c>
      <c r="F168" s="51">
        <v>8.14</v>
      </c>
      <c r="G168" s="51">
        <v>8.3800000000000008</v>
      </c>
      <c r="H168" s="51">
        <v>8.7899999999999991</v>
      </c>
      <c r="I168" s="51">
        <v>10.53</v>
      </c>
      <c r="J168" s="51">
        <v>9.65</v>
      </c>
      <c r="K168" s="51">
        <v>8.6199999999999992</v>
      </c>
      <c r="L168" s="14">
        <f t="shared" si="0"/>
        <v>8.6020000000000003</v>
      </c>
    </row>
    <row r="169" spans="1:12" x14ac:dyDescent="0.15">
      <c r="A169" s="77" t="s">
        <v>122</v>
      </c>
      <c r="B169" s="51">
        <v>5.23</v>
      </c>
      <c r="C169" s="51">
        <v>5.63</v>
      </c>
      <c r="D169" s="51">
        <v>5.81</v>
      </c>
      <c r="E169" s="51">
        <v>5.93</v>
      </c>
      <c r="F169" s="51">
        <v>5.94</v>
      </c>
      <c r="G169" s="53">
        <v>6.4</v>
      </c>
      <c r="H169" s="51">
        <v>6.57</v>
      </c>
      <c r="I169" s="51">
        <v>6.43</v>
      </c>
      <c r="J169" s="51">
        <v>6.21</v>
      </c>
      <c r="K169" s="53">
        <v>6.5</v>
      </c>
      <c r="L169" s="14">
        <f t="shared" si="0"/>
        <v>6.0649999999999995</v>
      </c>
    </row>
    <row r="170" spans="1:12" x14ac:dyDescent="0.15">
      <c r="A170" s="77" t="s">
        <v>123</v>
      </c>
      <c r="B170" s="51">
        <v>8.27</v>
      </c>
      <c r="C170" s="51">
        <v>6.38</v>
      </c>
      <c r="D170" s="51">
        <v>5.52</v>
      </c>
      <c r="E170" s="51">
        <v>5.32</v>
      </c>
      <c r="F170" s="51">
        <v>4.5599999999999996</v>
      </c>
      <c r="G170" s="51">
        <v>4.21</v>
      </c>
      <c r="H170" s="51">
        <v>4.17</v>
      </c>
      <c r="I170" s="51">
        <v>4.1399999999999997</v>
      </c>
      <c r="J170" s="51">
        <v>3.44</v>
      </c>
      <c r="K170" s="51">
        <v>2.96</v>
      </c>
      <c r="L170" s="14">
        <f t="shared" si="0"/>
        <v>4.8970000000000002</v>
      </c>
    </row>
    <row r="171" spans="1:12" x14ac:dyDescent="0.15">
      <c r="A171" s="77" t="s">
        <v>124</v>
      </c>
      <c r="B171" s="51">
        <v>6.23</v>
      </c>
      <c r="C171" s="51">
        <v>5.96</v>
      </c>
      <c r="D171" s="51">
        <v>5.75</v>
      </c>
      <c r="E171" s="51">
        <v>5.92</v>
      </c>
      <c r="F171" s="51">
        <v>6.24</v>
      </c>
      <c r="G171" s="51">
        <v>6.45</v>
      </c>
      <c r="H171" s="51">
        <v>5.83</v>
      </c>
      <c r="I171" s="51">
        <v>5.52</v>
      </c>
      <c r="J171" s="51">
        <v>5.21</v>
      </c>
      <c r="K171" s="51">
        <v>6.19</v>
      </c>
      <c r="L171" s="14">
        <f t="shared" si="0"/>
        <v>5.9300000000000006</v>
      </c>
    </row>
    <row r="172" spans="1:12" x14ac:dyDescent="0.15">
      <c r="A172" s="78"/>
      <c r="B172" s="54"/>
      <c r="C172" s="54"/>
      <c r="D172" s="54"/>
      <c r="E172" s="54"/>
      <c r="F172" s="54"/>
      <c r="G172" s="54"/>
      <c r="H172" s="54"/>
      <c r="I172" s="54"/>
      <c r="J172" s="54"/>
      <c r="K172" s="54"/>
      <c r="L172" s="14"/>
    </row>
    <row r="173" spans="1:12" ht="14" x14ac:dyDescent="0.15">
      <c r="A173" s="76" t="s">
        <v>125</v>
      </c>
      <c r="B173" s="17" t="s">
        <v>20</v>
      </c>
      <c r="C173" s="17" t="s">
        <v>21</v>
      </c>
      <c r="D173" s="17" t="s">
        <v>22</v>
      </c>
      <c r="E173" s="17" t="s">
        <v>23</v>
      </c>
      <c r="F173" s="17" t="s">
        <v>24</v>
      </c>
      <c r="G173" s="17" t="s">
        <v>25</v>
      </c>
      <c r="H173" s="17" t="s">
        <v>26</v>
      </c>
      <c r="I173" s="17" t="s">
        <v>27</v>
      </c>
      <c r="J173" s="17" t="s">
        <v>28</v>
      </c>
      <c r="K173" s="17" t="s">
        <v>29</v>
      </c>
      <c r="L173" s="14"/>
    </row>
    <row r="174" spans="1:12" x14ac:dyDescent="0.15">
      <c r="A174" s="77" t="s">
        <v>126</v>
      </c>
      <c r="B174" s="53">
        <v>0.6</v>
      </c>
      <c r="C174" s="51">
        <v>0.74</v>
      </c>
      <c r="D174" s="51">
        <v>1.28</v>
      </c>
      <c r="E174" s="51">
        <v>1.73</v>
      </c>
      <c r="F174" s="51">
        <v>1.92</v>
      </c>
      <c r="G174" s="51">
        <v>3.15</v>
      </c>
      <c r="H174" s="53">
        <v>3.9</v>
      </c>
      <c r="I174" s="51">
        <v>6.59</v>
      </c>
      <c r="J174" s="51">
        <v>4.58</v>
      </c>
      <c r="K174" s="51">
        <v>4.59</v>
      </c>
      <c r="L174" s="14">
        <f>AVERAGE(B174:K174)</f>
        <v>2.9080000000000004</v>
      </c>
    </row>
    <row r="175" spans="1:12" x14ac:dyDescent="0.15">
      <c r="A175" s="77" t="s">
        <v>127</v>
      </c>
      <c r="B175" s="51">
        <v>1.06</v>
      </c>
      <c r="C175" s="51">
        <v>1.1499999999999999</v>
      </c>
      <c r="D175" s="51">
        <v>1.42</v>
      </c>
      <c r="E175" s="51">
        <v>2.02</v>
      </c>
      <c r="F175" s="51">
        <v>2.86</v>
      </c>
      <c r="G175" s="51">
        <v>4.43</v>
      </c>
      <c r="H175" s="51">
        <v>6.23</v>
      </c>
      <c r="I175" s="51">
        <v>9.2799999999999994</v>
      </c>
      <c r="J175" s="51">
        <v>13.58</v>
      </c>
      <c r="K175" s="51">
        <v>14.26</v>
      </c>
      <c r="L175" s="14">
        <f t="shared" si="0"/>
        <v>5.6289999999999996</v>
      </c>
    </row>
    <row r="182" spans="1:12" x14ac:dyDescent="0.15">
      <c r="A182" s="89" t="s">
        <v>152</v>
      </c>
    </row>
    <row r="184" spans="1:12" x14ac:dyDescent="0.15">
      <c r="A184" s="55" t="s">
        <v>102</v>
      </c>
      <c r="B184" s="81" t="s">
        <v>20</v>
      </c>
      <c r="C184" s="81" t="s">
        <v>21</v>
      </c>
      <c r="D184" s="81" t="s">
        <v>22</v>
      </c>
      <c r="E184" s="81" t="s">
        <v>23</v>
      </c>
      <c r="F184" s="81" t="s">
        <v>24</v>
      </c>
      <c r="G184" s="81" t="s">
        <v>25</v>
      </c>
      <c r="H184" s="81" t="s">
        <v>26</v>
      </c>
      <c r="I184" s="81" t="s">
        <v>27</v>
      </c>
      <c r="J184" s="81" t="s">
        <v>28</v>
      </c>
      <c r="K184" s="81" t="s">
        <v>29</v>
      </c>
      <c r="L184" s="80" t="s">
        <v>153</v>
      </c>
    </row>
    <row r="185" spans="1:12" x14ac:dyDescent="0.15">
      <c r="A185" s="55" t="s">
        <v>154</v>
      </c>
      <c r="B185" s="24">
        <v>0.85</v>
      </c>
      <c r="C185" s="24">
        <v>1.81</v>
      </c>
      <c r="D185" s="24">
        <v>1</v>
      </c>
      <c r="E185" s="24">
        <v>0.72</v>
      </c>
      <c r="F185" s="24">
        <v>0.95</v>
      </c>
      <c r="G185" s="24">
        <v>0.93</v>
      </c>
      <c r="H185" s="24">
        <v>0.7</v>
      </c>
      <c r="I185" s="24">
        <v>1.28</v>
      </c>
      <c r="J185" s="24">
        <v>1.22</v>
      </c>
      <c r="K185" s="24">
        <v>0.78</v>
      </c>
      <c r="L185" s="55">
        <f>AVERAGE(B185:K185)</f>
        <v>1.024</v>
      </c>
    </row>
    <row r="186" spans="1:12" x14ac:dyDescent="0.15">
      <c r="A186" s="55" t="s">
        <v>155</v>
      </c>
      <c r="B186" s="75">
        <v>1.1200000000000001</v>
      </c>
      <c r="C186" s="24">
        <v>2.09</v>
      </c>
      <c r="D186" s="24">
        <v>1.24</v>
      </c>
      <c r="E186" s="24">
        <v>0.86</v>
      </c>
      <c r="F186" s="24">
        <v>1.1000000000000001</v>
      </c>
      <c r="G186" s="24">
        <v>1.1000000000000001</v>
      </c>
      <c r="H186" s="24">
        <v>0.85</v>
      </c>
      <c r="I186" s="24">
        <v>1.41</v>
      </c>
      <c r="J186" s="24">
        <v>1.36</v>
      </c>
      <c r="K186" s="24">
        <v>0.93</v>
      </c>
      <c r="L186" s="55">
        <f t="shared" ref="L186:L194" si="1">AVERAGE(B186:K186)</f>
        <v>1.206</v>
      </c>
    </row>
    <row r="187" spans="1:12" x14ac:dyDescent="0.15">
      <c r="A187" s="55" t="s">
        <v>156</v>
      </c>
      <c r="B187" s="24">
        <v>0.78</v>
      </c>
      <c r="C187" s="24">
        <v>0.8</v>
      </c>
      <c r="D187" s="24">
        <v>0.81</v>
      </c>
      <c r="E187" s="24">
        <v>0.71</v>
      </c>
      <c r="F187" s="24">
        <v>0.76</v>
      </c>
      <c r="G187" s="24">
        <v>0.7</v>
      </c>
      <c r="H187" s="24">
        <v>0.75</v>
      </c>
      <c r="I187" s="24">
        <v>0.65</v>
      </c>
      <c r="J187" s="24">
        <v>0.44</v>
      </c>
      <c r="K187" s="24">
        <v>0.5</v>
      </c>
      <c r="L187" s="55">
        <f t="shared" si="1"/>
        <v>0.69000000000000017</v>
      </c>
    </row>
    <row r="188" spans="1:12" x14ac:dyDescent="0.15">
      <c r="A188" s="55" t="s">
        <v>157</v>
      </c>
      <c r="B188" s="24">
        <v>1.5</v>
      </c>
      <c r="C188" s="24">
        <v>1.46</v>
      </c>
      <c r="D188" s="24">
        <v>1.48</v>
      </c>
      <c r="E188" s="24">
        <v>1.46</v>
      </c>
      <c r="F188" s="24">
        <v>1.4</v>
      </c>
      <c r="G188" s="24">
        <v>1.23</v>
      </c>
      <c r="H188" s="24">
        <v>1.1100000000000001</v>
      </c>
      <c r="I188" s="24">
        <v>1.1299999999999999</v>
      </c>
      <c r="J188" s="24">
        <v>1.05</v>
      </c>
      <c r="K188" s="24">
        <v>1.03</v>
      </c>
      <c r="L188" s="55">
        <f t="shared" si="1"/>
        <v>1.2849999999999999</v>
      </c>
    </row>
    <row r="189" spans="1:12" x14ac:dyDescent="0.15">
      <c r="A189" s="55" t="s">
        <v>158</v>
      </c>
      <c r="B189" s="24">
        <v>1.74</v>
      </c>
      <c r="C189" s="24">
        <v>1.43</v>
      </c>
      <c r="D189" s="24">
        <v>2.98</v>
      </c>
      <c r="E189" s="24">
        <v>2.0099999999999998</v>
      </c>
      <c r="F189" s="24">
        <v>1.85</v>
      </c>
      <c r="G189" s="24">
        <v>1.26</v>
      </c>
      <c r="H189" s="24">
        <v>0.87</v>
      </c>
      <c r="I189" s="24">
        <v>1.06</v>
      </c>
      <c r="J189" s="24">
        <v>1.75</v>
      </c>
      <c r="K189" s="24">
        <v>1.95</v>
      </c>
      <c r="L189" s="55">
        <f t="shared" si="1"/>
        <v>1.69</v>
      </c>
    </row>
    <row r="190" spans="1:12" x14ac:dyDescent="0.15">
      <c r="A190" s="55" t="s">
        <v>159</v>
      </c>
      <c r="B190" s="24">
        <v>1.84</v>
      </c>
      <c r="C190" s="24">
        <v>1.51</v>
      </c>
      <c r="D190" s="24">
        <v>3.49</v>
      </c>
      <c r="E190" s="24">
        <v>2.31</v>
      </c>
      <c r="F190" s="24">
        <v>2.19</v>
      </c>
      <c r="G190" s="24">
        <v>1.6</v>
      </c>
      <c r="H190" s="24">
        <v>1.1599999999999999</v>
      </c>
      <c r="I190" s="24">
        <v>1.8</v>
      </c>
      <c r="J190" s="24">
        <v>1.97</v>
      </c>
      <c r="K190" s="24">
        <v>2.1800000000000002</v>
      </c>
      <c r="L190" s="55">
        <f t="shared" si="1"/>
        <v>2.0049999999999999</v>
      </c>
    </row>
    <row r="191" spans="1:12" x14ac:dyDescent="0.15">
      <c r="A191" s="55" t="s">
        <v>160</v>
      </c>
      <c r="B191" s="24"/>
      <c r="C191" s="24"/>
      <c r="D191" s="24">
        <v>0.9</v>
      </c>
      <c r="E191" s="24">
        <v>0.71</v>
      </c>
      <c r="F191" s="24">
        <v>1.98</v>
      </c>
      <c r="G191" s="24">
        <v>1.68</v>
      </c>
      <c r="H191" s="24">
        <v>1.31</v>
      </c>
      <c r="I191" s="24">
        <v>1.01</v>
      </c>
      <c r="J191" s="24">
        <v>0.72</v>
      </c>
      <c r="K191" s="24">
        <v>1.08</v>
      </c>
      <c r="L191" s="55">
        <f t="shared" si="1"/>
        <v>1.1737500000000001</v>
      </c>
    </row>
    <row r="192" spans="1:12" x14ac:dyDescent="0.15">
      <c r="A192" s="55" t="s">
        <v>161</v>
      </c>
      <c r="B192" s="24"/>
      <c r="C192" s="24"/>
      <c r="D192" s="24">
        <v>1.74</v>
      </c>
      <c r="E192" s="24">
        <v>1.48</v>
      </c>
      <c r="F192" s="24">
        <v>2.93</v>
      </c>
      <c r="G192" s="24">
        <v>2.64</v>
      </c>
      <c r="H192" s="24">
        <v>2.2000000000000002</v>
      </c>
      <c r="I192" s="24">
        <v>2.29</v>
      </c>
      <c r="J192" s="24">
        <v>1.61</v>
      </c>
      <c r="K192" s="24">
        <v>1.79</v>
      </c>
      <c r="L192" s="55">
        <f t="shared" si="1"/>
        <v>2.085</v>
      </c>
    </row>
    <row r="193" spans="1:12" x14ac:dyDescent="0.15">
      <c r="A193" s="77" t="s">
        <v>162</v>
      </c>
      <c r="B193" s="67">
        <v>0.75</v>
      </c>
      <c r="C193" s="67">
        <v>0.82</v>
      </c>
      <c r="D193" s="67">
        <v>0.77</v>
      </c>
      <c r="E193" s="67">
        <v>0.78</v>
      </c>
      <c r="F193" s="67">
        <v>0.76</v>
      </c>
      <c r="G193" s="67">
        <v>0.85</v>
      </c>
      <c r="H193" s="67">
        <v>0.86</v>
      </c>
      <c r="I193" s="67">
        <v>0.86</v>
      </c>
      <c r="J193" s="67">
        <v>0.91</v>
      </c>
      <c r="K193" s="67">
        <v>0.72</v>
      </c>
      <c r="L193" s="55">
        <f t="shared" si="1"/>
        <v>0.80800000000000005</v>
      </c>
    </row>
    <row r="194" spans="1:12" x14ac:dyDescent="0.15">
      <c r="A194" s="77" t="s">
        <v>163</v>
      </c>
      <c r="B194" s="67">
        <v>1.07</v>
      </c>
      <c r="C194" s="67">
        <v>1.1200000000000001</v>
      </c>
      <c r="D194" s="67">
        <v>1.08</v>
      </c>
      <c r="E194" s="67">
        <v>1.04</v>
      </c>
      <c r="F194" s="67">
        <v>1.04</v>
      </c>
      <c r="G194" s="68">
        <v>1.1000000000000001</v>
      </c>
      <c r="H194" s="68">
        <v>1.1000000000000001</v>
      </c>
      <c r="I194" s="67">
        <v>1.05</v>
      </c>
      <c r="J194" s="67">
        <v>1.1399999999999999</v>
      </c>
      <c r="K194" s="67">
        <v>0.94</v>
      </c>
      <c r="L194" s="55">
        <f t="shared" si="1"/>
        <v>1.0680000000000001</v>
      </c>
    </row>
    <row r="195" spans="1:12" x14ac:dyDescent="0.15">
      <c r="A195" s="79"/>
      <c r="B195" s="8"/>
      <c r="C195" s="8"/>
      <c r="D195" s="8"/>
      <c r="E195" s="8"/>
      <c r="F195" s="8"/>
      <c r="G195" s="8"/>
      <c r="H195" s="8"/>
      <c r="I195" s="8"/>
      <c r="J195" s="8"/>
      <c r="K195" s="8"/>
      <c r="L195" s="8"/>
    </row>
    <row r="196" spans="1:12" x14ac:dyDescent="0.15">
      <c r="A196" s="55" t="s">
        <v>164</v>
      </c>
      <c r="B196" s="55">
        <f>AVERAGE(L185,L187,L189,L191,L193)</f>
        <v>1.0771500000000001</v>
      </c>
      <c r="C196" s="55">
        <v>1.0771500000000001</v>
      </c>
      <c r="D196" s="55">
        <v>1.0771500000000001</v>
      </c>
      <c r="E196" s="55">
        <v>1.0771500000000001</v>
      </c>
      <c r="F196" s="55">
        <v>1.0771500000000001</v>
      </c>
      <c r="G196" s="55">
        <v>1.0771500000000001</v>
      </c>
      <c r="H196" s="55">
        <v>1.0771500000000001</v>
      </c>
      <c r="I196" s="55">
        <v>1.0771500000000001</v>
      </c>
      <c r="J196" s="55">
        <v>1.0771500000000001</v>
      </c>
      <c r="K196" s="55">
        <v>1.0771500000000001</v>
      </c>
      <c r="L196" s="55">
        <v>1.0771500000000001</v>
      </c>
    </row>
    <row r="197" spans="1:12" x14ac:dyDescent="0.15">
      <c r="A197" s="55" t="s">
        <v>165</v>
      </c>
      <c r="B197" s="55">
        <f>AVERAGE(L186,L188,L190,L192,L194)</f>
        <v>1.5297999999999998</v>
      </c>
      <c r="C197" s="55">
        <v>1.5297999999999998</v>
      </c>
      <c r="D197" s="55">
        <v>1.5297999999999998</v>
      </c>
      <c r="E197" s="55">
        <v>1.5297999999999998</v>
      </c>
      <c r="F197" s="55">
        <v>1.5297999999999998</v>
      </c>
      <c r="G197" s="55">
        <v>1.5297999999999998</v>
      </c>
      <c r="H197" s="55">
        <v>1.5297999999999998</v>
      </c>
      <c r="I197" s="55">
        <v>1.5297999999999998</v>
      </c>
      <c r="J197" s="55">
        <v>1.5297999999999998</v>
      </c>
      <c r="K197" s="55">
        <v>1.5297999999999998</v>
      </c>
      <c r="L197" s="55">
        <v>1.5297999999999998</v>
      </c>
    </row>
  </sheetData>
  <conditionalFormatting sqref="A148:A175">
    <cfRule type="colorScale" priority="9">
      <colorScale>
        <cfvo type="min"/>
        <cfvo type="max"/>
        <color rgb="FFFCFCFF"/>
        <color rgb="FF63BE7B"/>
      </colorScale>
    </cfRule>
  </conditionalFormatting>
  <conditionalFormatting sqref="A193:A194">
    <cfRule type="colorScale" priority="2">
      <colorScale>
        <cfvo type="min"/>
        <cfvo type="max"/>
        <color rgb="FFFCFCFF"/>
        <color rgb="FF63BE7B"/>
      </colorScale>
    </cfRule>
  </conditionalFormatting>
  <conditionalFormatting sqref="A193:K194">
    <cfRule type="colorScale" priority="3">
      <colorScale>
        <cfvo type="min"/>
        <cfvo type="percentile" val="50"/>
        <cfvo type="max"/>
        <color rgb="FF63BE7B"/>
        <color rgb="FFFFEB84"/>
        <color rgb="FFF8696B"/>
      </colorScale>
    </cfRule>
  </conditionalFormatting>
  <conditionalFormatting sqref="A148:L175 A147:K147">
    <cfRule type="colorScale" priority="14">
      <colorScale>
        <cfvo type="min"/>
        <cfvo type="percentile" val="50"/>
        <cfvo type="max"/>
        <color rgb="FF63BE7B"/>
        <color rgb="FFFFEB84"/>
        <color rgb="FFF8696B"/>
      </colorScale>
    </cfRule>
  </conditionalFormatting>
  <conditionalFormatting sqref="B187:K188">
    <cfRule type="colorScale" priority="7">
      <colorScale>
        <cfvo type="min"/>
        <cfvo type="percentile" val="50"/>
        <cfvo type="max"/>
        <color rgb="FFF8696B"/>
        <color rgb="FFFFEB84"/>
        <color rgb="FF63BE7B"/>
      </colorScale>
    </cfRule>
  </conditionalFormatting>
  <conditionalFormatting sqref="B189:K190">
    <cfRule type="colorScale" priority="6">
      <colorScale>
        <cfvo type="min"/>
        <cfvo type="percentile" val="50"/>
        <cfvo type="max"/>
        <color rgb="FFF8696B"/>
        <color rgb="FFFFEB84"/>
        <color rgb="FF63BE7B"/>
      </colorScale>
    </cfRule>
  </conditionalFormatting>
  <conditionalFormatting sqref="B191:K192">
    <cfRule type="colorScale" priority="5">
      <colorScale>
        <cfvo type="min"/>
        <cfvo type="percentile" val="50"/>
        <cfvo type="max"/>
        <color rgb="FFF8696B"/>
        <color rgb="FFFFEB84"/>
        <color rgb="FF63BE7B"/>
      </colorScale>
    </cfRule>
  </conditionalFormatting>
  <conditionalFormatting sqref="B193:K194">
    <cfRule type="colorScale" priority="4">
      <colorScale>
        <cfvo type="min"/>
        <cfvo type="percentile" val="50"/>
        <cfvo type="max"/>
        <color rgb="FFF8696B"/>
        <color rgb="FFFFEB84"/>
        <color rgb="FF63BE7B"/>
      </colorScale>
    </cfRule>
  </conditionalFormatting>
  <conditionalFormatting sqref="B4:L34 B41:L69 B78:L107 B114:L141">
    <cfRule type="colorScale" priority="16">
      <colorScale>
        <cfvo type="min"/>
        <cfvo type="percentile" val="50"/>
        <cfvo type="max"/>
        <color rgb="FFF8696B"/>
        <color rgb="FFFFEB84"/>
        <color rgb="FF63BE7B"/>
      </colorScale>
    </cfRule>
  </conditionalFormatting>
  <conditionalFormatting sqref="B148:L175 B147:K147">
    <cfRule type="colorScale" priority="15">
      <colorScale>
        <cfvo type="min"/>
        <cfvo type="percentile" val="50"/>
        <cfvo type="max"/>
        <color rgb="FFF8696B"/>
        <color rgb="FFFFEB84"/>
        <color rgb="FF63BE7B"/>
      </colorScale>
    </cfRule>
  </conditionalFormatting>
  <conditionalFormatting sqref="B184:L184">
    <cfRule type="colorScale" priority="1">
      <colorScale>
        <cfvo type="min"/>
        <cfvo type="percentile" val="50"/>
        <cfvo type="max"/>
        <color rgb="FFF8696B"/>
        <color rgb="FFFFEB84"/>
        <color rgb="FF63BE7B"/>
      </colorScale>
    </cfRule>
  </conditionalFormatting>
  <conditionalFormatting sqref="B185:L185 B186:K186 L186:L194">
    <cfRule type="colorScale" priority="8">
      <colorScale>
        <cfvo type="min"/>
        <cfvo type="percentile" val="50"/>
        <cfvo type="max"/>
        <color rgb="FFF8696B"/>
        <color rgb="FFFFEB84"/>
        <color rgb="FF63BE7B"/>
      </colorScale>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5C029-5A77-6443-A226-A22FC3AA9C60}">
  <sheetPr>
    <tabColor theme="4"/>
  </sheetPr>
  <dimension ref="A4:U297"/>
  <sheetViews>
    <sheetView zoomScale="107" workbookViewId="0">
      <selection activeCell="I243" sqref="I243"/>
    </sheetView>
  </sheetViews>
  <sheetFormatPr baseColWidth="10" defaultColWidth="8.83203125" defaultRowHeight="13" x14ac:dyDescent="0.15"/>
  <cols>
    <col min="1" max="1" width="30" customWidth="1"/>
    <col min="12" max="12" width="12.6640625" bestFit="1" customWidth="1"/>
  </cols>
  <sheetData>
    <row r="4" spans="1:2" x14ac:dyDescent="0.15">
      <c r="A4" s="1" t="s">
        <v>15</v>
      </c>
    </row>
    <row r="5" spans="1:2" ht="18" x14ac:dyDescent="0.2">
      <c r="A5" s="65" t="s">
        <v>128</v>
      </c>
    </row>
    <row r="7" spans="1:2" ht="18" x14ac:dyDescent="0.2">
      <c r="A7" s="65" t="s">
        <v>166</v>
      </c>
    </row>
    <row r="8" spans="1:2" x14ac:dyDescent="0.15">
      <c r="A8" s="5" t="s">
        <v>167</v>
      </c>
      <c r="B8" s="5" t="s">
        <v>168</v>
      </c>
    </row>
    <row r="9" spans="1:2" x14ac:dyDescent="0.15">
      <c r="A9" s="6" t="s">
        <v>169</v>
      </c>
      <c r="B9" s="6" t="s">
        <v>170</v>
      </c>
    </row>
    <row r="10" spans="1:2" x14ac:dyDescent="0.15">
      <c r="A10" s="6"/>
    </row>
    <row r="11" spans="1:2" x14ac:dyDescent="0.15">
      <c r="A11" s="5" t="s">
        <v>171</v>
      </c>
      <c r="B11" s="5" t="s">
        <v>172</v>
      </c>
    </row>
    <row r="12" spans="1:2" x14ac:dyDescent="0.15">
      <c r="A12" s="6" t="s">
        <v>173</v>
      </c>
      <c r="B12" s="6" t="s">
        <v>174</v>
      </c>
    </row>
    <row r="13" spans="1:2" x14ac:dyDescent="0.15">
      <c r="A13" s="6"/>
    </row>
    <row r="14" spans="1:2" x14ac:dyDescent="0.15">
      <c r="A14" s="5" t="s">
        <v>175</v>
      </c>
      <c r="B14" s="5" t="s">
        <v>176</v>
      </c>
    </row>
    <row r="15" spans="1:2" x14ac:dyDescent="0.15">
      <c r="A15" s="6" t="s">
        <v>177</v>
      </c>
      <c r="B15" s="6" t="s">
        <v>178</v>
      </c>
    </row>
    <row r="16" spans="1:2" x14ac:dyDescent="0.15">
      <c r="A16" s="6"/>
    </row>
    <row r="17" spans="1:13" x14ac:dyDescent="0.15">
      <c r="A17" s="5" t="s">
        <v>179</v>
      </c>
      <c r="B17" s="5" t="s">
        <v>180</v>
      </c>
    </row>
    <row r="18" spans="1:13" x14ac:dyDescent="0.15">
      <c r="A18" s="6" t="s">
        <v>181</v>
      </c>
      <c r="B18" s="6" t="s">
        <v>182</v>
      </c>
    </row>
    <row r="19" spans="1:13" x14ac:dyDescent="0.15">
      <c r="A19" s="6"/>
    </row>
    <row r="20" spans="1:13" x14ac:dyDescent="0.15">
      <c r="A20" s="5" t="s">
        <v>183</v>
      </c>
      <c r="B20" s="5" t="s">
        <v>184</v>
      </c>
    </row>
    <row r="21" spans="1:13" x14ac:dyDescent="0.15">
      <c r="A21" s="6" t="s">
        <v>185</v>
      </c>
      <c r="B21" s="6" t="s">
        <v>186</v>
      </c>
    </row>
    <row r="22" spans="1:13" x14ac:dyDescent="0.15">
      <c r="A22" s="6"/>
    </row>
    <row r="23" spans="1:13" x14ac:dyDescent="0.15">
      <c r="A23" s="5" t="s">
        <v>187</v>
      </c>
      <c r="B23" s="5" t="s">
        <v>188</v>
      </c>
    </row>
    <row r="24" spans="1:13" x14ac:dyDescent="0.15">
      <c r="A24" s="66" t="s">
        <v>189</v>
      </c>
      <c r="B24" s="6" t="s">
        <v>190</v>
      </c>
    </row>
    <row r="25" spans="1:13" x14ac:dyDescent="0.15">
      <c r="A25" s="6"/>
    </row>
    <row r="26" spans="1:13" x14ac:dyDescent="0.15">
      <c r="A26" s="5" t="s">
        <v>191</v>
      </c>
      <c r="B26" s="6"/>
    </row>
    <row r="27" spans="1:13" x14ac:dyDescent="0.15">
      <c r="A27" s="6" t="s">
        <v>192</v>
      </c>
      <c r="B27" s="6"/>
    </row>
    <row r="28" spans="1:13" x14ac:dyDescent="0.15">
      <c r="A28" s="6"/>
    </row>
    <row r="30" spans="1:13" ht="18" x14ac:dyDescent="0.2">
      <c r="A30" s="65" t="s">
        <v>193</v>
      </c>
    </row>
    <row r="31" spans="1:13" ht="112" x14ac:dyDescent="0.15">
      <c r="A31" s="3" t="s">
        <v>194</v>
      </c>
    </row>
    <row r="32" spans="1:13" ht="112" x14ac:dyDescent="0.15">
      <c r="A32" s="3" t="s">
        <v>195</v>
      </c>
      <c r="M32" s="74"/>
    </row>
    <row r="33" spans="1:21" ht="84" x14ac:dyDescent="0.15">
      <c r="A33" s="3" t="s">
        <v>196</v>
      </c>
    </row>
    <row r="36" spans="1:21" ht="18" x14ac:dyDescent="0.2">
      <c r="A36" s="65" t="s">
        <v>197</v>
      </c>
    </row>
    <row r="38" spans="1:21" x14ac:dyDescent="0.15">
      <c r="A38" s="7" t="s">
        <v>198</v>
      </c>
    </row>
    <row r="39" spans="1:21" ht="28" x14ac:dyDescent="0.15">
      <c r="A39" s="72" t="s">
        <v>17</v>
      </c>
    </row>
    <row r="42" spans="1:21" ht="28" x14ac:dyDescent="0.15">
      <c r="A42" s="13" t="s">
        <v>102</v>
      </c>
      <c r="B42" s="17" t="s">
        <v>20</v>
      </c>
      <c r="C42" s="17" t="s">
        <v>21</v>
      </c>
      <c r="D42" s="17" t="s">
        <v>22</v>
      </c>
      <c r="E42" s="17" t="s">
        <v>23</v>
      </c>
      <c r="F42" s="17" t="s">
        <v>24</v>
      </c>
      <c r="G42" s="17" t="s">
        <v>25</v>
      </c>
      <c r="H42" s="17" t="s">
        <v>26</v>
      </c>
      <c r="I42" s="17" t="s">
        <v>27</v>
      </c>
      <c r="J42" s="17" t="s">
        <v>28</v>
      </c>
      <c r="K42" s="17" t="s">
        <v>29</v>
      </c>
      <c r="L42" s="55" t="s">
        <v>72</v>
      </c>
      <c r="M42" s="5"/>
      <c r="N42" s="5"/>
      <c r="O42" s="5"/>
      <c r="P42" s="5"/>
      <c r="Q42" s="5"/>
      <c r="R42" s="5"/>
      <c r="S42" s="5"/>
      <c r="T42" s="5"/>
      <c r="U42" s="5"/>
    </row>
    <row r="43" spans="1:21" x14ac:dyDescent="0.15">
      <c r="A43" s="35" t="s">
        <v>103</v>
      </c>
      <c r="B43" s="67">
        <v>-8.6300000000000008</v>
      </c>
      <c r="C43" s="68">
        <v>-39.4</v>
      </c>
      <c r="D43" s="67">
        <v>-12.39</v>
      </c>
      <c r="E43" s="67">
        <v>-26.62</v>
      </c>
      <c r="F43" s="67">
        <v>-24.77</v>
      </c>
      <c r="G43" s="67">
        <v>-32.479999999999997</v>
      </c>
      <c r="H43" s="67">
        <v>-40.65</v>
      </c>
      <c r="I43" s="68">
        <v>4.9000000000000004</v>
      </c>
      <c r="J43" s="67">
        <v>-2.87</v>
      </c>
      <c r="K43" s="67">
        <v>-32.659999999999997</v>
      </c>
      <c r="L43" s="73">
        <f>AVERAGE(B43:K43)</f>
        <v>-21.556999999999999</v>
      </c>
      <c r="M43" s="6"/>
      <c r="N43" s="6"/>
      <c r="O43" s="6"/>
      <c r="P43" s="6"/>
      <c r="Q43" s="6"/>
      <c r="R43" s="6"/>
      <c r="S43" s="6"/>
      <c r="T43" s="6"/>
      <c r="U43" s="6"/>
    </row>
    <row r="44" spans="1:21" x14ac:dyDescent="0.15">
      <c r="A44" s="35" t="s">
        <v>104</v>
      </c>
      <c r="B44" s="67">
        <v>-26.92</v>
      </c>
      <c r="C44" s="67">
        <v>-83.23</v>
      </c>
      <c r="D44" s="67">
        <v>-28.26</v>
      </c>
      <c r="E44" s="67">
        <v>-120.43</v>
      </c>
      <c r="F44" s="67">
        <v>-1575.36</v>
      </c>
      <c r="G44" s="69" t="s">
        <v>129</v>
      </c>
      <c r="H44" s="69" t="s">
        <v>129</v>
      </c>
      <c r="I44" s="69" t="s">
        <v>129</v>
      </c>
      <c r="J44" s="69" t="s">
        <v>129</v>
      </c>
      <c r="K44" s="69" t="s">
        <v>129</v>
      </c>
      <c r="L44" s="73">
        <f t="shared" ref="L44:L71" si="0">AVERAGE(B44:K44)</f>
        <v>-366.84</v>
      </c>
      <c r="M44" s="6"/>
      <c r="N44" s="6"/>
      <c r="O44" s="6"/>
      <c r="P44" s="6"/>
      <c r="Q44" s="6"/>
      <c r="R44" s="6"/>
      <c r="S44" s="6"/>
      <c r="T44" s="6"/>
      <c r="U44" s="6"/>
    </row>
    <row r="45" spans="1:21" x14ac:dyDescent="0.15">
      <c r="A45" s="35" t="s">
        <v>105</v>
      </c>
      <c r="B45" s="67">
        <v>-27.77</v>
      </c>
      <c r="C45" s="67">
        <v>-83.05</v>
      </c>
      <c r="D45" s="67">
        <v>-29.69</v>
      </c>
      <c r="E45" s="67">
        <v>-111.55</v>
      </c>
      <c r="F45" s="67">
        <v>-99.05</v>
      </c>
      <c r="G45" s="67">
        <v>-98.76</v>
      </c>
      <c r="H45" s="67">
        <v>-168.59</v>
      </c>
      <c r="I45" s="67">
        <v>36.31</v>
      </c>
      <c r="J45" s="67">
        <v>-6.48</v>
      </c>
      <c r="K45" s="67">
        <v>-137.03</v>
      </c>
      <c r="L45" s="73">
        <f t="shared" si="0"/>
        <v>-72.566000000000003</v>
      </c>
      <c r="M45" s="6"/>
      <c r="N45" s="6"/>
      <c r="O45" s="6"/>
      <c r="P45" s="6"/>
      <c r="Q45" s="6"/>
      <c r="R45" s="6"/>
      <c r="S45" s="6"/>
      <c r="T45" s="6"/>
      <c r="U45" s="6"/>
    </row>
    <row r="46" spans="1:21" x14ac:dyDescent="0.15">
      <c r="A46" s="35" t="s">
        <v>106</v>
      </c>
      <c r="B46" s="67">
        <v>-0.28999999999999998</v>
      </c>
      <c r="C46" s="67">
        <v>-9.59</v>
      </c>
      <c r="D46" s="67">
        <v>-2.0499999999999998</v>
      </c>
      <c r="E46" s="67">
        <v>-4.1399999999999997</v>
      </c>
      <c r="F46" s="67">
        <v>-3.15</v>
      </c>
      <c r="G46" s="67">
        <v>-5.18</v>
      </c>
      <c r="H46" s="67">
        <v>-8.06</v>
      </c>
      <c r="I46" s="68">
        <v>4.5</v>
      </c>
      <c r="J46" s="67">
        <v>1.64</v>
      </c>
      <c r="K46" s="67">
        <v>-7.54</v>
      </c>
      <c r="L46" s="73">
        <f t="shared" si="0"/>
        <v>-3.3860000000000001</v>
      </c>
      <c r="M46" s="6"/>
      <c r="N46" s="6"/>
      <c r="O46" s="6"/>
      <c r="P46" s="6"/>
      <c r="Q46" s="6"/>
      <c r="R46" s="6"/>
      <c r="S46" s="6"/>
      <c r="T46" s="6"/>
      <c r="U46" s="6"/>
    </row>
    <row r="47" spans="1:21" x14ac:dyDescent="0.15">
      <c r="A47" s="35" t="s">
        <v>107</v>
      </c>
      <c r="B47" s="69" t="s">
        <v>108</v>
      </c>
      <c r="C47" s="69" t="s">
        <v>108</v>
      </c>
      <c r="D47" s="69" t="s">
        <v>108</v>
      </c>
      <c r="E47" s="69" t="s">
        <v>108</v>
      </c>
      <c r="F47" s="69" t="s">
        <v>108</v>
      </c>
      <c r="G47" s="69" t="s">
        <v>108</v>
      </c>
      <c r="H47" s="69" t="s">
        <v>108</v>
      </c>
      <c r="I47" s="68">
        <v>9.9</v>
      </c>
      <c r="J47" s="69" t="s">
        <v>108</v>
      </c>
      <c r="K47" s="69" t="s">
        <v>108</v>
      </c>
      <c r="L47" s="73">
        <f t="shared" si="0"/>
        <v>9.9</v>
      </c>
      <c r="M47" s="6"/>
      <c r="N47" s="6"/>
      <c r="O47" s="6"/>
      <c r="P47" s="6"/>
      <c r="Q47" s="6"/>
      <c r="R47" s="6"/>
      <c r="S47" s="6"/>
      <c r="T47" s="6"/>
      <c r="U47" s="6"/>
    </row>
    <row r="48" spans="1:21" x14ac:dyDescent="0.15">
      <c r="A48" s="35" t="s">
        <v>109</v>
      </c>
      <c r="B48" s="28">
        <v>435287</v>
      </c>
      <c r="C48" s="28">
        <v>560540</v>
      </c>
      <c r="D48" s="28">
        <v>590676</v>
      </c>
      <c r="E48" s="28">
        <v>598035</v>
      </c>
      <c r="F48" s="28">
        <v>609069</v>
      </c>
      <c r="G48" s="28">
        <v>559153</v>
      </c>
      <c r="H48" s="28">
        <v>537360</v>
      </c>
      <c r="I48" s="28">
        <v>874985</v>
      </c>
      <c r="J48" s="28">
        <v>821773</v>
      </c>
      <c r="K48" s="28">
        <v>775992</v>
      </c>
      <c r="L48" s="73">
        <f>AVERAGE(B48:K48)</f>
        <v>636287</v>
      </c>
      <c r="M48" s="6"/>
      <c r="N48" s="6"/>
      <c r="O48" s="6"/>
      <c r="P48" s="6"/>
      <c r="Q48" s="6"/>
      <c r="R48" s="6"/>
      <c r="S48" s="6"/>
      <c r="T48" s="6"/>
      <c r="U48" s="6"/>
    </row>
    <row r="49" spans="1:21" x14ac:dyDescent="0.15">
      <c r="A49" s="55"/>
      <c r="B49" s="24"/>
      <c r="C49" s="24"/>
      <c r="D49" s="24"/>
      <c r="E49" s="24"/>
      <c r="F49" s="24"/>
      <c r="G49" s="24"/>
      <c r="H49" s="24"/>
      <c r="I49" s="24"/>
      <c r="J49" s="24"/>
      <c r="K49" s="24"/>
      <c r="L49" s="73"/>
    </row>
    <row r="50" spans="1:21" ht="28" x14ac:dyDescent="0.15">
      <c r="A50" s="13" t="s">
        <v>110</v>
      </c>
      <c r="B50" s="17" t="s">
        <v>20</v>
      </c>
      <c r="C50" s="17" t="s">
        <v>21</v>
      </c>
      <c r="D50" s="17" t="s">
        <v>22</v>
      </c>
      <c r="E50" s="17" t="s">
        <v>23</v>
      </c>
      <c r="F50" s="17" t="s">
        <v>24</v>
      </c>
      <c r="G50" s="17" t="s">
        <v>25</v>
      </c>
      <c r="H50" s="17" t="s">
        <v>26</v>
      </c>
      <c r="I50" s="17" t="s">
        <v>27</v>
      </c>
      <c r="J50" s="17" t="s">
        <v>28</v>
      </c>
      <c r="K50" s="17" t="s">
        <v>29</v>
      </c>
      <c r="L50" s="73"/>
      <c r="M50" s="5"/>
      <c r="N50" s="5"/>
      <c r="O50" s="5"/>
      <c r="P50" s="5"/>
      <c r="Q50" s="5"/>
      <c r="R50" s="5"/>
      <c r="S50" s="5"/>
      <c r="T50" s="5"/>
      <c r="U50" s="5"/>
    </row>
    <row r="51" spans="1:21" x14ac:dyDescent="0.15">
      <c r="A51" s="35" t="s">
        <v>111</v>
      </c>
      <c r="B51" s="67">
        <v>0.85</v>
      </c>
      <c r="C51" s="67">
        <v>1.81</v>
      </c>
      <c r="D51" s="28">
        <v>1</v>
      </c>
      <c r="E51" s="67">
        <v>0.72</v>
      </c>
      <c r="F51" s="67">
        <v>0.95</v>
      </c>
      <c r="G51" s="67">
        <v>0.93</v>
      </c>
      <c r="H51" s="68">
        <v>0.7</v>
      </c>
      <c r="I51" s="67">
        <v>1.28</v>
      </c>
      <c r="J51" s="67">
        <v>1.22</v>
      </c>
      <c r="K51" s="67">
        <v>0.78</v>
      </c>
      <c r="L51" s="73">
        <f t="shared" si="0"/>
        <v>1.024</v>
      </c>
      <c r="M51" s="6"/>
      <c r="N51" s="6"/>
      <c r="O51" s="6"/>
      <c r="P51" s="6"/>
      <c r="Q51" s="6"/>
      <c r="R51" s="6"/>
      <c r="S51" s="6"/>
      <c r="T51" s="6"/>
      <c r="U51" s="6"/>
    </row>
    <row r="52" spans="1:21" x14ac:dyDescent="0.15">
      <c r="A52" s="35" t="s">
        <v>112</v>
      </c>
      <c r="B52" s="67">
        <v>1.1200000000000001</v>
      </c>
      <c r="C52" s="67">
        <v>2.09</v>
      </c>
      <c r="D52" s="67">
        <v>1.24</v>
      </c>
      <c r="E52" s="67">
        <v>0.86</v>
      </c>
      <c r="F52" s="68">
        <v>1.1000000000000001</v>
      </c>
      <c r="G52" s="68">
        <v>1.1000000000000001</v>
      </c>
      <c r="H52" s="67">
        <v>0.85</v>
      </c>
      <c r="I52" s="67">
        <v>1.41</v>
      </c>
      <c r="J52" s="67">
        <v>1.36</v>
      </c>
      <c r="K52" s="67">
        <v>0.93</v>
      </c>
      <c r="L52" s="73">
        <f t="shared" si="0"/>
        <v>1.206</v>
      </c>
      <c r="M52" s="6"/>
      <c r="N52" s="6"/>
      <c r="O52" s="6"/>
      <c r="P52" s="6"/>
      <c r="Q52" s="6"/>
      <c r="R52" s="6"/>
      <c r="S52" s="6"/>
      <c r="T52" s="6"/>
      <c r="U52" s="6"/>
    </row>
    <row r="53" spans="1:21" x14ac:dyDescent="0.15">
      <c r="A53" s="35" t="s">
        <v>113</v>
      </c>
      <c r="B53" s="67">
        <v>9.23</v>
      </c>
      <c r="C53" s="67">
        <v>45.77</v>
      </c>
      <c r="D53" s="67">
        <v>13.72</v>
      </c>
      <c r="E53" s="67">
        <v>-10.52</v>
      </c>
      <c r="F53" s="67">
        <v>6.35</v>
      </c>
      <c r="G53" s="67">
        <v>6.17</v>
      </c>
      <c r="H53" s="67">
        <v>-7.94</v>
      </c>
      <c r="I53" s="67">
        <v>19.260000000000002</v>
      </c>
      <c r="J53" s="68">
        <v>17.399999999999999</v>
      </c>
      <c r="K53" s="67">
        <v>-3.88</v>
      </c>
      <c r="L53" s="73">
        <f t="shared" si="0"/>
        <v>9.5560000000000009</v>
      </c>
      <c r="M53" s="6"/>
      <c r="N53" s="6"/>
      <c r="O53" s="6"/>
      <c r="P53" s="6"/>
      <c r="Q53" s="6"/>
      <c r="R53" s="6"/>
      <c r="S53" s="6"/>
      <c r="T53" s="6"/>
      <c r="U53" s="6"/>
    </row>
    <row r="54" spans="1:21" x14ac:dyDescent="0.15">
      <c r="A54" s="55"/>
      <c r="B54" s="24"/>
      <c r="C54" s="24"/>
      <c r="D54" s="24"/>
      <c r="E54" s="24"/>
      <c r="F54" s="24"/>
      <c r="G54" s="24"/>
      <c r="H54" s="24"/>
      <c r="I54" s="24"/>
      <c r="J54" s="24"/>
      <c r="K54" s="24"/>
      <c r="L54" s="73"/>
    </row>
    <row r="55" spans="1:21" ht="28" x14ac:dyDescent="0.15">
      <c r="A55" s="13" t="s">
        <v>114</v>
      </c>
      <c r="B55" s="24"/>
      <c r="C55" s="24"/>
      <c r="D55" s="24"/>
      <c r="E55" s="17" t="s">
        <v>23</v>
      </c>
      <c r="F55" s="17" t="s">
        <v>24</v>
      </c>
      <c r="G55" s="17" t="s">
        <v>25</v>
      </c>
      <c r="H55" s="17" t="s">
        <v>26</v>
      </c>
      <c r="I55" s="17" t="s">
        <v>27</v>
      </c>
      <c r="J55" s="17" t="s">
        <v>28</v>
      </c>
      <c r="K55" s="17" t="s">
        <v>29</v>
      </c>
      <c r="L55" s="73"/>
      <c r="M55" s="5"/>
      <c r="N55" s="5"/>
      <c r="O55" s="5"/>
      <c r="P55" s="5"/>
      <c r="Q55" s="5"/>
      <c r="R55" s="5"/>
    </row>
    <row r="56" spans="1:21" x14ac:dyDescent="0.15">
      <c r="A56" s="35" t="s">
        <v>130</v>
      </c>
      <c r="B56" s="24"/>
      <c r="C56" s="24"/>
      <c r="D56" s="24"/>
      <c r="E56" s="67">
        <v>0.36</v>
      </c>
      <c r="F56" s="69" t="s">
        <v>131</v>
      </c>
      <c r="G56" s="69" t="s">
        <v>131</v>
      </c>
      <c r="H56" s="69" t="s">
        <v>131</v>
      </c>
      <c r="I56" s="69" t="s">
        <v>131</v>
      </c>
      <c r="J56" s="69" t="s">
        <v>131</v>
      </c>
      <c r="K56" s="69" t="s">
        <v>131</v>
      </c>
      <c r="L56" s="73">
        <f t="shared" si="0"/>
        <v>0.36</v>
      </c>
      <c r="M56" s="6"/>
      <c r="N56" s="6"/>
      <c r="O56" s="6"/>
      <c r="P56" s="6"/>
      <c r="Q56" s="6"/>
      <c r="R56" s="6"/>
    </row>
    <row r="57" spans="1:21" x14ac:dyDescent="0.15">
      <c r="A57" s="35" t="s">
        <v>116</v>
      </c>
      <c r="B57" s="24"/>
      <c r="C57" s="24"/>
      <c r="D57" s="24"/>
      <c r="E57" s="67">
        <v>0.36</v>
      </c>
      <c r="F57" s="69" t="s">
        <v>131</v>
      </c>
      <c r="G57" s="69" t="s">
        <v>131</v>
      </c>
      <c r="H57" s="69" t="s">
        <v>131</v>
      </c>
      <c r="I57" s="69" t="s">
        <v>131</v>
      </c>
      <c r="J57" s="69" t="s">
        <v>131</v>
      </c>
      <c r="K57" s="69" t="s">
        <v>131</v>
      </c>
      <c r="L57" s="73">
        <f t="shared" si="0"/>
        <v>0.36</v>
      </c>
      <c r="M57" s="6"/>
      <c r="N57" s="6"/>
      <c r="O57" s="6"/>
      <c r="P57" s="6"/>
      <c r="Q57" s="6"/>
      <c r="R57" s="6"/>
    </row>
    <row r="58" spans="1:21" x14ac:dyDescent="0.15">
      <c r="A58" s="35" t="s">
        <v>117</v>
      </c>
      <c r="B58" s="24"/>
      <c r="C58" s="24"/>
      <c r="D58" s="24"/>
      <c r="E58" s="69" t="s">
        <v>56</v>
      </c>
      <c r="F58" s="69" t="s">
        <v>56</v>
      </c>
      <c r="G58" s="69" t="s">
        <v>56</v>
      </c>
      <c r="H58" s="69" t="s">
        <v>56</v>
      </c>
      <c r="I58" s="67">
        <v>2.46</v>
      </c>
      <c r="J58" s="69" t="s">
        <v>56</v>
      </c>
      <c r="K58" s="69" t="s">
        <v>56</v>
      </c>
      <c r="L58" s="73">
        <f t="shared" si="0"/>
        <v>2.46</v>
      </c>
      <c r="M58" s="6"/>
      <c r="N58" s="6"/>
      <c r="O58" s="6"/>
      <c r="P58" s="6"/>
      <c r="Q58" s="6"/>
      <c r="R58" s="6"/>
    </row>
    <row r="59" spans="1:21" x14ac:dyDescent="0.15">
      <c r="A59" s="55"/>
      <c r="B59" s="24"/>
      <c r="C59" s="24"/>
      <c r="D59" s="24"/>
      <c r="E59" s="24"/>
      <c r="F59" s="24"/>
      <c r="G59" s="24"/>
      <c r="H59" s="24"/>
      <c r="I59" s="24"/>
      <c r="J59" s="24"/>
      <c r="K59" s="24"/>
      <c r="L59" s="73"/>
    </row>
    <row r="60" spans="1:21" ht="28" x14ac:dyDescent="0.15">
      <c r="A60" s="13" t="s">
        <v>118</v>
      </c>
      <c r="B60" s="17" t="s">
        <v>20</v>
      </c>
      <c r="C60" s="17" t="s">
        <v>21</v>
      </c>
      <c r="D60" s="17" t="s">
        <v>22</v>
      </c>
      <c r="E60" s="17" t="s">
        <v>23</v>
      </c>
      <c r="F60" s="17" t="s">
        <v>24</v>
      </c>
      <c r="G60" s="17" t="s">
        <v>25</v>
      </c>
      <c r="H60" s="17" t="s">
        <v>26</v>
      </c>
      <c r="I60" s="17" t="s">
        <v>27</v>
      </c>
      <c r="J60" s="17" t="s">
        <v>28</v>
      </c>
      <c r="K60" s="17" t="s">
        <v>29</v>
      </c>
      <c r="L60" s="73"/>
      <c r="M60" s="5"/>
      <c r="N60" s="5"/>
      <c r="O60" s="5"/>
      <c r="P60" s="5"/>
      <c r="Q60" s="5"/>
      <c r="R60" s="5"/>
      <c r="S60" s="5"/>
      <c r="T60" s="5"/>
      <c r="U60" s="5"/>
    </row>
    <row r="61" spans="1:21" x14ac:dyDescent="0.15">
      <c r="A61" s="35" t="s">
        <v>119</v>
      </c>
      <c r="B61" s="67">
        <v>5.09</v>
      </c>
      <c r="C61" s="67">
        <v>3.51</v>
      </c>
      <c r="D61" s="68">
        <v>3.6</v>
      </c>
      <c r="E61" s="67">
        <v>4.63</v>
      </c>
      <c r="F61" s="67">
        <v>4.78</v>
      </c>
      <c r="G61" s="67">
        <v>4.37</v>
      </c>
      <c r="H61" s="67">
        <v>3.77</v>
      </c>
      <c r="I61" s="67">
        <v>3.75</v>
      </c>
      <c r="J61" s="28">
        <v>3</v>
      </c>
      <c r="K61" s="28">
        <v>3</v>
      </c>
      <c r="L61" s="73">
        <f t="shared" si="0"/>
        <v>3.95</v>
      </c>
      <c r="M61" s="6"/>
      <c r="N61" s="6"/>
      <c r="O61" s="6"/>
      <c r="P61" s="6"/>
      <c r="Q61" s="6"/>
      <c r="R61" s="6"/>
      <c r="S61" s="6"/>
      <c r="T61" s="6"/>
      <c r="U61" s="6"/>
    </row>
    <row r="62" spans="1:21" x14ac:dyDescent="0.15">
      <c r="A62" s="35" t="s">
        <v>120</v>
      </c>
      <c r="B62" s="67">
        <v>78.09</v>
      </c>
      <c r="C62" s="67">
        <v>193.42</v>
      </c>
      <c r="D62" s="67">
        <v>283.81</v>
      </c>
      <c r="E62" s="67">
        <v>105.25</v>
      </c>
      <c r="F62" s="67">
        <v>69.95</v>
      </c>
      <c r="G62" s="67">
        <v>74.930000000000007</v>
      </c>
      <c r="H62" s="67">
        <v>73.56</v>
      </c>
      <c r="I62" s="67">
        <v>88.02</v>
      </c>
      <c r="J62" s="67">
        <v>58.52</v>
      </c>
      <c r="K62" s="67">
        <v>38.36</v>
      </c>
      <c r="L62" s="73">
        <f t="shared" si="0"/>
        <v>106.39099999999999</v>
      </c>
      <c r="M62" s="6"/>
      <c r="N62" s="6"/>
      <c r="O62" s="6"/>
      <c r="P62" s="6"/>
      <c r="Q62" s="6"/>
      <c r="R62" s="6"/>
      <c r="S62" s="6"/>
      <c r="T62" s="6"/>
      <c r="U62" s="6"/>
    </row>
    <row r="63" spans="1:21" x14ac:dyDescent="0.15">
      <c r="A63" s="35" t="s">
        <v>121</v>
      </c>
      <c r="B63" s="67">
        <v>60.48</v>
      </c>
      <c r="C63" s="67">
        <v>57.99</v>
      </c>
      <c r="D63" s="67">
        <v>86.11</v>
      </c>
      <c r="E63" s="67">
        <v>133.81</v>
      </c>
      <c r="F63" s="67">
        <v>154.62</v>
      </c>
      <c r="G63" s="67">
        <v>139.94999999999999</v>
      </c>
      <c r="H63" s="67">
        <v>129.43</v>
      </c>
      <c r="I63" s="67">
        <v>176.26</v>
      </c>
      <c r="J63" s="67">
        <v>161.99</v>
      </c>
      <c r="K63" s="67">
        <v>110.72</v>
      </c>
      <c r="L63" s="73">
        <f t="shared" si="0"/>
        <v>121.13600000000001</v>
      </c>
      <c r="M63" s="6"/>
      <c r="N63" s="6"/>
      <c r="O63" s="6"/>
      <c r="P63" s="6"/>
      <c r="Q63" s="6"/>
      <c r="R63" s="6"/>
      <c r="S63" s="6"/>
      <c r="T63" s="6"/>
      <c r="U63" s="6"/>
    </row>
    <row r="64" spans="1:21" x14ac:dyDescent="0.15">
      <c r="A64" s="35" t="s">
        <v>122</v>
      </c>
      <c r="B64" s="67">
        <v>10.85</v>
      </c>
      <c r="C64" s="67">
        <v>10.55</v>
      </c>
      <c r="D64" s="67">
        <v>10.74</v>
      </c>
      <c r="E64" s="67">
        <v>10.37</v>
      </c>
      <c r="F64" s="67">
        <v>11.52</v>
      </c>
      <c r="G64" s="67">
        <v>12.43</v>
      </c>
      <c r="H64" s="67">
        <v>11.71</v>
      </c>
      <c r="I64" s="67">
        <v>13.66</v>
      </c>
      <c r="J64" s="68">
        <v>11.8</v>
      </c>
      <c r="K64" s="67">
        <v>10.31</v>
      </c>
      <c r="L64" s="73">
        <f t="shared" si="0"/>
        <v>11.394000000000002</v>
      </c>
      <c r="M64" s="6"/>
      <c r="N64" s="6"/>
      <c r="O64" s="6"/>
      <c r="P64" s="6"/>
      <c r="Q64" s="6"/>
      <c r="R64" s="6"/>
      <c r="S64" s="6"/>
      <c r="T64" s="6"/>
      <c r="U64" s="6"/>
    </row>
    <row r="65" spans="1:21" x14ac:dyDescent="0.15">
      <c r="A65" s="35" t="s">
        <v>132</v>
      </c>
      <c r="B65" s="67">
        <v>57.54</v>
      </c>
      <c r="C65" s="67">
        <v>42.84</v>
      </c>
      <c r="D65" s="67">
        <v>47.92</v>
      </c>
      <c r="E65" s="67">
        <v>56.48</v>
      </c>
      <c r="F65" s="67">
        <v>50.21</v>
      </c>
      <c r="G65" s="67">
        <v>40.69</v>
      </c>
      <c r="H65" s="67">
        <v>35.659999999999997</v>
      </c>
      <c r="I65" s="67">
        <v>51.79</v>
      </c>
      <c r="J65" s="67">
        <v>54.31</v>
      </c>
      <c r="K65" s="67">
        <v>53.24</v>
      </c>
      <c r="L65" s="73">
        <f t="shared" si="0"/>
        <v>49.068000000000005</v>
      </c>
      <c r="M65" s="6"/>
      <c r="N65" s="6"/>
      <c r="O65" s="6"/>
      <c r="P65" s="6"/>
      <c r="Q65" s="6"/>
      <c r="R65" s="6"/>
      <c r="S65" s="6"/>
      <c r="T65" s="6"/>
      <c r="U65" s="6"/>
    </row>
    <row r="66" spans="1:21" x14ac:dyDescent="0.15">
      <c r="A66" s="35" t="s">
        <v>123</v>
      </c>
      <c r="B66" s="67">
        <v>45.27</v>
      </c>
      <c r="C66" s="67">
        <v>31.89</v>
      </c>
      <c r="D66" s="67">
        <v>26.02</v>
      </c>
      <c r="E66" s="67">
        <v>19.170000000000002</v>
      </c>
      <c r="F66" s="67">
        <v>15.72</v>
      </c>
      <c r="G66" s="28">
        <v>14</v>
      </c>
      <c r="H66" s="67">
        <v>14.82</v>
      </c>
      <c r="I66" s="67">
        <v>21.56</v>
      </c>
      <c r="J66" s="67">
        <v>20.18</v>
      </c>
      <c r="K66" s="67">
        <v>16.88</v>
      </c>
      <c r="L66" s="73">
        <f t="shared" si="0"/>
        <v>22.550999999999998</v>
      </c>
      <c r="M66" s="6"/>
      <c r="N66" s="6"/>
      <c r="O66" s="6"/>
      <c r="P66" s="6"/>
      <c r="Q66" s="6"/>
      <c r="R66" s="6"/>
      <c r="S66" s="6"/>
      <c r="T66" s="6"/>
      <c r="U66" s="6"/>
    </row>
    <row r="67" spans="1:21" x14ac:dyDescent="0.15">
      <c r="A67" s="35" t="s">
        <v>124</v>
      </c>
      <c r="B67" s="68">
        <v>12.8</v>
      </c>
      <c r="C67" s="67">
        <v>6.26</v>
      </c>
      <c r="D67" s="67">
        <v>6.52</v>
      </c>
      <c r="E67" s="67">
        <v>10.98</v>
      </c>
      <c r="F67" s="67">
        <v>11.26</v>
      </c>
      <c r="G67" s="67">
        <v>9.6300000000000008</v>
      </c>
      <c r="H67" s="67">
        <v>12.75</v>
      </c>
      <c r="I67" s="68">
        <v>10.4</v>
      </c>
      <c r="J67" s="67">
        <v>7.15</v>
      </c>
      <c r="K67" s="67">
        <v>8.8699999999999992</v>
      </c>
      <c r="L67" s="73">
        <f t="shared" si="0"/>
        <v>9.6620000000000026</v>
      </c>
      <c r="M67" s="6"/>
      <c r="N67" s="6"/>
      <c r="O67" s="6"/>
      <c r="P67" s="6"/>
      <c r="Q67" s="6"/>
      <c r="R67" s="6"/>
      <c r="S67" s="6"/>
      <c r="T67" s="6"/>
      <c r="U67" s="6"/>
    </row>
    <row r="68" spans="1:21" x14ac:dyDescent="0.15">
      <c r="A68" s="55"/>
      <c r="B68" s="24"/>
      <c r="C68" s="24"/>
      <c r="D68" s="24"/>
      <c r="E68" s="24"/>
      <c r="F68" s="24"/>
      <c r="G68" s="24"/>
      <c r="H68" s="24"/>
      <c r="I68" s="24"/>
      <c r="J68" s="24"/>
      <c r="K68" s="24"/>
      <c r="L68" s="73"/>
    </row>
    <row r="69" spans="1:21" ht="28" x14ac:dyDescent="0.15">
      <c r="A69" s="13" t="s">
        <v>125</v>
      </c>
      <c r="B69" s="17" t="s">
        <v>20</v>
      </c>
      <c r="C69" s="17" t="s">
        <v>21</v>
      </c>
      <c r="D69" s="17" t="s">
        <v>22</v>
      </c>
      <c r="E69" s="17" t="s">
        <v>23</v>
      </c>
      <c r="F69" s="17" t="s">
        <v>24</v>
      </c>
      <c r="G69" s="17" t="s">
        <v>25</v>
      </c>
      <c r="H69" s="17" t="s">
        <v>26</v>
      </c>
      <c r="I69" s="17" t="s">
        <v>27</v>
      </c>
      <c r="J69" s="17" t="s">
        <v>28</v>
      </c>
      <c r="K69" s="17" t="s">
        <v>29</v>
      </c>
      <c r="L69" s="73"/>
      <c r="M69" s="5"/>
      <c r="N69" s="5"/>
      <c r="O69" s="5"/>
      <c r="P69" s="5"/>
      <c r="Q69" s="5"/>
      <c r="R69" s="5"/>
      <c r="S69" s="5"/>
      <c r="T69" s="5"/>
      <c r="U69" s="5"/>
    </row>
    <row r="70" spans="1:21" x14ac:dyDescent="0.15">
      <c r="A70" s="35" t="s">
        <v>126</v>
      </c>
      <c r="B70" s="67">
        <v>0.83</v>
      </c>
      <c r="C70" s="67">
        <v>0.08</v>
      </c>
      <c r="D70" s="67">
        <v>1.61</v>
      </c>
      <c r="E70" s="67">
        <v>0.74</v>
      </c>
      <c r="F70" s="67">
        <v>0.39</v>
      </c>
      <c r="G70" s="67">
        <v>0.95</v>
      </c>
      <c r="H70" s="67">
        <v>-2.13</v>
      </c>
      <c r="I70" s="67">
        <v>14.74</v>
      </c>
      <c r="J70" s="67">
        <v>3.94</v>
      </c>
      <c r="K70" s="67">
        <v>-6.36</v>
      </c>
      <c r="L70" s="73">
        <f t="shared" si="0"/>
        <v>1.4790000000000003</v>
      </c>
      <c r="M70" s="6"/>
      <c r="N70" s="6"/>
      <c r="O70" s="6"/>
      <c r="P70" s="6"/>
      <c r="Q70" s="6"/>
      <c r="R70" s="6"/>
      <c r="S70" s="6"/>
      <c r="T70" s="6"/>
      <c r="U70" s="6"/>
    </row>
    <row r="71" spans="1:21" x14ac:dyDescent="0.15">
      <c r="A71" s="35" t="s">
        <v>127</v>
      </c>
      <c r="B71" s="67">
        <v>1.1200000000000001</v>
      </c>
      <c r="C71" s="67">
        <v>3.67</v>
      </c>
      <c r="D71" s="67">
        <v>2.88</v>
      </c>
      <c r="E71" s="67">
        <v>0.92</v>
      </c>
      <c r="F71" s="67">
        <v>-0.55000000000000004</v>
      </c>
      <c r="G71" s="67">
        <v>-3.64</v>
      </c>
      <c r="H71" s="67">
        <v>-10.09</v>
      </c>
      <c r="I71" s="67">
        <v>-11.97</v>
      </c>
      <c r="J71" s="67">
        <v>-15.44</v>
      </c>
      <c r="K71" s="67">
        <v>-23.48</v>
      </c>
      <c r="L71" s="73">
        <f t="shared" si="0"/>
        <v>-5.6579999999999995</v>
      </c>
      <c r="M71" s="6"/>
      <c r="N71" s="6"/>
      <c r="O71" s="6"/>
      <c r="P71" s="6"/>
      <c r="Q71" s="6"/>
      <c r="R71" s="6"/>
      <c r="S71" s="6"/>
      <c r="T71" s="6"/>
      <c r="U71" s="6"/>
    </row>
    <row r="80" spans="1:21" x14ac:dyDescent="0.15">
      <c r="A80" s="1" t="s">
        <v>15</v>
      </c>
    </row>
    <row r="81" spans="1:11" ht="18" x14ac:dyDescent="0.2">
      <c r="A81" s="65" t="s">
        <v>133</v>
      </c>
    </row>
    <row r="83" spans="1:11" ht="18" x14ac:dyDescent="0.2">
      <c r="A83" s="65" t="s">
        <v>166</v>
      </c>
    </row>
    <row r="84" spans="1:11" x14ac:dyDescent="0.15">
      <c r="A84" s="5" t="s">
        <v>167</v>
      </c>
      <c r="K84" s="5" t="s">
        <v>168</v>
      </c>
    </row>
    <row r="85" spans="1:11" x14ac:dyDescent="0.15">
      <c r="A85" s="6" t="s">
        <v>199</v>
      </c>
      <c r="K85" s="6" t="s">
        <v>200</v>
      </c>
    </row>
    <row r="86" spans="1:11" x14ac:dyDescent="0.15">
      <c r="A86" s="6"/>
    </row>
    <row r="87" spans="1:11" x14ac:dyDescent="0.15">
      <c r="A87" s="5" t="s">
        <v>171</v>
      </c>
      <c r="K87" s="5" t="s">
        <v>172</v>
      </c>
    </row>
    <row r="88" spans="1:11" x14ac:dyDescent="0.15">
      <c r="A88" s="6" t="s">
        <v>201</v>
      </c>
      <c r="K88" s="6" t="s">
        <v>202</v>
      </c>
    </row>
    <row r="89" spans="1:11" x14ac:dyDescent="0.15">
      <c r="A89" s="6"/>
    </row>
    <row r="90" spans="1:11" x14ac:dyDescent="0.15">
      <c r="A90" s="5" t="s">
        <v>175</v>
      </c>
      <c r="K90" s="5" t="s">
        <v>176</v>
      </c>
    </row>
    <row r="91" spans="1:11" x14ac:dyDescent="0.15">
      <c r="A91" s="6" t="s">
        <v>203</v>
      </c>
      <c r="K91" s="6" t="s">
        <v>204</v>
      </c>
    </row>
    <row r="92" spans="1:11" x14ac:dyDescent="0.15">
      <c r="A92" s="6"/>
    </row>
    <row r="93" spans="1:11" x14ac:dyDescent="0.15">
      <c r="A93" s="5" t="s">
        <v>179</v>
      </c>
      <c r="K93" s="5" t="s">
        <v>180</v>
      </c>
    </row>
    <row r="94" spans="1:11" x14ac:dyDescent="0.15">
      <c r="A94" s="6" t="s">
        <v>205</v>
      </c>
      <c r="K94" s="6" t="s">
        <v>206</v>
      </c>
    </row>
    <row r="95" spans="1:11" x14ac:dyDescent="0.15">
      <c r="A95" s="6"/>
    </row>
    <row r="96" spans="1:11" x14ac:dyDescent="0.15">
      <c r="A96" s="5" t="s">
        <v>183</v>
      </c>
      <c r="K96" s="5" t="s">
        <v>184</v>
      </c>
    </row>
    <row r="97" spans="1:11" x14ac:dyDescent="0.15">
      <c r="A97" s="6" t="s">
        <v>185</v>
      </c>
      <c r="K97" s="6" t="s">
        <v>186</v>
      </c>
    </row>
    <row r="98" spans="1:11" x14ac:dyDescent="0.15">
      <c r="A98" s="6"/>
    </row>
    <row r="99" spans="1:11" x14ac:dyDescent="0.15">
      <c r="A99" s="5" t="s">
        <v>187</v>
      </c>
      <c r="K99" s="5" t="s">
        <v>188</v>
      </c>
    </row>
    <row r="100" spans="1:11" x14ac:dyDescent="0.15">
      <c r="A100" s="6" t="s">
        <v>207</v>
      </c>
      <c r="K100" s="6" t="s">
        <v>208</v>
      </c>
    </row>
    <row r="101" spans="1:11" x14ac:dyDescent="0.15">
      <c r="A101" s="6"/>
    </row>
    <row r="102" spans="1:11" x14ac:dyDescent="0.15">
      <c r="A102" s="5" t="s">
        <v>191</v>
      </c>
      <c r="K102" s="5" t="s">
        <v>209</v>
      </c>
    </row>
    <row r="103" spans="1:11" x14ac:dyDescent="0.15">
      <c r="A103" s="6" t="s">
        <v>210</v>
      </c>
      <c r="K103" s="6" t="s">
        <v>211</v>
      </c>
    </row>
    <row r="104" spans="1:11" x14ac:dyDescent="0.15">
      <c r="A104" s="6"/>
    </row>
    <row r="106" spans="1:11" ht="18" x14ac:dyDescent="0.2">
      <c r="A106" s="65" t="s">
        <v>193</v>
      </c>
    </row>
    <row r="107" spans="1:11" ht="112" x14ac:dyDescent="0.15">
      <c r="A107" s="3" t="s">
        <v>212</v>
      </c>
    </row>
    <row r="108" spans="1:11" ht="112" x14ac:dyDescent="0.15">
      <c r="A108" s="3" t="s">
        <v>213</v>
      </c>
    </row>
    <row r="109" spans="1:11" ht="84" x14ac:dyDescent="0.15">
      <c r="A109" s="3" t="s">
        <v>214</v>
      </c>
    </row>
    <row r="112" spans="1:11" ht="18" x14ac:dyDescent="0.2">
      <c r="A112" s="65" t="s">
        <v>197</v>
      </c>
    </row>
    <row r="114" spans="1:21" x14ac:dyDescent="0.15">
      <c r="A114" s="7" t="s">
        <v>198</v>
      </c>
    </row>
    <row r="115" spans="1:21" ht="28" x14ac:dyDescent="0.15">
      <c r="A115" s="3" t="s">
        <v>17</v>
      </c>
    </row>
    <row r="118" spans="1:21" ht="28" x14ac:dyDescent="0.15">
      <c r="A118" s="13" t="s">
        <v>102</v>
      </c>
      <c r="B118" s="17" t="s">
        <v>20</v>
      </c>
      <c r="C118" s="17" t="s">
        <v>21</v>
      </c>
      <c r="D118" s="17" t="s">
        <v>22</v>
      </c>
      <c r="E118" s="17" t="s">
        <v>23</v>
      </c>
      <c r="F118" s="17" t="s">
        <v>24</v>
      </c>
      <c r="G118" s="17" t="s">
        <v>25</v>
      </c>
      <c r="H118" s="17" t="s">
        <v>26</v>
      </c>
      <c r="I118" s="17" t="s">
        <v>27</v>
      </c>
      <c r="J118" s="17" t="s">
        <v>28</v>
      </c>
      <c r="K118" s="17" t="s">
        <v>29</v>
      </c>
      <c r="L118" s="55" t="s">
        <v>72</v>
      </c>
      <c r="M118" s="5"/>
      <c r="N118" s="5"/>
      <c r="O118" s="5"/>
      <c r="P118" s="5"/>
      <c r="Q118" s="5"/>
      <c r="R118" s="5"/>
      <c r="S118" s="5"/>
      <c r="T118" s="5"/>
      <c r="U118" s="5"/>
    </row>
    <row r="119" spans="1:21" x14ac:dyDescent="0.15">
      <c r="A119" s="35" t="s">
        <v>103</v>
      </c>
      <c r="B119" s="67">
        <v>7.27</v>
      </c>
      <c r="C119" s="67">
        <v>0.11</v>
      </c>
      <c r="D119" s="67">
        <v>5.48</v>
      </c>
      <c r="E119" s="67">
        <v>34.81</v>
      </c>
      <c r="F119" s="67">
        <v>-4.08</v>
      </c>
      <c r="G119" s="67">
        <v>10.37</v>
      </c>
      <c r="H119" s="67">
        <v>8.7100000000000009</v>
      </c>
      <c r="I119" s="67">
        <v>30.15</v>
      </c>
      <c r="J119" s="67">
        <v>59.25</v>
      </c>
      <c r="K119" s="67">
        <v>-5.35</v>
      </c>
      <c r="L119" s="73">
        <f>AVERAGE(B119:K119)</f>
        <v>14.672000000000001</v>
      </c>
      <c r="M119" s="6"/>
      <c r="N119" s="6"/>
      <c r="O119" s="6"/>
      <c r="P119" s="6"/>
      <c r="Q119" s="6"/>
      <c r="R119" s="6"/>
      <c r="S119" s="6"/>
      <c r="T119" s="6"/>
      <c r="U119" s="6"/>
    </row>
    <row r="120" spans="1:21" x14ac:dyDescent="0.15">
      <c r="A120" s="35" t="s">
        <v>104</v>
      </c>
      <c r="B120" s="67">
        <v>12.83</v>
      </c>
      <c r="C120" s="67">
        <v>0.21</v>
      </c>
      <c r="D120" s="67">
        <v>13.03</v>
      </c>
      <c r="E120" s="67">
        <v>84.68</v>
      </c>
      <c r="F120" s="67">
        <v>-10.92</v>
      </c>
      <c r="G120" s="67">
        <v>35.28</v>
      </c>
      <c r="H120" s="67">
        <v>39.03</v>
      </c>
      <c r="I120" s="67">
        <v>175.76</v>
      </c>
      <c r="J120" s="67">
        <v>204.03</v>
      </c>
      <c r="K120" s="28">
        <v>-17</v>
      </c>
      <c r="L120" s="73">
        <f t="shared" ref="L120:L146" si="1">AVERAGE(B120:K120)</f>
        <v>53.692999999999998</v>
      </c>
      <c r="M120" s="6"/>
      <c r="N120" s="6"/>
      <c r="O120" s="6"/>
      <c r="P120" s="6"/>
      <c r="Q120" s="6"/>
      <c r="R120" s="6"/>
      <c r="S120" s="6"/>
      <c r="T120" s="6"/>
      <c r="U120" s="6"/>
    </row>
    <row r="121" spans="1:21" x14ac:dyDescent="0.15">
      <c r="A121" s="35" t="s">
        <v>105</v>
      </c>
      <c r="B121" s="67">
        <v>12.68</v>
      </c>
      <c r="C121" s="67">
        <v>12.71</v>
      </c>
      <c r="D121" s="67">
        <v>10.75</v>
      </c>
      <c r="E121" s="67">
        <v>14.11</v>
      </c>
      <c r="F121" s="67">
        <v>12.06</v>
      </c>
      <c r="G121" s="67">
        <v>13.23</v>
      </c>
      <c r="H121" s="67">
        <v>17.760000000000002</v>
      </c>
      <c r="I121" s="67">
        <v>24.63</v>
      </c>
      <c r="J121" s="67">
        <v>19.37</v>
      </c>
      <c r="K121" s="67">
        <v>14.29</v>
      </c>
      <c r="L121" s="73">
        <f t="shared" si="1"/>
        <v>15.159000000000001</v>
      </c>
      <c r="M121" s="6"/>
      <c r="N121" s="6"/>
      <c r="O121" s="6"/>
      <c r="P121" s="6"/>
      <c r="Q121" s="6"/>
      <c r="R121" s="6"/>
      <c r="S121" s="6"/>
      <c r="T121" s="6"/>
      <c r="U121" s="6"/>
    </row>
    <row r="122" spans="1:21" x14ac:dyDescent="0.15">
      <c r="A122" s="35" t="s">
        <v>106</v>
      </c>
      <c r="B122" s="67">
        <v>29.54</v>
      </c>
      <c r="C122" s="67">
        <v>27.27</v>
      </c>
      <c r="D122" s="67">
        <v>36.31</v>
      </c>
      <c r="E122" s="67">
        <v>47.97</v>
      </c>
      <c r="F122" s="67">
        <v>31.67</v>
      </c>
      <c r="G122" s="67">
        <v>33.130000000000003</v>
      </c>
      <c r="H122" s="67">
        <v>28.49</v>
      </c>
      <c r="I122" s="67">
        <v>42.11</v>
      </c>
      <c r="J122" s="68">
        <v>10.1</v>
      </c>
      <c r="K122" s="67">
        <v>-10.11</v>
      </c>
      <c r="L122" s="73">
        <f t="shared" si="1"/>
        <v>27.648000000000003</v>
      </c>
      <c r="M122" s="6"/>
      <c r="N122" s="6"/>
      <c r="O122" s="6"/>
      <c r="P122" s="6"/>
      <c r="Q122" s="6"/>
      <c r="R122" s="6"/>
      <c r="S122" s="6"/>
      <c r="T122" s="6"/>
      <c r="U122" s="6"/>
    </row>
    <row r="123" spans="1:21" x14ac:dyDescent="0.15">
      <c r="A123" s="35" t="s">
        <v>107</v>
      </c>
      <c r="B123" s="68">
        <v>17.600000000000001</v>
      </c>
      <c r="C123" s="68">
        <v>98.7</v>
      </c>
      <c r="D123" s="67">
        <v>19.079999999999998</v>
      </c>
      <c r="E123" s="67">
        <v>-99.53</v>
      </c>
      <c r="F123" s="67">
        <v>144.46</v>
      </c>
      <c r="G123" s="67">
        <v>6.99</v>
      </c>
      <c r="H123" s="68">
        <v>18.8</v>
      </c>
      <c r="I123" s="67">
        <v>25.67</v>
      </c>
      <c r="J123" s="67">
        <v>36.68</v>
      </c>
      <c r="K123" s="69" t="s">
        <v>108</v>
      </c>
      <c r="L123" s="73">
        <f t="shared" si="1"/>
        <v>29.827777777777783</v>
      </c>
      <c r="M123" s="6"/>
      <c r="N123" s="6"/>
      <c r="O123" s="6"/>
      <c r="P123" s="6"/>
      <c r="Q123" s="6"/>
      <c r="R123" s="6"/>
      <c r="S123" s="6"/>
      <c r="T123" s="6"/>
      <c r="U123" s="6"/>
    </row>
    <row r="124" spans="1:21" x14ac:dyDescent="0.15">
      <c r="A124" s="35" t="s">
        <v>109</v>
      </c>
      <c r="B124" s="28">
        <v>479015</v>
      </c>
      <c r="C124" s="28">
        <v>490466</v>
      </c>
      <c r="D124" s="28">
        <v>740690</v>
      </c>
      <c r="E124" s="28">
        <v>710672</v>
      </c>
      <c r="F124" s="28">
        <v>678511</v>
      </c>
      <c r="G124" s="28">
        <v>767571</v>
      </c>
      <c r="H124" s="28">
        <v>812030</v>
      </c>
      <c r="I124" s="28">
        <v>806530</v>
      </c>
      <c r="J124" s="28">
        <v>964815</v>
      </c>
      <c r="K124" s="28">
        <v>844397</v>
      </c>
      <c r="L124" s="73">
        <f t="shared" si="1"/>
        <v>729469.7</v>
      </c>
      <c r="M124" s="6"/>
      <c r="N124" s="6"/>
      <c r="O124" s="6"/>
      <c r="P124" s="6"/>
      <c r="Q124" s="6"/>
      <c r="R124" s="6"/>
      <c r="S124" s="6"/>
      <c r="T124" s="6"/>
      <c r="U124" s="6"/>
    </row>
    <row r="125" spans="1:21" x14ac:dyDescent="0.15">
      <c r="A125" s="55"/>
      <c r="B125" s="24"/>
      <c r="C125" s="24"/>
      <c r="D125" s="24"/>
      <c r="E125" s="24"/>
      <c r="F125" s="24"/>
      <c r="G125" s="24"/>
      <c r="H125" s="24"/>
      <c r="I125" s="24"/>
      <c r="J125" s="24"/>
      <c r="K125" s="24"/>
      <c r="L125" s="73"/>
    </row>
    <row r="126" spans="1:21" ht="28" x14ac:dyDescent="0.15">
      <c r="A126" s="13" t="s">
        <v>110</v>
      </c>
      <c r="B126" s="17" t="s">
        <v>20</v>
      </c>
      <c r="C126" s="17" t="s">
        <v>21</v>
      </c>
      <c r="D126" s="17" t="s">
        <v>22</v>
      </c>
      <c r="E126" s="17" t="s">
        <v>23</v>
      </c>
      <c r="F126" s="17" t="s">
        <v>24</v>
      </c>
      <c r="G126" s="17" t="s">
        <v>25</v>
      </c>
      <c r="H126" s="17" t="s">
        <v>26</v>
      </c>
      <c r="I126" s="17" t="s">
        <v>27</v>
      </c>
      <c r="J126" s="17" t="s">
        <v>28</v>
      </c>
      <c r="K126" s="17" t="s">
        <v>29</v>
      </c>
      <c r="L126" s="73"/>
      <c r="M126" s="5"/>
      <c r="N126" s="5"/>
      <c r="O126" s="5"/>
      <c r="P126" s="5"/>
      <c r="Q126" s="5"/>
      <c r="R126" s="5"/>
      <c r="S126" s="5"/>
      <c r="T126" s="5"/>
      <c r="U126" s="5"/>
    </row>
    <row r="127" spans="1:21" x14ac:dyDescent="0.15">
      <c r="A127" s="35" t="s">
        <v>111</v>
      </c>
      <c r="B127" s="67">
        <v>1.74</v>
      </c>
      <c r="C127" s="67">
        <v>1.43</v>
      </c>
      <c r="D127" s="67">
        <v>2.98</v>
      </c>
      <c r="E127" s="67">
        <v>2.0099999999999998</v>
      </c>
      <c r="F127" s="67">
        <v>1.85</v>
      </c>
      <c r="G127" s="67">
        <v>1.26</v>
      </c>
      <c r="H127" s="67">
        <v>0.87</v>
      </c>
      <c r="I127" s="67">
        <v>1.06</v>
      </c>
      <c r="J127" s="67">
        <v>1.75</v>
      </c>
      <c r="K127" s="67">
        <v>1.95</v>
      </c>
      <c r="L127" s="73">
        <f t="shared" si="1"/>
        <v>1.69</v>
      </c>
      <c r="M127" s="6"/>
      <c r="N127" s="6"/>
      <c r="O127" s="6"/>
      <c r="P127" s="6"/>
      <c r="Q127" s="6"/>
      <c r="R127" s="6"/>
      <c r="S127" s="6"/>
      <c r="T127" s="6"/>
      <c r="U127" s="6"/>
    </row>
    <row r="128" spans="1:21" x14ac:dyDescent="0.15">
      <c r="A128" s="35" t="s">
        <v>112</v>
      </c>
      <c r="B128" s="67">
        <v>1.84</v>
      </c>
      <c r="C128" s="67">
        <v>1.51</v>
      </c>
      <c r="D128" s="67">
        <v>3.49</v>
      </c>
      <c r="E128" s="67">
        <v>2.31</v>
      </c>
      <c r="F128" s="67">
        <v>2.19</v>
      </c>
      <c r="G128" s="68">
        <v>1.6</v>
      </c>
      <c r="H128" s="67">
        <v>1.1599999999999999</v>
      </c>
      <c r="I128" s="68">
        <v>1.8</v>
      </c>
      <c r="J128" s="67">
        <v>1.97</v>
      </c>
      <c r="K128" s="67">
        <v>2.1800000000000002</v>
      </c>
      <c r="L128" s="73">
        <f t="shared" si="1"/>
        <v>2.0049999999999999</v>
      </c>
      <c r="M128" s="6"/>
      <c r="N128" s="6"/>
      <c r="O128" s="6"/>
      <c r="P128" s="6"/>
      <c r="Q128" s="6"/>
      <c r="R128" s="6"/>
      <c r="S128" s="6"/>
      <c r="T128" s="6"/>
      <c r="U128" s="6"/>
    </row>
    <row r="129" spans="1:21" x14ac:dyDescent="0.15">
      <c r="A129" s="35" t="s">
        <v>113</v>
      </c>
      <c r="B129" s="67">
        <v>25.66</v>
      </c>
      <c r="C129" s="67">
        <v>19.940000000000001</v>
      </c>
      <c r="D129" s="67">
        <v>31.72</v>
      </c>
      <c r="E129" s="67">
        <v>21.08</v>
      </c>
      <c r="F129" s="67">
        <v>16.18</v>
      </c>
      <c r="G129" s="67">
        <v>11.71</v>
      </c>
      <c r="H129" s="67">
        <v>3.52</v>
      </c>
      <c r="I129" s="67">
        <v>16.510000000000002</v>
      </c>
      <c r="J129" s="67">
        <v>16.86</v>
      </c>
      <c r="K129" s="67">
        <v>24.07</v>
      </c>
      <c r="L129" s="73">
        <f t="shared" si="1"/>
        <v>18.725000000000001</v>
      </c>
      <c r="M129" s="6"/>
      <c r="N129" s="6"/>
      <c r="O129" s="6"/>
      <c r="P129" s="6"/>
      <c r="Q129" s="6"/>
      <c r="R129" s="6"/>
      <c r="S129" s="6"/>
      <c r="T129" s="6"/>
      <c r="U129" s="6"/>
    </row>
    <row r="130" spans="1:21" x14ac:dyDescent="0.15">
      <c r="A130" s="55"/>
      <c r="B130" s="24"/>
      <c r="C130" s="24"/>
      <c r="D130" s="24"/>
      <c r="E130" s="24"/>
      <c r="F130" s="24"/>
      <c r="G130" s="24"/>
      <c r="H130" s="24"/>
      <c r="I130" s="24"/>
      <c r="J130" s="24"/>
      <c r="K130" s="24"/>
      <c r="L130" s="73"/>
    </row>
    <row r="131" spans="1:21" ht="28" x14ac:dyDescent="0.15">
      <c r="A131" s="13" t="s">
        <v>114</v>
      </c>
      <c r="B131" s="17" t="s">
        <v>20</v>
      </c>
      <c r="C131" s="17" t="s">
        <v>21</v>
      </c>
      <c r="D131" s="17" t="s">
        <v>22</v>
      </c>
      <c r="E131" s="17" t="s">
        <v>23</v>
      </c>
      <c r="F131" s="17" t="s">
        <v>24</v>
      </c>
      <c r="G131" s="17" t="s">
        <v>25</v>
      </c>
      <c r="H131" s="17" t="s">
        <v>26</v>
      </c>
      <c r="I131" s="17" t="s">
        <v>27</v>
      </c>
      <c r="J131" s="17" t="s">
        <v>28</v>
      </c>
      <c r="K131" s="17" t="s">
        <v>29</v>
      </c>
      <c r="L131" s="73"/>
      <c r="M131" s="5"/>
      <c r="N131" s="5"/>
      <c r="O131" s="5"/>
      <c r="P131" s="5"/>
      <c r="Q131" s="5"/>
      <c r="R131" s="5"/>
      <c r="S131" s="5"/>
      <c r="T131" s="5"/>
      <c r="U131" s="5"/>
    </row>
    <row r="132" spans="1:21" x14ac:dyDescent="0.15">
      <c r="A132" s="35" t="s">
        <v>130</v>
      </c>
      <c r="B132" s="67">
        <v>0.17</v>
      </c>
      <c r="C132" s="67">
        <v>0.34</v>
      </c>
      <c r="D132" s="67">
        <v>1.03</v>
      </c>
      <c r="E132" s="67">
        <v>0.71</v>
      </c>
      <c r="F132" s="67">
        <v>1.1499999999999999</v>
      </c>
      <c r="G132" s="67">
        <v>1.22</v>
      </c>
      <c r="H132" s="67">
        <v>2.35</v>
      </c>
      <c r="I132" s="67">
        <v>2.17</v>
      </c>
      <c r="J132" s="67">
        <v>0.79</v>
      </c>
      <c r="K132" s="68">
        <v>1.5</v>
      </c>
      <c r="L132" s="73">
        <f t="shared" si="1"/>
        <v>1.143</v>
      </c>
      <c r="M132" s="6"/>
      <c r="N132" s="6"/>
      <c r="O132" s="6"/>
      <c r="P132" s="6"/>
      <c r="Q132" s="6"/>
      <c r="R132" s="6"/>
      <c r="S132" s="6"/>
      <c r="T132" s="6"/>
      <c r="U132" s="6"/>
    </row>
    <row r="133" spans="1:21" x14ac:dyDescent="0.15">
      <c r="A133" s="35" t="s">
        <v>116</v>
      </c>
      <c r="B133" s="67">
        <v>0.17</v>
      </c>
      <c r="C133" s="67">
        <v>0.38</v>
      </c>
      <c r="D133" s="67">
        <v>1.03</v>
      </c>
      <c r="E133" s="67">
        <v>0.85</v>
      </c>
      <c r="F133" s="67">
        <v>1.24</v>
      </c>
      <c r="G133" s="67">
        <v>1.47</v>
      </c>
      <c r="H133" s="68">
        <v>2.7</v>
      </c>
      <c r="I133" s="67">
        <v>2.1800000000000002</v>
      </c>
      <c r="J133" s="67">
        <v>0.93</v>
      </c>
      <c r="K133" s="67">
        <v>1.72</v>
      </c>
      <c r="L133" s="73">
        <f t="shared" si="1"/>
        <v>1.2669999999999999</v>
      </c>
      <c r="M133" s="6"/>
      <c r="N133" s="6"/>
      <c r="O133" s="6"/>
      <c r="P133" s="6"/>
      <c r="Q133" s="6"/>
      <c r="R133" s="6"/>
      <c r="S133" s="6"/>
      <c r="T133" s="6"/>
      <c r="U133" s="6"/>
    </row>
    <row r="134" spans="1:21" x14ac:dyDescent="0.15">
      <c r="A134" s="35" t="s">
        <v>117</v>
      </c>
      <c r="B134" s="69" t="s">
        <v>56</v>
      </c>
      <c r="C134" s="69" t="s">
        <v>56</v>
      </c>
      <c r="D134" s="67">
        <v>37.24</v>
      </c>
      <c r="E134" s="67">
        <v>136.76</v>
      </c>
      <c r="F134" s="67">
        <v>21.78</v>
      </c>
      <c r="G134" s="67">
        <v>13.31</v>
      </c>
      <c r="H134" s="67">
        <v>11.96</v>
      </c>
      <c r="I134" s="68">
        <v>9.1</v>
      </c>
      <c r="J134" s="67">
        <v>18.27</v>
      </c>
      <c r="K134" s="67">
        <v>14.24</v>
      </c>
      <c r="L134" s="73">
        <f t="shared" si="1"/>
        <v>32.832500000000003</v>
      </c>
      <c r="M134" s="6"/>
      <c r="N134" s="6"/>
      <c r="O134" s="6"/>
      <c r="P134" s="6"/>
      <c r="Q134" s="6"/>
      <c r="R134" s="6"/>
      <c r="S134" s="6"/>
      <c r="T134" s="6"/>
      <c r="U134" s="6"/>
    </row>
    <row r="135" spans="1:21" x14ac:dyDescent="0.15">
      <c r="A135" s="55"/>
      <c r="B135" s="24"/>
      <c r="C135" s="24"/>
      <c r="D135" s="24"/>
      <c r="E135" s="24"/>
      <c r="F135" s="24"/>
      <c r="G135" s="24"/>
      <c r="H135" s="24"/>
      <c r="I135" s="24"/>
      <c r="J135" s="24"/>
      <c r="K135" s="24"/>
      <c r="L135" s="73"/>
    </row>
    <row r="136" spans="1:21" ht="28" x14ac:dyDescent="0.15">
      <c r="A136" s="13" t="s">
        <v>118</v>
      </c>
      <c r="B136" s="17" t="s">
        <v>20</v>
      </c>
      <c r="C136" s="17" t="s">
        <v>21</v>
      </c>
      <c r="D136" s="17" t="s">
        <v>22</v>
      </c>
      <c r="E136" s="17" t="s">
        <v>23</v>
      </c>
      <c r="F136" s="17" t="s">
        <v>24</v>
      </c>
      <c r="G136" s="17" t="s">
        <v>25</v>
      </c>
      <c r="H136" s="17" t="s">
        <v>26</v>
      </c>
      <c r="I136" s="17" t="s">
        <v>27</v>
      </c>
      <c r="J136" s="17" t="s">
        <v>28</v>
      </c>
      <c r="K136" s="17" t="s">
        <v>29</v>
      </c>
      <c r="L136" s="73"/>
      <c r="M136" s="5"/>
      <c r="N136" s="5"/>
      <c r="O136" s="5"/>
      <c r="P136" s="5"/>
      <c r="Q136" s="5"/>
      <c r="R136" s="5"/>
      <c r="S136" s="5"/>
      <c r="T136" s="5"/>
      <c r="U136" s="5"/>
    </row>
    <row r="137" spans="1:21" x14ac:dyDescent="0.15">
      <c r="A137" s="35" t="s">
        <v>119</v>
      </c>
      <c r="B137" s="67">
        <v>0.41</v>
      </c>
      <c r="C137" s="67">
        <v>0.41</v>
      </c>
      <c r="D137" s="67">
        <v>0.27</v>
      </c>
      <c r="E137" s="67">
        <v>0.43</v>
      </c>
      <c r="F137" s="67">
        <v>0.38</v>
      </c>
      <c r="G137" s="67">
        <v>0.44</v>
      </c>
      <c r="H137" s="67">
        <v>0.53</v>
      </c>
      <c r="I137" s="67">
        <v>0.55000000000000004</v>
      </c>
      <c r="J137" s="67">
        <v>0.45</v>
      </c>
      <c r="K137" s="67">
        <v>0.41</v>
      </c>
      <c r="L137" s="73">
        <f t="shared" si="1"/>
        <v>0.42800000000000005</v>
      </c>
      <c r="M137" s="6"/>
      <c r="N137" s="6"/>
      <c r="O137" s="6"/>
      <c r="P137" s="6"/>
      <c r="Q137" s="6"/>
      <c r="R137" s="6"/>
      <c r="S137" s="6"/>
      <c r="T137" s="6"/>
      <c r="U137" s="6"/>
    </row>
    <row r="138" spans="1:21" x14ac:dyDescent="0.15">
      <c r="A138" s="35" t="s">
        <v>120</v>
      </c>
      <c r="B138" s="67">
        <v>1.33</v>
      </c>
      <c r="C138" s="67">
        <v>1.28</v>
      </c>
      <c r="D138" s="68">
        <v>1.1000000000000001</v>
      </c>
      <c r="E138" s="67">
        <v>14.79</v>
      </c>
      <c r="F138" s="67">
        <v>14.87</v>
      </c>
      <c r="G138" s="67">
        <v>15.28</v>
      </c>
      <c r="H138" s="68">
        <v>15.3</v>
      </c>
      <c r="I138" s="67">
        <v>18.420000000000002</v>
      </c>
      <c r="J138" s="68">
        <v>17.5</v>
      </c>
      <c r="K138" s="28">
        <v>12</v>
      </c>
      <c r="L138" s="73">
        <f t="shared" si="1"/>
        <v>11.187000000000001</v>
      </c>
      <c r="M138" s="6"/>
      <c r="N138" s="6"/>
      <c r="O138" s="6"/>
      <c r="P138" s="6"/>
      <c r="Q138" s="6"/>
      <c r="R138" s="6"/>
      <c r="S138" s="6"/>
      <c r="T138" s="6"/>
      <c r="U138" s="6"/>
    </row>
    <row r="139" spans="1:21" x14ac:dyDescent="0.15">
      <c r="A139" s="35" t="s">
        <v>122</v>
      </c>
      <c r="B139" s="67">
        <v>52.61</v>
      </c>
      <c r="C139" s="67">
        <v>50.43</v>
      </c>
      <c r="D139" s="67">
        <v>22.91</v>
      </c>
      <c r="E139" s="67">
        <v>28.34</v>
      </c>
      <c r="F139" s="67">
        <v>31.21</v>
      </c>
      <c r="G139" s="67">
        <v>34.89</v>
      </c>
      <c r="H139" s="67">
        <v>38.85</v>
      </c>
      <c r="I139" s="67">
        <v>34.03</v>
      </c>
      <c r="J139" s="67">
        <v>16.02</v>
      </c>
      <c r="K139" s="68">
        <v>9.8000000000000007</v>
      </c>
      <c r="L139" s="73">
        <f t="shared" si="1"/>
        <v>31.908999999999999</v>
      </c>
      <c r="M139" s="6"/>
      <c r="N139" s="6"/>
      <c r="O139" s="6"/>
      <c r="P139" s="6"/>
      <c r="Q139" s="6"/>
      <c r="R139" s="6"/>
      <c r="S139" s="6"/>
      <c r="T139" s="6"/>
      <c r="U139" s="6"/>
    </row>
    <row r="140" spans="1:21" x14ac:dyDescent="0.15">
      <c r="A140" s="35" t="s">
        <v>132</v>
      </c>
      <c r="B140" s="69" t="s">
        <v>56</v>
      </c>
      <c r="C140" s="69" t="s">
        <v>56</v>
      </c>
      <c r="D140" s="69" t="s">
        <v>56</v>
      </c>
      <c r="E140" s="69" t="s">
        <v>56</v>
      </c>
      <c r="F140" s="69" t="s">
        <v>56</v>
      </c>
      <c r="G140" s="69" t="s">
        <v>56</v>
      </c>
      <c r="H140" s="67">
        <v>7.08</v>
      </c>
      <c r="I140" s="67">
        <v>5.81</v>
      </c>
      <c r="J140" s="67">
        <v>6.64</v>
      </c>
      <c r="K140" s="67">
        <v>8.2799999999999994</v>
      </c>
      <c r="L140" s="73">
        <f t="shared" si="1"/>
        <v>6.9525000000000006</v>
      </c>
      <c r="M140" s="6"/>
      <c r="N140" s="6"/>
      <c r="O140" s="6"/>
      <c r="P140" s="6"/>
      <c r="Q140" s="6"/>
      <c r="R140" s="6"/>
      <c r="S140" s="6"/>
      <c r="T140" s="6"/>
      <c r="U140" s="6"/>
    </row>
    <row r="141" spans="1:21" x14ac:dyDescent="0.15">
      <c r="A141" s="35" t="s">
        <v>123</v>
      </c>
      <c r="B141" s="67">
        <v>6.11</v>
      </c>
      <c r="C141" s="67">
        <v>6.32</v>
      </c>
      <c r="D141" s="67">
        <v>3.86</v>
      </c>
      <c r="E141" s="67">
        <v>5.83</v>
      </c>
      <c r="F141" s="67">
        <v>6.15</v>
      </c>
      <c r="G141" s="67">
        <v>6.73</v>
      </c>
      <c r="H141" s="67">
        <v>6.95</v>
      </c>
      <c r="I141" s="67">
        <v>7.14</v>
      </c>
      <c r="J141" s="67">
        <v>8.0299999999999994</v>
      </c>
      <c r="K141" s="67">
        <v>7.92</v>
      </c>
      <c r="L141" s="73">
        <f t="shared" si="1"/>
        <v>6.5040000000000004</v>
      </c>
      <c r="M141" s="6"/>
      <c r="N141" s="6"/>
      <c r="O141" s="6"/>
      <c r="P141" s="6"/>
      <c r="Q141" s="6"/>
      <c r="R141" s="6"/>
      <c r="S141" s="6"/>
      <c r="T141" s="6"/>
      <c r="U141" s="6"/>
    </row>
    <row r="142" spans="1:21" x14ac:dyDescent="0.15">
      <c r="A142" s="35" t="s">
        <v>124</v>
      </c>
      <c r="B142" s="67">
        <v>2.84</v>
      </c>
      <c r="C142" s="67">
        <v>3.31</v>
      </c>
      <c r="D142" s="67">
        <v>2.11</v>
      </c>
      <c r="E142" s="67">
        <v>4.91</v>
      </c>
      <c r="F142" s="67">
        <v>4.8600000000000003</v>
      </c>
      <c r="G142" s="67">
        <v>4.97</v>
      </c>
      <c r="H142" s="68">
        <v>6.8</v>
      </c>
      <c r="I142" s="67">
        <v>8.5299999999999994</v>
      </c>
      <c r="J142" s="67">
        <v>7.42</v>
      </c>
      <c r="K142" s="67">
        <v>5.54</v>
      </c>
      <c r="L142" s="73">
        <f t="shared" si="1"/>
        <v>5.1289999999999996</v>
      </c>
      <c r="M142" s="6"/>
      <c r="N142" s="6"/>
      <c r="O142" s="6"/>
      <c r="P142" s="6"/>
      <c r="Q142" s="6"/>
      <c r="R142" s="6"/>
      <c r="S142" s="6"/>
      <c r="T142" s="6"/>
      <c r="U142" s="6"/>
    </row>
    <row r="143" spans="1:21" x14ac:dyDescent="0.15">
      <c r="A143" s="55"/>
      <c r="B143" s="24"/>
      <c r="C143" s="24"/>
      <c r="D143" s="24"/>
      <c r="E143" s="24"/>
      <c r="F143" s="24"/>
      <c r="G143" s="24"/>
      <c r="H143" s="24"/>
      <c r="I143" s="24"/>
      <c r="J143" s="24"/>
      <c r="K143" s="24"/>
      <c r="L143" s="73"/>
    </row>
    <row r="144" spans="1:21" ht="28" x14ac:dyDescent="0.15">
      <c r="A144" s="13" t="s">
        <v>125</v>
      </c>
      <c r="B144" s="17" t="s">
        <v>20</v>
      </c>
      <c r="C144" s="17" t="s">
        <v>21</v>
      </c>
      <c r="D144" s="17" t="s">
        <v>22</v>
      </c>
      <c r="E144" s="17" t="s">
        <v>23</v>
      </c>
      <c r="F144" s="17" t="s">
        <v>24</v>
      </c>
      <c r="G144" s="17" t="s">
        <v>25</v>
      </c>
      <c r="H144" s="17" t="s">
        <v>26</v>
      </c>
      <c r="I144" s="17" t="s">
        <v>27</v>
      </c>
      <c r="J144" s="17" t="s">
        <v>28</v>
      </c>
      <c r="K144" s="17" t="s">
        <v>29</v>
      </c>
      <c r="L144" s="73"/>
      <c r="M144" s="5"/>
      <c r="N144" s="5"/>
      <c r="O144" s="5"/>
      <c r="P144" s="5"/>
      <c r="Q144" s="5"/>
      <c r="R144" s="5"/>
      <c r="S144" s="5"/>
      <c r="T144" s="5"/>
      <c r="U144" s="5"/>
    </row>
    <row r="145" spans="1:21" x14ac:dyDescent="0.15">
      <c r="A145" s="35" t="s">
        <v>126</v>
      </c>
      <c r="B145" s="67">
        <v>3.86</v>
      </c>
      <c r="C145" s="67">
        <v>4.54</v>
      </c>
      <c r="D145" s="67">
        <v>3.34</v>
      </c>
      <c r="E145" s="67">
        <v>2.4900000000000002</v>
      </c>
      <c r="F145" s="67">
        <v>2.96</v>
      </c>
      <c r="G145" s="67">
        <v>2.71</v>
      </c>
      <c r="H145" s="67">
        <v>3.67</v>
      </c>
      <c r="I145" s="68">
        <v>3.4</v>
      </c>
      <c r="J145" s="67">
        <v>4.08</v>
      </c>
      <c r="K145" s="67">
        <v>4.04</v>
      </c>
      <c r="L145" s="73">
        <f t="shared" si="1"/>
        <v>3.5089999999999995</v>
      </c>
      <c r="M145" s="6"/>
      <c r="N145" s="6"/>
      <c r="O145" s="6"/>
      <c r="P145" s="6"/>
      <c r="Q145" s="6"/>
      <c r="R145" s="6"/>
      <c r="S145" s="6"/>
      <c r="T145" s="6"/>
      <c r="U145" s="6"/>
    </row>
    <row r="146" spans="1:21" x14ac:dyDescent="0.15">
      <c r="A146" s="35" t="s">
        <v>127</v>
      </c>
      <c r="B146" s="67">
        <v>18.27</v>
      </c>
      <c r="C146" s="67">
        <v>16.260000000000002</v>
      </c>
      <c r="D146" s="67">
        <v>5.55</v>
      </c>
      <c r="E146" s="68">
        <v>9.6999999999999993</v>
      </c>
      <c r="F146" s="67">
        <v>7.84</v>
      </c>
      <c r="G146" s="67">
        <v>6.86</v>
      </c>
      <c r="H146" s="67">
        <v>3.61</v>
      </c>
      <c r="I146" s="67">
        <v>5.21</v>
      </c>
      <c r="J146" s="67">
        <v>16.46</v>
      </c>
      <c r="K146" s="67">
        <v>9.56</v>
      </c>
      <c r="L146" s="73">
        <f t="shared" si="1"/>
        <v>9.9319999999999986</v>
      </c>
      <c r="M146" s="6"/>
      <c r="N146" s="6"/>
      <c r="O146" s="6"/>
      <c r="P146" s="6"/>
      <c r="Q146" s="6"/>
      <c r="R146" s="6"/>
      <c r="S146" s="6"/>
      <c r="T146" s="6"/>
      <c r="U146" s="6"/>
    </row>
    <row r="155" spans="1:21" x14ac:dyDescent="0.15">
      <c r="A155" s="1" t="s">
        <v>15</v>
      </c>
    </row>
    <row r="156" spans="1:21" ht="18" x14ac:dyDescent="0.2">
      <c r="A156" s="65" t="s">
        <v>134</v>
      </c>
    </row>
    <row r="158" spans="1:21" ht="18" x14ac:dyDescent="0.2">
      <c r="A158" s="65" t="s">
        <v>166</v>
      </c>
    </row>
    <row r="159" spans="1:21" x14ac:dyDescent="0.15">
      <c r="A159" s="5" t="s">
        <v>167</v>
      </c>
      <c r="K159" s="5" t="s">
        <v>168</v>
      </c>
    </row>
    <row r="160" spans="1:21" x14ac:dyDescent="0.15">
      <c r="A160" s="6" t="s">
        <v>215</v>
      </c>
      <c r="K160" s="6" t="s">
        <v>216</v>
      </c>
    </row>
    <row r="161" spans="1:11" x14ac:dyDescent="0.15">
      <c r="A161" s="6"/>
    </row>
    <row r="162" spans="1:11" x14ac:dyDescent="0.15">
      <c r="A162" s="5" t="s">
        <v>171</v>
      </c>
      <c r="K162" s="5" t="s">
        <v>172</v>
      </c>
    </row>
    <row r="163" spans="1:11" x14ac:dyDescent="0.15">
      <c r="A163" s="6" t="s">
        <v>217</v>
      </c>
      <c r="K163" s="6" t="s">
        <v>218</v>
      </c>
    </row>
    <row r="164" spans="1:11" x14ac:dyDescent="0.15">
      <c r="A164" s="6"/>
    </row>
    <row r="165" spans="1:11" x14ac:dyDescent="0.15">
      <c r="A165" s="5" t="s">
        <v>219</v>
      </c>
      <c r="K165" s="5" t="s">
        <v>176</v>
      </c>
    </row>
    <row r="166" spans="1:11" x14ac:dyDescent="0.15">
      <c r="A166" s="6" t="s">
        <v>220</v>
      </c>
      <c r="K166" s="6" t="s">
        <v>221</v>
      </c>
    </row>
    <row r="167" spans="1:11" x14ac:dyDescent="0.15">
      <c r="A167" s="6"/>
    </row>
    <row r="168" spans="1:11" x14ac:dyDescent="0.15">
      <c r="A168" s="5" t="s">
        <v>175</v>
      </c>
      <c r="K168" s="5" t="s">
        <v>180</v>
      </c>
    </row>
    <row r="169" spans="1:11" x14ac:dyDescent="0.15">
      <c r="A169" s="6" t="s">
        <v>222</v>
      </c>
      <c r="K169" s="6" t="s">
        <v>223</v>
      </c>
    </row>
    <row r="170" spans="1:11" x14ac:dyDescent="0.15">
      <c r="A170" s="6"/>
    </row>
    <row r="171" spans="1:11" x14ac:dyDescent="0.15">
      <c r="A171" s="5" t="s">
        <v>179</v>
      </c>
      <c r="K171" s="5" t="s">
        <v>184</v>
      </c>
    </row>
    <row r="172" spans="1:11" x14ac:dyDescent="0.15">
      <c r="A172" s="6" t="s">
        <v>224</v>
      </c>
      <c r="K172" s="6" t="s">
        <v>186</v>
      </c>
    </row>
    <row r="173" spans="1:11" x14ac:dyDescent="0.15">
      <c r="A173" s="6"/>
    </row>
    <row r="174" spans="1:11" x14ac:dyDescent="0.15">
      <c r="A174" s="5" t="s">
        <v>183</v>
      </c>
      <c r="K174" s="5" t="s">
        <v>188</v>
      </c>
    </row>
    <row r="175" spans="1:11" x14ac:dyDescent="0.15">
      <c r="A175" s="6" t="s">
        <v>185</v>
      </c>
      <c r="K175" s="6" t="s">
        <v>225</v>
      </c>
    </row>
    <row r="176" spans="1:11" x14ac:dyDescent="0.15">
      <c r="A176" s="6"/>
    </row>
    <row r="177" spans="1:11" x14ac:dyDescent="0.15">
      <c r="A177" s="5" t="s">
        <v>187</v>
      </c>
      <c r="K177" s="6"/>
    </row>
    <row r="178" spans="1:11" x14ac:dyDescent="0.15">
      <c r="A178" s="6" t="s">
        <v>226</v>
      </c>
      <c r="K178" s="6"/>
    </row>
    <row r="179" spans="1:11" x14ac:dyDescent="0.15">
      <c r="A179" s="6"/>
    </row>
    <row r="180" spans="1:11" x14ac:dyDescent="0.15">
      <c r="A180" s="5" t="s">
        <v>191</v>
      </c>
      <c r="K180" s="6"/>
    </row>
    <row r="181" spans="1:11" x14ac:dyDescent="0.15">
      <c r="A181" s="6" t="s">
        <v>227</v>
      </c>
      <c r="K181" s="6"/>
    </row>
    <row r="182" spans="1:11" x14ac:dyDescent="0.15">
      <c r="A182" s="6"/>
    </row>
    <row r="184" spans="1:11" ht="18" x14ac:dyDescent="0.2">
      <c r="A184" s="65" t="s">
        <v>193</v>
      </c>
    </row>
    <row r="185" spans="1:11" ht="112" x14ac:dyDescent="0.15">
      <c r="A185" s="3" t="s">
        <v>228</v>
      </c>
    </row>
    <row r="186" spans="1:11" ht="112" x14ac:dyDescent="0.15">
      <c r="A186" s="3" t="s">
        <v>229</v>
      </c>
    </row>
    <row r="187" spans="1:11" ht="84" x14ac:dyDescent="0.15">
      <c r="A187" s="3" t="s">
        <v>230</v>
      </c>
    </row>
    <row r="190" spans="1:11" ht="18" x14ac:dyDescent="0.2">
      <c r="A190" s="65" t="s">
        <v>197</v>
      </c>
    </row>
    <row r="192" spans="1:11" x14ac:dyDescent="0.15">
      <c r="A192" s="7" t="s">
        <v>198</v>
      </c>
    </row>
    <row r="193" spans="1:21" ht="28" x14ac:dyDescent="0.15">
      <c r="A193" s="3" t="s">
        <v>17</v>
      </c>
    </row>
    <row r="196" spans="1:21" ht="28" x14ac:dyDescent="0.15">
      <c r="A196" s="13" t="s">
        <v>102</v>
      </c>
      <c r="B196" s="17" t="s">
        <v>135</v>
      </c>
      <c r="C196" s="17" t="s">
        <v>136</v>
      </c>
      <c r="D196" s="17" t="s">
        <v>137</v>
      </c>
      <c r="E196" s="17" t="s">
        <v>23</v>
      </c>
      <c r="F196" s="17" t="s">
        <v>138</v>
      </c>
      <c r="G196" s="17" t="s">
        <v>139</v>
      </c>
      <c r="H196" s="17" t="s">
        <v>140</v>
      </c>
      <c r="I196" s="17" t="s">
        <v>141</v>
      </c>
      <c r="J196" s="17" t="s">
        <v>142</v>
      </c>
      <c r="K196" s="17" t="s">
        <v>29</v>
      </c>
      <c r="L196" s="5" t="s">
        <v>72</v>
      </c>
      <c r="M196" s="5"/>
      <c r="N196" s="5"/>
      <c r="O196" s="5"/>
      <c r="P196" s="5"/>
      <c r="Q196" s="5"/>
      <c r="R196" s="5"/>
      <c r="S196" s="5"/>
      <c r="T196" s="5"/>
      <c r="U196" s="5"/>
    </row>
    <row r="197" spans="1:21" x14ac:dyDescent="0.15">
      <c r="A197" s="35" t="s">
        <v>103</v>
      </c>
      <c r="B197" s="67">
        <v>-0.35</v>
      </c>
      <c r="C197" s="67">
        <v>-4.96</v>
      </c>
      <c r="D197" s="67">
        <v>0.12</v>
      </c>
      <c r="E197" s="67">
        <v>8.69</v>
      </c>
      <c r="F197" s="67">
        <v>3.06</v>
      </c>
      <c r="G197" s="67">
        <v>1.67</v>
      </c>
      <c r="H197" s="67">
        <v>1.47</v>
      </c>
      <c r="I197" s="67">
        <v>-4.97</v>
      </c>
      <c r="J197" s="28">
        <v>-4</v>
      </c>
      <c r="K197" s="67">
        <v>3.62</v>
      </c>
      <c r="L197" s="73">
        <f>AVERAGE(B197:K197)</f>
        <v>0.43500000000000016</v>
      </c>
      <c r="M197" s="6"/>
      <c r="N197" s="6"/>
      <c r="O197" s="6"/>
      <c r="P197" s="6"/>
      <c r="Q197" s="6"/>
      <c r="R197" s="6"/>
      <c r="S197" s="6"/>
      <c r="T197" s="6"/>
      <c r="U197" s="6"/>
    </row>
    <row r="198" spans="1:21" x14ac:dyDescent="0.15">
      <c r="A198" s="35" t="s">
        <v>104</v>
      </c>
      <c r="B198" s="67">
        <v>-1.29</v>
      </c>
      <c r="C198" s="67">
        <v>-19.27</v>
      </c>
      <c r="D198" s="68">
        <v>0.5</v>
      </c>
      <c r="E198" s="67">
        <v>30.13</v>
      </c>
      <c r="F198" s="67">
        <v>9.14</v>
      </c>
      <c r="G198" s="67">
        <v>4.91</v>
      </c>
      <c r="H198" s="67">
        <v>4.62</v>
      </c>
      <c r="I198" s="67">
        <v>-15.78</v>
      </c>
      <c r="J198" s="67">
        <v>-12.57</v>
      </c>
      <c r="K198" s="67">
        <v>11.99</v>
      </c>
      <c r="L198" s="73">
        <f t="shared" ref="L198:L224" si="2">AVERAGE(B198:K198)</f>
        <v>1.2380000000000002</v>
      </c>
      <c r="M198" s="6"/>
      <c r="N198" s="6"/>
      <c r="O198" s="6"/>
      <c r="P198" s="6"/>
      <c r="Q198" s="6"/>
      <c r="R198" s="6"/>
      <c r="S198" s="6"/>
      <c r="T198" s="6"/>
      <c r="U198" s="6"/>
    </row>
    <row r="199" spans="1:21" x14ac:dyDescent="0.15">
      <c r="A199" s="35" t="s">
        <v>105</v>
      </c>
      <c r="B199" s="67">
        <v>-9.15</v>
      </c>
      <c r="C199" s="67">
        <v>-10.78</v>
      </c>
      <c r="D199" s="67">
        <v>4.99</v>
      </c>
      <c r="E199" s="67">
        <v>23.05</v>
      </c>
      <c r="F199" s="67">
        <v>12.69</v>
      </c>
      <c r="G199" s="68">
        <v>8.4</v>
      </c>
      <c r="H199" s="67">
        <v>5.89</v>
      </c>
      <c r="I199" s="67">
        <v>-8.64</v>
      </c>
      <c r="J199" s="68">
        <v>11.9</v>
      </c>
      <c r="K199" s="67">
        <v>15.13</v>
      </c>
      <c r="L199" s="73">
        <f t="shared" si="2"/>
        <v>5.3480000000000008</v>
      </c>
      <c r="M199" s="6"/>
      <c r="N199" s="6"/>
      <c r="O199" s="6"/>
      <c r="P199" s="6"/>
      <c r="Q199" s="6"/>
      <c r="R199" s="6"/>
      <c r="S199" s="6"/>
      <c r="T199" s="6"/>
      <c r="U199" s="6"/>
    </row>
    <row r="200" spans="1:21" x14ac:dyDescent="0.15">
      <c r="A200" s="35" t="s">
        <v>106</v>
      </c>
      <c r="B200" s="67">
        <v>3.02</v>
      </c>
      <c r="C200" s="68">
        <v>-0.4</v>
      </c>
      <c r="D200" s="67">
        <v>2.13</v>
      </c>
      <c r="E200" s="67">
        <v>5.82</v>
      </c>
      <c r="F200" s="67">
        <v>4.3899999999999997</v>
      </c>
      <c r="G200" s="67">
        <v>3.34</v>
      </c>
      <c r="H200" s="68">
        <v>3.1</v>
      </c>
      <c r="I200" s="67">
        <v>-1.53</v>
      </c>
      <c r="J200" s="67">
        <v>4.09</v>
      </c>
      <c r="K200" s="67">
        <v>3.86</v>
      </c>
      <c r="L200" s="73">
        <f t="shared" si="2"/>
        <v>2.782</v>
      </c>
      <c r="M200" s="6"/>
      <c r="N200" s="6"/>
      <c r="O200" s="6"/>
      <c r="P200" s="6"/>
      <c r="Q200" s="6"/>
      <c r="R200" s="6"/>
      <c r="S200" s="6"/>
      <c r="T200" s="6"/>
      <c r="U200" s="6"/>
    </row>
    <row r="201" spans="1:21" x14ac:dyDescent="0.15">
      <c r="A201" s="35" t="s">
        <v>107</v>
      </c>
      <c r="B201" s="67">
        <v>115.75</v>
      </c>
      <c r="C201" s="69" t="s">
        <v>108</v>
      </c>
      <c r="D201" s="67">
        <v>82.98</v>
      </c>
      <c r="E201" s="67">
        <v>-47.93</v>
      </c>
      <c r="F201" s="67">
        <v>51.17</v>
      </c>
      <c r="G201" s="67">
        <v>37.340000000000003</v>
      </c>
      <c r="H201" s="67">
        <v>32.19</v>
      </c>
      <c r="I201" s="69" t="s">
        <v>108</v>
      </c>
      <c r="J201" s="67">
        <v>19.05</v>
      </c>
      <c r="K201" s="67">
        <v>26.45</v>
      </c>
      <c r="L201" s="73">
        <f t="shared" si="2"/>
        <v>39.625</v>
      </c>
      <c r="M201" s="6"/>
      <c r="N201" s="6"/>
      <c r="O201" s="6"/>
      <c r="P201" s="6"/>
      <c r="Q201" s="6"/>
      <c r="R201" s="6"/>
      <c r="S201" s="6"/>
      <c r="T201" s="6"/>
      <c r="U201" s="6"/>
    </row>
    <row r="202" spans="1:21" x14ac:dyDescent="0.15">
      <c r="A202" s="35" t="s">
        <v>109</v>
      </c>
      <c r="B202" s="28">
        <v>176139</v>
      </c>
      <c r="C202" s="28">
        <v>288218</v>
      </c>
      <c r="D202" s="28">
        <v>296424</v>
      </c>
      <c r="E202" s="28">
        <v>285336</v>
      </c>
      <c r="F202" s="28">
        <v>228181</v>
      </c>
      <c r="G202" s="28">
        <v>251029</v>
      </c>
      <c r="H202" s="28">
        <v>266906</v>
      </c>
      <c r="I202" s="28">
        <v>263153</v>
      </c>
      <c r="J202" s="28">
        <v>326471</v>
      </c>
      <c r="K202" s="28">
        <v>334147</v>
      </c>
      <c r="L202" s="73">
        <f t="shared" si="2"/>
        <v>271600.40000000002</v>
      </c>
      <c r="M202" s="6"/>
      <c r="N202" s="6"/>
      <c r="O202" s="6"/>
      <c r="P202" s="6"/>
      <c r="Q202" s="6"/>
      <c r="R202" s="6"/>
      <c r="S202" s="6"/>
      <c r="T202" s="6"/>
      <c r="U202" s="6"/>
    </row>
    <row r="203" spans="1:21" x14ac:dyDescent="0.15">
      <c r="A203" s="55"/>
      <c r="B203" s="24"/>
      <c r="C203" s="24"/>
      <c r="D203" s="24"/>
      <c r="E203" s="24"/>
      <c r="F203" s="24"/>
      <c r="G203" s="24"/>
      <c r="H203" s="24"/>
      <c r="I203" s="24"/>
      <c r="J203" s="24"/>
      <c r="K203" s="24"/>
      <c r="L203" s="73"/>
    </row>
    <row r="204" spans="1:21" ht="28" x14ac:dyDescent="0.15">
      <c r="A204" s="13" t="s">
        <v>110</v>
      </c>
      <c r="B204" s="17" t="s">
        <v>135</v>
      </c>
      <c r="C204" s="17" t="s">
        <v>136</v>
      </c>
      <c r="D204" s="17" t="s">
        <v>137</v>
      </c>
      <c r="E204" s="17" t="s">
        <v>23</v>
      </c>
      <c r="F204" s="17" t="s">
        <v>138</v>
      </c>
      <c r="G204" s="17" t="s">
        <v>139</v>
      </c>
      <c r="H204" s="17" t="s">
        <v>140</v>
      </c>
      <c r="I204" s="17" t="s">
        <v>141</v>
      </c>
      <c r="J204" s="17" t="s">
        <v>142</v>
      </c>
      <c r="K204" s="17" t="s">
        <v>29</v>
      </c>
      <c r="L204" s="73"/>
      <c r="M204" s="5"/>
      <c r="N204" s="5"/>
      <c r="O204" s="5"/>
      <c r="P204" s="5"/>
      <c r="Q204" s="5"/>
      <c r="R204" s="5"/>
      <c r="S204" s="5"/>
      <c r="T204" s="5"/>
      <c r="U204" s="5"/>
    </row>
    <row r="205" spans="1:21" x14ac:dyDescent="0.15">
      <c r="A205" s="35" t="s">
        <v>111</v>
      </c>
      <c r="B205" s="67">
        <v>0.78</v>
      </c>
      <c r="C205" s="68">
        <v>0.8</v>
      </c>
      <c r="D205" s="67">
        <v>0.81</v>
      </c>
      <c r="E205" s="67">
        <v>0.71</v>
      </c>
      <c r="F205" s="67">
        <v>0.76</v>
      </c>
      <c r="G205" s="68">
        <v>0.7</v>
      </c>
      <c r="H205" s="67">
        <v>0.75</v>
      </c>
      <c r="I205" s="67">
        <v>0.65</v>
      </c>
      <c r="J205" s="67">
        <v>0.44</v>
      </c>
      <c r="K205" s="68">
        <v>0.5</v>
      </c>
      <c r="L205" s="73">
        <f t="shared" si="2"/>
        <v>0.69000000000000017</v>
      </c>
      <c r="M205" s="6"/>
      <c r="N205" s="6"/>
      <c r="O205" s="6"/>
      <c r="P205" s="6"/>
      <c r="Q205" s="6"/>
      <c r="R205" s="6"/>
      <c r="S205" s="6"/>
      <c r="T205" s="6"/>
      <c r="U205" s="6"/>
    </row>
    <row r="206" spans="1:21" x14ac:dyDescent="0.15">
      <c r="A206" s="35" t="s">
        <v>112</v>
      </c>
      <c r="B206" s="68">
        <v>1.5</v>
      </c>
      <c r="C206" s="67">
        <v>1.46</v>
      </c>
      <c r="D206" s="67">
        <v>1.48</v>
      </c>
      <c r="E206" s="67">
        <v>1.46</v>
      </c>
      <c r="F206" s="68">
        <v>1.4</v>
      </c>
      <c r="G206" s="67">
        <v>1.23</v>
      </c>
      <c r="H206" s="67">
        <v>1.1100000000000001</v>
      </c>
      <c r="I206" s="67">
        <v>1.1299999999999999</v>
      </c>
      <c r="J206" s="67">
        <v>1.05</v>
      </c>
      <c r="K206" s="67">
        <v>1.03</v>
      </c>
      <c r="L206" s="73">
        <f t="shared" si="2"/>
        <v>1.2849999999999999</v>
      </c>
      <c r="M206" s="6"/>
      <c r="N206" s="6"/>
      <c r="O206" s="6"/>
      <c r="P206" s="6"/>
      <c r="Q206" s="6"/>
      <c r="R206" s="6"/>
      <c r="S206" s="6"/>
      <c r="T206" s="6"/>
      <c r="U206" s="6"/>
    </row>
    <row r="207" spans="1:21" x14ac:dyDescent="0.15">
      <c r="A207" s="35" t="s">
        <v>113</v>
      </c>
      <c r="B207" s="67">
        <v>19.71</v>
      </c>
      <c r="C207" s="67">
        <v>19.36</v>
      </c>
      <c r="D207" s="67">
        <v>20.440000000000001</v>
      </c>
      <c r="E207" s="28">
        <v>17</v>
      </c>
      <c r="F207" s="67">
        <v>13.05</v>
      </c>
      <c r="G207" s="67">
        <v>8.08</v>
      </c>
      <c r="H207" s="67">
        <v>4.83</v>
      </c>
      <c r="I207" s="67">
        <v>4.71</v>
      </c>
      <c r="J207" s="67">
        <v>2.5499999999999998</v>
      </c>
      <c r="K207" s="67">
        <v>1.23</v>
      </c>
      <c r="L207" s="73">
        <f t="shared" si="2"/>
        <v>11.096</v>
      </c>
      <c r="M207" s="6"/>
      <c r="N207" s="6"/>
      <c r="O207" s="6"/>
      <c r="P207" s="6"/>
      <c r="Q207" s="6"/>
      <c r="R207" s="6"/>
      <c r="S207" s="6"/>
      <c r="T207" s="6"/>
      <c r="U207" s="6"/>
    </row>
    <row r="208" spans="1:21" x14ac:dyDescent="0.15">
      <c r="A208" s="55"/>
      <c r="B208" s="24"/>
      <c r="C208" s="24"/>
      <c r="D208" s="24"/>
      <c r="E208" s="24"/>
      <c r="F208" s="24"/>
      <c r="G208" s="24"/>
      <c r="H208" s="24"/>
      <c r="I208" s="24"/>
      <c r="J208" s="24"/>
      <c r="K208" s="24"/>
      <c r="L208" s="73"/>
    </row>
    <row r="209" spans="1:21" ht="28" x14ac:dyDescent="0.15">
      <c r="A209" s="13" t="s">
        <v>114</v>
      </c>
      <c r="B209" s="17" t="s">
        <v>135</v>
      </c>
      <c r="C209" s="17" t="s">
        <v>136</v>
      </c>
      <c r="D209" s="17" t="s">
        <v>137</v>
      </c>
      <c r="E209" s="17" t="s">
        <v>23</v>
      </c>
      <c r="F209" s="17" t="s">
        <v>138</v>
      </c>
      <c r="G209" s="17" t="s">
        <v>139</v>
      </c>
      <c r="H209" s="17" t="s">
        <v>140</v>
      </c>
      <c r="I209" s="17" t="s">
        <v>141</v>
      </c>
      <c r="J209" s="17" t="s">
        <v>142</v>
      </c>
      <c r="K209" s="17" t="s">
        <v>29</v>
      </c>
      <c r="L209" s="73"/>
      <c r="M209" s="5"/>
      <c r="N209" s="5"/>
      <c r="O209" s="5"/>
      <c r="P209" s="5"/>
      <c r="Q209" s="5"/>
      <c r="R209" s="5"/>
      <c r="S209" s="5"/>
      <c r="T209" s="5"/>
      <c r="U209" s="5"/>
    </row>
    <row r="210" spans="1:21" x14ac:dyDescent="0.15">
      <c r="A210" s="35" t="s">
        <v>130</v>
      </c>
      <c r="B210" s="67">
        <v>0.34</v>
      </c>
      <c r="C210" s="67">
        <v>0.42</v>
      </c>
      <c r="D210" s="68">
        <v>0.4</v>
      </c>
      <c r="E210" s="67">
        <v>0.19</v>
      </c>
      <c r="F210" s="67">
        <v>0.44</v>
      </c>
      <c r="G210" s="67">
        <v>0.32</v>
      </c>
      <c r="H210" s="67">
        <v>0.26</v>
      </c>
      <c r="I210" s="67">
        <v>0.19</v>
      </c>
      <c r="J210" s="67">
        <v>0.16</v>
      </c>
      <c r="K210" s="67">
        <v>0.13</v>
      </c>
      <c r="L210" s="73">
        <f t="shared" si="2"/>
        <v>0.28500000000000003</v>
      </c>
      <c r="M210" s="6"/>
      <c r="N210" s="6"/>
      <c r="O210" s="6"/>
      <c r="P210" s="6"/>
      <c r="Q210" s="6"/>
      <c r="R210" s="6"/>
      <c r="S210" s="6"/>
      <c r="T210" s="6"/>
      <c r="U210" s="6"/>
    </row>
    <row r="211" spans="1:21" x14ac:dyDescent="0.15">
      <c r="A211" s="35" t="s">
        <v>116</v>
      </c>
      <c r="B211" s="67">
        <v>0.35</v>
      </c>
      <c r="C211" s="67">
        <v>0.44</v>
      </c>
      <c r="D211" s="67">
        <v>0.43</v>
      </c>
      <c r="E211" s="67">
        <v>0.21</v>
      </c>
      <c r="F211" s="67">
        <v>0.49</v>
      </c>
      <c r="G211" s="67">
        <v>0.37</v>
      </c>
      <c r="H211" s="67">
        <v>0.65</v>
      </c>
      <c r="I211" s="68">
        <v>0.2</v>
      </c>
      <c r="J211" s="67">
        <v>0.17</v>
      </c>
      <c r="K211" s="67">
        <v>0.15</v>
      </c>
      <c r="L211" s="73">
        <f t="shared" si="2"/>
        <v>0.34599999999999997</v>
      </c>
      <c r="M211" s="6"/>
      <c r="N211" s="6"/>
      <c r="O211" s="6"/>
      <c r="P211" s="6"/>
      <c r="Q211" s="6"/>
      <c r="R211" s="6"/>
      <c r="S211" s="6"/>
      <c r="T211" s="6"/>
      <c r="U211" s="6"/>
    </row>
    <row r="212" spans="1:21" x14ac:dyDescent="0.15">
      <c r="A212" s="35" t="s">
        <v>117</v>
      </c>
      <c r="B212" s="69" t="s">
        <v>56</v>
      </c>
      <c r="C212" s="69" t="s">
        <v>56</v>
      </c>
      <c r="D212" s="67">
        <v>1.67</v>
      </c>
      <c r="E212" s="67">
        <v>9.16</v>
      </c>
      <c r="F212" s="67">
        <v>8.5299999999999994</v>
      </c>
      <c r="G212" s="67">
        <v>2.65</v>
      </c>
      <c r="H212" s="67">
        <v>2.89</v>
      </c>
      <c r="I212" s="69" t="s">
        <v>56</v>
      </c>
      <c r="J212" s="67">
        <v>8.67</v>
      </c>
      <c r="K212" s="67">
        <v>22.09</v>
      </c>
      <c r="L212" s="73">
        <f t="shared" si="2"/>
        <v>7.9514285714285711</v>
      </c>
      <c r="M212" s="6"/>
      <c r="N212" s="6"/>
      <c r="O212" s="6"/>
      <c r="P212" s="6"/>
      <c r="Q212" s="6"/>
      <c r="R212" s="6"/>
      <c r="S212" s="6"/>
      <c r="T212" s="6"/>
      <c r="U212" s="6"/>
    </row>
    <row r="213" spans="1:21" x14ac:dyDescent="0.15">
      <c r="A213" s="55"/>
      <c r="B213" s="24"/>
      <c r="C213" s="24"/>
      <c r="D213" s="24"/>
      <c r="E213" s="24"/>
      <c r="F213" s="24"/>
      <c r="G213" s="24"/>
      <c r="H213" s="24"/>
      <c r="I213" s="24"/>
      <c r="J213" s="24"/>
      <c r="K213" s="24"/>
      <c r="L213" s="73"/>
    </row>
    <row r="214" spans="1:21" ht="28" x14ac:dyDescent="0.15">
      <c r="A214" s="13" t="s">
        <v>118</v>
      </c>
      <c r="B214" s="17" t="s">
        <v>135</v>
      </c>
      <c r="C214" s="17" t="s">
        <v>136</v>
      </c>
      <c r="D214" s="17" t="s">
        <v>137</v>
      </c>
      <c r="E214" s="17" t="s">
        <v>23</v>
      </c>
      <c r="F214" s="17" t="s">
        <v>138</v>
      </c>
      <c r="G214" s="17" t="s">
        <v>139</v>
      </c>
      <c r="H214" s="17" t="s">
        <v>140</v>
      </c>
      <c r="I214" s="17" t="s">
        <v>141</v>
      </c>
      <c r="J214" s="17" t="s">
        <v>142</v>
      </c>
      <c r="K214" s="17" t="s">
        <v>29</v>
      </c>
      <c r="L214" s="73"/>
      <c r="M214" s="5"/>
      <c r="N214" s="5"/>
      <c r="O214" s="5"/>
      <c r="P214" s="5"/>
      <c r="Q214" s="5"/>
      <c r="R214" s="5"/>
      <c r="S214" s="5"/>
      <c r="T214" s="5"/>
      <c r="U214" s="5"/>
    </row>
    <row r="215" spans="1:21" x14ac:dyDescent="0.15">
      <c r="A215" s="35" t="s">
        <v>119</v>
      </c>
      <c r="B215" s="67">
        <v>1.96</v>
      </c>
      <c r="C215" s="67">
        <v>2.25</v>
      </c>
      <c r="D215" s="67">
        <v>2.19</v>
      </c>
      <c r="E215" s="67">
        <v>1.81</v>
      </c>
      <c r="F215" s="67">
        <v>1.73</v>
      </c>
      <c r="G215" s="67">
        <v>1.77</v>
      </c>
      <c r="H215" s="67">
        <v>1.58</v>
      </c>
      <c r="I215" s="67">
        <v>1.51</v>
      </c>
      <c r="J215" s="67">
        <v>1.63</v>
      </c>
      <c r="K215" s="67">
        <v>1.85</v>
      </c>
      <c r="L215" s="73">
        <f t="shared" si="2"/>
        <v>1.8280000000000001</v>
      </c>
      <c r="M215" s="6"/>
      <c r="N215" s="6"/>
      <c r="O215" s="6"/>
      <c r="P215" s="6"/>
      <c r="Q215" s="6"/>
      <c r="R215" s="6"/>
      <c r="S215" s="6"/>
      <c r="T215" s="6"/>
      <c r="U215" s="6"/>
    </row>
    <row r="216" spans="1:21" x14ac:dyDescent="0.15">
      <c r="A216" s="35" t="s">
        <v>120</v>
      </c>
      <c r="B216" s="67">
        <v>10.55</v>
      </c>
      <c r="C216" s="67">
        <v>12.43</v>
      </c>
      <c r="D216" s="67">
        <v>11.95</v>
      </c>
      <c r="E216" s="68">
        <v>11.7</v>
      </c>
      <c r="F216" s="67">
        <v>12.69</v>
      </c>
      <c r="G216" s="67">
        <v>12.16</v>
      </c>
      <c r="H216" s="67">
        <v>8.4499999999999993</v>
      </c>
      <c r="I216" s="67">
        <v>8.57</v>
      </c>
      <c r="J216" s="67">
        <v>15.08</v>
      </c>
      <c r="K216" s="67">
        <v>16.21</v>
      </c>
      <c r="L216" s="73">
        <f t="shared" si="2"/>
        <v>11.978999999999999</v>
      </c>
      <c r="M216" s="6"/>
      <c r="N216" s="6"/>
      <c r="O216" s="6"/>
      <c r="P216" s="6"/>
      <c r="Q216" s="6"/>
      <c r="R216" s="6"/>
      <c r="S216" s="6"/>
      <c r="T216" s="6"/>
      <c r="U216" s="6"/>
    </row>
    <row r="217" spans="1:21" x14ac:dyDescent="0.15">
      <c r="A217" s="35" t="s">
        <v>121</v>
      </c>
      <c r="B217" s="67">
        <v>6.02</v>
      </c>
      <c r="C217" s="67">
        <v>7.14</v>
      </c>
      <c r="D217" s="67">
        <v>6.58</v>
      </c>
      <c r="E217" s="67">
        <v>5.58</v>
      </c>
      <c r="F217" s="67">
        <v>6.56</v>
      </c>
      <c r="G217" s="67">
        <v>7.84</v>
      </c>
      <c r="H217" s="68">
        <v>7.8</v>
      </c>
      <c r="I217" s="67">
        <v>7.72</v>
      </c>
      <c r="J217" s="67">
        <v>7.38</v>
      </c>
      <c r="K217" s="67">
        <v>7.88</v>
      </c>
      <c r="L217" s="73">
        <f t="shared" si="2"/>
        <v>7.05</v>
      </c>
      <c r="M217" s="6"/>
      <c r="N217" s="6"/>
      <c r="O217" s="6"/>
      <c r="P217" s="6"/>
      <c r="Q217" s="6"/>
      <c r="R217" s="6"/>
      <c r="S217" s="6"/>
      <c r="T217" s="6"/>
      <c r="U217" s="6"/>
    </row>
    <row r="218" spans="1:21" x14ac:dyDescent="0.15">
      <c r="A218" s="35" t="s">
        <v>122</v>
      </c>
      <c r="B218" s="67">
        <v>9.5500000000000007</v>
      </c>
      <c r="C218" s="67">
        <v>11.67</v>
      </c>
      <c r="D218" s="67">
        <v>10.93</v>
      </c>
      <c r="E218" s="68">
        <v>9.8000000000000007</v>
      </c>
      <c r="F218" s="68">
        <v>11.5</v>
      </c>
      <c r="G218" s="67">
        <v>11.03</v>
      </c>
      <c r="H218" s="28">
        <v>10</v>
      </c>
      <c r="I218" s="67">
        <v>10.01</v>
      </c>
      <c r="J218" s="67">
        <v>9.08</v>
      </c>
      <c r="K218" s="67">
        <v>9.43</v>
      </c>
      <c r="L218" s="73">
        <f t="shared" si="2"/>
        <v>10.3</v>
      </c>
      <c r="M218" s="6"/>
      <c r="N218" s="6"/>
      <c r="O218" s="6"/>
      <c r="P218" s="6"/>
      <c r="Q218" s="6"/>
      <c r="R218" s="6"/>
      <c r="S218" s="6"/>
      <c r="T218" s="6"/>
      <c r="U218" s="6"/>
    </row>
    <row r="219" spans="1:21" x14ac:dyDescent="0.15">
      <c r="A219" s="35" t="s">
        <v>123</v>
      </c>
      <c r="B219" s="67">
        <v>10.41</v>
      </c>
      <c r="C219" s="67">
        <v>14.21</v>
      </c>
      <c r="D219" s="67">
        <v>16.62</v>
      </c>
      <c r="E219" s="67">
        <v>15.65</v>
      </c>
      <c r="F219" s="67">
        <v>15.49</v>
      </c>
      <c r="G219" s="67">
        <v>14.85</v>
      </c>
      <c r="H219" s="67">
        <v>14.81</v>
      </c>
      <c r="I219" s="67">
        <v>15.52</v>
      </c>
      <c r="J219" s="67">
        <v>16.12</v>
      </c>
      <c r="K219" s="67">
        <v>20.149999999999999</v>
      </c>
      <c r="L219" s="73">
        <f t="shared" si="2"/>
        <v>15.382999999999999</v>
      </c>
      <c r="M219" s="6"/>
      <c r="N219" s="6"/>
      <c r="O219" s="6"/>
      <c r="P219" s="6"/>
      <c r="Q219" s="6"/>
      <c r="R219" s="6"/>
      <c r="S219" s="6"/>
      <c r="T219" s="6"/>
      <c r="U219" s="6"/>
    </row>
    <row r="220" spans="1:21" x14ac:dyDescent="0.15">
      <c r="A220" s="35" t="s">
        <v>124</v>
      </c>
      <c r="B220" s="67">
        <v>13.87</v>
      </c>
      <c r="C220" s="67">
        <v>15.93</v>
      </c>
      <c r="D220" s="67">
        <v>13.57</v>
      </c>
      <c r="E220" s="67">
        <v>11.84</v>
      </c>
      <c r="F220" s="67">
        <v>14.83</v>
      </c>
      <c r="G220" s="67">
        <v>17.260000000000002</v>
      </c>
      <c r="H220" s="67">
        <v>15.75</v>
      </c>
      <c r="I220" s="67">
        <v>13.65</v>
      </c>
      <c r="J220" s="67">
        <v>13.66</v>
      </c>
      <c r="K220" s="67">
        <v>18.22</v>
      </c>
      <c r="L220" s="73">
        <f t="shared" si="2"/>
        <v>14.858000000000001</v>
      </c>
      <c r="M220" s="6"/>
      <c r="N220" s="6"/>
      <c r="O220" s="6"/>
      <c r="P220" s="6"/>
      <c r="Q220" s="6"/>
      <c r="R220" s="6"/>
      <c r="S220" s="6"/>
      <c r="T220" s="6"/>
      <c r="U220" s="6"/>
    </row>
    <row r="221" spans="1:21" x14ac:dyDescent="0.15">
      <c r="A221" s="55"/>
      <c r="B221" s="24"/>
      <c r="C221" s="24"/>
      <c r="D221" s="24"/>
      <c r="E221" s="24"/>
      <c r="F221" s="24"/>
      <c r="G221" s="24"/>
      <c r="H221" s="24"/>
      <c r="I221" s="24"/>
      <c r="J221" s="24"/>
      <c r="K221" s="24"/>
      <c r="L221" s="73"/>
    </row>
    <row r="222" spans="1:21" ht="28" x14ac:dyDescent="0.15">
      <c r="A222" s="13" t="s">
        <v>125</v>
      </c>
      <c r="B222" s="17" t="s">
        <v>135</v>
      </c>
      <c r="C222" s="17" t="s">
        <v>136</v>
      </c>
      <c r="D222" s="17" t="s">
        <v>137</v>
      </c>
      <c r="E222" s="17" t="s">
        <v>23</v>
      </c>
      <c r="F222" s="17" t="s">
        <v>138</v>
      </c>
      <c r="G222" s="17" t="s">
        <v>139</v>
      </c>
      <c r="H222" s="17" t="s">
        <v>140</v>
      </c>
      <c r="I222" s="17" t="s">
        <v>141</v>
      </c>
      <c r="J222" s="17" t="s">
        <v>142</v>
      </c>
      <c r="K222" s="17" t="s">
        <v>29</v>
      </c>
      <c r="L222" s="73"/>
      <c r="M222" s="5"/>
      <c r="N222" s="5"/>
      <c r="O222" s="5"/>
      <c r="P222" s="5"/>
      <c r="Q222" s="5"/>
      <c r="R222" s="5"/>
      <c r="S222" s="5"/>
      <c r="T222" s="5"/>
      <c r="U222" s="5"/>
    </row>
    <row r="223" spans="1:21" x14ac:dyDescent="0.15">
      <c r="A223" s="35" t="s">
        <v>126</v>
      </c>
      <c r="B223" s="67">
        <v>-3.37</v>
      </c>
      <c r="C223" s="67">
        <v>2.92</v>
      </c>
      <c r="D223" s="67">
        <v>2.31</v>
      </c>
      <c r="E223" s="67">
        <v>8.98</v>
      </c>
      <c r="F223" s="67">
        <v>8.9700000000000006</v>
      </c>
      <c r="G223" s="67">
        <v>11.17</v>
      </c>
      <c r="H223" s="67">
        <v>6.73</v>
      </c>
      <c r="I223" s="67">
        <v>9.18</v>
      </c>
      <c r="J223" s="67">
        <v>6.55</v>
      </c>
      <c r="K223" s="67">
        <v>4.8600000000000003</v>
      </c>
      <c r="L223" s="73">
        <f t="shared" si="2"/>
        <v>5.83</v>
      </c>
      <c r="M223" s="6"/>
      <c r="N223" s="6"/>
      <c r="O223" s="6"/>
      <c r="P223" s="6"/>
      <c r="Q223" s="6"/>
      <c r="R223" s="6"/>
      <c r="S223" s="6"/>
      <c r="T223" s="6"/>
      <c r="U223" s="6"/>
    </row>
    <row r="224" spans="1:21" x14ac:dyDescent="0.15">
      <c r="A224" s="35" t="s">
        <v>127</v>
      </c>
      <c r="B224" s="67">
        <v>38.869999999999997</v>
      </c>
      <c r="C224" s="67">
        <v>29.73</v>
      </c>
      <c r="D224" s="68">
        <v>29.2</v>
      </c>
      <c r="E224" s="67">
        <v>35.950000000000003</v>
      </c>
      <c r="F224" s="67">
        <v>38.270000000000003</v>
      </c>
      <c r="G224" s="67">
        <v>39.090000000000003</v>
      </c>
      <c r="H224" s="68">
        <v>40.6</v>
      </c>
      <c r="I224" s="67">
        <v>35.68</v>
      </c>
      <c r="J224" s="67">
        <v>29.68</v>
      </c>
      <c r="K224" s="67">
        <v>30.49</v>
      </c>
      <c r="L224" s="73">
        <f t="shared" si="2"/>
        <v>34.756</v>
      </c>
      <c r="M224" s="6"/>
      <c r="N224" s="6"/>
      <c r="O224" s="6"/>
      <c r="P224" s="6"/>
      <c r="Q224" s="6"/>
      <c r="R224" s="6"/>
      <c r="S224" s="6"/>
      <c r="T224" s="6"/>
      <c r="U224" s="6"/>
    </row>
    <row r="233" spans="1:11" x14ac:dyDescent="0.15">
      <c r="A233" s="1" t="s">
        <v>15</v>
      </c>
    </row>
    <row r="234" spans="1:11" ht="18" x14ac:dyDescent="0.2">
      <c r="A234" s="65" t="s">
        <v>143</v>
      </c>
    </row>
    <row r="236" spans="1:11" ht="18" x14ac:dyDescent="0.2">
      <c r="A236" s="65" t="s">
        <v>166</v>
      </c>
    </row>
    <row r="237" spans="1:11" x14ac:dyDescent="0.15">
      <c r="A237" s="5" t="s">
        <v>167</v>
      </c>
      <c r="K237" s="5" t="s">
        <v>168</v>
      </c>
    </row>
    <row r="238" spans="1:11" x14ac:dyDescent="0.15">
      <c r="A238" s="6" t="s">
        <v>231</v>
      </c>
      <c r="K238" s="6" t="s">
        <v>232</v>
      </c>
    </row>
    <row r="239" spans="1:11" x14ac:dyDescent="0.15">
      <c r="A239" s="6"/>
    </row>
    <row r="240" spans="1:11" x14ac:dyDescent="0.15">
      <c r="A240" s="5" t="s">
        <v>171</v>
      </c>
      <c r="K240" s="5" t="s">
        <v>172</v>
      </c>
    </row>
    <row r="241" spans="1:11" x14ac:dyDescent="0.15">
      <c r="A241" s="6" t="s">
        <v>233</v>
      </c>
      <c r="K241" s="6" t="s">
        <v>174</v>
      </c>
    </row>
    <row r="242" spans="1:11" x14ac:dyDescent="0.15">
      <c r="A242" s="6"/>
    </row>
    <row r="243" spans="1:11" x14ac:dyDescent="0.15">
      <c r="A243" s="5" t="s">
        <v>175</v>
      </c>
      <c r="K243" s="5" t="s">
        <v>176</v>
      </c>
    </row>
    <row r="244" spans="1:11" x14ac:dyDescent="0.15">
      <c r="A244" s="6" t="s">
        <v>234</v>
      </c>
      <c r="K244" s="6" t="s">
        <v>235</v>
      </c>
    </row>
    <row r="245" spans="1:11" x14ac:dyDescent="0.15">
      <c r="A245" s="6"/>
    </row>
    <row r="246" spans="1:11" x14ac:dyDescent="0.15">
      <c r="A246" s="5" t="s">
        <v>179</v>
      </c>
      <c r="K246" s="5" t="s">
        <v>180</v>
      </c>
    </row>
    <row r="247" spans="1:11" x14ac:dyDescent="0.15">
      <c r="A247" s="6" t="s">
        <v>236</v>
      </c>
      <c r="K247" s="6" t="s">
        <v>237</v>
      </c>
    </row>
    <row r="248" spans="1:11" x14ac:dyDescent="0.15">
      <c r="A248" s="6"/>
    </row>
    <row r="249" spans="1:11" x14ac:dyDescent="0.15">
      <c r="A249" s="5" t="s">
        <v>183</v>
      </c>
      <c r="K249" s="5" t="s">
        <v>184</v>
      </c>
    </row>
    <row r="250" spans="1:11" x14ac:dyDescent="0.15">
      <c r="A250" s="6" t="s">
        <v>185</v>
      </c>
      <c r="K250" s="6" t="s">
        <v>186</v>
      </c>
    </row>
    <row r="251" spans="1:11" x14ac:dyDescent="0.15">
      <c r="A251" s="6"/>
    </row>
    <row r="252" spans="1:11" x14ac:dyDescent="0.15">
      <c r="A252" s="5" t="s">
        <v>187</v>
      </c>
      <c r="K252" s="5" t="s">
        <v>188</v>
      </c>
    </row>
    <row r="253" spans="1:11" x14ac:dyDescent="0.15">
      <c r="A253" s="6" t="s">
        <v>238</v>
      </c>
      <c r="K253" s="6" t="s">
        <v>239</v>
      </c>
    </row>
    <row r="254" spans="1:11" x14ac:dyDescent="0.15">
      <c r="A254" s="6"/>
    </row>
    <row r="255" spans="1:11" x14ac:dyDescent="0.15">
      <c r="A255" s="5" t="s">
        <v>191</v>
      </c>
      <c r="K255" s="6"/>
    </row>
    <row r="256" spans="1:11" x14ac:dyDescent="0.15">
      <c r="A256" s="6" t="s">
        <v>192</v>
      </c>
      <c r="K256" s="6"/>
    </row>
    <row r="257" spans="1:19" x14ac:dyDescent="0.15">
      <c r="A257" s="6"/>
    </row>
    <row r="259" spans="1:19" ht="18" x14ac:dyDescent="0.2">
      <c r="A259" s="65" t="s">
        <v>193</v>
      </c>
    </row>
    <row r="260" spans="1:19" ht="98" x14ac:dyDescent="0.15">
      <c r="A260" s="3" t="s">
        <v>240</v>
      </c>
    </row>
    <row r="261" spans="1:19" ht="112" x14ac:dyDescent="0.15">
      <c r="A261" s="3" t="s">
        <v>241</v>
      </c>
    </row>
    <row r="262" spans="1:19" ht="84" x14ac:dyDescent="0.15">
      <c r="A262" s="3" t="s">
        <v>242</v>
      </c>
    </row>
    <row r="265" spans="1:19" ht="18" x14ac:dyDescent="0.2">
      <c r="A265" s="65" t="s">
        <v>197</v>
      </c>
    </row>
    <row r="267" spans="1:19" x14ac:dyDescent="0.15">
      <c r="A267" s="7" t="s">
        <v>198</v>
      </c>
    </row>
    <row r="268" spans="1:19" ht="28" x14ac:dyDescent="0.15">
      <c r="A268" s="3" t="s">
        <v>17</v>
      </c>
    </row>
    <row r="271" spans="1:19" ht="28" x14ac:dyDescent="0.15">
      <c r="A271" s="13" t="s">
        <v>102</v>
      </c>
      <c r="B271" s="54"/>
      <c r="C271" s="54"/>
      <c r="D271" s="17" t="s">
        <v>144</v>
      </c>
      <c r="E271" s="17" t="s">
        <v>145</v>
      </c>
      <c r="F271" s="17" t="s">
        <v>146</v>
      </c>
      <c r="G271" s="17" t="s">
        <v>147</v>
      </c>
      <c r="H271" s="17" t="s">
        <v>148</v>
      </c>
      <c r="I271" s="17" t="s">
        <v>149</v>
      </c>
      <c r="J271" s="17" t="s">
        <v>150</v>
      </c>
      <c r="K271" s="17" t="s">
        <v>151</v>
      </c>
      <c r="L271" s="5" t="s">
        <v>72</v>
      </c>
      <c r="M271" s="5"/>
      <c r="N271" s="5"/>
      <c r="O271" s="5"/>
      <c r="P271" s="5"/>
      <c r="Q271" s="5"/>
      <c r="R271" s="5"/>
      <c r="S271" s="5"/>
    </row>
    <row r="272" spans="1:19" x14ac:dyDescent="0.15">
      <c r="A272" s="70" t="s">
        <v>103</v>
      </c>
      <c r="B272" s="54"/>
      <c r="C272" s="54"/>
      <c r="D272" s="29" t="s">
        <v>56</v>
      </c>
      <c r="E272" s="51">
        <v>-0.27</v>
      </c>
      <c r="F272" s="51">
        <v>12.19</v>
      </c>
      <c r="G272" s="51">
        <v>6.61</v>
      </c>
      <c r="H272" s="51">
        <v>-9.7200000000000006</v>
      </c>
      <c r="I272" s="51">
        <v>-1.1200000000000001</v>
      </c>
      <c r="J272" s="51">
        <v>-26.23</v>
      </c>
      <c r="K272" s="51">
        <v>-24.94</v>
      </c>
      <c r="L272" s="35">
        <f>AVERAGE(D272:K272)</f>
        <v>-6.2114285714285717</v>
      </c>
      <c r="M272" s="6"/>
      <c r="N272" s="6"/>
      <c r="O272" s="6"/>
      <c r="P272" s="6"/>
      <c r="Q272" s="6"/>
      <c r="R272" s="6"/>
      <c r="S272" s="6"/>
    </row>
    <row r="273" spans="1:19" x14ac:dyDescent="0.15">
      <c r="A273" s="70" t="s">
        <v>104</v>
      </c>
      <c r="B273" s="54"/>
      <c r="C273" s="54"/>
      <c r="D273" s="29" t="s">
        <v>56</v>
      </c>
      <c r="E273" s="51">
        <v>-0.61</v>
      </c>
      <c r="F273" s="51">
        <v>21.48</v>
      </c>
      <c r="G273" s="51">
        <v>10.210000000000001</v>
      </c>
      <c r="H273" s="51">
        <v>-16.89</v>
      </c>
      <c r="I273" s="51">
        <v>-2.0699999999999998</v>
      </c>
      <c r="J273" s="51">
        <v>-53.02</v>
      </c>
      <c r="K273" s="51">
        <v>-60.35</v>
      </c>
      <c r="L273" s="35">
        <f t="shared" ref="L273:L297" si="3">AVERAGE(D273:K273)</f>
        <v>-14.464285714285714</v>
      </c>
      <c r="M273" s="6"/>
      <c r="N273" s="6"/>
      <c r="O273" s="6"/>
      <c r="P273" s="6"/>
      <c r="Q273" s="6"/>
      <c r="R273" s="6"/>
      <c r="S273" s="6"/>
    </row>
    <row r="274" spans="1:19" x14ac:dyDescent="0.15">
      <c r="A274" s="70" t="s">
        <v>105</v>
      </c>
      <c r="B274" s="54"/>
      <c r="C274" s="54"/>
      <c r="D274" s="29" t="s">
        <v>56</v>
      </c>
      <c r="E274" s="51">
        <v>32.42</v>
      </c>
      <c r="F274" s="51">
        <v>20.59</v>
      </c>
      <c r="G274" s="53">
        <v>6.5</v>
      </c>
      <c r="H274" s="27">
        <v>-13</v>
      </c>
      <c r="I274" s="51">
        <v>-14.74</v>
      </c>
      <c r="J274" s="51">
        <v>-53.25</v>
      </c>
      <c r="K274" s="51">
        <v>-62.39</v>
      </c>
      <c r="L274" s="35">
        <f t="shared" si="3"/>
        <v>-11.981428571428571</v>
      </c>
      <c r="M274" s="6"/>
      <c r="N274" s="6"/>
      <c r="O274" s="6"/>
      <c r="P274" s="6"/>
      <c r="Q274" s="6"/>
      <c r="R274" s="6"/>
      <c r="S274" s="6"/>
    </row>
    <row r="275" spans="1:19" x14ac:dyDescent="0.15">
      <c r="A275" s="70" t="s">
        <v>106</v>
      </c>
      <c r="B275" s="54"/>
      <c r="C275" s="54"/>
      <c r="D275" s="51">
        <v>8.8699999999999992</v>
      </c>
      <c r="E275" s="51">
        <v>2.09</v>
      </c>
      <c r="F275" s="51">
        <v>5.32</v>
      </c>
      <c r="G275" s="51">
        <v>2.61</v>
      </c>
      <c r="H275" s="51">
        <v>-1.79</v>
      </c>
      <c r="I275" s="51">
        <v>-1.72</v>
      </c>
      <c r="J275" s="51">
        <v>-8.4600000000000009</v>
      </c>
      <c r="K275" s="53">
        <v>-8.1999999999999993</v>
      </c>
      <c r="L275" s="35">
        <f t="shared" si="3"/>
        <v>-0.15999999999999992</v>
      </c>
      <c r="M275" s="6"/>
      <c r="N275" s="6"/>
      <c r="O275" s="6"/>
      <c r="P275" s="6"/>
      <c r="Q275" s="6"/>
      <c r="R275" s="6"/>
      <c r="S275" s="6"/>
    </row>
    <row r="276" spans="1:19" x14ac:dyDescent="0.15">
      <c r="A276" s="70" t="s">
        <v>107</v>
      </c>
      <c r="B276" s="54"/>
      <c r="C276" s="54"/>
      <c r="D276" s="53">
        <v>45.8</v>
      </c>
      <c r="E276" s="51">
        <v>104.64</v>
      </c>
      <c r="F276" s="51">
        <v>17.940000000000001</v>
      </c>
      <c r="G276" s="51">
        <v>-19.66</v>
      </c>
      <c r="H276" s="29" t="s">
        <v>108</v>
      </c>
      <c r="I276" s="29" t="s">
        <v>108</v>
      </c>
      <c r="J276" s="29" t="s">
        <v>108</v>
      </c>
      <c r="K276" s="29" t="s">
        <v>108</v>
      </c>
      <c r="L276" s="35">
        <f t="shared" si="3"/>
        <v>37.18</v>
      </c>
      <c r="M276" s="6"/>
      <c r="N276" s="6"/>
      <c r="O276" s="6"/>
      <c r="P276" s="6"/>
      <c r="Q276" s="6"/>
      <c r="R276" s="6"/>
      <c r="S276" s="6"/>
    </row>
    <row r="277" spans="1:19" x14ac:dyDescent="0.15">
      <c r="A277" s="70" t="s">
        <v>109</v>
      </c>
      <c r="B277" s="54"/>
      <c r="C277" s="54"/>
      <c r="D277" s="29" t="s">
        <v>56</v>
      </c>
      <c r="E277" s="27">
        <v>169400</v>
      </c>
      <c r="F277" s="27">
        <v>186345</v>
      </c>
      <c r="G277" s="27">
        <v>194006</v>
      </c>
      <c r="H277" s="27">
        <v>214554</v>
      </c>
      <c r="I277" s="27">
        <v>187125</v>
      </c>
      <c r="J277" s="27">
        <v>262438</v>
      </c>
      <c r="K277" s="27">
        <v>279594</v>
      </c>
      <c r="L277" s="35">
        <f t="shared" si="3"/>
        <v>213351.71428571429</v>
      </c>
      <c r="M277" s="6"/>
      <c r="N277" s="6"/>
      <c r="O277" s="6"/>
      <c r="P277" s="6"/>
      <c r="Q277" s="6"/>
      <c r="R277" s="6"/>
      <c r="S277" s="6"/>
    </row>
    <row r="278" spans="1:19" x14ac:dyDescent="0.15">
      <c r="A278" s="71"/>
      <c r="B278" s="54"/>
      <c r="C278" s="54"/>
      <c r="D278" s="54"/>
      <c r="E278" s="54"/>
      <c r="F278" s="54"/>
      <c r="G278" s="54"/>
      <c r="H278" s="54"/>
      <c r="I278" s="54"/>
      <c r="J278" s="54"/>
      <c r="K278" s="54"/>
      <c r="L278" s="35"/>
    </row>
    <row r="279" spans="1:19" ht="28" x14ac:dyDescent="0.15">
      <c r="A279" s="13" t="s">
        <v>110</v>
      </c>
      <c r="B279" s="54"/>
      <c r="C279" s="54"/>
      <c r="D279" s="17" t="s">
        <v>144</v>
      </c>
      <c r="E279" s="17" t="s">
        <v>145</v>
      </c>
      <c r="F279" s="17" t="s">
        <v>146</v>
      </c>
      <c r="G279" s="17" t="s">
        <v>147</v>
      </c>
      <c r="H279" s="17" t="s">
        <v>148</v>
      </c>
      <c r="I279" s="17" t="s">
        <v>149</v>
      </c>
      <c r="J279" s="17" t="s">
        <v>150</v>
      </c>
      <c r="K279" s="17" t="s">
        <v>151</v>
      </c>
      <c r="L279" s="35"/>
      <c r="M279" s="5"/>
      <c r="N279" s="5"/>
      <c r="O279" s="5"/>
      <c r="P279" s="5"/>
      <c r="Q279" s="5"/>
      <c r="R279" s="5"/>
      <c r="S279" s="5"/>
    </row>
    <row r="280" spans="1:19" x14ac:dyDescent="0.15">
      <c r="A280" s="70" t="s">
        <v>111</v>
      </c>
      <c r="B280" s="54"/>
      <c r="C280" s="54"/>
      <c r="D280" s="53">
        <v>0.9</v>
      </c>
      <c r="E280" s="51">
        <v>0.71</v>
      </c>
      <c r="F280" s="51">
        <v>1.98</v>
      </c>
      <c r="G280" s="51">
        <v>1.68</v>
      </c>
      <c r="H280" s="51">
        <v>1.31</v>
      </c>
      <c r="I280" s="51">
        <v>1.01</v>
      </c>
      <c r="J280" s="51">
        <v>0.72</v>
      </c>
      <c r="K280" s="51">
        <v>1.08</v>
      </c>
      <c r="L280" s="35">
        <f t="shared" si="3"/>
        <v>1.1737500000000001</v>
      </c>
      <c r="M280" s="6"/>
      <c r="N280" s="6"/>
      <c r="O280" s="6"/>
      <c r="P280" s="6"/>
      <c r="Q280" s="6"/>
      <c r="R280" s="6"/>
      <c r="S280" s="6"/>
    </row>
    <row r="281" spans="1:19" x14ac:dyDescent="0.15">
      <c r="A281" s="70" t="s">
        <v>112</v>
      </c>
      <c r="B281" s="54"/>
      <c r="C281" s="54"/>
      <c r="D281" s="51">
        <v>1.74</v>
      </c>
      <c r="E281" s="51">
        <v>1.48</v>
      </c>
      <c r="F281" s="51">
        <v>2.93</v>
      </c>
      <c r="G281" s="51">
        <v>2.64</v>
      </c>
      <c r="H281" s="53">
        <v>2.2000000000000002</v>
      </c>
      <c r="I281" s="51">
        <v>2.29</v>
      </c>
      <c r="J281" s="51">
        <v>1.61</v>
      </c>
      <c r="K281" s="51">
        <v>1.79</v>
      </c>
      <c r="L281" s="35">
        <f t="shared" si="3"/>
        <v>2.085</v>
      </c>
      <c r="M281" s="6"/>
      <c r="N281" s="6"/>
      <c r="O281" s="6"/>
      <c r="P281" s="6"/>
      <c r="Q281" s="6"/>
      <c r="R281" s="6"/>
      <c r="S281" s="6"/>
    </row>
    <row r="282" spans="1:19" x14ac:dyDescent="0.15">
      <c r="A282" s="70" t="s">
        <v>113</v>
      </c>
      <c r="B282" s="54"/>
      <c r="C282" s="54"/>
      <c r="D282" s="51">
        <v>32.979999999999997</v>
      </c>
      <c r="E282" s="51">
        <v>24.82</v>
      </c>
      <c r="F282" s="51">
        <v>57.06</v>
      </c>
      <c r="G282" s="51">
        <v>48.66</v>
      </c>
      <c r="H282" s="51">
        <v>33.03</v>
      </c>
      <c r="I282" s="51">
        <v>35.83</v>
      </c>
      <c r="J282" s="51">
        <v>23.76</v>
      </c>
      <c r="K282" s="51">
        <v>30.49</v>
      </c>
      <c r="L282" s="35">
        <f t="shared" si="3"/>
        <v>35.828749999999999</v>
      </c>
      <c r="M282" s="6"/>
      <c r="N282" s="6"/>
      <c r="O282" s="6"/>
      <c r="P282" s="6"/>
      <c r="Q282" s="6"/>
      <c r="R282" s="6"/>
      <c r="S282" s="6"/>
    </row>
    <row r="283" spans="1:19" x14ac:dyDescent="0.15">
      <c r="A283" s="71"/>
      <c r="B283" s="54"/>
      <c r="C283" s="54"/>
      <c r="D283" s="54"/>
      <c r="E283" s="54"/>
      <c r="F283" s="54"/>
      <c r="G283" s="54"/>
      <c r="H283" s="54"/>
      <c r="I283" s="54"/>
      <c r="J283" s="54"/>
      <c r="K283" s="54"/>
      <c r="L283" s="35"/>
    </row>
    <row r="284" spans="1:19" ht="28" x14ac:dyDescent="0.15">
      <c r="A284" s="13" t="s">
        <v>114</v>
      </c>
      <c r="B284" s="54"/>
      <c r="C284" s="54"/>
      <c r="D284" s="54"/>
      <c r="E284" s="54"/>
      <c r="F284" s="54"/>
      <c r="G284" s="54"/>
      <c r="H284" s="54"/>
      <c r="I284" s="17" t="s">
        <v>144</v>
      </c>
      <c r="J284" s="17" t="s">
        <v>145</v>
      </c>
      <c r="K284" s="17" t="s">
        <v>146</v>
      </c>
      <c r="L284" s="35"/>
      <c r="M284" s="5"/>
      <c r="N284" s="5"/>
    </row>
    <row r="285" spans="1:19" x14ac:dyDescent="0.15">
      <c r="A285" s="70" t="s">
        <v>117</v>
      </c>
      <c r="B285" s="54"/>
      <c r="C285" s="54"/>
      <c r="D285" s="54"/>
      <c r="E285" s="54"/>
      <c r="F285" s="54"/>
      <c r="G285" s="54"/>
      <c r="H285" s="54"/>
      <c r="I285" s="51">
        <v>8.39</v>
      </c>
      <c r="J285" s="51">
        <v>4.13</v>
      </c>
      <c r="K285" s="51">
        <v>5.62</v>
      </c>
      <c r="L285" s="35">
        <f t="shared" si="3"/>
        <v>6.0466666666666669</v>
      </c>
      <c r="M285" s="6"/>
      <c r="N285" s="6"/>
    </row>
    <row r="286" spans="1:19" x14ac:dyDescent="0.15">
      <c r="A286" s="71"/>
      <c r="B286" s="54"/>
      <c r="C286" s="54"/>
      <c r="D286" s="54"/>
      <c r="E286" s="54"/>
      <c r="F286" s="54"/>
      <c r="G286" s="54"/>
      <c r="H286" s="54"/>
      <c r="I286" s="54"/>
      <c r="J286" s="54"/>
      <c r="K286" s="54"/>
      <c r="L286" s="35"/>
    </row>
    <row r="287" spans="1:19" ht="28" x14ac:dyDescent="0.15">
      <c r="A287" s="13" t="s">
        <v>118</v>
      </c>
      <c r="B287" s="54"/>
      <c r="C287" s="54"/>
      <c r="D287" s="54"/>
      <c r="E287" s="17" t="s">
        <v>145</v>
      </c>
      <c r="F287" s="17" t="s">
        <v>146</v>
      </c>
      <c r="G287" s="17" t="s">
        <v>147</v>
      </c>
      <c r="H287" s="17" t="s">
        <v>148</v>
      </c>
      <c r="I287" s="17" t="s">
        <v>149</v>
      </c>
      <c r="J287" s="17" t="s">
        <v>150</v>
      </c>
      <c r="K287" s="17" t="s">
        <v>151</v>
      </c>
      <c r="L287" s="35"/>
      <c r="M287" s="5"/>
      <c r="N287" s="5"/>
      <c r="O287" s="5"/>
      <c r="P287" s="5"/>
      <c r="Q287" s="5"/>
      <c r="R287" s="5"/>
    </row>
    <row r="288" spans="1:19" x14ac:dyDescent="0.15">
      <c r="A288" s="70" t="s">
        <v>119</v>
      </c>
      <c r="B288" s="54"/>
      <c r="C288" s="54"/>
      <c r="D288" s="54"/>
      <c r="E288" s="51">
        <v>4.38</v>
      </c>
      <c r="F288" s="51">
        <v>3.33</v>
      </c>
      <c r="G288" s="51">
        <v>2.83</v>
      </c>
      <c r="H288" s="51">
        <v>2.48</v>
      </c>
      <c r="I288" s="51">
        <v>2.65</v>
      </c>
      <c r="J288" s="51">
        <v>2.62</v>
      </c>
      <c r="K288" s="51">
        <v>2.38</v>
      </c>
      <c r="L288" s="35">
        <f t="shared" si="3"/>
        <v>2.9528571428571424</v>
      </c>
      <c r="M288" s="6"/>
      <c r="N288" s="6"/>
      <c r="O288" s="6"/>
      <c r="P288" s="6"/>
      <c r="Q288" s="6"/>
      <c r="R288" s="6"/>
    </row>
    <row r="289" spans="1:19" x14ac:dyDescent="0.15">
      <c r="A289" s="70" t="s">
        <v>121</v>
      </c>
      <c r="B289" s="54"/>
      <c r="C289" s="54"/>
      <c r="D289" s="54"/>
      <c r="E289" s="51">
        <v>9.66</v>
      </c>
      <c r="F289" s="51">
        <v>9.0399999999999991</v>
      </c>
      <c r="G289" s="53">
        <v>8.6</v>
      </c>
      <c r="H289" s="51">
        <v>7.88</v>
      </c>
      <c r="I289" s="51">
        <v>6.84</v>
      </c>
      <c r="J289" s="51">
        <v>5.69</v>
      </c>
      <c r="K289" s="51">
        <v>5.66</v>
      </c>
      <c r="L289" s="35">
        <f t="shared" si="3"/>
        <v>7.6242857142857128</v>
      </c>
      <c r="M289" s="6"/>
      <c r="N289" s="6"/>
      <c r="O289" s="6"/>
      <c r="P289" s="6"/>
      <c r="Q289" s="6"/>
      <c r="R289" s="6"/>
    </row>
    <row r="290" spans="1:19" x14ac:dyDescent="0.15">
      <c r="A290" s="70" t="s">
        <v>122</v>
      </c>
      <c r="B290" s="54"/>
      <c r="C290" s="54"/>
      <c r="D290" s="54"/>
      <c r="E290" s="51">
        <v>24.31</v>
      </c>
      <c r="F290" s="51">
        <v>19.829999999999998</v>
      </c>
      <c r="G290" s="51">
        <v>18.190000000000001</v>
      </c>
      <c r="H290" s="53">
        <v>19.5</v>
      </c>
      <c r="I290" s="51">
        <v>26.56</v>
      </c>
      <c r="J290" s="51">
        <v>19.12</v>
      </c>
      <c r="K290" s="51">
        <v>13.47</v>
      </c>
      <c r="L290" s="35">
        <f t="shared" si="3"/>
        <v>20.140000000000004</v>
      </c>
      <c r="M290" s="6"/>
      <c r="N290" s="6"/>
      <c r="O290" s="6"/>
      <c r="P290" s="6"/>
      <c r="Q290" s="6"/>
      <c r="R290" s="6"/>
    </row>
    <row r="291" spans="1:19" x14ac:dyDescent="0.15">
      <c r="A291" s="70" t="s">
        <v>132</v>
      </c>
      <c r="B291" s="54"/>
      <c r="C291" s="54"/>
      <c r="D291" s="54"/>
      <c r="E291" s="51">
        <v>25.74</v>
      </c>
      <c r="F291" s="51">
        <v>27.51</v>
      </c>
      <c r="G291" s="51">
        <v>27.53</v>
      </c>
      <c r="H291" s="53">
        <v>23.3</v>
      </c>
      <c r="I291" s="51">
        <v>23.86</v>
      </c>
      <c r="J291" s="51">
        <v>21.49</v>
      </c>
      <c r="K291" s="51">
        <v>18.920000000000002</v>
      </c>
      <c r="L291" s="35">
        <f t="shared" si="3"/>
        <v>24.050000000000004</v>
      </c>
      <c r="M291" s="6"/>
      <c r="N291" s="6"/>
      <c r="O291" s="6"/>
      <c r="P291" s="6"/>
      <c r="Q291" s="6"/>
      <c r="R291" s="6"/>
    </row>
    <row r="292" spans="1:19" x14ac:dyDescent="0.15">
      <c r="A292" s="70" t="s">
        <v>123</v>
      </c>
      <c r="B292" s="54"/>
      <c r="C292" s="54"/>
      <c r="D292" s="54"/>
      <c r="E292" s="51">
        <v>42.83</v>
      </c>
      <c r="F292" s="51">
        <v>40.39</v>
      </c>
      <c r="G292" s="51">
        <v>34.86</v>
      </c>
      <c r="H292" s="51">
        <v>27.41</v>
      </c>
      <c r="I292" s="51">
        <v>26.79</v>
      </c>
      <c r="J292" s="51">
        <v>21.84</v>
      </c>
      <c r="K292" s="51">
        <v>17.89</v>
      </c>
      <c r="L292" s="35">
        <f t="shared" si="3"/>
        <v>30.287142857142857</v>
      </c>
      <c r="M292" s="6"/>
      <c r="N292" s="6"/>
      <c r="O292" s="6"/>
      <c r="P292" s="6"/>
      <c r="Q292" s="6"/>
      <c r="R292" s="6"/>
    </row>
    <row r="293" spans="1:19" x14ac:dyDescent="0.15">
      <c r="A293" s="70" t="s">
        <v>124</v>
      </c>
      <c r="B293" s="54"/>
      <c r="C293" s="54"/>
      <c r="D293" s="54"/>
      <c r="E293" s="51">
        <v>9.7200000000000006</v>
      </c>
      <c r="F293" s="51">
        <v>6.03</v>
      </c>
      <c r="G293" s="51">
        <v>6.63</v>
      </c>
      <c r="H293" s="51">
        <v>10.92</v>
      </c>
      <c r="I293" s="51">
        <v>15.42</v>
      </c>
      <c r="J293" s="51">
        <v>15.94</v>
      </c>
      <c r="K293" s="51">
        <v>8.85</v>
      </c>
      <c r="L293" s="35">
        <f t="shared" si="3"/>
        <v>10.501428571428571</v>
      </c>
      <c r="M293" s="6"/>
      <c r="N293" s="6"/>
      <c r="O293" s="6"/>
      <c r="P293" s="6"/>
      <c r="Q293" s="6"/>
      <c r="R293" s="6"/>
    </row>
    <row r="294" spans="1:19" x14ac:dyDescent="0.15">
      <c r="A294" s="71"/>
      <c r="B294" s="54"/>
      <c r="C294" s="54"/>
      <c r="D294" s="54"/>
      <c r="E294" s="54"/>
      <c r="F294" s="54"/>
      <c r="G294" s="54"/>
      <c r="H294" s="54"/>
      <c r="I294" s="54"/>
      <c r="J294" s="54"/>
      <c r="K294" s="54"/>
      <c r="L294" s="35"/>
    </row>
    <row r="295" spans="1:19" ht="28" x14ac:dyDescent="0.15">
      <c r="A295" s="13" t="s">
        <v>125</v>
      </c>
      <c r="B295" s="54"/>
      <c r="C295" s="54"/>
      <c r="D295" s="17" t="s">
        <v>144</v>
      </c>
      <c r="E295" s="17" t="s">
        <v>145</v>
      </c>
      <c r="F295" s="17" t="s">
        <v>146</v>
      </c>
      <c r="G295" s="17" t="s">
        <v>147</v>
      </c>
      <c r="H295" s="17" t="s">
        <v>148</v>
      </c>
      <c r="I295" s="17" t="s">
        <v>149</v>
      </c>
      <c r="J295" s="17" t="s">
        <v>150</v>
      </c>
      <c r="K295" s="17" t="s">
        <v>151</v>
      </c>
      <c r="L295" s="35"/>
      <c r="M295" s="5"/>
      <c r="N295" s="5"/>
      <c r="O295" s="5"/>
      <c r="P295" s="5"/>
      <c r="Q295" s="5"/>
      <c r="R295" s="5"/>
      <c r="S295" s="5"/>
    </row>
    <row r="296" spans="1:19" x14ac:dyDescent="0.15">
      <c r="A296" s="70" t="s">
        <v>126</v>
      </c>
      <c r="B296" s="54"/>
      <c r="C296" s="54"/>
      <c r="D296" s="51">
        <v>-724.48</v>
      </c>
      <c r="E296" s="51">
        <v>1.56</v>
      </c>
      <c r="F296" s="51">
        <v>0.95</v>
      </c>
      <c r="G296" s="51">
        <v>0.77</v>
      </c>
      <c r="H296" s="51">
        <v>0.42</v>
      </c>
      <c r="I296" s="51">
        <v>-0.15</v>
      </c>
      <c r="J296" s="51">
        <v>0.51</v>
      </c>
      <c r="K296" s="53">
        <v>0.5</v>
      </c>
      <c r="L296" s="35">
        <f t="shared" si="3"/>
        <v>-89.990000000000009</v>
      </c>
      <c r="M296" s="6"/>
      <c r="N296" s="6"/>
      <c r="O296" s="6"/>
      <c r="P296" s="6"/>
      <c r="Q296" s="6"/>
      <c r="R296" s="6"/>
      <c r="S296" s="6"/>
    </row>
    <row r="297" spans="1:19" x14ac:dyDescent="0.15">
      <c r="A297" s="70" t="s">
        <v>127</v>
      </c>
      <c r="B297" s="54"/>
      <c r="C297" s="54"/>
      <c r="D297" s="51">
        <v>3.56</v>
      </c>
      <c r="E297" s="51">
        <v>3.88</v>
      </c>
      <c r="F297" s="51">
        <v>3.19</v>
      </c>
      <c r="G297" s="51">
        <v>3.91</v>
      </c>
      <c r="H297" s="51">
        <v>3.87</v>
      </c>
      <c r="I297" s="51">
        <v>4.2699999999999996</v>
      </c>
      <c r="J297" s="51">
        <v>2.89</v>
      </c>
      <c r="K297" s="51">
        <v>2.14</v>
      </c>
      <c r="L297" s="35">
        <f t="shared" si="3"/>
        <v>3.4637500000000001</v>
      </c>
      <c r="M297" s="6"/>
      <c r="N297" s="6"/>
      <c r="O297" s="6"/>
      <c r="P297" s="6"/>
      <c r="Q297" s="6"/>
      <c r="R297" s="6"/>
      <c r="S297" s="6"/>
    </row>
  </sheetData>
  <conditionalFormatting sqref="A42:K71">
    <cfRule type="colorScale" priority="5">
      <colorScale>
        <cfvo type="min"/>
        <cfvo type="percentile" val="50"/>
        <cfvo type="max"/>
        <color rgb="FFF8696B"/>
        <color rgb="FFFFEB84"/>
        <color rgb="FF63BE7B"/>
      </colorScale>
    </cfRule>
  </conditionalFormatting>
  <conditionalFormatting sqref="A271:K297">
    <cfRule type="colorScale" priority="1">
      <colorScale>
        <cfvo type="min"/>
        <cfvo type="percentile" val="50"/>
        <cfvo type="max"/>
        <color rgb="FFF8696B"/>
        <color rgb="FFFFEB84"/>
        <color rgb="FF63BE7B"/>
      </colorScale>
    </cfRule>
  </conditionalFormatting>
  <conditionalFormatting sqref="B42:K71">
    <cfRule type="colorScale" priority="4">
      <colorScale>
        <cfvo type="min"/>
        <cfvo type="percentile" val="50"/>
        <cfvo type="max"/>
        <color rgb="FFF8696B"/>
        <color rgb="FFFFEB84"/>
        <color rgb="FF63BE7B"/>
      </colorScale>
    </cfRule>
  </conditionalFormatting>
  <conditionalFormatting sqref="B118:K146">
    <cfRule type="colorScale" priority="3">
      <colorScale>
        <cfvo type="min"/>
        <cfvo type="percentile" val="50"/>
        <cfvo type="max"/>
        <color rgb="FFF8696B"/>
        <color rgb="FFFFEB84"/>
        <color rgb="FF63BE7B"/>
      </colorScale>
    </cfRule>
  </conditionalFormatting>
  <conditionalFormatting sqref="B196:K224">
    <cfRule type="colorScale" priority="2">
      <colorScale>
        <cfvo type="min"/>
        <cfvo type="percentile" val="50"/>
        <cfvo type="max"/>
        <color rgb="FFF8696B"/>
        <color rgb="FFFFEB84"/>
        <color rgb="FF63BE7B"/>
      </colorScale>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42BE2-D349-444D-8A4C-3284881A0F90}">
  <sheetPr>
    <tabColor theme="1"/>
  </sheetPr>
  <dimension ref="A4:S610"/>
  <sheetViews>
    <sheetView topLeftCell="A287" zoomScale="107" zoomScaleNormal="100" workbookViewId="0">
      <selection activeCell="J137" sqref="J137"/>
    </sheetView>
  </sheetViews>
  <sheetFormatPr baseColWidth="10" defaultColWidth="8.83203125" defaultRowHeight="13" x14ac:dyDescent="0.15"/>
  <cols>
    <col min="1" max="1" width="50" customWidth="1"/>
    <col min="2" max="15" width="12" customWidth="1"/>
    <col min="16" max="17" width="13.6640625" bestFit="1" customWidth="1"/>
    <col min="18" max="25" width="14.6640625" bestFit="1" customWidth="1"/>
    <col min="26" max="26" width="12.6640625" bestFit="1" customWidth="1"/>
    <col min="27" max="196" width="12" customWidth="1"/>
  </cols>
  <sheetData>
    <row r="4" spans="1:14" x14ac:dyDescent="0.15">
      <c r="A4" s="1" t="s">
        <v>15</v>
      </c>
    </row>
    <row r="5" spans="1:14" ht="20" x14ac:dyDescent="0.2">
      <c r="A5" s="2" t="s">
        <v>128</v>
      </c>
    </row>
    <row r="7" spans="1:14" ht="14" x14ac:dyDescent="0.15">
      <c r="A7" s="3" t="s">
        <v>17</v>
      </c>
    </row>
    <row r="10" spans="1:14" ht="14" x14ac:dyDescent="0.15">
      <c r="A10" s="82" t="s">
        <v>243</v>
      </c>
      <c r="B10" s="54"/>
      <c r="C10" s="54"/>
      <c r="D10" s="54"/>
      <c r="E10" s="54"/>
      <c r="F10" s="54"/>
      <c r="G10" s="54"/>
      <c r="H10" s="54"/>
      <c r="I10" s="54"/>
      <c r="J10" s="54"/>
    </row>
    <row r="11" spans="1:14" ht="14" x14ac:dyDescent="0.15">
      <c r="A11" s="13" t="s">
        <v>19</v>
      </c>
      <c r="B11" s="17" t="s">
        <v>20</v>
      </c>
      <c r="C11" s="17" t="s">
        <v>21</v>
      </c>
      <c r="D11" s="17" t="s">
        <v>22</v>
      </c>
      <c r="E11" s="17" t="s">
        <v>23</v>
      </c>
      <c r="F11" s="17" t="s">
        <v>24</v>
      </c>
      <c r="G11" s="17" t="s">
        <v>25</v>
      </c>
      <c r="H11" s="17" t="s">
        <v>26</v>
      </c>
      <c r="I11" s="17" t="s">
        <v>27</v>
      </c>
      <c r="J11" s="17" t="s">
        <v>29</v>
      </c>
      <c r="K11" s="5"/>
      <c r="L11" s="5"/>
      <c r="M11" s="5"/>
      <c r="N11" s="5"/>
    </row>
    <row r="12" spans="1:14" ht="14" x14ac:dyDescent="0.15">
      <c r="A12" s="13" t="s">
        <v>30</v>
      </c>
      <c r="B12" s="17" t="s">
        <v>31</v>
      </c>
      <c r="C12" s="17" t="s">
        <v>31</v>
      </c>
      <c r="D12" s="17" t="s">
        <v>31</v>
      </c>
      <c r="E12" s="17" t="s">
        <v>31</v>
      </c>
      <c r="F12" s="17" t="s">
        <v>31</v>
      </c>
      <c r="G12" s="17" t="s">
        <v>31</v>
      </c>
      <c r="H12" s="17" t="s">
        <v>31</v>
      </c>
      <c r="I12" s="17" t="s">
        <v>31</v>
      </c>
      <c r="J12" s="17" t="s">
        <v>31</v>
      </c>
      <c r="K12" s="5"/>
      <c r="L12" s="5"/>
      <c r="M12" s="5"/>
      <c r="N12" s="5"/>
    </row>
    <row r="13" spans="1:14" ht="14" x14ac:dyDescent="0.15">
      <c r="A13" s="13" t="s">
        <v>32</v>
      </c>
      <c r="B13" s="17" t="s">
        <v>33</v>
      </c>
      <c r="C13" s="17" t="s">
        <v>33</v>
      </c>
      <c r="D13" s="17" t="s">
        <v>33</v>
      </c>
      <c r="E13" s="17" t="s">
        <v>33</v>
      </c>
      <c r="F13" s="17" t="s">
        <v>33</v>
      </c>
      <c r="G13" s="17" t="s">
        <v>33</v>
      </c>
      <c r="H13" s="17" t="s">
        <v>33</v>
      </c>
      <c r="I13" s="17" t="s">
        <v>33</v>
      </c>
      <c r="J13" s="17" t="s">
        <v>33</v>
      </c>
      <c r="K13" s="5"/>
      <c r="L13" s="5"/>
      <c r="M13" s="5"/>
      <c r="N13" s="5"/>
    </row>
    <row r="14" spans="1:14" ht="14" x14ac:dyDescent="0.15">
      <c r="A14" s="13" t="s">
        <v>34</v>
      </c>
      <c r="B14" s="17" t="s">
        <v>35</v>
      </c>
      <c r="C14" s="17" t="s">
        <v>35</v>
      </c>
      <c r="D14" s="17" t="s">
        <v>35</v>
      </c>
      <c r="E14" s="17" t="s">
        <v>35</v>
      </c>
      <c r="F14" s="17" t="s">
        <v>35</v>
      </c>
      <c r="G14" s="17" t="s">
        <v>35</v>
      </c>
      <c r="H14" s="17" t="s">
        <v>35</v>
      </c>
      <c r="I14" s="17" t="s">
        <v>35</v>
      </c>
      <c r="J14" s="17" t="s">
        <v>35</v>
      </c>
      <c r="K14" s="5"/>
      <c r="L14" s="5"/>
      <c r="M14" s="5"/>
      <c r="N14" s="5"/>
    </row>
    <row r="15" spans="1:14" ht="14" x14ac:dyDescent="0.15">
      <c r="A15" s="13" t="s">
        <v>36</v>
      </c>
      <c r="B15" s="17" t="s">
        <v>37</v>
      </c>
      <c r="C15" s="17" t="s">
        <v>37</v>
      </c>
      <c r="D15" s="17" t="s">
        <v>37</v>
      </c>
      <c r="E15" s="17" t="s">
        <v>37</v>
      </c>
      <c r="F15" s="17" t="s">
        <v>37</v>
      </c>
      <c r="G15" s="17" t="s">
        <v>37</v>
      </c>
      <c r="H15" s="17" t="s">
        <v>37</v>
      </c>
      <c r="I15" s="17" t="s">
        <v>37</v>
      </c>
      <c r="J15" s="17" t="s">
        <v>37</v>
      </c>
      <c r="K15" s="5"/>
      <c r="L15" s="5"/>
      <c r="M15" s="5"/>
      <c r="N15" s="5"/>
    </row>
    <row r="16" spans="1:14" x14ac:dyDescent="0.15">
      <c r="A16" s="35" t="s">
        <v>244</v>
      </c>
      <c r="B16" s="27">
        <v>65289</v>
      </c>
      <c r="C16" s="27">
        <v>355859</v>
      </c>
      <c r="D16" s="27">
        <v>334176</v>
      </c>
      <c r="E16" s="27">
        <v>279840</v>
      </c>
      <c r="F16" s="27">
        <v>558960</v>
      </c>
      <c r="G16" s="27">
        <v>849461</v>
      </c>
      <c r="H16" s="27">
        <v>582753</v>
      </c>
      <c r="I16" s="27">
        <v>2129440</v>
      </c>
      <c r="J16" s="31">
        <v>1050000</v>
      </c>
      <c r="K16" s="6"/>
      <c r="L16" s="6"/>
      <c r="M16" s="6"/>
      <c r="N16" s="6"/>
    </row>
    <row r="17" spans="1:19" x14ac:dyDescent="0.15">
      <c r="A17" s="35" t="s">
        <v>245</v>
      </c>
      <c r="B17" s="27">
        <v>50019</v>
      </c>
      <c r="C17" s="27">
        <v>60000</v>
      </c>
      <c r="D17" s="27">
        <v>51895</v>
      </c>
      <c r="E17" s="27">
        <v>68743</v>
      </c>
      <c r="F17" s="27">
        <v>61032</v>
      </c>
      <c r="G17" s="27">
        <v>114278</v>
      </c>
      <c r="H17" s="27">
        <v>404252</v>
      </c>
      <c r="I17" s="27">
        <v>461698</v>
      </c>
      <c r="J17" s="31">
        <v>228000</v>
      </c>
      <c r="K17" s="6"/>
      <c r="L17" s="6"/>
      <c r="M17" s="6"/>
      <c r="N17" s="6"/>
    </row>
    <row r="18" spans="1:19" x14ac:dyDescent="0.15">
      <c r="A18" s="35" t="s">
        <v>246</v>
      </c>
      <c r="B18" s="27">
        <v>8872</v>
      </c>
      <c r="C18" s="29" t="s">
        <v>56</v>
      </c>
      <c r="D18" s="27">
        <v>12673</v>
      </c>
      <c r="E18" s="27">
        <v>22228</v>
      </c>
      <c r="F18" s="27">
        <v>44948</v>
      </c>
      <c r="G18" s="27">
        <v>59915</v>
      </c>
      <c r="H18" s="27">
        <v>122494</v>
      </c>
      <c r="I18" s="27">
        <v>131699</v>
      </c>
      <c r="J18" s="31">
        <v>296000</v>
      </c>
      <c r="K18" s="6"/>
      <c r="L18" s="6"/>
      <c r="M18" s="6"/>
      <c r="N18" s="6"/>
    </row>
    <row r="19" spans="1:19" x14ac:dyDescent="0.15">
      <c r="A19" s="35" t="s">
        <v>247</v>
      </c>
      <c r="B19" s="27">
        <v>1183</v>
      </c>
      <c r="C19" s="29" t="s">
        <v>56</v>
      </c>
      <c r="D19" s="27">
        <v>2767</v>
      </c>
      <c r="E19" s="27">
        <v>3115</v>
      </c>
      <c r="F19" s="27">
        <v>7000</v>
      </c>
      <c r="G19" s="27">
        <v>9312</v>
      </c>
      <c r="H19" s="27">
        <v>22774</v>
      </c>
      <c r="I19" s="27">
        <v>21400</v>
      </c>
      <c r="J19" s="31">
        <v>24000</v>
      </c>
      <c r="K19" s="6"/>
      <c r="L19" s="6"/>
      <c r="M19" s="6"/>
      <c r="N19" s="6"/>
    </row>
    <row r="20" spans="1:19" x14ac:dyDescent="0.15">
      <c r="A20" s="35" t="s">
        <v>248</v>
      </c>
      <c r="B20" s="27">
        <v>7689</v>
      </c>
      <c r="C20" s="27">
        <v>5949</v>
      </c>
      <c r="D20" s="27">
        <v>9906</v>
      </c>
      <c r="E20" s="27">
        <v>19113</v>
      </c>
      <c r="F20" s="27">
        <v>37948</v>
      </c>
      <c r="G20" s="27">
        <v>50603</v>
      </c>
      <c r="H20" s="27">
        <v>99720</v>
      </c>
      <c r="I20" s="27">
        <v>110299</v>
      </c>
      <c r="J20" s="31">
        <v>272000</v>
      </c>
      <c r="K20" s="6"/>
      <c r="L20" s="6"/>
      <c r="M20" s="6"/>
      <c r="N20" s="6"/>
    </row>
    <row r="21" spans="1:19" x14ac:dyDescent="0.15">
      <c r="A21" s="35" t="s">
        <v>41</v>
      </c>
      <c r="B21" s="27">
        <v>14963</v>
      </c>
      <c r="C21" s="27">
        <v>19798</v>
      </c>
      <c r="D21" s="27">
        <v>19900</v>
      </c>
      <c r="E21" s="27">
        <v>18550</v>
      </c>
      <c r="F21" s="27">
        <v>28042</v>
      </c>
      <c r="G21" s="27">
        <v>46164</v>
      </c>
      <c r="H21" s="27">
        <v>61692</v>
      </c>
      <c r="I21" s="27">
        <v>52152</v>
      </c>
      <c r="J21" s="31">
        <v>90000</v>
      </c>
      <c r="K21" s="6"/>
      <c r="L21" s="6"/>
      <c r="M21" s="6"/>
      <c r="N21" s="6"/>
    </row>
    <row r="22" spans="1:19" x14ac:dyDescent="0.15">
      <c r="A22" s="35" t="s">
        <v>249</v>
      </c>
      <c r="B22" s="29" t="s">
        <v>56</v>
      </c>
      <c r="C22" s="29" t="s">
        <v>56</v>
      </c>
      <c r="D22" s="29" t="s">
        <v>56</v>
      </c>
      <c r="E22" s="27">
        <v>34325</v>
      </c>
      <c r="F22" s="27">
        <v>54483</v>
      </c>
      <c r="G22" s="27">
        <v>83652</v>
      </c>
      <c r="H22" s="27">
        <v>104947</v>
      </c>
      <c r="I22" s="27">
        <v>156240</v>
      </c>
      <c r="J22" s="31">
        <v>96000</v>
      </c>
      <c r="K22" s="6"/>
      <c r="L22" s="6"/>
      <c r="M22" s="6"/>
      <c r="N22" s="6"/>
      <c r="O22" s="6"/>
      <c r="P22" s="6"/>
      <c r="Q22" s="6"/>
      <c r="R22" s="6"/>
      <c r="S22" s="6"/>
    </row>
    <row r="23" spans="1:19" x14ac:dyDescent="0.15">
      <c r="A23" s="35" t="s">
        <v>250</v>
      </c>
      <c r="B23" s="29" t="s">
        <v>56</v>
      </c>
      <c r="C23" s="29" t="s">
        <v>56</v>
      </c>
      <c r="D23" s="29" t="s">
        <v>56</v>
      </c>
      <c r="E23" s="29" t="s">
        <v>56</v>
      </c>
      <c r="F23" s="29" t="s">
        <v>56</v>
      </c>
      <c r="G23" s="29" t="s">
        <v>56</v>
      </c>
      <c r="H23" s="27">
        <v>46177</v>
      </c>
      <c r="I23" s="27">
        <v>50205</v>
      </c>
      <c r="J23" s="31">
        <v>95000</v>
      </c>
      <c r="K23" s="6"/>
      <c r="L23" s="6"/>
      <c r="M23" s="6"/>
      <c r="N23" s="6"/>
      <c r="O23" s="6"/>
      <c r="P23" s="6"/>
      <c r="Q23" s="6"/>
      <c r="R23" s="6"/>
      <c r="S23" s="6"/>
    </row>
    <row r="24" spans="1:19" x14ac:dyDescent="0.15">
      <c r="A24" s="35" t="s">
        <v>251</v>
      </c>
      <c r="B24" s="29" t="s">
        <v>56</v>
      </c>
      <c r="C24" s="29" t="s">
        <v>56</v>
      </c>
      <c r="D24" s="29" t="s">
        <v>56</v>
      </c>
      <c r="E24" s="29" t="s">
        <v>56</v>
      </c>
      <c r="F24" s="29" t="s">
        <v>56</v>
      </c>
      <c r="G24" s="29" t="s">
        <v>56</v>
      </c>
      <c r="H24" s="29" t="s">
        <v>56</v>
      </c>
      <c r="I24" s="27">
        <v>62165</v>
      </c>
      <c r="J24" s="31">
        <v>69000</v>
      </c>
      <c r="K24" s="6"/>
      <c r="L24" s="6"/>
      <c r="M24" s="6"/>
      <c r="N24" s="6"/>
      <c r="O24" s="6"/>
      <c r="P24" s="6"/>
      <c r="Q24" s="6"/>
      <c r="R24" s="6"/>
      <c r="S24" s="6"/>
    </row>
    <row r="25" spans="1:19" x14ac:dyDescent="0.15">
      <c r="A25" s="35" t="s">
        <v>252</v>
      </c>
      <c r="B25" s="29" t="s">
        <v>56</v>
      </c>
      <c r="C25" s="29" t="s">
        <v>56</v>
      </c>
      <c r="D25" s="29" t="s">
        <v>56</v>
      </c>
      <c r="E25" s="29" t="s">
        <v>56</v>
      </c>
      <c r="F25" s="29" t="s">
        <v>56</v>
      </c>
      <c r="G25" s="29" t="s">
        <v>56</v>
      </c>
      <c r="H25" s="27">
        <v>29269</v>
      </c>
      <c r="I25" s="27">
        <v>23603</v>
      </c>
      <c r="J25" s="31">
        <v>33000</v>
      </c>
      <c r="K25" s="6"/>
      <c r="L25" s="6"/>
      <c r="M25" s="6"/>
      <c r="N25" s="6"/>
      <c r="O25" s="6"/>
      <c r="P25" s="6"/>
      <c r="Q25" s="6"/>
      <c r="R25" s="6"/>
      <c r="S25" s="6"/>
    </row>
    <row r="26" spans="1:19" x14ac:dyDescent="0.15">
      <c r="A26" s="35" t="s">
        <v>253</v>
      </c>
      <c r="B26" s="29" t="s">
        <v>56</v>
      </c>
      <c r="C26" s="29" t="s">
        <v>56</v>
      </c>
      <c r="D26" s="29" t="s">
        <v>56</v>
      </c>
      <c r="E26" s="27">
        <v>21828</v>
      </c>
      <c r="F26" s="27">
        <v>29941</v>
      </c>
      <c r="G26" s="27">
        <v>31842</v>
      </c>
      <c r="H26" s="27">
        <v>28245</v>
      </c>
      <c r="I26" s="29" t="s">
        <v>56</v>
      </c>
      <c r="J26" s="32" t="s">
        <v>56</v>
      </c>
      <c r="K26" s="6"/>
      <c r="L26" s="6"/>
      <c r="M26" s="6"/>
      <c r="N26" s="6"/>
      <c r="O26" s="6"/>
      <c r="P26" s="6"/>
      <c r="Q26" s="6"/>
      <c r="R26" s="6"/>
      <c r="S26" s="6"/>
    </row>
    <row r="27" spans="1:19" x14ac:dyDescent="0.15">
      <c r="A27" s="35" t="s">
        <v>254</v>
      </c>
      <c r="B27" s="29" t="s">
        <v>56</v>
      </c>
      <c r="C27" s="29" t="s">
        <v>56</v>
      </c>
      <c r="D27" s="29" t="s">
        <v>56</v>
      </c>
      <c r="E27" s="27">
        <v>13215</v>
      </c>
      <c r="F27" s="27">
        <v>12936</v>
      </c>
      <c r="G27" s="27">
        <v>17667</v>
      </c>
      <c r="H27" s="27">
        <v>20083</v>
      </c>
      <c r="I27" s="29" t="s">
        <v>56</v>
      </c>
      <c r="J27" s="32" t="s">
        <v>56</v>
      </c>
      <c r="K27" s="6"/>
      <c r="L27" s="6"/>
      <c r="M27" s="6"/>
      <c r="N27" s="6"/>
      <c r="O27" s="6"/>
      <c r="P27" s="6"/>
      <c r="Q27" s="6"/>
      <c r="R27" s="6"/>
      <c r="S27" s="6"/>
    </row>
    <row r="28" spans="1:19" x14ac:dyDescent="0.15">
      <c r="A28" s="35" t="s">
        <v>255</v>
      </c>
      <c r="B28" s="29" t="s">
        <v>56</v>
      </c>
      <c r="C28" s="29" t="s">
        <v>56</v>
      </c>
      <c r="D28" s="29" t="s">
        <v>56</v>
      </c>
      <c r="E28" s="27">
        <v>21477</v>
      </c>
      <c r="F28" s="27">
        <v>33478</v>
      </c>
      <c r="G28" s="27">
        <v>62269</v>
      </c>
      <c r="H28" s="29" t="s">
        <v>56</v>
      </c>
      <c r="I28" s="29" t="s">
        <v>56</v>
      </c>
      <c r="J28" s="32" t="s">
        <v>56</v>
      </c>
      <c r="K28" s="6"/>
      <c r="L28" s="6"/>
      <c r="M28" s="6"/>
      <c r="N28" s="6"/>
      <c r="O28" s="6"/>
      <c r="P28" s="6"/>
      <c r="Q28" s="6"/>
      <c r="R28" s="6"/>
      <c r="S28" s="6"/>
    </row>
    <row r="29" spans="1:19" x14ac:dyDescent="0.15">
      <c r="A29" s="35" t="s">
        <v>256</v>
      </c>
      <c r="B29" s="27">
        <v>25167</v>
      </c>
      <c r="C29" s="27">
        <v>45262</v>
      </c>
      <c r="D29" s="27">
        <v>76446</v>
      </c>
      <c r="E29" s="27">
        <v>90845</v>
      </c>
      <c r="F29" s="27">
        <v>130838</v>
      </c>
      <c r="G29" s="27">
        <v>195430</v>
      </c>
      <c r="H29" s="27">
        <v>228721</v>
      </c>
      <c r="I29" s="27">
        <v>292213</v>
      </c>
      <c r="J29" s="31">
        <v>293000</v>
      </c>
      <c r="K29" s="6"/>
      <c r="L29" s="6"/>
      <c r="M29" s="6"/>
      <c r="N29" s="6"/>
      <c r="O29" s="6"/>
      <c r="P29" s="6"/>
      <c r="Q29" s="6"/>
      <c r="R29" s="6"/>
      <c r="S29" s="6"/>
    </row>
    <row r="30" spans="1:19" x14ac:dyDescent="0.15">
      <c r="A30" s="35" t="s">
        <v>257</v>
      </c>
      <c r="B30" s="27">
        <v>163127</v>
      </c>
      <c r="C30" s="27">
        <v>486868</v>
      </c>
      <c r="D30" s="27">
        <v>492323</v>
      </c>
      <c r="E30" s="27">
        <v>477091</v>
      </c>
      <c r="F30" s="27">
        <v>816820</v>
      </c>
      <c r="G30" s="27">
        <v>1255936</v>
      </c>
      <c r="H30" s="27">
        <v>1377138</v>
      </c>
      <c r="I30" s="27">
        <v>3045802</v>
      </c>
      <c r="J30" s="31">
        <v>1933000</v>
      </c>
      <c r="K30" s="6"/>
      <c r="L30" s="6"/>
      <c r="M30" s="6"/>
      <c r="N30" s="6"/>
      <c r="O30" s="6"/>
      <c r="P30" s="6"/>
      <c r="Q30" s="6"/>
      <c r="R30" s="6"/>
      <c r="S30" s="6"/>
    </row>
    <row r="31" spans="1:19" x14ac:dyDescent="0.15">
      <c r="A31" s="35" t="s">
        <v>258</v>
      </c>
      <c r="B31" s="29" t="s">
        <v>56</v>
      </c>
      <c r="C31" s="29" t="s">
        <v>56</v>
      </c>
      <c r="D31" s="29" t="s">
        <v>56</v>
      </c>
      <c r="E31" s="29" t="s">
        <v>56</v>
      </c>
      <c r="F31" s="29" t="s">
        <v>56</v>
      </c>
      <c r="G31" s="29" t="s">
        <v>56</v>
      </c>
      <c r="H31" s="27">
        <v>763400</v>
      </c>
      <c r="I31" s="27">
        <v>808375</v>
      </c>
      <c r="J31" s="31">
        <v>839000</v>
      </c>
      <c r="K31" s="6"/>
      <c r="L31" s="6"/>
      <c r="M31" s="6"/>
      <c r="N31" s="6"/>
      <c r="O31" s="6"/>
      <c r="P31" s="6"/>
      <c r="Q31" s="6"/>
      <c r="R31" s="6"/>
      <c r="S31" s="6"/>
    </row>
    <row r="32" spans="1:19" x14ac:dyDescent="0.15">
      <c r="A32" s="35" t="s">
        <v>259</v>
      </c>
      <c r="B32" s="27">
        <v>26218</v>
      </c>
      <c r="C32" s="27">
        <v>48399</v>
      </c>
      <c r="D32" s="27">
        <v>68416</v>
      </c>
      <c r="E32" s="27">
        <v>133297</v>
      </c>
      <c r="F32" s="27">
        <v>213790</v>
      </c>
      <c r="G32" s="27">
        <v>339761</v>
      </c>
      <c r="H32" s="27">
        <v>509120</v>
      </c>
      <c r="I32" s="27">
        <v>527777</v>
      </c>
      <c r="J32" s="31">
        <v>593000</v>
      </c>
      <c r="K32" s="6"/>
      <c r="L32" s="6"/>
      <c r="M32" s="6"/>
      <c r="N32" s="6"/>
      <c r="O32" s="6"/>
      <c r="P32" s="6"/>
      <c r="Q32" s="6"/>
      <c r="R32" s="6"/>
      <c r="S32" s="6"/>
    </row>
    <row r="33" spans="1:19" x14ac:dyDescent="0.15">
      <c r="A33" s="35" t="s">
        <v>260</v>
      </c>
      <c r="B33" s="27">
        <v>23715</v>
      </c>
      <c r="C33" s="27">
        <v>36294</v>
      </c>
      <c r="D33" s="27">
        <v>50907</v>
      </c>
      <c r="E33" s="27">
        <v>77429</v>
      </c>
      <c r="F33" s="27">
        <v>118356</v>
      </c>
      <c r="G33" s="27">
        <v>172653</v>
      </c>
      <c r="H33" s="27">
        <v>297252</v>
      </c>
      <c r="I33" s="27">
        <v>431546</v>
      </c>
      <c r="J33" s="31">
        <v>829000</v>
      </c>
      <c r="K33" s="6"/>
      <c r="L33" s="6"/>
      <c r="M33" s="6"/>
      <c r="N33" s="6"/>
      <c r="O33" s="6"/>
      <c r="P33" s="6"/>
      <c r="Q33" s="6"/>
      <c r="R33" s="6"/>
      <c r="S33" s="6"/>
    </row>
    <row r="34" spans="1:19" x14ac:dyDescent="0.15">
      <c r="A34" s="35" t="s">
        <v>261</v>
      </c>
      <c r="B34" s="27">
        <v>1912</v>
      </c>
      <c r="C34" s="27">
        <v>14290</v>
      </c>
      <c r="D34" s="27">
        <v>29315</v>
      </c>
      <c r="E34" s="27">
        <v>62090</v>
      </c>
      <c r="F34" s="27">
        <v>82614</v>
      </c>
      <c r="G34" s="27">
        <v>109929</v>
      </c>
      <c r="H34" s="27">
        <v>228514</v>
      </c>
      <c r="I34" s="27">
        <v>398874</v>
      </c>
      <c r="J34" s="31">
        <v>544000</v>
      </c>
      <c r="K34" s="6"/>
      <c r="L34" s="6"/>
      <c r="M34" s="6"/>
      <c r="N34" s="6"/>
      <c r="O34" s="6"/>
      <c r="P34" s="6"/>
      <c r="Q34" s="6"/>
      <c r="R34" s="6"/>
      <c r="S34" s="6"/>
    </row>
    <row r="35" spans="1:19" x14ac:dyDescent="0.15">
      <c r="A35" s="35" t="s">
        <v>262</v>
      </c>
      <c r="B35" s="29" t="s">
        <v>56</v>
      </c>
      <c r="C35" s="29" t="s">
        <v>56</v>
      </c>
      <c r="D35" s="29" t="s">
        <v>56</v>
      </c>
      <c r="E35" s="27">
        <v>29856</v>
      </c>
      <c r="F35" s="27">
        <v>83681</v>
      </c>
      <c r="G35" s="27">
        <v>184694</v>
      </c>
      <c r="H35" s="29" t="s">
        <v>56</v>
      </c>
      <c r="I35" s="29" t="s">
        <v>56</v>
      </c>
      <c r="J35" s="32" t="s">
        <v>56</v>
      </c>
      <c r="K35" s="6"/>
      <c r="L35" s="6"/>
      <c r="M35" s="6"/>
      <c r="N35" s="6"/>
      <c r="O35" s="6"/>
      <c r="P35" s="6"/>
      <c r="Q35" s="6"/>
      <c r="R35" s="6"/>
      <c r="S35" s="6"/>
    </row>
    <row r="36" spans="1:19" x14ac:dyDescent="0.15">
      <c r="A36" s="35" t="s">
        <v>263</v>
      </c>
      <c r="B36" s="27">
        <v>184</v>
      </c>
      <c r="C36" s="27">
        <v>4800</v>
      </c>
      <c r="D36" s="27">
        <v>27563</v>
      </c>
      <c r="E36" s="27">
        <v>47013</v>
      </c>
      <c r="F36" s="27">
        <v>46826</v>
      </c>
      <c r="G36" s="27">
        <v>90104</v>
      </c>
      <c r="H36" s="27">
        <v>45503</v>
      </c>
      <c r="I36" s="27">
        <v>28806</v>
      </c>
      <c r="J36" s="31">
        <v>36000</v>
      </c>
      <c r="K36" s="6"/>
      <c r="L36" s="6"/>
      <c r="M36" s="6"/>
      <c r="N36" s="6"/>
      <c r="O36" s="6"/>
      <c r="P36" s="6"/>
      <c r="Q36" s="6"/>
      <c r="R36" s="6"/>
      <c r="S36" s="6"/>
    </row>
    <row r="37" spans="1:19" x14ac:dyDescent="0.15">
      <c r="A37" s="35" t="s">
        <v>264</v>
      </c>
      <c r="B37" s="27">
        <v>52029</v>
      </c>
      <c r="C37" s="27">
        <v>103783</v>
      </c>
      <c r="D37" s="27">
        <v>176201</v>
      </c>
      <c r="E37" s="27">
        <v>349685</v>
      </c>
      <c r="F37" s="27">
        <v>545267</v>
      </c>
      <c r="G37" s="27">
        <v>897141</v>
      </c>
      <c r="H37" s="27">
        <v>1080389</v>
      </c>
      <c r="I37" s="27">
        <v>1387003</v>
      </c>
      <c r="J37" s="31">
        <v>2002000</v>
      </c>
      <c r="K37" s="6"/>
      <c r="L37" s="6"/>
      <c r="M37" s="6"/>
      <c r="N37" s="6"/>
      <c r="O37" s="6"/>
      <c r="P37" s="6"/>
      <c r="Q37" s="6"/>
      <c r="R37" s="6"/>
      <c r="S37" s="6"/>
    </row>
    <row r="38" spans="1:19" x14ac:dyDescent="0.15">
      <c r="A38" s="35" t="s">
        <v>265</v>
      </c>
      <c r="B38" s="27">
        <v>29941</v>
      </c>
      <c r="C38" s="27">
        <v>43144</v>
      </c>
      <c r="D38" s="27">
        <v>63876</v>
      </c>
      <c r="E38" s="27">
        <v>110331</v>
      </c>
      <c r="F38" s="27">
        <v>184126</v>
      </c>
      <c r="G38" s="27">
        <v>290164</v>
      </c>
      <c r="H38" s="27">
        <v>455845</v>
      </c>
      <c r="I38" s="27">
        <v>702697</v>
      </c>
      <c r="J38" s="31">
        <v>1228000</v>
      </c>
      <c r="K38" s="6"/>
      <c r="L38" s="6"/>
      <c r="M38" s="6"/>
      <c r="N38" s="6"/>
      <c r="O38" s="6"/>
      <c r="P38" s="6"/>
      <c r="Q38" s="6"/>
      <c r="R38" s="6"/>
      <c r="S38" s="6"/>
    </row>
    <row r="39" spans="1:19" x14ac:dyDescent="0.15">
      <c r="A39" s="35" t="s">
        <v>266</v>
      </c>
      <c r="B39" s="27">
        <v>22088</v>
      </c>
      <c r="C39" s="27">
        <v>60639</v>
      </c>
      <c r="D39" s="27">
        <v>112325</v>
      </c>
      <c r="E39" s="27">
        <v>239354</v>
      </c>
      <c r="F39" s="27">
        <v>361141</v>
      </c>
      <c r="G39" s="27">
        <v>606977</v>
      </c>
      <c r="H39" s="27">
        <v>624544</v>
      </c>
      <c r="I39" s="27">
        <v>684306</v>
      </c>
      <c r="J39" s="31">
        <v>774000</v>
      </c>
      <c r="K39" s="6"/>
      <c r="L39" s="6"/>
      <c r="M39" s="6"/>
      <c r="N39" s="6"/>
      <c r="O39" s="6"/>
      <c r="P39" s="6"/>
      <c r="Q39" s="6"/>
      <c r="R39" s="6"/>
      <c r="S39" s="6"/>
    </row>
    <row r="40" spans="1:19" x14ac:dyDescent="0.15">
      <c r="A40" s="35" t="s">
        <v>267</v>
      </c>
      <c r="B40" s="27">
        <v>3919</v>
      </c>
      <c r="C40" s="29" t="s">
        <v>56</v>
      </c>
      <c r="D40" s="29" t="s">
        <v>56</v>
      </c>
      <c r="E40" s="29" t="s">
        <v>56</v>
      </c>
      <c r="F40" s="29" t="s">
        <v>56</v>
      </c>
      <c r="G40" s="29" t="s">
        <v>56</v>
      </c>
      <c r="H40" s="29" t="s">
        <v>56</v>
      </c>
      <c r="I40" s="29" t="s">
        <v>56</v>
      </c>
      <c r="J40" s="32" t="s">
        <v>56</v>
      </c>
      <c r="K40" s="6"/>
      <c r="L40" s="6"/>
      <c r="M40" s="6"/>
      <c r="N40" s="6"/>
      <c r="O40" s="6"/>
      <c r="P40" s="6"/>
      <c r="Q40" s="6"/>
      <c r="R40" s="6"/>
      <c r="S40" s="6"/>
    </row>
    <row r="41" spans="1:19" x14ac:dyDescent="0.15">
      <c r="A41" s="35" t="s">
        <v>268</v>
      </c>
      <c r="B41" s="29" t="s">
        <v>56</v>
      </c>
      <c r="C41" s="27">
        <v>6478</v>
      </c>
      <c r="D41" s="27">
        <v>3702</v>
      </c>
      <c r="E41" s="27">
        <v>4230</v>
      </c>
      <c r="F41" s="27">
        <v>3105</v>
      </c>
      <c r="G41" s="27">
        <v>2585</v>
      </c>
      <c r="H41" s="27">
        <v>18809</v>
      </c>
      <c r="I41" s="29" t="s">
        <v>56</v>
      </c>
      <c r="J41" s="32" t="s">
        <v>56</v>
      </c>
      <c r="K41" s="6"/>
      <c r="L41" s="6"/>
      <c r="M41" s="6"/>
      <c r="N41" s="6"/>
      <c r="O41" s="6"/>
      <c r="P41" s="6"/>
      <c r="Q41" s="6"/>
      <c r="R41" s="6"/>
      <c r="S41" s="6"/>
    </row>
    <row r="42" spans="1:19" x14ac:dyDescent="0.15">
      <c r="A42" s="35" t="s">
        <v>269</v>
      </c>
      <c r="B42" s="27">
        <v>5165</v>
      </c>
      <c r="C42" s="29" t="s">
        <v>56</v>
      </c>
      <c r="D42" s="29" t="s">
        <v>56</v>
      </c>
      <c r="E42" s="29" t="s">
        <v>56</v>
      </c>
      <c r="F42" s="29" t="s">
        <v>56</v>
      </c>
      <c r="G42" s="29" t="s">
        <v>56</v>
      </c>
      <c r="H42" s="29" t="s">
        <v>56</v>
      </c>
      <c r="I42" s="29" t="s">
        <v>56</v>
      </c>
      <c r="J42" s="32" t="s">
        <v>56</v>
      </c>
      <c r="K42" s="6"/>
      <c r="L42" s="6"/>
      <c r="M42" s="6"/>
      <c r="N42" s="6"/>
      <c r="O42" s="6"/>
      <c r="P42" s="6"/>
      <c r="Q42" s="6"/>
      <c r="R42" s="6"/>
      <c r="S42" s="6"/>
    </row>
    <row r="43" spans="1:19" x14ac:dyDescent="0.15">
      <c r="A43" s="35" t="s">
        <v>270</v>
      </c>
      <c r="B43" s="29" t="s">
        <v>56</v>
      </c>
      <c r="C43" s="29" t="s">
        <v>56</v>
      </c>
      <c r="D43" s="27">
        <v>79883</v>
      </c>
      <c r="E43" s="27">
        <v>30967</v>
      </c>
      <c r="F43" s="27">
        <v>21561</v>
      </c>
      <c r="G43" s="27">
        <v>6526</v>
      </c>
      <c r="H43" s="27">
        <v>155690</v>
      </c>
      <c r="I43" s="29" t="s">
        <v>56</v>
      </c>
      <c r="J43" s="32" t="s">
        <v>56</v>
      </c>
      <c r="K43" s="6"/>
      <c r="L43" s="6"/>
      <c r="M43" s="6"/>
      <c r="N43" s="6"/>
      <c r="O43" s="6"/>
      <c r="P43" s="6"/>
      <c r="Q43" s="6"/>
      <c r="R43" s="6"/>
      <c r="S43" s="6"/>
    </row>
    <row r="44" spans="1:19" x14ac:dyDescent="0.15">
      <c r="A44" s="35" t="s">
        <v>271</v>
      </c>
      <c r="B44" s="27">
        <v>826</v>
      </c>
      <c r="C44" s="29" t="s">
        <v>56</v>
      </c>
      <c r="D44" s="29" t="s">
        <v>56</v>
      </c>
      <c r="E44" s="29" t="s">
        <v>56</v>
      </c>
      <c r="F44" s="29" t="s">
        <v>56</v>
      </c>
      <c r="G44" s="29" t="s">
        <v>56</v>
      </c>
      <c r="H44" s="29" t="s">
        <v>56</v>
      </c>
      <c r="I44" s="29" t="s">
        <v>56</v>
      </c>
      <c r="J44" s="32" t="s">
        <v>56</v>
      </c>
      <c r="K44" s="6"/>
      <c r="L44" s="6"/>
      <c r="M44" s="6"/>
      <c r="N44" s="6"/>
      <c r="O44" s="6"/>
      <c r="P44" s="6"/>
      <c r="Q44" s="6"/>
      <c r="R44" s="6"/>
      <c r="S44" s="6"/>
    </row>
    <row r="45" spans="1:19" x14ac:dyDescent="0.15">
      <c r="A45" s="35" t="s">
        <v>268</v>
      </c>
      <c r="B45" s="29" t="s">
        <v>56</v>
      </c>
      <c r="C45" s="29" t="s">
        <v>56</v>
      </c>
      <c r="D45" s="29" t="s">
        <v>56</v>
      </c>
      <c r="E45" s="29" t="s">
        <v>56</v>
      </c>
      <c r="F45" s="29" t="s">
        <v>56</v>
      </c>
      <c r="G45" s="29" t="s">
        <v>56</v>
      </c>
      <c r="H45" s="29" t="s">
        <v>56</v>
      </c>
      <c r="I45" s="29" t="s">
        <v>56</v>
      </c>
      <c r="J45" s="31">
        <v>15000</v>
      </c>
      <c r="K45" s="6"/>
      <c r="L45" s="6"/>
      <c r="M45" s="6"/>
      <c r="N45" s="6"/>
      <c r="O45" s="6"/>
      <c r="P45" s="6"/>
      <c r="Q45" s="6"/>
      <c r="R45" s="6"/>
      <c r="S45" s="6"/>
    </row>
    <row r="46" spans="1:19" x14ac:dyDescent="0.15">
      <c r="A46" s="35" t="s">
        <v>270</v>
      </c>
      <c r="B46" s="29" t="s">
        <v>56</v>
      </c>
      <c r="C46" s="29" t="s">
        <v>56</v>
      </c>
      <c r="D46" s="29" t="s">
        <v>56</v>
      </c>
      <c r="E46" s="29" t="s">
        <v>56</v>
      </c>
      <c r="F46" s="29" t="s">
        <v>56</v>
      </c>
      <c r="G46" s="29" t="s">
        <v>56</v>
      </c>
      <c r="H46" s="29" t="s">
        <v>56</v>
      </c>
      <c r="I46" s="29" t="s">
        <v>56</v>
      </c>
      <c r="J46" s="31">
        <v>11000</v>
      </c>
      <c r="K46" s="6"/>
      <c r="L46" s="6"/>
      <c r="M46" s="6"/>
      <c r="N46" s="6"/>
      <c r="O46" s="6"/>
      <c r="P46" s="6"/>
      <c r="Q46" s="6"/>
      <c r="R46" s="6"/>
      <c r="S46" s="6"/>
    </row>
    <row r="47" spans="1:19" x14ac:dyDescent="0.15">
      <c r="A47" s="35" t="s">
        <v>272</v>
      </c>
      <c r="B47" s="29" t="s">
        <v>56</v>
      </c>
      <c r="C47" s="29" t="s">
        <v>56</v>
      </c>
      <c r="D47" s="29" t="s">
        <v>56</v>
      </c>
      <c r="E47" s="29" t="s">
        <v>56</v>
      </c>
      <c r="F47" s="29" t="s">
        <v>56</v>
      </c>
      <c r="G47" s="29" t="s">
        <v>56</v>
      </c>
      <c r="H47" s="29" t="s">
        <v>56</v>
      </c>
      <c r="I47" s="29" t="s">
        <v>56</v>
      </c>
      <c r="J47" s="31">
        <v>8000</v>
      </c>
      <c r="K47" s="6"/>
      <c r="L47" s="6"/>
      <c r="M47" s="6"/>
      <c r="N47" s="6"/>
      <c r="O47" s="6"/>
      <c r="P47" s="6"/>
      <c r="Q47" s="6"/>
      <c r="R47" s="6"/>
      <c r="S47" s="6"/>
    </row>
    <row r="48" spans="1:19" x14ac:dyDescent="0.15">
      <c r="A48" s="35" t="s">
        <v>272</v>
      </c>
      <c r="B48" s="27">
        <v>1175</v>
      </c>
      <c r="C48" s="27">
        <v>1538</v>
      </c>
      <c r="D48" s="27">
        <v>6348</v>
      </c>
      <c r="E48" s="27">
        <v>10041</v>
      </c>
      <c r="F48" s="27">
        <v>10776</v>
      </c>
      <c r="G48" s="27">
        <v>18826</v>
      </c>
      <c r="H48" s="27">
        <v>13467</v>
      </c>
      <c r="I48" s="27">
        <v>31446</v>
      </c>
      <c r="J48" s="31">
        <v>34000</v>
      </c>
      <c r="K48" s="6"/>
      <c r="L48" s="6"/>
      <c r="M48" s="6"/>
      <c r="N48" s="6"/>
      <c r="O48" s="6"/>
      <c r="P48" s="6"/>
      <c r="Q48" s="6"/>
      <c r="R48" s="6"/>
      <c r="S48" s="6"/>
    </row>
    <row r="49" spans="1:19" x14ac:dyDescent="0.15">
      <c r="A49" s="35" t="s">
        <v>273</v>
      </c>
      <c r="B49" s="27">
        <v>196300</v>
      </c>
      <c r="C49" s="27">
        <v>555523</v>
      </c>
      <c r="D49" s="27">
        <v>694581</v>
      </c>
      <c r="E49" s="27">
        <v>761683</v>
      </c>
      <c r="F49" s="27">
        <v>1213403</v>
      </c>
      <c r="G49" s="27">
        <v>1890850</v>
      </c>
      <c r="H49" s="27">
        <v>2953048</v>
      </c>
      <c r="I49" s="27">
        <v>4569929</v>
      </c>
      <c r="J49" s="31">
        <v>3580000</v>
      </c>
      <c r="K49" s="6"/>
      <c r="L49" s="6"/>
      <c r="M49" s="6"/>
      <c r="N49" s="6"/>
      <c r="O49" s="6"/>
      <c r="P49" s="6"/>
      <c r="Q49" s="6"/>
      <c r="R49" s="6"/>
      <c r="S49" s="6"/>
    </row>
    <row r="50" spans="1:19" x14ac:dyDescent="0.15">
      <c r="A50" s="35" t="s">
        <v>274</v>
      </c>
      <c r="B50" s="27">
        <v>102153</v>
      </c>
      <c r="C50" s="27">
        <v>147873</v>
      </c>
      <c r="D50" s="27">
        <v>270913</v>
      </c>
      <c r="E50" s="27">
        <v>379493</v>
      </c>
      <c r="F50" s="27">
        <v>440366</v>
      </c>
      <c r="G50" s="27">
        <v>650174</v>
      </c>
      <c r="H50" s="27">
        <v>908097</v>
      </c>
      <c r="I50" s="27">
        <v>1156624</v>
      </c>
      <c r="J50" s="31">
        <v>1204000</v>
      </c>
      <c r="K50" s="6"/>
      <c r="L50" s="6"/>
      <c r="M50" s="6"/>
      <c r="N50" s="6"/>
      <c r="O50" s="6"/>
      <c r="P50" s="6"/>
      <c r="Q50" s="6"/>
      <c r="R50" s="6"/>
      <c r="S50" s="6"/>
    </row>
    <row r="51" spans="1:19" x14ac:dyDescent="0.15">
      <c r="A51" s="35" t="s">
        <v>275</v>
      </c>
      <c r="B51" s="27">
        <v>2173</v>
      </c>
      <c r="C51" s="27">
        <v>3560</v>
      </c>
      <c r="D51" s="27">
        <v>6621</v>
      </c>
      <c r="E51" s="27">
        <v>7405</v>
      </c>
      <c r="F51" s="27">
        <v>4573</v>
      </c>
      <c r="G51" s="27">
        <v>16740</v>
      </c>
      <c r="H51" s="27">
        <v>13943</v>
      </c>
      <c r="I51" s="29" t="s">
        <v>56</v>
      </c>
      <c r="J51" s="32" t="s">
        <v>56</v>
      </c>
      <c r="K51" s="6"/>
      <c r="L51" s="6"/>
      <c r="M51" s="6"/>
      <c r="N51" s="6"/>
      <c r="O51" s="6"/>
      <c r="P51" s="6"/>
      <c r="Q51" s="6"/>
      <c r="R51" s="6"/>
      <c r="S51" s="6"/>
    </row>
    <row r="52" spans="1:19" x14ac:dyDescent="0.15">
      <c r="A52" s="35" t="s">
        <v>276</v>
      </c>
      <c r="B52" s="29" t="s">
        <v>56</v>
      </c>
      <c r="C52" s="27">
        <v>7151</v>
      </c>
      <c r="D52" s="27">
        <v>3069</v>
      </c>
      <c r="E52" s="27">
        <v>3630</v>
      </c>
      <c r="F52" s="27">
        <v>8592</v>
      </c>
      <c r="G52" s="27">
        <v>13955</v>
      </c>
      <c r="H52" s="27">
        <v>18348</v>
      </c>
      <c r="I52" s="29" t="s">
        <v>56</v>
      </c>
      <c r="J52" s="32" t="s">
        <v>56</v>
      </c>
      <c r="K52" s="6"/>
      <c r="L52" s="6"/>
      <c r="M52" s="6"/>
      <c r="N52" s="6"/>
      <c r="O52" s="6"/>
      <c r="P52" s="6"/>
      <c r="Q52" s="6"/>
      <c r="R52" s="6"/>
      <c r="S52" s="6"/>
    </row>
    <row r="53" spans="1:19" x14ac:dyDescent="0.15">
      <c r="A53" s="35" t="s">
        <v>277</v>
      </c>
      <c r="B53" s="27">
        <v>377</v>
      </c>
      <c r="C53" s="27">
        <v>898</v>
      </c>
      <c r="D53" s="27">
        <v>2326</v>
      </c>
      <c r="E53" s="27">
        <v>1333</v>
      </c>
      <c r="F53" s="27">
        <v>1749</v>
      </c>
      <c r="G53" s="27">
        <v>1703</v>
      </c>
      <c r="H53" s="27">
        <v>4018</v>
      </c>
      <c r="I53" s="29" t="s">
        <v>56</v>
      </c>
      <c r="J53" s="32" t="s">
        <v>56</v>
      </c>
      <c r="K53" s="6"/>
      <c r="L53" s="6"/>
      <c r="M53" s="6"/>
      <c r="N53" s="6"/>
      <c r="O53" s="6"/>
      <c r="P53" s="6"/>
      <c r="Q53" s="6"/>
      <c r="R53" s="6"/>
      <c r="S53" s="6"/>
    </row>
    <row r="54" spans="1:19" x14ac:dyDescent="0.15">
      <c r="A54" s="35" t="s">
        <v>278</v>
      </c>
      <c r="B54" s="27">
        <v>3890</v>
      </c>
      <c r="C54" s="27">
        <v>5921</v>
      </c>
      <c r="D54" s="27">
        <v>7921</v>
      </c>
      <c r="E54" s="27">
        <v>9293</v>
      </c>
      <c r="F54" s="27">
        <v>11303</v>
      </c>
      <c r="G54" s="27">
        <v>21426</v>
      </c>
      <c r="H54" s="27">
        <v>49090</v>
      </c>
      <c r="I54" s="29" t="s">
        <v>56</v>
      </c>
      <c r="J54" s="32" t="s">
        <v>56</v>
      </c>
      <c r="K54" s="6"/>
      <c r="L54" s="6"/>
      <c r="M54" s="6"/>
      <c r="N54" s="6"/>
      <c r="O54" s="6"/>
      <c r="P54" s="6"/>
      <c r="Q54" s="6"/>
      <c r="R54" s="6"/>
      <c r="S54" s="6"/>
    </row>
    <row r="55" spans="1:19" x14ac:dyDescent="0.15">
      <c r="A55" s="35" t="s">
        <v>279</v>
      </c>
      <c r="B55" s="27">
        <v>19239</v>
      </c>
      <c r="C55" s="27">
        <v>42335</v>
      </c>
      <c r="D55" s="27">
        <v>51560</v>
      </c>
      <c r="E55" s="27">
        <v>67807</v>
      </c>
      <c r="F55" s="27">
        <v>120247</v>
      </c>
      <c r="G55" s="27">
        <v>212997</v>
      </c>
      <c r="H55" s="27">
        <v>298918</v>
      </c>
      <c r="I55" s="29" t="s">
        <v>56</v>
      </c>
      <c r="J55" s="32" t="s">
        <v>56</v>
      </c>
      <c r="K55" s="6"/>
      <c r="L55" s="6"/>
      <c r="M55" s="6"/>
      <c r="N55" s="6"/>
      <c r="O55" s="6"/>
      <c r="P55" s="6"/>
      <c r="Q55" s="6"/>
      <c r="R55" s="6"/>
      <c r="S55" s="6"/>
    </row>
    <row r="56" spans="1:19" x14ac:dyDescent="0.15">
      <c r="A56" s="35" t="s">
        <v>280</v>
      </c>
      <c r="B56" s="27">
        <v>13397</v>
      </c>
      <c r="C56" s="27">
        <v>26784</v>
      </c>
      <c r="D56" s="27">
        <v>50884</v>
      </c>
      <c r="E56" s="27">
        <v>65892</v>
      </c>
      <c r="F56" s="27">
        <v>94116</v>
      </c>
      <c r="G56" s="27">
        <v>148057</v>
      </c>
      <c r="H56" s="27">
        <v>167641</v>
      </c>
      <c r="I56" s="29" t="s">
        <v>56</v>
      </c>
      <c r="J56" s="32" t="s">
        <v>56</v>
      </c>
      <c r="K56" s="6"/>
      <c r="L56" s="6"/>
      <c r="M56" s="6"/>
      <c r="N56" s="6"/>
      <c r="O56" s="6"/>
      <c r="P56" s="6"/>
      <c r="Q56" s="6"/>
      <c r="R56" s="6"/>
      <c r="S56" s="6"/>
    </row>
    <row r="57" spans="1:19" x14ac:dyDescent="0.15">
      <c r="A57" s="35" t="s">
        <v>281</v>
      </c>
      <c r="B57" s="27">
        <v>1878</v>
      </c>
      <c r="C57" s="29" t="s">
        <v>56</v>
      </c>
      <c r="D57" s="29" t="s">
        <v>56</v>
      </c>
      <c r="E57" s="29" t="s">
        <v>56</v>
      </c>
      <c r="F57" s="29" t="s">
        <v>56</v>
      </c>
      <c r="G57" s="29" t="s">
        <v>56</v>
      </c>
      <c r="H57" s="29" t="s">
        <v>56</v>
      </c>
      <c r="I57" s="29" t="s">
        <v>56</v>
      </c>
      <c r="J57" s="32" t="s">
        <v>56</v>
      </c>
      <c r="K57" s="6"/>
      <c r="L57" s="6"/>
      <c r="M57" s="6"/>
      <c r="N57" s="6"/>
      <c r="O57" s="6"/>
      <c r="P57" s="6"/>
      <c r="Q57" s="6"/>
      <c r="R57" s="6"/>
      <c r="S57" s="6"/>
    </row>
    <row r="58" spans="1:19" x14ac:dyDescent="0.15">
      <c r="A58" s="35" t="s">
        <v>280</v>
      </c>
      <c r="B58" s="29" t="s">
        <v>56</v>
      </c>
      <c r="C58" s="29" t="s">
        <v>56</v>
      </c>
      <c r="D58" s="29" t="s">
        <v>56</v>
      </c>
      <c r="E58" s="29" t="s">
        <v>56</v>
      </c>
      <c r="F58" s="29" t="s">
        <v>56</v>
      </c>
      <c r="G58" s="29" t="s">
        <v>56</v>
      </c>
      <c r="H58" s="29" t="s">
        <v>56</v>
      </c>
      <c r="I58" s="27">
        <v>292525</v>
      </c>
      <c r="J58" s="31">
        <v>214000</v>
      </c>
      <c r="K58" s="6"/>
      <c r="L58" s="6"/>
      <c r="M58" s="6"/>
      <c r="N58" s="6"/>
      <c r="O58" s="6"/>
      <c r="P58" s="6"/>
      <c r="Q58" s="6"/>
      <c r="R58" s="6"/>
      <c r="S58" s="6"/>
    </row>
    <row r="59" spans="1:19" x14ac:dyDescent="0.15">
      <c r="A59" s="35" t="s">
        <v>282</v>
      </c>
      <c r="B59" s="27">
        <v>7470</v>
      </c>
      <c r="C59" s="27">
        <v>15244</v>
      </c>
      <c r="D59" s="27">
        <v>24928</v>
      </c>
      <c r="E59" s="27">
        <v>37767</v>
      </c>
      <c r="F59" s="27">
        <v>55142</v>
      </c>
      <c r="G59" s="27">
        <v>91914</v>
      </c>
      <c r="H59" s="27">
        <v>141922</v>
      </c>
      <c r="I59" s="27">
        <v>155574</v>
      </c>
      <c r="J59" s="31">
        <v>102000</v>
      </c>
      <c r="K59" s="6"/>
      <c r="L59" s="6"/>
      <c r="M59" s="6"/>
      <c r="N59" s="6"/>
      <c r="O59" s="6"/>
      <c r="P59" s="6"/>
      <c r="Q59" s="6"/>
      <c r="R59" s="6"/>
      <c r="S59" s="6"/>
    </row>
    <row r="60" spans="1:19" x14ac:dyDescent="0.15">
      <c r="A60" s="35" t="s">
        <v>283</v>
      </c>
      <c r="B60" s="29" t="s">
        <v>56</v>
      </c>
      <c r="C60" s="29" t="s">
        <v>56</v>
      </c>
      <c r="D60" s="29" t="s">
        <v>56</v>
      </c>
      <c r="E60" s="29" t="s">
        <v>56</v>
      </c>
      <c r="F60" s="29" t="s">
        <v>56</v>
      </c>
      <c r="G60" s="29" t="s">
        <v>56</v>
      </c>
      <c r="H60" s="27">
        <v>91104</v>
      </c>
      <c r="I60" s="27">
        <v>97286</v>
      </c>
      <c r="J60" s="31">
        <v>125000</v>
      </c>
      <c r="K60" s="6"/>
      <c r="L60" s="6"/>
      <c r="M60" s="6"/>
      <c r="N60" s="6"/>
      <c r="O60" s="6"/>
      <c r="P60" s="6"/>
      <c r="Q60" s="6"/>
      <c r="R60" s="6"/>
      <c r="S60" s="6"/>
    </row>
    <row r="61" spans="1:19" x14ac:dyDescent="0.15">
      <c r="A61" s="35" t="s">
        <v>284</v>
      </c>
      <c r="B61" s="27">
        <v>5329</v>
      </c>
      <c r="C61" s="27">
        <v>9561</v>
      </c>
      <c r="D61" s="27">
        <v>6695</v>
      </c>
      <c r="E61" s="27">
        <v>8379</v>
      </c>
      <c r="F61" s="27">
        <v>38888</v>
      </c>
      <c r="G61" s="27">
        <v>67259</v>
      </c>
      <c r="H61" s="27">
        <v>71597</v>
      </c>
      <c r="I61" s="27">
        <v>90251</v>
      </c>
      <c r="J61" s="31">
        <v>98000</v>
      </c>
      <c r="K61" s="6"/>
      <c r="L61" s="6"/>
      <c r="M61" s="6"/>
      <c r="N61" s="6"/>
      <c r="O61" s="6"/>
      <c r="P61" s="6"/>
      <c r="Q61" s="6"/>
      <c r="R61" s="6"/>
      <c r="S61" s="6"/>
    </row>
    <row r="62" spans="1:19" x14ac:dyDescent="0.15">
      <c r="A62" s="35" t="s">
        <v>285</v>
      </c>
      <c r="B62" s="29" t="s">
        <v>56</v>
      </c>
      <c r="C62" s="29" t="s">
        <v>56</v>
      </c>
      <c r="D62" s="29" t="s">
        <v>56</v>
      </c>
      <c r="E62" s="27">
        <v>15731</v>
      </c>
      <c r="F62" s="27">
        <v>35726</v>
      </c>
      <c r="G62" s="27">
        <v>49989</v>
      </c>
      <c r="H62" s="27">
        <v>62173</v>
      </c>
      <c r="I62" s="27">
        <v>104502</v>
      </c>
      <c r="J62" s="31">
        <v>62000</v>
      </c>
      <c r="K62" s="6"/>
      <c r="L62" s="6"/>
      <c r="M62" s="6"/>
      <c r="N62" s="6"/>
      <c r="O62" s="6"/>
      <c r="P62" s="6"/>
      <c r="Q62" s="6"/>
      <c r="R62" s="6"/>
      <c r="S62" s="6"/>
    </row>
    <row r="63" spans="1:19" x14ac:dyDescent="0.15">
      <c r="A63" s="35" t="s">
        <v>286</v>
      </c>
      <c r="B63" s="29" t="s">
        <v>56</v>
      </c>
      <c r="C63" s="29" t="s">
        <v>56</v>
      </c>
      <c r="D63" s="29" t="s">
        <v>56</v>
      </c>
      <c r="E63" s="27">
        <v>12384</v>
      </c>
      <c r="F63" s="27">
        <v>21243</v>
      </c>
      <c r="G63" s="27">
        <v>35707</v>
      </c>
      <c r="H63" s="27">
        <v>38042</v>
      </c>
      <c r="I63" s="27">
        <v>72835</v>
      </c>
      <c r="J63" s="31">
        <v>52000</v>
      </c>
      <c r="K63" s="6"/>
      <c r="L63" s="6"/>
      <c r="M63" s="6"/>
      <c r="N63" s="6"/>
      <c r="O63" s="6"/>
      <c r="P63" s="6"/>
      <c r="Q63" s="6"/>
      <c r="R63" s="6"/>
      <c r="S63" s="6"/>
    </row>
    <row r="64" spans="1:19" x14ac:dyDescent="0.15">
      <c r="A64" s="35" t="s">
        <v>287</v>
      </c>
      <c r="B64" s="29" t="s">
        <v>56</v>
      </c>
      <c r="C64" s="29" t="s">
        <v>56</v>
      </c>
      <c r="D64" s="29" t="s">
        <v>56</v>
      </c>
      <c r="E64" s="29" t="s">
        <v>56</v>
      </c>
      <c r="F64" s="29" t="s">
        <v>56</v>
      </c>
      <c r="G64" s="29" t="s">
        <v>56</v>
      </c>
      <c r="H64" s="29" t="s">
        <v>56</v>
      </c>
      <c r="I64" s="27">
        <v>195997</v>
      </c>
      <c r="J64" s="31">
        <v>215000</v>
      </c>
      <c r="K64" s="6"/>
      <c r="L64" s="6"/>
      <c r="M64" s="6"/>
      <c r="N64" s="6"/>
      <c r="O64" s="6"/>
      <c r="P64" s="6"/>
      <c r="Q64" s="6"/>
      <c r="R64" s="6"/>
      <c r="S64" s="6"/>
    </row>
    <row r="65" spans="1:19" x14ac:dyDescent="0.15">
      <c r="A65" s="35" t="s">
        <v>288</v>
      </c>
      <c r="B65" s="29" t="s">
        <v>56</v>
      </c>
      <c r="C65" s="29" t="s">
        <v>56</v>
      </c>
      <c r="D65" s="29" t="s">
        <v>56</v>
      </c>
      <c r="E65" s="27">
        <v>15913</v>
      </c>
      <c r="F65" s="27">
        <v>28057</v>
      </c>
      <c r="G65" s="27">
        <v>42299</v>
      </c>
      <c r="H65" s="27">
        <v>45544</v>
      </c>
      <c r="I65" s="29" t="s">
        <v>56</v>
      </c>
      <c r="J65" s="32" t="s">
        <v>56</v>
      </c>
      <c r="K65" s="6"/>
      <c r="L65" s="6"/>
      <c r="M65" s="6"/>
      <c r="N65" s="6"/>
      <c r="O65" s="6"/>
      <c r="P65" s="6"/>
      <c r="Q65" s="6"/>
      <c r="R65" s="6"/>
      <c r="S65" s="6"/>
    </row>
    <row r="66" spans="1:19" x14ac:dyDescent="0.15">
      <c r="A66" s="35" t="s">
        <v>288</v>
      </c>
      <c r="B66" s="27">
        <v>8342</v>
      </c>
      <c r="C66" s="27">
        <v>15600</v>
      </c>
      <c r="D66" s="27">
        <v>23669</v>
      </c>
      <c r="E66" s="27">
        <v>44028</v>
      </c>
      <c r="F66" s="27">
        <v>85026</v>
      </c>
      <c r="G66" s="27">
        <v>127995</v>
      </c>
      <c r="H66" s="27">
        <v>236863</v>
      </c>
      <c r="I66" s="27">
        <v>1008970</v>
      </c>
      <c r="J66" s="31">
        <v>868000</v>
      </c>
      <c r="K66" s="6"/>
      <c r="L66" s="6"/>
      <c r="M66" s="6"/>
      <c r="N66" s="6"/>
      <c r="O66" s="6"/>
      <c r="P66" s="6"/>
      <c r="Q66" s="6"/>
      <c r="R66" s="6"/>
      <c r="S66" s="6"/>
    </row>
    <row r="67" spans="1:19" x14ac:dyDescent="0.15">
      <c r="A67" s="35" t="s">
        <v>289</v>
      </c>
      <c r="B67" s="27">
        <v>145009</v>
      </c>
      <c r="C67" s="27">
        <v>232592</v>
      </c>
      <c r="D67" s="27">
        <v>397026</v>
      </c>
      <c r="E67" s="27">
        <v>557220</v>
      </c>
      <c r="F67" s="27">
        <v>739755</v>
      </c>
      <c r="G67" s="27">
        <v>1139223</v>
      </c>
      <c r="H67" s="27">
        <v>1611519</v>
      </c>
      <c r="I67" s="27">
        <v>2165594</v>
      </c>
      <c r="J67" s="31">
        <v>2072000</v>
      </c>
      <c r="K67" s="149"/>
      <c r="L67" s="6"/>
      <c r="M67" s="6"/>
      <c r="N67" s="6"/>
      <c r="O67" s="6"/>
      <c r="P67" s="6"/>
      <c r="Q67" s="6"/>
      <c r="R67" s="6"/>
      <c r="S67" s="6"/>
    </row>
    <row r="68" spans="1:19" x14ac:dyDescent="0.15">
      <c r="A68" s="35" t="s">
        <v>290</v>
      </c>
      <c r="B68" s="29" t="s">
        <v>56</v>
      </c>
      <c r="C68" s="29" t="s">
        <v>56</v>
      </c>
      <c r="D68" s="29" t="s">
        <v>56</v>
      </c>
      <c r="E68" s="27">
        <v>28900</v>
      </c>
      <c r="F68" s="27">
        <v>82580</v>
      </c>
      <c r="G68" s="27">
        <v>183056</v>
      </c>
      <c r="H68" s="29" t="s">
        <v>56</v>
      </c>
      <c r="I68" s="29" t="s">
        <v>56</v>
      </c>
      <c r="J68" s="32" t="s">
        <v>56</v>
      </c>
      <c r="K68" s="6"/>
      <c r="L68" s="6"/>
      <c r="M68" s="6"/>
      <c r="N68" s="6"/>
      <c r="O68" s="6"/>
      <c r="P68" s="6"/>
      <c r="Q68" s="6"/>
      <c r="R68" s="6"/>
      <c r="S68" s="6"/>
    </row>
    <row r="69" spans="1:19" x14ac:dyDescent="0.15">
      <c r="A69" s="35" t="s">
        <v>291</v>
      </c>
      <c r="B69" s="29" t="s">
        <v>56</v>
      </c>
      <c r="C69" s="29" t="s">
        <v>56</v>
      </c>
      <c r="D69" s="29" t="s">
        <v>56</v>
      </c>
      <c r="E69" s="29" t="s">
        <v>56</v>
      </c>
      <c r="F69" s="29" t="s">
        <v>56</v>
      </c>
      <c r="G69" s="29" t="s">
        <v>56</v>
      </c>
      <c r="H69" s="29" t="s">
        <v>56</v>
      </c>
      <c r="I69" s="29" t="s">
        <v>56</v>
      </c>
      <c r="J69" s="31">
        <v>3137000</v>
      </c>
      <c r="K69" s="6"/>
      <c r="L69" s="6"/>
      <c r="M69" s="6"/>
      <c r="N69" s="6"/>
      <c r="O69" s="6"/>
      <c r="P69" s="6"/>
      <c r="Q69" s="6"/>
      <c r="R69" s="6"/>
      <c r="S69" s="6"/>
    </row>
    <row r="70" spans="1:19" x14ac:dyDescent="0.15">
      <c r="A70" s="35" t="s">
        <v>292</v>
      </c>
      <c r="B70" s="29" t="s">
        <v>56</v>
      </c>
      <c r="C70" s="29" t="s">
        <v>56</v>
      </c>
      <c r="D70" s="29" t="s">
        <v>56</v>
      </c>
      <c r="E70" s="29" t="s">
        <v>56</v>
      </c>
      <c r="F70" s="27">
        <v>332905</v>
      </c>
      <c r="G70" s="27">
        <v>738904</v>
      </c>
      <c r="H70" s="27">
        <v>1456195</v>
      </c>
      <c r="I70" s="27">
        <v>2659243</v>
      </c>
      <c r="J70" s="31">
        <v>3137000</v>
      </c>
      <c r="K70" s="6"/>
      <c r="L70" s="6"/>
      <c r="M70" s="6"/>
      <c r="N70" s="6"/>
      <c r="O70" s="6"/>
      <c r="P70" s="6"/>
      <c r="Q70" s="6"/>
      <c r="R70" s="6"/>
      <c r="S70" s="6"/>
    </row>
    <row r="71" spans="1:19" x14ac:dyDescent="0.15">
      <c r="A71" s="35" t="s">
        <v>293</v>
      </c>
      <c r="B71" s="29" t="s">
        <v>56</v>
      </c>
      <c r="C71" s="29" t="s">
        <v>56</v>
      </c>
      <c r="D71" s="29" t="s">
        <v>56</v>
      </c>
      <c r="E71" s="29" t="s">
        <v>56</v>
      </c>
      <c r="F71" s="29" t="s">
        <v>56</v>
      </c>
      <c r="G71" s="29" t="s">
        <v>56</v>
      </c>
      <c r="H71" s="27">
        <v>822602</v>
      </c>
      <c r="I71" s="27">
        <v>869958</v>
      </c>
      <c r="J71" s="31">
        <v>893000</v>
      </c>
      <c r="K71" s="6"/>
      <c r="L71" s="6"/>
      <c r="M71" s="6"/>
      <c r="N71" s="6"/>
      <c r="O71" s="6"/>
      <c r="P71" s="6"/>
      <c r="Q71" s="6"/>
      <c r="R71" s="6"/>
      <c r="S71" s="6"/>
    </row>
    <row r="72" spans="1:19" x14ac:dyDescent="0.15">
      <c r="A72" s="35" t="s">
        <v>294</v>
      </c>
      <c r="B72" s="29" t="s">
        <v>56</v>
      </c>
      <c r="C72" s="29" t="s">
        <v>56</v>
      </c>
      <c r="D72" s="29" t="s">
        <v>56</v>
      </c>
      <c r="E72" s="27">
        <v>39949</v>
      </c>
      <c r="F72" s="27">
        <v>37545</v>
      </c>
      <c r="G72" s="27">
        <v>60089</v>
      </c>
      <c r="H72" s="29" t="s">
        <v>56</v>
      </c>
      <c r="I72" s="29" t="s">
        <v>56</v>
      </c>
      <c r="J72" s="32" t="s">
        <v>56</v>
      </c>
      <c r="K72" s="6"/>
      <c r="L72" s="6"/>
      <c r="M72" s="6"/>
      <c r="N72" s="6"/>
      <c r="O72" s="6"/>
      <c r="P72" s="6"/>
      <c r="Q72" s="6"/>
      <c r="R72" s="6"/>
      <c r="S72" s="6"/>
    </row>
    <row r="73" spans="1:19" x14ac:dyDescent="0.15">
      <c r="A73" s="35" t="s">
        <v>295</v>
      </c>
      <c r="B73" s="29" t="s">
        <v>56</v>
      </c>
      <c r="C73" s="29" t="s">
        <v>56</v>
      </c>
      <c r="D73" s="29" t="s">
        <v>56</v>
      </c>
      <c r="E73" s="27">
        <v>55267</v>
      </c>
      <c r="F73" s="27">
        <v>59811</v>
      </c>
      <c r="G73" s="27">
        <v>99746</v>
      </c>
      <c r="H73" s="29" t="s">
        <v>56</v>
      </c>
      <c r="I73" s="29" t="s">
        <v>56</v>
      </c>
      <c r="J73" s="32" t="s">
        <v>56</v>
      </c>
      <c r="K73" s="6"/>
      <c r="L73" s="6"/>
      <c r="M73" s="6"/>
      <c r="N73" s="6"/>
      <c r="O73" s="6"/>
      <c r="P73" s="6"/>
      <c r="Q73" s="6"/>
      <c r="R73" s="6"/>
      <c r="S73" s="6"/>
    </row>
    <row r="74" spans="1:19" x14ac:dyDescent="0.15">
      <c r="A74" s="35" t="s">
        <v>296</v>
      </c>
      <c r="B74" s="29" t="s">
        <v>56</v>
      </c>
      <c r="C74" s="29" t="s">
        <v>56</v>
      </c>
      <c r="D74" s="29" t="s">
        <v>56</v>
      </c>
      <c r="E74" s="27">
        <v>963</v>
      </c>
      <c r="F74" s="27">
        <v>9136</v>
      </c>
      <c r="G74" s="27">
        <v>553</v>
      </c>
      <c r="H74" s="27">
        <v>6940</v>
      </c>
      <c r="I74" s="29" t="s">
        <v>56</v>
      </c>
      <c r="J74" s="32" t="s">
        <v>56</v>
      </c>
      <c r="K74" s="6"/>
      <c r="L74" s="6"/>
      <c r="M74" s="6"/>
      <c r="N74" s="6"/>
      <c r="O74" s="6"/>
      <c r="P74" s="6"/>
      <c r="Q74" s="6"/>
      <c r="R74" s="6"/>
      <c r="S74" s="6"/>
    </row>
    <row r="75" spans="1:19" x14ac:dyDescent="0.15">
      <c r="A75" s="35" t="s">
        <v>297</v>
      </c>
      <c r="B75" s="27">
        <v>944</v>
      </c>
      <c r="C75" s="27">
        <v>17392</v>
      </c>
      <c r="D75" s="27">
        <v>55010</v>
      </c>
      <c r="E75" s="27">
        <v>96179</v>
      </c>
      <c r="F75" s="27">
        <v>106492</v>
      </c>
      <c r="G75" s="27">
        <v>160388</v>
      </c>
      <c r="H75" s="27">
        <v>6940</v>
      </c>
      <c r="I75" s="27">
        <v>67031</v>
      </c>
      <c r="J75" s="31">
        <v>28000</v>
      </c>
      <c r="K75" s="6"/>
      <c r="L75" s="6"/>
      <c r="M75" s="6"/>
      <c r="N75" s="6"/>
      <c r="O75" s="6"/>
      <c r="P75" s="6"/>
      <c r="Q75" s="6"/>
      <c r="R75" s="6"/>
      <c r="S75" s="6"/>
    </row>
    <row r="76" spans="1:19" x14ac:dyDescent="0.15">
      <c r="A76" s="35" t="s">
        <v>298</v>
      </c>
      <c r="B76" s="27">
        <v>145953</v>
      </c>
      <c r="C76" s="27">
        <v>249984</v>
      </c>
      <c r="D76" s="27">
        <v>452036</v>
      </c>
      <c r="E76" s="27">
        <v>682299</v>
      </c>
      <c r="F76" s="27">
        <v>1261732</v>
      </c>
      <c r="G76" s="27">
        <v>2221571</v>
      </c>
      <c r="H76" s="27">
        <v>3897256</v>
      </c>
      <c r="I76" s="27">
        <v>5761826</v>
      </c>
      <c r="J76" s="31">
        <v>6130000</v>
      </c>
      <c r="K76" s="6"/>
      <c r="L76" s="6"/>
      <c r="M76" s="6"/>
      <c r="N76" s="6"/>
      <c r="O76" s="6"/>
      <c r="P76" s="6"/>
      <c r="Q76" s="6"/>
      <c r="R76" s="6"/>
      <c r="S76" s="6"/>
    </row>
    <row r="77" spans="1:19" x14ac:dyDescent="0.15">
      <c r="A77" s="35" t="s">
        <v>299</v>
      </c>
      <c r="B77" s="27">
        <v>241186</v>
      </c>
      <c r="C77" s="29" t="s">
        <v>56</v>
      </c>
      <c r="D77" s="29" t="s">
        <v>56</v>
      </c>
      <c r="E77" s="29" t="s">
        <v>56</v>
      </c>
      <c r="F77" s="29" t="s">
        <v>56</v>
      </c>
      <c r="G77" s="29" t="s">
        <v>56</v>
      </c>
      <c r="H77" s="29" t="s">
        <v>56</v>
      </c>
      <c r="I77" s="29" t="s">
        <v>56</v>
      </c>
      <c r="J77" s="32" t="s">
        <v>56</v>
      </c>
      <c r="K77" s="6"/>
      <c r="L77" s="6"/>
      <c r="M77" s="6"/>
      <c r="N77" s="6"/>
      <c r="O77" s="6"/>
      <c r="P77" s="6"/>
      <c r="Q77" s="6"/>
      <c r="R77" s="6"/>
      <c r="S77" s="6"/>
    </row>
    <row r="78" spans="1:19" x14ac:dyDescent="0.15">
      <c r="A78" s="35" t="s">
        <v>300</v>
      </c>
      <c r="B78" s="29" t="s">
        <v>56</v>
      </c>
      <c r="C78" s="27">
        <v>37</v>
      </c>
      <c r="D78" s="27">
        <v>46</v>
      </c>
      <c r="E78" s="27">
        <v>50</v>
      </c>
      <c r="F78" s="27">
        <v>57</v>
      </c>
      <c r="G78" s="27">
        <v>63</v>
      </c>
      <c r="H78" s="27">
        <v>67</v>
      </c>
      <c r="I78" s="27">
        <v>73</v>
      </c>
      <c r="J78" s="32" t="s">
        <v>56</v>
      </c>
      <c r="K78" s="6"/>
      <c r="L78" s="6"/>
      <c r="M78" s="6"/>
      <c r="N78" s="6"/>
      <c r="O78" s="6"/>
      <c r="P78" s="6"/>
      <c r="Q78" s="6"/>
      <c r="R78" s="6"/>
      <c r="S78" s="6"/>
    </row>
    <row r="79" spans="1:19" x14ac:dyDescent="0.15">
      <c r="A79" s="35" t="s">
        <v>301</v>
      </c>
      <c r="B79" s="29" t="s">
        <v>56</v>
      </c>
      <c r="C79" s="27">
        <v>46</v>
      </c>
      <c r="D79" s="27">
        <v>38</v>
      </c>
      <c r="E79" s="27">
        <v>36</v>
      </c>
      <c r="F79" s="27">
        <v>31</v>
      </c>
      <c r="G79" s="27">
        <v>28</v>
      </c>
      <c r="H79" s="27">
        <v>27</v>
      </c>
      <c r="I79" s="27">
        <v>27</v>
      </c>
      <c r="J79" s="32" t="s">
        <v>56</v>
      </c>
      <c r="K79" s="6"/>
      <c r="L79" s="6"/>
      <c r="M79" s="6"/>
      <c r="N79" s="6"/>
      <c r="O79" s="6"/>
      <c r="P79" s="6"/>
      <c r="Q79" s="6"/>
      <c r="R79" s="6"/>
      <c r="S79" s="6"/>
    </row>
    <row r="80" spans="1:19" x14ac:dyDescent="0.15">
      <c r="A80" s="35" t="s">
        <v>302</v>
      </c>
      <c r="B80" s="29" t="s">
        <v>56</v>
      </c>
      <c r="C80" s="27">
        <v>363944</v>
      </c>
      <c r="D80" s="27">
        <v>378162</v>
      </c>
      <c r="E80" s="27">
        <v>409225</v>
      </c>
      <c r="F80" s="27">
        <v>537212</v>
      </c>
      <c r="G80" s="27">
        <v>753657</v>
      </c>
      <c r="H80" s="27">
        <v>1122548</v>
      </c>
      <c r="I80" s="27">
        <v>698482</v>
      </c>
      <c r="J80" s="31">
        <v>737000</v>
      </c>
      <c r="K80" s="6"/>
      <c r="L80" s="6"/>
      <c r="M80" s="6"/>
      <c r="N80" s="6"/>
      <c r="O80" s="6"/>
      <c r="P80" s="6"/>
      <c r="Q80" s="6"/>
      <c r="R80" s="6"/>
      <c r="S80" s="6"/>
    </row>
    <row r="81" spans="1:19" x14ac:dyDescent="0.15">
      <c r="A81" s="35" t="s">
        <v>303</v>
      </c>
      <c r="B81" s="27">
        <v>-190511</v>
      </c>
      <c r="C81" s="27">
        <v>-58122</v>
      </c>
      <c r="D81" s="27">
        <v>-135565</v>
      </c>
      <c r="E81" s="27">
        <v>-329940</v>
      </c>
      <c r="F81" s="27">
        <v>-583266</v>
      </c>
      <c r="G81" s="27">
        <v>-1082689</v>
      </c>
      <c r="H81" s="27">
        <v>-2065423</v>
      </c>
      <c r="I81" s="27">
        <v>-1885950</v>
      </c>
      <c r="J81" s="31">
        <v>-3280000</v>
      </c>
      <c r="K81" s="6"/>
      <c r="L81" s="6"/>
      <c r="M81" s="6"/>
      <c r="N81" s="6"/>
      <c r="O81" s="6"/>
      <c r="P81" s="6"/>
      <c r="Q81" s="6"/>
      <c r="R81" s="6"/>
      <c r="S81" s="6"/>
    </row>
    <row r="82" spans="1:19" x14ac:dyDescent="0.15">
      <c r="A82" s="35" t="s">
        <v>304</v>
      </c>
      <c r="B82" s="27">
        <v>-328</v>
      </c>
      <c r="C82" s="27">
        <v>-366</v>
      </c>
      <c r="D82" s="27">
        <v>-136</v>
      </c>
      <c r="E82" s="27">
        <v>13</v>
      </c>
      <c r="F82" s="27">
        <v>-2363</v>
      </c>
      <c r="G82" s="27">
        <v>-1780</v>
      </c>
      <c r="H82" s="27">
        <v>-1427</v>
      </c>
      <c r="I82" s="27">
        <v>-4529</v>
      </c>
      <c r="J82" s="31">
        <v>-7000</v>
      </c>
      <c r="K82" s="6"/>
      <c r="L82" s="6"/>
      <c r="M82" s="6"/>
      <c r="N82" s="6"/>
      <c r="O82" s="6"/>
      <c r="P82" s="6"/>
      <c r="Q82" s="6"/>
      <c r="R82" s="6"/>
      <c r="S82" s="6"/>
    </row>
    <row r="83" spans="1:19" x14ac:dyDescent="0.15">
      <c r="A83" s="35" t="s">
        <v>305</v>
      </c>
      <c r="B83" s="27">
        <v>-190839</v>
      </c>
      <c r="C83" s="27">
        <v>305539</v>
      </c>
      <c r="D83" s="27">
        <v>242545</v>
      </c>
      <c r="E83" s="27">
        <v>79384</v>
      </c>
      <c r="F83" s="27">
        <v>-48329</v>
      </c>
      <c r="G83" s="27">
        <v>-330721</v>
      </c>
      <c r="H83" s="27">
        <v>-944208</v>
      </c>
      <c r="I83" s="27">
        <v>-1191897</v>
      </c>
      <c r="J83" s="31">
        <v>-2550000</v>
      </c>
      <c r="K83" s="6"/>
      <c r="L83" s="6"/>
      <c r="M83" s="6"/>
      <c r="N83" s="6"/>
      <c r="O83" s="6"/>
      <c r="P83" s="6"/>
      <c r="Q83" s="6"/>
      <c r="R83" s="6"/>
      <c r="S83" s="6"/>
    </row>
    <row r="84" spans="1:19" x14ac:dyDescent="0.15">
      <c r="A84" s="26"/>
    </row>
    <row r="88" spans="1:19" ht="14" x14ac:dyDescent="0.15">
      <c r="A88" s="17" t="s">
        <v>20</v>
      </c>
      <c r="B88" s="17" t="s">
        <v>21</v>
      </c>
      <c r="C88" s="17" t="s">
        <v>22</v>
      </c>
      <c r="D88" s="17" t="s">
        <v>23</v>
      </c>
      <c r="E88" s="17" t="s">
        <v>24</v>
      </c>
      <c r="F88" s="17" t="s">
        <v>25</v>
      </c>
      <c r="G88" s="17" t="s">
        <v>26</v>
      </c>
      <c r="H88" s="17" t="s">
        <v>27</v>
      </c>
      <c r="I88" s="17" t="s">
        <v>29</v>
      </c>
    </row>
    <row r="93" spans="1:19" ht="14" x14ac:dyDescent="0.15">
      <c r="A93" s="82" t="s">
        <v>306</v>
      </c>
      <c r="B93" s="54"/>
      <c r="C93" s="54"/>
      <c r="D93" s="54"/>
      <c r="E93" s="54"/>
      <c r="F93" s="54"/>
      <c r="G93" s="54"/>
      <c r="H93" s="54"/>
      <c r="I93" s="54"/>
      <c r="J93" s="54"/>
    </row>
    <row r="94" spans="1:19" ht="14" x14ac:dyDescent="0.15">
      <c r="A94" s="13" t="s">
        <v>19</v>
      </c>
      <c r="B94" s="17" t="s">
        <v>20</v>
      </c>
      <c r="C94" s="17" t="s">
        <v>21</v>
      </c>
      <c r="D94" s="17" t="s">
        <v>22</v>
      </c>
      <c r="E94" s="17" t="s">
        <v>23</v>
      </c>
      <c r="F94" s="17" t="s">
        <v>24</v>
      </c>
      <c r="G94" s="17" t="s">
        <v>25</v>
      </c>
      <c r="H94" s="17" t="s">
        <v>26</v>
      </c>
      <c r="I94" s="17" t="s">
        <v>27</v>
      </c>
      <c r="J94" s="17" t="s">
        <v>29</v>
      </c>
    </row>
    <row r="95" spans="1:19" ht="14" x14ac:dyDescent="0.15">
      <c r="A95" s="13" t="s">
        <v>30</v>
      </c>
      <c r="B95" s="17" t="s">
        <v>31</v>
      </c>
      <c r="C95" s="17" t="s">
        <v>31</v>
      </c>
      <c r="D95" s="17" t="s">
        <v>31</v>
      </c>
      <c r="E95" s="17" t="s">
        <v>31</v>
      </c>
      <c r="F95" s="17" t="s">
        <v>31</v>
      </c>
      <c r="G95" s="17" t="s">
        <v>31</v>
      </c>
      <c r="H95" s="17" t="s">
        <v>31</v>
      </c>
      <c r="I95" s="17" t="s">
        <v>31</v>
      </c>
      <c r="J95" s="17" t="s">
        <v>31</v>
      </c>
    </row>
    <row r="96" spans="1:19" ht="14" x14ac:dyDescent="0.15">
      <c r="A96" s="13" t="s">
        <v>32</v>
      </c>
      <c r="B96" s="17" t="s">
        <v>33</v>
      </c>
      <c r="C96" s="17" t="s">
        <v>33</v>
      </c>
      <c r="D96" s="17" t="s">
        <v>33</v>
      </c>
      <c r="E96" s="17" t="s">
        <v>33</v>
      </c>
      <c r="F96" s="17" t="s">
        <v>33</v>
      </c>
      <c r="G96" s="17" t="s">
        <v>33</v>
      </c>
      <c r="H96" s="17" t="s">
        <v>33</v>
      </c>
      <c r="I96" s="17" t="s">
        <v>33</v>
      </c>
      <c r="J96" s="17" t="s">
        <v>33</v>
      </c>
    </row>
    <row r="97" spans="1:10" ht="14" x14ac:dyDescent="0.15">
      <c r="A97" s="13" t="s">
        <v>34</v>
      </c>
      <c r="B97" s="17" t="s">
        <v>35</v>
      </c>
      <c r="C97" s="17" t="s">
        <v>35</v>
      </c>
      <c r="D97" s="17" t="s">
        <v>35</v>
      </c>
      <c r="E97" s="17" t="s">
        <v>35</v>
      </c>
      <c r="F97" s="17" t="s">
        <v>35</v>
      </c>
      <c r="G97" s="17" t="s">
        <v>35</v>
      </c>
      <c r="H97" s="17" t="s">
        <v>35</v>
      </c>
      <c r="I97" s="17" t="s">
        <v>35</v>
      </c>
      <c r="J97" s="17" t="s">
        <v>35</v>
      </c>
    </row>
    <row r="98" spans="1:10" ht="14" x14ac:dyDescent="0.15">
      <c r="A98" s="13" t="s">
        <v>36</v>
      </c>
      <c r="B98" s="17" t="s">
        <v>37</v>
      </c>
      <c r="C98" s="17" t="s">
        <v>37</v>
      </c>
      <c r="D98" s="17" t="s">
        <v>37</v>
      </c>
      <c r="E98" s="17" t="s">
        <v>37</v>
      </c>
      <c r="F98" s="17" t="s">
        <v>37</v>
      </c>
      <c r="G98" s="17" t="s">
        <v>37</v>
      </c>
      <c r="H98" s="17" t="s">
        <v>37</v>
      </c>
      <c r="I98" s="17" t="s">
        <v>37</v>
      </c>
      <c r="J98" s="17" t="s">
        <v>37</v>
      </c>
    </row>
    <row r="99" spans="1:10" x14ac:dyDescent="0.15">
      <c r="A99" s="35" t="s">
        <v>307</v>
      </c>
      <c r="B99" s="27">
        <v>915843</v>
      </c>
      <c r="C99" s="27">
        <v>1318951</v>
      </c>
      <c r="D99" s="27">
        <v>2249885</v>
      </c>
      <c r="E99" s="27">
        <v>3380360</v>
      </c>
      <c r="F99" s="27">
        <v>4720895</v>
      </c>
      <c r="G99" s="27">
        <v>6779174</v>
      </c>
      <c r="H99" s="27">
        <v>9127057</v>
      </c>
      <c r="I99" s="27">
        <v>14145156</v>
      </c>
      <c r="J99" s="31">
        <v>12218000</v>
      </c>
    </row>
    <row r="100" spans="1:10" x14ac:dyDescent="0.15">
      <c r="A100" s="70" t="s">
        <v>308</v>
      </c>
      <c r="B100" s="27">
        <v>691602</v>
      </c>
      <c r="C100" s="27">
        <v>1007853</v>
      </c>
      <c r="D100" s="27">
        <v>1709161</v>
      </c>
      <c r="E100" s="27">
        <v>2572549</v>
      </c>
      <c r="F100" s="27">
        <v>3602072</v>
      </c>
      <c r="G100" s="27">
        <v>5192451</v>
      </c>
      <c r="H100" s="27">
        <v>6979725</v>
      </c>
      <c r="I100" s="27">
        <v>10032985</v>
      </c>
      <c r="J100" s="31">
        <v>8802000</v>
      </c>
    </row>
    <row r="101" spans="1:10" x14ac:dyDescent="0.15">
      <c r="A101" s="35" t="s">
        <v>309</v>
      </c>
      <c r="B101" s="27">
        <v>224241</v>
      </c>
      <c r="C101" s="27">
        <v>311098</v>
      </c>
      <c r="D101" s="27">
        <v>540724</v>
      </c>
      <c r="E101" s="27">
        <v>807811</v>
      </c>
      <c r="F101" s="27">
        <v>1118823</v>
      </c>
      <c r="G101" s="27">
        <v>1586723</v>
      </c>
      <c r="H101" s="27">
        <v>2147332</v>
      </c>
      <c r="I101" s="27">
        <v>4112171</v>
      </c>
      <c r="J101" s="31">
        <v>3416000</v>
      </c>
    </row>
    <row r="102" spans="1:10" x14ac:dyDescent="0.15">
      <c r="A102" s="70" t="s">
        <v>310</v>
      </c>
      <c r="B102" s="29" t="s">
        <v>56</v>
      </c>
      <c r="C102" s="27">
        <v>55804</v>
      </c>
      <c r="D102" s="27">
        <v>81230</v>
      </c>
      <c r="E102" s="27">
        <v>127883</v>
      </c>
      <c r="F102" s="27">
        <v>169516</v>
      </c>
      <c r="G102" s="27">
        <v>260046</v>
      </c>
      <c r="H102" s="27">
        <v>356727</v>
      </c>
      <c r="I102" s="27">
        <v>509559</v>
      </c>
      <c r="J102" s="31">
        <v>632000</v>
      </c>
    </row>
    <row r="103" spans="1:10" x14ac:dyDescent="0.15">
      <c r="A103" s="70" t="s">
        <v>284</v>
      </c>
      <c r="B103" s="29" t="s">
        <v>56</v>
      </c>
      <c r="C103" s="27">
        <v>191284</v>
      </c>
      <c r="D103" s="27">
        <v>278224</v>
      </c>
      <c r="E103" s="27">
        <v>409125</v>
      </c>
      <c r="F103" s="27">
        <v>549959</v>
      </c>
      <c r="G103" s="27">
        <v>774189</v>
      </c>
      <c r="H103" s="27">
        <v>1095840</v>
      </c>
      <c r="I103" s="27">
        <v>1412173</v>
      </c>
      <c r="J103" s="31">
        <v>1473000</v>
      </c>
    </row>
    <row r="104" spans="1:10" x14ac:dyDescent="0.15">
      <c r="A104" s="70" t="s">
        <v>311</v>
      </c>
      <c r="B104" s="29" t="s">
        <v>56</v>
      </c>
      <c r="C104" s="27">
        <v>80113</v>
      </c>
      <c r="D104" s="27">
        <v>106149</v>
      </c>
      <c r="E104" s="27">
        <v>177535</v>
      </c>
      <c r="F104" s="29" t="s">
        <v>56</v>
      </c>
      <c r="G104" s="29" t="s">
        <v>56</v>
      </c>
      <c r="H104" s="29" t="s">
        <v>56</v>
      </c>
      <c r="I104" s="29" t="s">
        <v>56</v>
      </c>
      <c r="J104" s="32" t="s">
        <v>56</v>
      </c>
    </row>
    <row r="105" spans="1:10" x14ac:dyDescent="0.15">
      <c r="A105" s="70" t="s">
        <v>312</v>
      </c>
      <c r="B105" s="29" t="s">
        <v>56</v>
      </c>
      <c r="C105" s="27">
        <v>130701</v>
      </c>
      <c r="D105" s="27">
        <v>155580</v>
      </c>
      <c r="E105" s="27">
        <v>289485</v>
      </c>
      <c r="F105" s="29" t="s">
        <v>56</v>
      </c>
      <c r="G105" s="29" t="s">
        <v>56</v>
      </c>
      <c r="H105" s="29" t="s">
        <v>56</v>
      </c>
      <c r="I105" s="29" t="s">
        <v>56</v>
      </c>
      <c r="J105" s="32" t="s">
        <v>56</v>
      </c>
    </row>
    <row r="106" spans="1:10" x14ac:dyDescent="0.15">
      <c r="A106" s="70" t="s">
        <v>313</v>
      </c>
      <c r="B106" s="29" t="s">
        <v>56</v>
      </c>
      <c r="C106" s="29" t="s">
        <v>56</v>
      </c>
      <c r="D106" s="29" t="s">
        <v>56</v>
      </c>
      <c r="E106" s="29" t="s">
        <v>56</v>
      </c>
      <c r="F106" s="27">
        <v>634801</v>
      </c>
      <c r="G106" s="27">
        <v>1025767</v>
      </c>
      <c r="H106" s="27">
        <v>1624706</v>
      </c>
      <c r="I106" s="27">
        <v>1830090</v>
      </c>
      <c r="J106" s="31">
        <v>2625000</v>
      </c>
    </row>
    <row r="107" spans="1:10" x14ac:dyDescent="0.15">
      <c r="A107" s="70" t="s">
        <v>314</v>
      </c>
      <c r="B107" s="29" t="s">
        <v>56</v>
      </c>
      <c r="C107" s="29" t="s">
        <v>56</v>
      </c>
      <c r="D107" s="29" t="s">
        <v>56</v>
      </c>
      <c r="E107" s="29" t="s">
        <v>56</v>
      </c>
      <c r="F107" s="29" t="s">
        <v>56</v>
      </c>
      <c r="G107" s="29" t="s">
        <v>56</v>
      </c>
      <c r="H107" s="29" t="s">
        <v>56</v>
      </c>
      <c r="I107" s="29" t="s">
        <v>56</v>
      </c>
      <c r="J107" s="31">
        <v>39000</v>
      </c>
    </row>
    <row r="108" spans="1:10" x14ac:dyDescent="0.15">
      <c r="A108" s="70" t="s">
        <v>315</v>
      </c>
      <c r="B108" s="29" t="s">
        <v>56</v>
      </c>
      <c r="C108" s="29" t="s">
        <v>56</v>
      </c>
      <c r="D108" s="29" t="s">
        <v>56</v>
      </c>
      <c r="E108" s="29" t="s">
        <v>56</v>
      </c>
      <c r="F108" s="29" t="s">
        <v>56</v>
      </c>
      <c r="G108" s="29" t="s">
        <v>56</v>
      </c>
      <c r="H108" s="29" t="s">
        <v>56</v>
      </c>
      <c r="I108" s="29" t="s">
        <v>56</v>
      </c>
      <c r="J108" s="31">
        <v>31000</v>
      </c>
    </row>
    <row r="109" spans="1:10" x14ac:dyDescent="0.15">
      <c r="A109" s="70" t="s">
        <v>316</v>
      </c>
      <c r="B109" s="29" t="s">
        <v>56</v>
      </c>
      <c r="C109" s="29" t="s">
        <v>56</v>
      </c>
      <c r="D109" s="29" t="s">
        <v>56</v>
      </c>
      <c r="E109" s="29" t="s">
        <v>56</v>
      </c>
      <c r="F109" s="29" t="s">
        <v>56</v>
      </c>
      <c r="G109" s="29" t="s">
        <v>56</v>
      </c>
      <c r="H109" s="29" t="s">
        <v>56</v>
      </c>
      <c r="I109" s="29" t="s">
        <v>56</v>
      </c>
      <c r="J109" s="32" t="s">
        <v>56</v>
      </c>
    </row>
    <row r="110" spans="1:10" x14ac:dyDescent="0.15">
      <c r="A110" s="70" t="s">
        <v>317</v>
      </c>
      <c r="B110" s="27">
        <v>539</v>
      </c>
      <c r="C110" s="27">
        <v>980</v>
      </c>
      <c r="D110" s="27">
        <v>891</v>
      </c>
      <c r="E110" s="29" t="s">
        <v>56</v>
      </c>
      <c r="F110" s="29" t="s">
        <v>56</v>
      </c>
      <c r="G110" s="29" t="s">
        <v>56</v>
      </c>
      <c r="H110" s="29" t="s">
        <v>56</v>
      </c>
      <c r="I110" s="29" t="s">
        <v>56</v>
      </c>
      <c r="J110" s="32" t="s">
        <v>56</v>
      </c>
    </row>
    <row r="111" spans="1:10" x14ac:dyDescent="0.15">
      <c r="A111" s="70" t="s">
        <v>318</v>
      </c>
      <c r="B111" s="27">
        <v>177475</v>
      </c>
      <c r="C111" s="29" t="s">
        <v>56</v>
      </c>
      <c r="D111" s="29" t="s">
        <v>56</v>
      </c>
      <c r="E111" s="29" t="s">
        <v>56</v>
      </c>
      <c r="F111" s="29" t="s">
        <v>56</v>
      </c>
      <c r="G111" s="29" t="s">
        <v>56</v>
      </c>
      <c r="H111" s="29" t="s">
        <v>56</v>
      </c>
      <c r="I111" s="29" t="s">
        <v>56</v>
      </c>
      <c r="J111" s="32" t="s">
        <v>56</v>
      </c>
    </row>
    <row r="112" spans="1:10" x14ac:dyDescent="0.15">
      <c r="A112" s="70" t="s">
        <v>319</v>
      </c>
      <c r="B112" s="27">
        <v>62246</v>
      </c>
      <c r="C112" s="29" t="s">
        <v>56</v>
      </c>
      <c r="D112" s="29" t="s">
        <v>56</v>
      </c>
      <c r="E112" s="29" t="s">
        <v>56</v>
      </c>
      <c r="F112" s="29" t="s">
        <v>56</v>
      </c>
      <c r="G112" s="29" t="s">
        <v>56</v>
      </c>
      <c r="H112" s="29" t="s">
        <v>56</v>
      </c>
      <c r="I112" s="29" t="s">
        <v>56</v>
      </c>
      <c r="J112" s="32" t="s">
        <v>56</v>
      </c>
    </row>
    <row r="113" spans="1:10" x14ac:dyDescent="0.15">
      <c r="A113" s="70" t="s">
        <v>320</v>
      </c>
      <c r="B113" s="27">
        <v>240260</v>
      </c>
      <c r="C113" s="27">
        <v>458882</v>
      </c>
      <c r="D113" s="27">
        <v>622074</v>
      </c>
      <c r="E113" s="27">
        <v>1004028</v>
      </c>
      <c r="F113" s="27">
        <v>1354276</v>
      </c>
      <c r="G113" s="27">
        <v>2060002</v>
      </c>
      <c r="H113" s="27">
        <v>3077273</v>
      </c>
      <c r="I113" s="27">
        <v>3751822</v>
      </c>
      <c r="J113" s="31">
        <v>4800000</v>
      </c>
    </row>
    <row r="114" spans="1:10" x14ac:dyDescent="0.15">
      <c r="A114" s="70" t="s">
        <v>321</v>
      </c>
      <c r="B114" s="27">
        <v>-16019</v>
      </c>
      <c r="C114" s="27">
        <v>-147784</v>
      </c>
      <c r="D114" s="27">
        <v>-81350</v>
      </c>
      <c r="E114" s="27">
        <v>-196217</v>
      </c>
      <c r="F114" s="27">
        <v>-235453</v>
      </c>
      <c r="G114" s="27">
        <v>-473279</v>
      </c>
      <c r="H114" s="27">
        <v>-929941</v>
      </c>
      <c r="I114" s="27">
        <v>360349</v>
      </c>
      <c r="J114" s="31">
        <v>-1384000</v>
      </c>
    </row>
    <row r="115" spans="1:10" x14ac:dyDescent="0.15">
      <c r="A115" s="70" t="s">
        <v>322</v>
      </c>
      <c r="B115" s="27">
        <v>245</v>
      </c>
      <c r="C115" s="27">
        <v>350</v>
      </c>
      <c r="D115" s="27">
        <v>1284</v>
      </c>
      <c r="E115" s="27">
        <v>694</v>
      </c>
      <c r="F115" s="27">
        <v>-9433</v>
      </c>
      <c r="G115" s="27">
        <v>-28560</v>
      </c>
      <c r="H115" s="27">
        <v>-54514</v>
      </c>
      <c r="I115" s="27">
        <v>-146397</v>
      </c>
      <c r="J115" s="31">
        <v>-27000</v>
      </c>
    </row>
    <row r="116" spans="1:10" x14ac:dyDescent="0.15">
      <c r="A116" s="70" t="s">
        <v>323</v>
      </c>
      <c r="B116" s="27">
        <v>294</v>
      </c>
      <c r="C116" s="27">
        <v>-489</v>
      </c>
      <c r="D116" s="27">
        <v>2718</v>
      </c>
      <c r="E116" s="27">
        <v>1756</v>
      </c>
      <c r="F116" s="27">
        <v>758</v>
      </c>
      <c r="G116" s="27">
        <v>-204</v>
      </c>
      <c r="H116" s="27">
        <v>2881</v>
      </c>
      <c r="I116" s="27">
        <v>-8633</v>
      </c>
      <c r="J116" s="31">
        <v>-4000</v>
      </c>
    </row>
    <row r="117" spans="1:10" x14ac:dyDescent="0.15">
      <c r="A117" s="70" t="s">
        <v>324</v>
      </c>
      <c r="B117" s="29" t="s">
        <v>56</v>
      </c>
      <c r="C117" s="29" t="s">
        <v>56</v>
      </c>
      <c r="D117" s="29" t="s">
        <v>56</v>
      </c>
      <c r="E117" s="29" t="s">
        <v>56</v>
      </c>
      <c r="F117" s="29" t="s">
        <v>56</v>
      </c>
      <c r="G117" s="29" t="s">
        <v>56</v>
      </c>
      <c r="H117" s="29" t="s">
        <v>56</v>
      </c>
      <c r="I117" s="29" t="s">
        <v>56</v>
      </c>
      <c r="J117" s="31">
        <v>96000</v>
      </c>
    </row>
    <row r="118" spans="1:10" x14ac:dyDescent="0.15">
      <c r="A118" s="70" t="s">
        <v>325</v>
      </c>
      <c r="B118" s="27">
        <v>-9889</v>
      </c>
      <c r="C118" s="27">
        <v>-128505</v>
      </c>
      <c r="D118" s="27">
        <v>-38963</v>
      </c>
      <c r="E118" s="27">
        <v>-118851</v>
      </c>
      <c r="F118" s="27">
        <v>-143800</v>
      </c>
      <c r="G118" s="27">
        <v>-327356</v>
      </c>
      <c r="H118" s="27">
        <v>-699347</v>
      </c>
      <c r="I118" s="27">
        <v>399973</v>
      </c>
      <c r="J118" s="31">
        <v>-997000</v>
      </c>
    </row>
    <row r="119" spans="1:10" x14ac:dyDescent="0.15">
      <c r="A119" s="70" t="s">
        <v>326</v>
      </c>
      <c r="B119" s="27">
        <v>-5591</v>
      </c>
      <c r="C119" s="27">
        <v>-19418</v>
      </c>
      <c r="D119" s="27">
        <v>-38385</v>
      </c>
      <c r="E119" s="27">
        <v>-74916</v>
      </c>
      <c r="F119" s="27">
        <v>-100328</v>
      </c>
      <c r="G119" s="27">
        <v>-174687</v>
      </c>
      <c r="H119" s="27">
        <v>-282227</v>
      </c>
      <c r="I119" s="27">
        <v>-194654</v>
      </c>
      <c r="J119" s="31">
        <v>-322000</v>
      </c>
    </row>
    <row r="120" spans="1:10" x14ac:dyDescent="0.15">
      <c r="A120" s="70" t="s">
        <v>327</v>
      </c>
      <c r="B120" s="27">
        <v>-15480</v>
      </c>
      <c r="C120" s="27">
        <v>-147923</v>
      </c>
      <c r="D120" s="27">
        <v>-77348</v>
      </c>
      <c r="E120" s="27">
        <v>-193767</v>
      </c>
      <c r="F120" s="27">
        <v>-244128</v>
      </c>
      <c r="G120" s="27">
        <v>-502043</v>
      </c>
      <c r="H120" s="27">
        <v>-981574</v>
      </c>
      <c r="I120" s="27">
        <v>205319</v>
      </c>
      <c r="J120" s="31">
        <v>-1319000</v>
      </c>
    </row>
    <row r="121" spans="1:10" x14ac:dyDescent="0.15">
      <c r="A121" s="70" t="s">
        <v>328</v>
      </c>
      <c r="B121" s="29" t="s">
        <v>56</v>
      </c>
      <c r="C121" s="27">
        <v>32</v>
      </c>
      <c r="D121" s="27">
        <v>54</v>
      </c>
      <c r="E121" s="27">
        <v>32</v>
      </c>
      <c r="F121" s="29" t="s">
        <v>56</v>
      </c>
      <c r="G121" s="29" t="s">
        <v>56</v>
      </c>
      <c r="H121" s="29" t="s">
        <v>56</v>
      </c>
      <c r="I121" s="29" t="s">
        <v>56</v>
      </c>
      <c r="J121" s="32" t="s">
        <v>56</v>
      </c>
    </row>
    <row r="122" spans="1:10" x14ac:dyDescent="0.15">
      <c r="A122" s="70" t="s">
        <v>329</v>
      </c>
      <c r="B122" s="29" t="s">
        <v>56</v>
      </c>
      <c r="C122" s="27">
        <v>32</v>
      </c>
      <c r="D122" s="27">
        <v>54</v>
      </c>
      <c r="E122" s="27">
        <v>32</v>
      </c>
      <c r="F122" s="29" t="s">
        <v>56</v>
      </c>
      <c r="G122" s="29" t="s">
        <v>56</v>
      </c>
      <c r="H122" s="29" t="s">
        <v>56</v>
      </c>
      <c r="I122" s="29" t="s">
        <v>56</v>
      </c>
      <c r="J122" s="32" t="s">
        <v>56</v>
      </c>
    </row>
    <row r="123" spans="1:10" x14ac:dyDescent="0.15">
      <c r="A123" s="70" t="s">
        <v>330</v>
      </c>
      <c r="B123" s="29" t="s">
        <v>56</v>
      </c>
      <c r="C123" s="27">
        <v>1</v>
      </c>
      <c r="D123" s="27">
        <v>-202</v>
      </c>
      <c r="E123" s="27">
        <v>329</v>
      </c>
      <c r="F123" s="29" t="s">
        <v>56</v>
      </c>
      <c r="G123" s="29" t="s">
        <v>56</v>
      </c>
      <c r="H123" s="29" t="s">
        <v>56</v>
      </c>
      <c r="I123" s="29" t="s">
        <v>56</v>
      </c>
      <c r="J123" s="32" t="s">
        <v>56</v>
      </c>
    </row>
    <row r="124" spans="1:10" x14ac:dyDescent="0.15">
      <c r="A124" s="70" t="s">
        <v>331</v>
      </c>
      <c r="B124" s="29" t="s">
        <v>56</v>
      </c>
      <c r="C124" s="27">
        <v>4</v>
      </c>
      <c r="D124" s="27">
        <v>7</v>
      </c>
      <c r="E124" s="27">
        <v>5</v>
      </c>
      <c r="F124" s="29" t="s">
        <v>56</v>
      </c>
      <c r="G124" s="29" t="s">
        <v>56</v>
      </c>
      <c r="H124" s="29" t="s">
        <v>56</v>
      </c>
      <c r="I124" s="29" t="s">
        <v>56</v>
      </c>
      <c r="J124" s="32" t="s">
        <v>56</v>
      </c>
    </row>
    <row r="125" spans="1:10" x14ac:dyDescent="0.15">
      <c r="A125" s="70" t="s">
        <v>332</v>
      </c>
      <c r="B125" s="29" t="s">
        <v>56</v>
      </c>
      <c r="C125" s="27">
        <v>5</v>
      </c>
      <c r="D125" s="27">
        <v>-195</v>
      </c>
      <c r="E125" s="27">
        <v>334</v>
      </c>
      <c r="F125" s="29" t="s">
        <v>56</v>
      </c>
      <c r="G125" s="29" t="s">
        <v>56</v>
      </c>
      <c r="H125" s="29" t="s">
        <v>56</v>
      </c>
      <c r="I125" s="29" t="s">
        <v>56</v>
      </c>
      <c r="J125" s="32" t="s">
        <v>56</v>
      </c>
    </row>
    <row r="126" spans="1:10" x14ac:dyDescent="0.15">
      <c r="A126" s="70" t="s">
        <v>333</v>
      </c>
      <c r="B126" s="29" t="s">
        <v>56</v>
      </c>
      <c r="C126" s="27">
        <v>138</v>
      </c>
      <c r="D126" s="27">
        <v>331</v>
      </c>
      <c r="E126" s="27">
        <v>285</v>
      </c>
      <c r="F126" s="29" t="s">
        <v>56</v>
      </c>
      <c r="G126" s="29" t="s">
        <v>56</v>
      </c>
      <c r="H126" s="29" t="s">
        <v>56</v>
      </c>
      <c r="I126" s="29" t="s">
        <v>56</v>
      </c>
      <c r="J126" s="32" t="s">
        <v>56</v>
      </c>
    </row>
    <row r="127" spans="1:10" x14ac:dyDescent="0.15">
      <c r="A127" s="70" t="s">
        <v>334</v>
      </c>
      <c r="B127" s="29" t="s">
        <v>56</v>
      </c>
      <c r="C127" s="29" t="s">
        <v>56</v>
      </c>
      <c r="D127" s="27">
        <v>-95</v>
      </c>
      <c r="E127" s="27">
        <v>-43</v>
      </c>
      <c r="F127" s="29" t="s">
        <v>56</v>
      </c>
      <c r="G127" s="29" t="s">
        <v>56</v>
      </c>
      <c r="H127" s="29" t="s">
        <v>56</v>
      </c>
      <c r="I127" s="29" t="s">
        <v>56</v>
      </c>
      <c r="J127" s="32" t="s">
        <v>56</v>
      </c>
    </row>
    <row r="128" spans="1:10" x14ac:dyDescent="0.15">
      <c r="A128" s="70" t="s">
        <v>335</v>
      </c>
      <c r="B128" s="29" t="s">
        <v>56</v>
      </c>
      <c r="C128" s="27">
        <v>138</v>
      </c>
      <c r="D128" s="27">
        <v>236</v>
      </c>
      <c r="E128" s="27">
        <v>242</v>
      </c>
      <c r="F128" s="29" t="s">
        <v>56</v>
      </c>
      <c r="G128" s="29" t="s">
        <v>56</v>
      </c>
      <c r="H128" s="29" t="s">
        <v>56</v>
      </c>
      <c r="I128" s="29" t="s">
        <v>56</v>
      </c>
      <c r="J128" s="32" t="s">
        <v>56</v>
      </c>
    </row>
    <row r="129" spans="1:10" x14ac:dyDescent="0.15">
      <c r="A129" s="70" t="s">
        <v>336</v>
      </c>
      <c r="B129" s="29" t="s">
        <v>56</v>
      </c>
      <c r="C129" s="29" t="s">
        <v>56</v>
      </c>
      <c r="D129" s="29" t="s">
        <v>56</v>
      </c>
      <c r="E129" s="29" t="s">
        <v>56</v>
      </c>
      <c r="F129" s="27">
        <v>540</v>
      </c>
      <c r="G129" s="27">
        <v>744</v>
      </c>
      <c r="H129" s="27">
        <v>874</v>
      </c>
      <c r="I129" s="27">
        <v>7817</v>
      </c>
      <c r="J129" s="31">
        <v>9000</v>
      </c>
    </row>
    <row r="130" spans="1:10" x14ac:dyDescent="0.15">
      <c r="A130" s="70" t="s">
        <v>337</v>
      </c>
      <c r="B130" s="29" t="s">
        <v>56</v>
      </c>
      <c r="C130" s="29" t="s">
        <v>56</v>
      </c>
      <c r="D130" s="29" t="s">
        <v>56</v>
      </c>
      <c r="E130" s="29" t="s">
        <v>56</v>
      </c>
      <c r="F130" s="27">
        <v>942</v>
      </c>
      <c r="G130" s="27">
        <v>78</v>
      </c>
      <c r="H130" s="27">
        <v>2136</v>
      </c>
      <c r="I130" s="27">
        <v>2164</v>
      </c>
      <c r="J130" s="31">
        <v>3000</v>
      </c>
    </row>
    <row r="131" spans="1:10" x14ac:dyDescent="0.15">
      <c r="A131" s="70" t="s">
        <v>338</v>
      </c>
      <c r="B131" s="29" t="s">
        <v>56</v>
      </c>
      <c r="C131" s="29" t="s">
        <v>56</v>
      </c>
      <c r="D131" s="29" t="s">
        <v>56</v>
      </c>
      <c r="E131" s="29" t="s">
        <v>56</v>
      </c>
      <c r="F131" s="27">
        <v>1482</v>
      </c>
      <c r="G131" s="27">
        <v>822</v>
      </c>
      <c r="H131" s="27">
        <v>3010</v>
      </c>
      <c r="I131" s="29" t="s">
        <v>56</v>
      </c>
      <c r="J131" s="32" t="s">
        <v>56</v>
      </c>
    </row>
    <row r="132" spans="1:10" x14ac:dyDescent="0.15">
      <c r="A132" s="70" t="s">
        <v>339</v>
      </c>
      <c r="B132" s="29" t="s">
        <v>56</v>
      </c>
      <c r="C132" s="29" t="s">
        <v>56</v>
      </c>
      <c r="D132" s="29" t="s">
        <v>56</v>
      </c>
      <c r="E132" s="29" t="s">
        <v>56</v>
      </c>
      <c r="F132" s="27">
        <v>-31</v>
      </c>
      <c r="G132" s="27">
        <v>-86</v>
      </c>
      <c r="H132" s="29" t="s">
        <v>56</v>
      </c>
      <c r="I132" s="27">
        <v>9036</v>
      </c>
      <c r="J132" s="32" t="s">
        <v>56</v>
      </c>
    </row>
    <row r="133" spans="1:10" x14ac:dyDescent="0.15">
      <c r="A133" s="70" t="s">
        <v>340</v>
      </c>
      <c r="B133" s="29" t="s">
        <v>56</v>
      </c>
      <c r="C133" s="29" t="s">
        <v>56</v>
      </c>
      <c r="D133" s="29" t="s">
        <v>56</v>
      </c>
      <c r="E133" s="29" t="s">
        <v>56</v>
      </c>
      <c r="F133" s="27">
        <v>8</v>
      </c>
      <c r="G133" s="27">
        <v>-24</v>
      </c>
      <c r="H133" s="29" t="s">
        <v>56</v>
      </c>
      <c r="I133" s="27">
        <v>1306</v>
      </c>
      <c r="J133" s="32" t="s">
        <v>56</v>
      </c>
    </row>
    <row r="134" spans="1:10" x14ac:dyDescent="0.15">
      <c r="A134" s="70" t="s">
        <v>341</v>
      </c>
      <c r="B134" s="29" t="s">
        <v>56</v>
      </c>
      <c r="C134" s="29" t="s">
        <v>56</v>
      </c>
      <c r="D134" s="29" t="s">
        <v>56</v>
      </c>
      <c r="E134" s="29" t="s">
        <v>56</v>
      </c>
      <c r="F134" s="27">
        <v>-973</v>
      </c>
      <c r="G134" s="27">
        <v>1325</v>
      </c>
      <c r="H134" s="29" t="s">
        <v>56</v>
      </c>
      <c r="I134" s="29" t="s">
        <v>56</v>
      </c>
      <c r="J134" s="32" t="s">
        <v>56</v>
      </c>
    </row>
    <row r="135" spans="1:10" x14ac:dyDescent="0.15">
      <c r="A135" s="70" t="s">
        <v>342</v>
      </c>
      <c r="B135" s="29" t="s">
        <v>56</v>
      </c>
      <c r="C135" s="29" t="s">
        <v>56</v>
      </c>
      <c r="D135" s="29" t="s">
        <v>56</v>
      </c>
      <c r="E135" s="29" t="s">
        <v>56</v>
      </c>
      <c r="F135" s="27">
        <v>-996</v>
      </c>
      <c r="G135" s="27">
        <v>1215</v>
      </c>
      <c r="H135" s="29" t="s">
        <v>56</v>
      </c>
      <c r="I135" s="29" t="s">
        <v>56</v>
      </c>
      <c r="J135" s="32" t="s">
        <v>56</v>
      </c>
    </row>
    <row r="136" spans="1:10" x14ac:dyDescent="0.15">
      <c r="A136" s="70" t="s">
        <v>343</v>
      </c>
      <c r="B136" s="27">
        <v>46</v>
      </c>
      <c r="C136" s="27">
        <v>175</v>
      </c>
      <c r="D136" s="27">
        <v>95</v>
      </c>
      <c r="E136" s="27">
        <v>608</v>
      </c>
      <c r="F136" s="27">
        <v>486</v>
      </c>
      <c r="G136" s="27">
        <v>2037</v>
      </c>
      <c r="H136" s="27">
        <v>3010</v>
      </c>
      <c r="I136" s="27">
        <v>20323</v>
      </c>
      <c r="J136" s="31">
        <v>12000</v>
      </c>
    </row>
    <row r="137" spans="1:10" x14ac:dyDescent="0.15">
      <c r="A137" s="70" t="s">
        <v>344</v>
      </c>
      <c r="B137" s="27">
        <v>-15526</v>
      </c>
      <c r="C137" s="27">
        <v>-148098</v>
      </c>
      <c r="D137" s="27">
        <v>-77443</v>
      </c>
      <c r="E137" s="27">
        <v>-194375</v>
      </c>
      <c r="F137" s="27">
        <v>-244614</v>
      </c>
      <c r="G137" s="27">
        <v>-504080</v>
      </c>
      <c r="H137" s="27">
        <v>-984584</v>
      </c>
      <c r="I137" s="27">
        <v>184996</v>
      </c>
      <c r="J137" s="31">
        <v>-1331000</v>
      </c>
    </row>
    <row r="138" spans="1:10" x14ac:dyDescent="0.15">
      <c r="A138" s="70" t="s">
        <v>345</v>
      </c>
      <c r="B138" s="27">
        <v>25388</v>
      </c>
      <c r="C138" s="27">
        <v>2071</v>
      </c>
      <c r="D138" s="29" t="s">
        <v>56</v>
      </c>
      <c r="E138" s="29" t="s">
        <v>56</v>
      </c>
      <c r="F138" s="29" t="s">
        <v>56</v>
      </c>
      <c r="G138" s="29" t="s">
        <v>56</v>
      </c>
      <c r="H138" s="29" t="s">
        <v>56</v>
      </c>
      <c r="I138" s="29" t="s">
        <v>56</v>
      </c>
      <c r="J138" s="32" t="s">
        <v>56</v>
      </c>
    </row>
    <row r="139" spans="1:10" x14ac:dyDescent="0.15">
      <c r="A139" s="70" t="s">
        <v>346</v>
      </c>
      <c r="B139" s="27">
        <v>-40914</v>
      </c>
      <c r="C139" s="27">
        <v>-150169</v>
      </c>
      <c r="D139" s="27">
        <v>-77443</v>
      </c>
      <c r="E139" s="27">
        <v>-194375</v>
      </c>
      <c r="F139" s="29" t="s">
        <v>56</v>
      </c>
      <c r="G139" s="29" t="s">
        <v>56</v>
      </c>
      <c r="H139" s="29" t="s">
        <v>56</v>
      </c>
      <c r="I139" s="29" t="s">
        <v>56</v>
      </c>
      <c r="J139" s="32" t="s">
        <v>56</v>
      </c>
    </row>
    <row r="140" spans="1:10" x14ac:dyDescent="0.15">
      <c r="A140" s="70" t="s">
        <v>347</v>
      </c>
      <c r="B140" s="83">
        <v>41331.546000000002</v>
      </c>
      <c r="C140" s="83">
        <v>50641.601000000002</v>
      </c>
      <c r="D140" s="27">
        <v>83726</v>
      </c>
      <c r="E140" s="27">
        <v>84977</v>
      </c>
      <c r="F140" s="27">
        <v>86983</v>
      </c>
      <c r="G140" s="27">
        <v>89472</v>
      </c>
      <c r="H140" s="27">
        <v>92200</v>
      </c>
      <c r="I140" s="27">
        <v>95825</v>
      </c>
      <c r="J140" s="31">
        <v>106000</v>
      </c>
    </row>
    <row r="141" spans="1:10" x14ac:dyDescent="0.15">
      <c r="A141" s="70" t="s">
        <v>348</v>
      </c>
      <c r="B141" s="83">
        <v>41331.546000000002</v>
      </c>
      <c r="C141" s="83">
        <v>50641.601000000002</v>
      </c>
      <c r="D141" s="27">
        <v>83726</v>
      </c>
      <c r="E141" s="27">
        <v>84977</v>
      </c>
      <c r="F141" s="27">
        <v>86983</v>
      </c>
      <c r="G141" s="27">
        <v>89472</v>
      </c>
      <c r="H141" s="27">
        <v>92200</v>
      </c>
      <c r="I141" s="27">
        <v>99337</v>
      </c>
      <c r="J141" s="31">
        <v>106000</v>
      </c>
    </row>
    <row r="142" spans="1:10" x14ac:dyDescent="0.15">
      <c r="A142" s="70" t="s">
        <v>349</v>
      </c>
      <c r="B142" s="51">
        <v>44904.11</v>
      </c>
      <c r="C142" s="83">
        <v>83182.066000000006</v>
      </c>
      <c r="D142" s="83">
        <v>84310.798999999999</v>
      </c>
      <c r="E142" s="83">
        <v>85830.894</v>
      </c>
      <c r="F142" s="51">
        <v>88208.61</v>
      </c>
      <c r="G142" s="83">
        <v>90747.582999999999</v>
      </c>
      <c r="H142" s="83">
        <v>93600.426000000007</v>
      </c>
      <c r="I142" s="83">
        <v>99544.724000000002</v>
      </c>
      <c r="J142" s="84">
        <v>108595.25900000001</v>
      </c>
    </row>
    <row r="143" spans="1:10" x14ac:dyDescent="0.15">
      <c r="A143" s="70" t="s">
        <v>350</v>
      </c>
      <c r="B143" s="51">
        <v>-0.99</v>
      </c>
      <c r="C143" s="51">
        <v>-2.97</v>
      </c>
      <c r="D143" s="51">
        <v>-0.92</v>
      </c>
      <c r="E143" s="51">
        <v>-2.29</v>
      </c>
      <c r="F143" s="51">
        <v>-2.81</v>
      </c>
      <c r="G143" s="51">
        <v>-5.63</v>
      </c>
      <c r="H143" s="51">
        <v>-10.68</v>
      </c>
      <c r="I143" s="51">
        <v>1.93</v>
      </c>
      <c r="J143" s="85">
        <v>-12.54</v>
      </c>
    </row>
    <row r="144" spans="1:10" x14ac:dyDescent="0.15">
      <c r="A144" s="70" t="s">
        <v>351</v>
      </c>
      <c r="B144" s="51">
        <v>-0.99</v>
      </c>
      <c r="C144" s="51">
        <v>-2.97</v>
      </c>
      <c r="D144" s="51">
        <v>-0.92</v>
      </c>
      <c r="E144" s="51">
        <v>-2.29</v>
      </c>
      <c r="F144" s="51">
        <v>-2.81</v>
      </c>
      <c r="G144" s="51">
        <v>-5.63</v>
      </c>
      <c r="H144" s="51">
        <v>-10.68</v>
      </c>
      <c r="I144" s="51">
        <v>1.86</v>
      </c>
      <c r="J144" s="85">
        <v>-12.54</v>
      </c>
    </row>
    <row r="145" spans="1:10" x14ac:dyDescent="0.15">
      <c r="A145" s="70" t="s">
        <v>352</v>
      </c>
      <c r="B145" s="27">
        <v>2104</v>
      </c>
      <c r="C145" s="27">
        <v>2353</v>
      </c>
      <c r="D145" s="27">
        <v>3809</v>
      </c>
      <c r="E145" s="27">
        <v>5637</v>
      </c>
      <c r="F145" s="27">
        <v>7751</v>
      </c>
      <c r="G145" s="27">
        <v>12124</v>
      </c>
      <c r="H145" s="27">
        <v>16985</v>
      </c>
      <c r="I145" s="27">
        <v>16122</v>
      </c>
      <c r="J145" s="31">
        <v>15745</v>
      </c>
    </row>
    <row r="146" spans="1:10" x14ac:dyDescent="0.15">
      <c r="A146" s="70" t="s">
        <v>353</v>
      </c>
      <c r="B146" s="29" t="s">
        <v>56</v>
      </c>
      <c r="C146" s="27">
        <v>29</v>
      </c>
      <c r="D146" s="27">
        <v>15</v>
      </c>
      <c r="E146" s="27">
        <v>49</v>
      </c>
      <c r="F146" s="27">
        <v>24</v>
      </c>
      <c r="G146" s="27">
        <v>18</v>
      </c>
      <c r="H146" s="27">
        <v>38</v>
      </c>
      <c r="I146" s="27">
        <v>251</v>
      </c>
      <c r="J146" s="31">
        <v>224</v>
      </c>
    </row>
    <row r="147" spans="1:10" x14ac:dyDescent="0.15">
      <c r="A147" s="70" t="s">
        <v>354</v>
      </c>
      <c r="B147" s="27">
        <v>117</v>
      </c>
      <c r="C147" s="27">
        <v>684</v>
      </c>
      <c r="D147" s="27">
        <v>597</v>
      </c>
      <c r="E147" s="27">
        <v>398</v>
      </c>
      <c r="F147" s="27">
        <v>372</v>
      </c>
      <c r="G147" s="27">
        <v>311</v>
      </c>
      <c r="H147" s="27">
        <v>285</v>
      </c>
      <c r="I147" s="27">
        <v>272</v>
      </c>
      <c r="J147" s="31">
        <v>259</v>
      </c>
    </row>
    <row r="148" spans="1:10" x14ac:dyDescent="0.15">
      <c r="A148" s="70" t="s">
        <v>355</v>
      </c>
      <c r="B148" s="29" t="s">
        <v>56</v>
      </c>
      <c r="C148" s="29" t="s">
        <v>56</v>
      </c>
      <c r="D148" s="27">
        <v>532</v>
      </c>
      <c r="E148" s="27">
        <v>-102</v>
      </c>
      <c r="F148" s="27">
        <v>-2196</v>
      </c>
      <c r="G148" s="27">
        <v>553</v>
      </c>
      <c r="H148" s="27">
        <v>120</v>
      </c>
      <c r="I148" s="27">
        <v>-3085</v>
      </c>
      <c r="J148" s="31">
        <v>1000</v>
      </c>
    </row>
    <row r="149" spans="1:10" x14ac:dyDescent="0.15">
      <c r="A149" s="35" t="s">
        <v>288</v>
      </c>
      <c r="B149" s="27">
        <v>8342</v>
      </c>
      <c r="C149" s="27">
        <v>15600</v>
      </c>
      <c r="D149" s="27">
        <v>23669</v>
      </c>
      <c r="E149" s="27">
        <v>44028</v>
      </c>
      <c r="F149" s="27">
        <v>85026</v>
      </c>
      <c r="G149" s="27">
        <v>127995</v>
      </c>
      <c r="H149" s="27">
        <v>236863</v>
      </c>
      <c r="I149" s="27">
        <v>1008970</v>
      </c>
      <c r="J149" s="31">
        <v>868000</v>
      </c>
    </row>
    <row r="150" spans="1:10" x14ac:dyDescent="0.15">
      <c r="A150" s="35" t="s">
        <v>289</v>
      </c>
      <c r="B150" s="27">
        <v>145009</v>
      </c>
      <c r="C150" s="27">
        <v>232592</v>
      </c>
      <c r="D150" s="27">
        <v>397026</v>
      </c>
      <c r="E150" s="27">
        <v>557220</v>
      </c>
      <c r="F150" s="27">
        <v>739755</v>
      </c>
      <c r="G150" s="27">
        <v>1139223</v>
      </c>
      <c r="H150" s="27">
        <v>1611519</v>
      </c>
      <c r="I150" s="27">
        <v>2165594</v>
      </c>
      <c r="J150" s="31">
        <v>2072000</v>
      </c>
    </row>
    <row r="151" spans="1:10" x14ac:dyDescent="0.15">
      <c r="A151" s="35" t="s">
        <v>290</v>
      </c>
      <c r="B151" s="29" t="s">
        <v>56</v>
      </c>
      <c r="C151" s="29" t="s">
        <v>56</v>
      </c>
      <c r="D151" s="29" t="s">
        <v>56</v>
      </c>
      <c r="E151" s="27">
        <v>28900</v>
      </c>
      <c r="F151" s="27">
        <v>82580</v>
      </c>
      <c r="G151" s="27">
        <v>183056</v>
      </c>
      <c r="H151" s="29" t="s">
        <v>56</v>
      </c>
      <c r="I151" s="29" t="s">
        <v>56</v>
      </c>
      <c r="J151" s="32" t="s">
        <v>56</v>
      </c>
    </row>
    <row r="152" spans="1:10" x14ac:dyDescent="0.15">
      <c r="A152" s="35" t="s">
        <v>291</v>
      </c>
      <c r="B152" s="29" t="s">
        <v>56</v>
      </c>
      <c r="C152" s="29" t="s">
        <v>56</v>
      </c>
      <c r="D152" s="29" t="s">
        <v>56</v>
      </c>
      <c r="E152" s="29" t="s">
        <v>56</v>
      </c>
      <c r="F152" s="29" t="s">
        <v>56</v>
      </c>
      <c r="G152" s="29" t="s">
        <v>56</v>
      </c>
      <c r="H152" s="29" t="s">
        <v>56</v>
      </c>
      <c r="I152" s="29" t="s">
        <v>56</v>
      </c>
      <c r="J152" s="31">
        <v>3137000</v>
      </c>
    </row>
    <row r="153" spans="1:10" x14ac:dyDescent="0.15">
      <c r="A153" s="35" t="s">
        <v>292</v>
      </c>
      <c r="B153" s="29" t="s">
        <v>56</v>
      </c>
      <c r="C153" s="29" t="s">
        <v>56</v>
      </c>
      <c r="D153" s="29" t="s">
        <v>56</v>
      </c>
      <c r="E153" s="29" t="s">
        <v>56</v>
      </c>
      <c r="F153" s="27">
        <v>332905</v>
      </c>
      <c r="G153" s="27">
        <v>738904</v>
      </c>
      <c r="H153" s="27">
        <v>1456195</v>
      </c>
      <c r="I153" s="27">
        <v>2659243</v>
      </c>
      <c r="J153" s="31">
        <v>3137000</v>
      </c>
    </row>
    <row r="154" spans="1:10" x14ac:dyDescent="0.15">
      <c r="A154" s="35" t="s">
        <v>293</v>
      </c>
      <c r="B154" s="29" t="s">
        <v>56</v>
      </c>
      <c r="C154" s="29" t="s">
        <v>56</v>
      </c>
      <c r="D154" s="29" t="s">
        <v>56</v>
      </c>
      <c r="E154" s="29" t="s">
        <v>56</v>
      </c>
      <c r="F154" s="29" t="s">
        <v>56</v>
      </c>
      <c r="G154" s="29" t="s">
        <v>56</v>
      </c>
      <c r="H154" s="27">
        <v>822602</v>
      </c>
      <c r="I154" s="27">
        <v>869958</v>
      </c>
      <c r="J154" s="31">
        <v>893000</v>
      </c>
    </row>
    <row r="155" spans="1:10" x14ac:dyDescent="0.15">
      <c r="A155" s="35" t="s">
        <v>294</v>
      </c>
      <c r="B155" s="29" t="s">
        <v>56</v>
      </c>
      <c r="C155" s="29" t="s">
        <v>56</v>
      </c>
      <c r="D155" s="29" t="s">
        <v>56</v>
      </c>
      <c r="E155" s="27">
        <v>39949</v>
      </c>
      <c r="F155" s="27">
        <v>37545</v>
      </c>
      <c r="G155" s="27">
        <v>60089</v>
      </c>
      <c r="H155" s="29" t="s">
        <v>56</v>
      </c>
      <c r="I155" s="29" t="s">
        <v>56</v>
      </c>
      <c r="J155" s="32" t="s">
        <v>56</v>
      </c>
    </row>
    <row r="156" spans="1:10" x14ac:dyDescent="0.15">
      <c r="A156" s="35" t="s">
        <v>295</v>
      </c>
      <c r="B156" s="29" t="s">
        <v>56</v>
      </c>
      <c r="C156" s="29" t="s">
        <v>56</v>
      </c>
      <c r="D156" s="29" t="s">
        <v>56</v>
      </c>
      <c r="E156" s="27">
        <v>55267</v>
      </c>
      <c r="F156" s="27">
        <v>59811</v>
      </c>
      <c r="G156" s="27">
        <v>99746</v>
      </c>
      <c r="H156" s="29" t="s">
        <v>56</v>
      </c>
      <c r="I156" s="29" t="s">
        <v>56</v>
      </c>
      <c r="J156" s="32" t="s">
        <v>56</v>
      </c>
    </row>
    <row r="157" spans="1:10" x14ac:dyDescent="0.15">
      <c r="A157" s="35" t="s">
        <v>296</v>
      </c>
      <c r="B157" s="29" t="s">
        <v>56</v>
      </c>
      <c r="C157" s="29" t="s">
        <v>56</v>
      </c>
      <c r="D157" s="29" t="s">
        <v>56</v>
      </c>
      <c r="E157" s="27">
        <v>963</v>
      </c>
      <c r="F157" s="27">
        <v>9136</v>
      </c>
      <c r="G157" s="27">
        <v>553</v>
      </c>
      <c r="H157" s="27">
        <v>6940</v>
      </c>
      <c r="I157" s="29" t="s">
        <v>56</v>
      </c>
      <c r="J157" s="32" t="s">
        <v>56</v>
      </c>
    </row>
    <row r="158" spans="1:10" x14ac:dyDescent="0.15">
      <c r="A158" s="35" t="s">
        <v>297</v>
      </c>
      <c r="B158" s="27">
        <v>944</v>
      </c>
      <c r="C158" s="27">
        <v>17392</v>
      </c>
      <c r="D158" s="27">
        <v>55010</v>
      </c>
      <c r="E158" s="27">
        <v>96179</v>
      </c>
      <c r="F158" s="27">
        <v>106492</v>
      </c>
      <c r="G158" s="27">
        <v>160388</v>
      </c>
      <c r="H158" s="27">
        <v>6940</v>
      </c>
      <c r="I158" s="27">
        <v>67031</v>
      </c>
      <c r="J158" s="31">
        <v>28000</v>
      </c>
    </row>
    <row r="159" spans="1:10" x14ac:dyDescent="0.15">
      <c r="A159" s="35" t="s">
        <v>298</v>
      </c>
      <c r="B159" s="27">
        <v>145953</v>
      </c>
      <c r="C159" s="27">
        <v>249984</v>
      </c>
      <c r="D159" s="27">
        <v>452036</v>
      </c>
      <c r="E159" s="27">
        <v>682299</v>
      </c>
      <c r="F159" s="27">
        <v>1261732</v>
      </c>
      <c r="G159" s="27">
        <v>2221571</v>
      </c>
      <c r="H159" s="27">
        <v>3897256</v>
      </c>
      <c r="I159" s="27">
        <v>5761826</v>
      </c>
      <c r="J159" s="31">
        <v>6130000</v>
      </c>
    </row>
    <row r="160" spans="1:10" x14ac:dyDescent="0.15">
      <c r="A160" s="35" t="s">
        <v>299</v>
      </c>
      <c r="B160" s="27">
        <v>241186</v>
      </c>
      <c r="C160" s="29" t="s">
        <v>56</v>
      </c>
      <c r="D160" s="29" t="s">
        <v>56</v>
      </c>
      <c r="E160" s="29" t="s">
        <v>56</v>
      </c>
      <c r="F160" s="29" t="s">
        <v>56</v>
      </c>
      <c r="G160" s="29" t="s">
        <v>56</v>
      </c>
      <c r="H160" s="29" t="s">
        <v>56</v>
      </c>
      <c r="I160" s="29" t="s">
        <v>56</v>
      </c>
      <c r="J160" s="32" t="s">
        <v>56</v>
      </c>
    </row>
    <row r="161" spans="1:10" x14ac:dyDescent="0.15">
      <c r="A161" s="35" t="s">
        <v>300</v>
      </c>
      <c r="B161" s="29" t="s">
        <v>56</v>
      </c>
      <c r="C161" s="27">
        <v>37</v>
      </c>
      <c r="D161" s="27">
        <v>46</v>
      </c>
      <c r="E161" s="27">
        <v>50</v>
      </c>
      <c r="F161" s="27">
        <v>57</v>
      </c>
      <c r="G161" s="27">
        <v>63</v>
      </c>
      <c r="H161" s="27">
        <v>67</v>
      </c>
      <c r="I161" s="27">
        <v>73</v>
      </c>
      <c r="J161" s="32" t="s">
        <v>56</v>
      </c>
    </row>
    <row r="162" spans="1:10" x14ac:dyDescent="0.15">
      <c r="A162" s="35" t="s">
        <v>301</v>
      </c>
      <c r="B162" s="29" t="s">
        <v>56</v>
      </c>
      <c r="C162" s="27">
        <v>46</v>
      </c>
      <c r="D162" s="27">
        <v>38</v>
      </c>
      <c r="E162" s="27">
        <v>36</v>
      </c>
      <c r="F162" s="27">
        <v>31</v>
      </c>
      <c r="G162" s="27">
        <v>28</v>
      </c>
      <c r="H162" s="27">
        <v>27</v>
      </c>
      <c r="I162" s="27">
        <v>27</v>
      </c>
      <c r="J162" s="32" t="s">
        <v>56</v>
      </c>
    </row>
    <row r="163" spans="1:10" x14ac:dyDescent="0.15">
      <c r="A163" s="35" t="s">
        <v>302</v>
      </c>
      <c r="B163" s="29" t="s">
        <v>56</v>
      </c>
      <c r="C163" s="27">
        <v>363944</v>
      </c>
      <c r="D163" s="27">
        <v>378162</v>
      </c>
      <c r="E163" s="27">
        <v>409225</v>
      </c>
      <c r="F163" s="27">
        <v>537212</v>
      </c>
      <c r="G163" s="27">
        <v>753657</v>
      </c>
      <c r="H163" s="27">
        <v>1122548</v>
      </c>
      <c r="I163" s="27">
        <v>698482</v>
      </c>
      <c r="J163" s="31">
        <v>737000</v>
      </c>
    </row>
    <row r="164" spans="1:10" x14ac:dyDescent="0.15">
      <c r="A164" s="35" t="s">
        <v>303</v>
      </c>
      <c r="B164" s="27">
        <v>-190511</v>
      </c>
      <c r="C164" s="27">
        <v>-58122</v>
      </c>
      <c r="D164" s="27">
        <v>-135565</v>
      </c>
      <c r="E164" s="27">
        <v>-329940</v>
      </c>
      <c r="F164" s="27">
        <v>-583266</v>
      </c>
      <c r="G164" s="27">
        <v>-1082689</v>
      </c>
      <c r="H164" s="27">
        <v>-2065423</v>
      </c>
      <c r="I164" s="27">
        <v>-1885950</v>
      </c>
      <c r="J164" s="31">
        <v>-3280000</v>
      </c>
    </row>
    <row r="165" spans="1:10" x14ac:dyDescent="0.15">
      <c r="A165" s="35" t="s">
        <v>304</v>
      </c>
      <c r="B165" s="27">
        <v>-328</v>
      </c>
      <c r="C165" s="27">
        <v>-366</v>
      </c>
      <c r="D165" s="27">
        <v>-136</v>
      </c>
      <c r="E165" s="27">
        <v>13</v>
      </c>
      <c r="F165" s="27">
        <v>-2363</v>
      </c>
      <c r="G165" s="27">
        <v>-1780</v>
      </c>
      <c r="H165" s="27">
        <v>-1427</v>
      </c>
      <c r="I165" s="27">
        <v>-4529</v>
      </c>
      <c r="J165" s="31">
        <v>-7000</v>
      </c>
    </row>
    <row r="166" spans="1:10" x14ac:dyDescent="0.15">
      <c r="A166" s="35" t="s">
        <v>305</v>
      </c>
      <c r="B166" s="27">
        <v>-190839</v>
      </c>
      <c r="C166" s="27">
        <v>305539</v>
      </c>
      <c r="D166" s="27">
        <v>242545</v>
      </c>
      <c r="E166" s="27">
        <v>79384</v>
      </c>
      <c r="F166" s="27">
        <v>-48329</v>
      </c>
      <c r="G166" s="27">
        <v>-330721</v>
      </c>
      <c r="H166" s="27">
        <v>-944208</v>
      </c>
      <c r="I166" s="27">
        <v>-1191897</v>
      </c>
      <c r="J166" s="31">
        <v>-2550000</v>
      </c>
    </row>
    <row r="167" spans="1:10" x14ac:dyDescent="0.15">
      <c r="A167" s="55"/>
      <c r="B167" s="54"/>
      <c r="C167" s="54"/>
      <c r="D167" s="54"/>
      <c r="E167" s="54"/>
      <c r="F167" s="54"/>
      <c r="G167" s="54"/>
      <c r="H167" s="54"/>
      <c r="I167" s="54"/>
      <c r="J167" s="54"/>
    </row>
    <row r="174" spans="1:10" ht="20" x14ac:dyDescent="0.2">
      <c r="A174" s="2" t="s">
        <v>133</v>
      </c>
    </row>
    <row r="176" spans="1:10" ht="14" x14ac:dyDescent="0.15">
      <c r="A176" s="3" t="s">
        <v>17</v>
      </c>
    </row>
    <row r="179" spans="1:10" ht="14" x14ac:dyDescent="0.15">
      <c r="A179" s="82" t="s">
        <v>306</v>
      </c>
      <c r="B179" s="54"/>
      <c r="C179" s="54"/>
      <c r="D179" s="54"/>
      <c r="E179" s="54"/>
      <c r="F179" s="54"/>
      <c r="G179" s="54"/>
      <c r="H179" s="54"/>
      <c r="I179" s="54"/>
      <c r="J179" s="54"/>
    </row>
    <row r="180" spans="1:10" ht="14" x14ac:dyDescent="0.15">
      <c r="A180" s="13" t="s">
        <v>19</v>
      </c>
      <c r="B180" s="17" t="s">
        <v>20</v>
      </c>
      <c r="C180" s="17" t="s">
        <v>21</v>
      </c>
      <c r="D180" s="17" t="s">
        <v>22</v>
      </c>
      <c r="E180" s="17" t="s">
        <v>23</v>
      </c>
      <c r="F180" s="17" t="s">
        <v>24</v>
      </c>
      <c r="G180" s="17" t="s">
        <v>25</v>
      </c>
      <c r="H180" s="17" t="s">
        <v>26</v>
      </c>
      <c r="I180" s="17" t="s">
        <v>27</v>
      </c>
      <c r="J180" s="17" t="s">
        <v>29</v>
      </c>
    </row>
    <row r="181" spans="1:10" ht="14" x14ac:dyDescent="0.15">
      <c r="A181" s="13" t="s">
        <v>30</v>
      </c>
      <c r="B181" s="17" t="s">
        <v>31</v>
      </c>
      <c r="C181" s="17" t="s">
        <v>31</v>
      </c>
      <c r="D181" s="17" t="s">
        <v>31</v>
      </c>
      <c r="E181" s="17" t="s">
        <v>31</v>
      </c>
      <c r="F181" s="17" t="s">
        <v>31</v>
      </c>
      <c r="G181" s="17" t="s">
        <v>31</v>
      </c>
      <c r="H181" s="17" t="s">
        <v>31</v>
      </c>
      <c r="I181" s="17" t="s">
        <v>31</v>
      </c>
      <c r="J181" s="17" t="s">
        <v>31</v>
      </c>
    </row>
    <row r="182" spans="1:10" ht="14" x14ac:dyDescent="0.15">
      <c r="A182" s="13" t="s">
        <v>32</v>
      </c>
      <c r="B182" s="17" t="s">
        <v>33</v>
      </c>
      <c r="C182" s="17" t="s">
        <v>33</v>
      </c>
      <c r="D182" s="17" t="s">
        <v>33</v>
      </c>
      <c r="E182" s="17" t="s">
        <v>33</v>
      </c>
      <c r="F182" s="17" t="s">
        <v>33</v>
      </c>
      <c r="G182" s="17" t="s">
        <v>33</v>
      </c>
      <c r="H182" s="17" t="s">
        <v>33</v>
      </c>
      <c r="I182" s="17" t="s">
        <v>33</v>
      </c>
      <c r="J182" s="17" t="s">
        <v>33</v>
      </c>
    </row>
    <row r="183" spans="1:10" ht="14" x14ac:dyDescent="0.15">
      <c r="A183" s="13" t="s">
        <v>34</v>
      </c>
      <c r="B183" s="17" t="s">
        <v>35</v>
      </c>
      <c r="C183" s="17" t="s">
        <v>35</v>
      </c>
      <c r="D183" s="17" t="s">
        <v>35</v>
      </c>
      <c r="E183" s="17" t="s">
        <v>35</v>
      </c>
      <c r="F183" s="17" t="s">
        <v>35</v>
      </c>
      <c r="G183" s="17" t="s">
        <v>35</v>
      </c>
      <c r="H183" s="17" t="s">
        <v>35</v>
      </c>
      <c r="I183" s="17" t="s">
        <v>35</v>
      </c>
      <c r="J183" s="17" t="s">
        <v>35</v>
      </c>
    </row>
    <row r="184" spans="1:10" ht="14" x14ac:dyDescent="0.15">
      <c r="A184" s="13" t="s">
        <v>36</v>
      </c>
      <c r="B184" s="17" t="s">
        <v>37</v>
      </c>
      <c r="C184" s="17" t="s">
        <v>37</v>
      </c>
      <c r="D184" s="17" t="s">
        <v>37</v>
      </c>
      <c r="E184" s="17" t="s">
        <v>37</v>
      </c>
      <c r="F184" s="17" t="s">
        <v>37</v>
      </c>
      <c r="G184" s="17" t="s">
        <v>37</v>
      </c>
      <c r="H184" s="17" t="s">
        <v>37</v>
      </c>
      <c r="I184" s="17" t="s">
        <v>37</v>
      </c>
      <c r="J184" s="17" t="s">
        <v>37</v>
      </c>
    </row>
    <row r="185" spans="1:10" x14ac:dyDescent="0.15">
      <c r="A185" s="35" t="s">
        <v>356</v>
      </c>
      <c r="B185" s="27">
        <v>16047000</v>
      </c>
      <c r="C185" s="27">
        <v>17902000</v>
      </c>
      <c r="D185" s="27">
        <v>8592000</v>
      </c>
      <c r="E185" s="27">
        <v>8979000</v>
      </c>
      <c r="F185" s="27">
        <v>9567000</v>
      </c>
      <c r="G185" s="27">
        <v>10746000</v>
      </c>
      <c r="H185" s="27">
        <v>10800000</v>
      </c>
      <c r="I185" s="27">
        <v>10271000</v>
      </c>
      <c r="J185" s="31">
        <v>9795000</v>
      </c>
    </row>
    <row r="186" spans="1:10" x14ac:dyDescent="0.15">
      <c r="A186" s="35" t="s">
        <v>357</v>
      </c>
      <c r="B186" s="27">
        <v>5036000</v>
      </c>
      <c r="C186" s="27">
        <v>5732000</v>
      </c>
      <c r="D186" s="27">
        <v>1771000</v>
      </c>
      <c r="E186" s="27">
        <v>2007000</v>
      </c>
      <c r="F186" s="27">
        <v>2222000</v>
      </c>
      <c r="G186" s="27">
        <v>2382000</v>
      </c>
      <c r="H186" s="27">
        <v>2508000</v>
      </c>
      <c r="I186" s="27">
        <v>2473000</v>
      </c>
      <c r="J186" s="31">
        <v>2680000</v>
      </c>
    </row>
    <row r="187" spans="1:10" x14ac:dyDescent="0.15">
      <c r="A187" s="35" t="s">
        <v>309</v>
      </c>
      <c r="B187" s="27">
        <v>11011000</v>
      </c>
      <c r="C187" s="27">
        <v>12170000</v>
      </c>
      <c r="D187" s="27">
        <v>6821000</v>
      </c>
      <c r="E187" s="27">
        <v>6972000</v>
      </c>
      <c r="F187" s="27">
        <v>7345000</v>
      </c>
      <c r="G187" s="27">
        <v>8364000</v>
      </c>
      <c r="H187" s="27">
        <v>8292000</v>
      </c>
      <c r="I187" s="27">
        <v>7798000</v>
      </c>
      <c r="J187" s="31">
        <v>7115000</v>
      </c>
    </row>
    <row r="188" spans="1:10" x14ac:dyDescent="0.15">
      <c r="A188" s="35" t="s">
        <v>318</v>
      </c>
      <c r="B188" s="27">
        <v>3060000</v>
      </c>
      <c r="C188" s="27">
        <v>3587000</v>
      </c>
      <c r="D188" s="27">
        <v>2267000</v>
      </c>
      <c r="E188" s="27">
        <v>2368000</v>
      </c>
      <c r="F188" s="27">
        <v>2515000</v>
      </c>
      <c r="G188" s="27">
        <v>3391000</v>
      </c>
      <c r="H188" s="27">
        <v>3194000</v>
      </c>
      <c r="I188" s="27">
        <v>2639000</v>
      </c>
      <c r="J188" s="31">
        <v>2136000</v>
      </c>
    </row>
    <row r="189" spans="1:10" x14ac:dyDescent="0.15">
      <c r="A189" s="35" t="s">
        <v>358</v>
      </c>
      <c r="B189" s="27">
        <v>1768000</v>
      </c>
      <c r="C189" s="27">
        <v>2000000</v>
      </c>
      <c r="D189" s="27">
        <v>923000</v>
      </c>
      <c r="E189" s="27">
        <v>1114000</v>
      </c>
      <c r="F189" s="27">
        <v>1224000</v>
      </c>
      <c r="G189" s="27">
        <v>1285000</v>
      </c>
      <c r="H189" s="27">
        <v>1240000</v>
      </c>
      <c r="I189" s="27">
        <v>1087000</v>
      </c>
      <c r="J189" s="31">
        <v>1330000</v>
      </c>
    </row>
    <row r="190" spans="1:10" x14ac:dyDescent="0.15">
      <c r="A190" s="35" t="s">
        <v>319</v>
      </c>
      <c r="B190" s="27">
        <v>1703000</v>
      </c>
      <c r="C190" s="27">
        <v>1843000</v>
      </c>
      <c r="D190" s="27">
        <v>1122000</v>
      </c>
      <c r="E190" s="27">
        <v>900000</v>
      </c>
      <c r="F190" s="27">
        <v>1031000</v>
      </c>
      <c r="G190" s="27">
        <v>1131000</v>
      </c>
      <c r="H190" s="27">
        <v>1189000</v>
      </c>
      <c r="I190" s="27">
        <v>1003000</v>
      </c>
      <c r="J190" s="31">
        <v>963000</v>
      </c>
    </row>
    <row r="191" spans="1:10" x14ac:dyDescent="0.15">
      <c r="A191" s="35" t="s">
        <v>359</v>
      </c>
      <c r="B191" s="27">
        <v>791000</v>
      </c>
      <c r="C191" s="27">
        <v>958000</v>
      </c>
      <c r="D191" s="27">
        <v>271000</v>
      </c>
      <c r="E191" s="27">
        <v>231000</v>
      </c>
      <c r="F191" s="27">
        <v>272000</v>
      </c>
      <c r="G191" s="27">
        <v>286000</v>
      </c>
      <c r="H191" s="27">
        <v>300000</v>
      </c>
      <c r="I191" s="27">
        <v>331000</v>
      </c>
      <c r="J191" s="31">
        <v>332000</v>
      </c>
    </row>
    <row r="192" spans="1:10" x14ac:dyDescent="0.15">
      <c r="A192" s="35" t="s">
        <v>317</v>
      </c>
      <c r="B192" s="27">
        <v>318000</v>
      </c>
      <c r="C192" s="27">
        <v>268000</v>
      </c>
      <c r="D192" s="27">
        <v>41000</v>
      </c>
      <c r="E192" s="27">
        <v>34000</v>
      </c>
      <c r="F192" s="27">
        <v>38000</v>
      </c>
      <c r="G192" s="27">
        <v>49000</v>
      </c>
      <c r="H192" s="27">
        <v>48000</v>
      </c>
      <c r="I192" s="27">
        <v>27000</v>
      </c>
      <c r="J192" s="31">
        <v>4000</v>
      </c>
    </row>
    <row r="193" spans="1:10" x14ac:dyDescent="0.15">
      <c r="A193" s="35" t="s">
        <v>320</v>
      </c>
      <c r="B193" s="27">
        <v>7640000</v>
      </c>
      <c r="C193" s="27">
        <v>8656000</v>
      </c>
      <c r="D193" s="27">
        <v>4624000</v>
      </c>
      <c r="E193" s="27">
        <v>4647000</v>
      </c>
      <c r="F193" s="27">
        <v>5080000</v>
      </c>
      <c r="G193" s="27">
        <v>6142000</v>
      </c>
      <c r="H193" s="27">
        <v>5971000</v>
      </c>
      <c r="I193" s="27">
        <v>5087000</v>
      </c>
      <c r="J193" s="31">
        <v>4765000</v>
      </c>
    </row>
    <row r="194" spans="1:10" x14ac:dyDescent="0.15">
      <c r="A194" s="35" t="s">
        <v>321</v>
      </c>
      <c r="B194" s="27">
        <v>3371000</v>
      </c>
      <c r="C194" s="27">
        <v>3514000</v>
      </c>
      <c r="D194" s="27">
        <v>2197000</v>
      </c>
      <c r="E194" s="27">
        <v>2325000</v>
      </c>
      <c r="F194" s="27">
        <v>2265000</v>
      </c>
      <c r="G194" s="27">
        <v>2222000</v>
      </c>
      <c r="H194" s="27">
        <v>2321000</v>
      </c>
      <c r="I194" s="27">
        <v>2711000</v>
      </c>
      <c r="J194" s="31">
        <v>2350000</v>
      </c>
    </row>
    <row r="195" spans="1:10" x14ac:dyDescent="0.15">
      <c r="A195" s="35" t="s">
        <v>360</v>
      </c>
      <c r="B195" s="29" t="s">
        <v>56</v>
      </c>
      <c r="C195" s="29" t="s">
        <v>56</v>
      </c>
      <c r="D195" s="29" t="s">
        <v>56</v>
      </c>
      <c r="E195" s="29" t="s">
        <v>56</v>
      </c>
      <c r="F195" s="29" t="s">
        <v>56</v>
      </c>
      <c r="G195" s="29" t="s">
        <v>56</v>
      </c>
      <c r="H195" s="29" t="s">
        <v>56</v>
      </c>
      <c r="I195" s="29" t="s">
        <v>56</v>
      </c>
      <c r="J195" s="31">
        <v>-3786000</v>
      </c>
    </row>
    <row r="196" spans="1:10" x14ac:dyDescent="0.15">
      <c r="A196" s="35" t="s">
        <v>361</v>
      </c>
      <c r="B196" s="27">
        <v>111000</v>
      </c>
      <c r="C196" s="27">
        <v>133000</v>
      </c>
      <c r="D196" s="27">
        <v>97000</v>
      </c>
      <c r="E196" s="27">
        <v>125000</v>
      </c>
      <c r="F196" s="27">
        <v>177000</v>
      </c>
      <c r="G196" s="27">
        <v>176000</v>
      </c>
      <c r="H196" s="27">
        <v>120000</v>
      </c>
      <c r="I196" s="27">
        <v>39000</v>
      </c>
      <c r="J196" s="31">
        <v>73000</v>
      </c>
    </row>
    <row r="197" spans="1:10" x14ac:dyDescent="0.15">
      <c r="A197" s="35" t="s">
        <v>362</v>
      </c>
      <c r="B197" s="27">
        <v>100000</v>
      </c>
      <c r="C197" s="27">
        <v>123000</v>
      </c>
      <c r="D197" s="27">
        <v>144000</v>
      </c>
      <c r="E197" s="27">
        <v>225000</v>
      </c>
      <c r="F197" s="27">
        <v>292000</v>
      </c>
      <c r="G197" s="27">
        <v>326000</v>
      </c>
      <c r="H197" s="27">
        <v>311000</v>
      </c>
      <c r="I197" s="27">
        <v>305000</v>
      </c>
      <c r="J197" s="31">
        <v>235000</v>
      </c>
    </row>
    <row r="198" spans="1:10" x14ac:dyDescent="0.15">
      <c r="A198" s="35" t="s">
        <v>363</v>
      </c>
      <c r="B198" s="27">
        <v>75000</v>
      </c>
      <c r="C198" s="29" t="s">
        <v>56</v>
      </c>
      <c r="D198" s="29" t="s">
        <v>56</v>
      </c>
      <c r="E198" s="29" t="s">
        <v>56</v>
      </c>
      <c r="F198" s="29" t="s">
        <v>56</v>
      </c>
      <c r="G198" s="29" t="s">
        <v>56</v>
      </c>
      <c r="H198" s="29" t="s">
        <v>56</v>
      </c>
      <c r="I198" s="29" t="s">
        <v>56</v>
      </c>
      <c r="J198" s="32" t="s">
        <v>56</v>
      </c>
    </row>
    <row r="199" spans="1:10" x14ac:dyDescent="0.15">
      <c r="A199" s="35" t="s">
        <v>364</v>
      </c>
      <c r="B199" s="29" t="s">
        <v>56</v>
      </c>
      <c r="C199" s="29" t="s">
        <v>56</v>
      </c>
      <c r="D199" s="27">
        <v>268000</v>
      </c>
      <c r="E199" s="27">
        <v>1343000</v>
      </c>
      <c r="F199" s="29" t="s">
        <v>56</v>
      </c>
      <c r="G199" s="29" t="s">
        <v>56</v>
      </c>
      <c r="H199" s="29" t="s">
        <v>56</v>
      </c>
      <c r="I199" s="29" t="s">
        <v>56</v>
      </c>
      <c r="J199" s="32" t="s">
        <v>56</v>
      </c>
    </row>
    <row r="200" spans="1:10" x14ac:dyDescent="0.15">
      <c r="A200" s="35" t="s">
        <v>365</v>
      </c>
      <c r="B200" s="29" t="s">
        <v>56</v>
      </c>
      <c r="C200" s="29" t="s">
        <v>56</v>
      </c>
      <c r="D200" s="29" t="s">
        <v>56</v>
      </c>
      <c r="E200" s="29" t="s">
        <v>56</v>
      </c>
      <c r="F200" s="27">
        <v>115000</v>
      </c>
      <c r="G200" s="27">
        <v>663000</v>
      </c>
      <c r="H200" s="27">
        <v>80000</v>
      </c>
      <c r="I200" s="27">
        <v>1007000</v>
      </c>
      <c r="J200" s="32" t="s">
        <v>56</v>
      </c>
    </row>
    <row r="201" spans="1:10" x14ac:dyDescent="0.15">
      <c r="A201" s="35" t="s">
        <v>366</v>
      </c>
      <c r="B201" s="27">
        <v>9000</v>
      </c>
      <c r="C201" s="27">
        <v>7000</v>
      </c>
      <c r="D201" s="27">
        <v>-12000</v>
      </c>
      <c r="E201" s="27">
        <v>83000</v>
      </c>
      <c r="F201" s="27">
        <v>11000</v>
      </c>
      <c r="G201" s="27">
        <v>-17000</v>
      </c>
      <c r="H201" s="27">
        <v>-3000</v>
      </c>
      <c r="I201" s="27">
        <v>-32000</v>
      </c>
      <c r="J201" s="32" t="s">
        <v>56</v>
      </c>
    </row>
    <row r="202" spans="1:10" x14ac:dyDescent="0.15">
      <c r="A202" s="35" t="s">
        <v>367</v>
      </c>
      <c r="B202" s="29" t="s">
        <v>56</v>
      </c>
      <c r="C202" s="29" t="s">
        <v>56</v>
      </c>
      <c r="D202" s="29" t="s">
        <v>56</v>
      </c>
      <c r="E202" s="29" t="s">
        <v>56</v>
      </c>
      <c r="F202" s="29" t="s">
        <v>56</v>
      </c>
      <c r="G202" s="29" t="s">
        <v>56</v>
      </c>
      <c r="H202" s="29" t="s">
        <v>56</v>
      </c>
      <c r="I202" s="29" t="s">
        <v>56</v>
      </c>
      <c r="J202" s="31">
        <v>-3000</v>
      </c>
    </row>
    <row r="203" spans="1:10" x14ac:dyDescent="0.15">
      <c r="A203" s="35" t="s">
        <v>368</v>
      </c>
      <c r="B203" s="27">
        <v>95000</v>
      </c>
      <c r="C203" s="27">
        <v>17000</v>
      </c>
      <c r="D203" s="27">
        <v>209000</v>
      </c>
      <c r="E203" s="27">
        <v>1326000</v>
      </c>
      <c r="F203" s="27">
        <v>11000</v>
      </c>
      <c r="G203" s="27">
        <v>496000</v>
      </c>
      <c r="H203" s="27">
        <v>-114000</v>
      </c>
      <c r="I203" s="27">
        <v>709000</v>
      </c>
      <c r="J203" s="31">
        <v>-165000</v>
      </c>
    </row>
    <row r="204" spans="1:10" x14ac:dyDescent="0.15">
      <c r="A204" s="35" t="s">
        <v>369</v>
      </c>
      <c r="B204" s="27">
        <v>594000</v>
      </c>
      <c r="C204" s="27">
        <v>173000</v>
      </c>
      <c r="D204" s="27">
        <v>396000</v>
      </c>
      <c r="E204" s="27">
        <v>1529000</v>
      </c>
      <c r="F204" s="27">
        <v>418000</v>
      </c>
      <c r="G204" s="27">
        <v>299000</v>
      </c>
      <c r="H204" s="27">
        <v>358000</v>
      </c>
      <c r="I204" s="27">
        <v>1163000</v>
      </c>
      <c r="J204" s="31">
        <v>123000</v>
      </c>
    </row>
    <row r="205" spans="1:10" x14ac:dyDescent="0.15">
      <c r="A205" s="35" t="s">
        <v>370</v>
      </c>
      <c r="B205" s="27">
        <v>2872000</v>
      </c>
      <c r="C205" s="27">
        <v>3358000</v>
      </c>
      <c r="D205" s="27">
        <v>2010000</v>
      </c>
      <c r="E205" s="27">
        <v>2122000</v>
      </c>
      <c r="F205" s="27">
        <v>1858000</v>
      </c>
      <c r="G205" s="27">
        <v>2419000</v>
      </c>
      <c r="H205" s="27">
        <v>1849000</v>
      </c>
      <c r="I205" s="27">
        <v>2257000</v>
      </c>
      <c r="J205" s="31">
        <v>-1724000</v>
      </c>
    </row>
    <row r="206" spans="1:10" x14ac:dyDescent="0.15">
      <c r="A206" s="35" t="s">
        <v>371</v>
      </c>
      <c r="B206" s="27">
        <v>3466000</v>
      </c>
      <c r="C206" s="27">
        <v>3531000</v>
      </c>
      <c r="D206" s="27">
        <v>2406000</v>
      </c>
      <c r="E206" s="27">
        <v>3651000</v>
      </c>
      <c r="F206" s="27">
        <v>2276000</v>
      </c>
      <c r="G206" s="27">
        <v>2718000</v>
      </c>
      <c r="H206" s="27">
        <v>2207000</v>
      </c>
      <c r="I206" s="27">
        <v>3420000</v>
      </c>
      <c r="J206" s="31">
        <v>-1601000</v>
      </c>
    </row>
    <row r="207" spans="1:10" x14ac:dyDescent="0.15">
      <c r="A207" s="35" t="s">
        <v>372</v>
      </c>
      <c r="B207" s="27">
        <v>455000</v>
      </c>
      <c r="C207" s="27">
        <v>492000</v>
      </c>
      <c r="D207" s="27">
        <v>363000</v>
      </c>
      <c r="E207" s="27">
        <v>689000</v>
      </c>
      <c r="F207" s="27">
        <v>1426000</v>
      </c>
      <c r="G207" s="27">
        <v>73000</v>
      </c>
      <c r="H207" s="27">
        <v>51000</v>
      </c>
      <c r="I207" s="27">
        <v>252000</v>
      </c>
      <c r="J207" s="31">
        <v>350000</v>
      </c>
    </row>
    <row r="208" spans="1:10" x14ac:dyDescent="0.15">
      <c r="A208" s="35" t="s">
        <v>373</v>
      </c>
      <c r="B208" s="27">
        <v>-4000</v>
      </c>
      <c r="C208" s="27">
        <v>20000</v>
      </c>
      <c r="D208" s="27">
        <v>22000</v>
      </c>
      <c r="E208" s="27">
        <v>55000</v>
      </c>
      <c r="F208" s="27">
        <v>-17000</v>
      </c>
      <c r="G208" s="27">
        <v>25000</v>
      </c>
      <c r="H208" s="27">
        <v>26000</v>
      </c>
      <c r="I208" s="27">
        <v>87000</v>
      </c>
      <c r="J208" s="31">
        <v>36000</v>
      </c>
    </row>
    <row r="209" spans="1:10" x14ac:dyDescent="0.15">
      <c r="A209" s="35" t="s">
        <v>374</v>
      </c>
      <c r="B209" s="27">
        <v>190000</v>
      </c>
      <c r="C209" s="27">
        <v>165000</v>
      </c>
      <c r="D209" s="27">
        <v>106000</v>
      </c>
      <c r="E209" s="27">
        <v>178000</v>
      </c>
      <c r="F209" s="27">
        <v>150000</v>
      </c>
      <c r="G209" s="27">
        <v>245000</v>
      </c>
      <c r="H209" s="27">
        <v>221000</v>
      </c>
      <c r="I209" s="27">
        <v>131000</v>
      </c>
      <c r="J209" s="31">
        <v>67000</v>
      </c>
    </row>
    <row r="210" spans="1:10" x14ac:dyDescent="0.15">
      <c r="A210" s="35" t="s">
        <v>375</v>
      </c>
      <c r="B210" s="27">
        <v>641000</v>
      </c>
      <c r="C210" s="27">
        <v>677000</v>
      </c>
      <c r="D210" s="27">
        <v>491000</v>
      </c>
      <c r="E210" s="27">
        <v>922000</v>
      </c>
      <c r="F210" s="27">
        <v>1559000</v>
      </c>
      <c r="G210" s="27">
        <v>343000</v>
      </c>
      <c r="H210" s="27">
        <v>298000</v>
      </c>
      <c r="I210" s="27">
        <v>470000</v>
      </c>
      <c r="J210" s="31">
        <v>453000</v>
      </c>
    </row>
    <row r="211" spans="1:10" x14ac:dyDescent="0.15">
      <c r="A211" s="35" t="s">
        <v>376</v>
      </c>
      <c r="B211" s="27">
        <v>18000</v>
      </c>
      <c r="C211" s="27">
        <v>2808000</v>
      </c>
      <c r="D211" s="27">
        <v>-53000</v>
      </c>
      <c r="E211" s="27">
        <v>77000</v>
      </c>
      <c r="F211" s="27">
        <v>1788000</v>
      </c>
      <c r="G211" s="27">
        <v>-488000</v>
      </c>
      <c r="H211" s="27">
        <v>-269000</v>
      </c>
      <c r="I211" s="27">
        <v>-73000</v>
      </c>
      <c r="J211" s="31">
        <v>-847000</v>
      </c>
    </row>
    <row r="212" spans="1:10" x14ac:dyDescent="0.15">
      <c r="A212" s="35" t="s">
        <v>377</v>
      </c>
      <c r="B212" s="27">
        <v>-22000</v>
      </c>
      <c r="C212" s="27">
        <v>14000</v>
      </c>
      <c r="D212" s="27">
        <v>-2000</v>
      </c>
      <c r="E212" s="29" t="s">
        <v>56</v>
      </c>
      <c r="F212" s="27">
        <v>4000</v>
      </c>
      <c r="G212" s="27">
        <v>-10000</v>
      </c>
      <c r="H212" s="27">
        <v>-45000</v>
      </c>
      <c r="I212" s="27">
        <v>-8000</v>
      </c>
      <c r="J212" s="31">
        <v>-50000</v>
      </c>
    </row>
    <row r="213" spans="1:10" x14ac:dyDescent="0.15">
      <c r="A213" s="35" t="s">
        <v>378</v>
      </c>
      <c r="B213" s="27">
        <v>-27000</v>
      </c>
      <c r="C213" s="27">
        <v>-14000</v>
      </c>
      <c r="D213" s="27">
        <v>23000</v>
      </c>
      <c r="E213" s="27">
        <v>-4633000</v>
      </c>
      <c r="F213" s="27">
        <v>-63000</v>
      </c>
      <c r="G213" s="27">
        <v>345000</v>
      </c>
      <c r="H213" s="27">
        <v>431000</v>
      </c>
      <c r="I213" s="27">
        <v>489000</v>
      </c>
      <c r="J213" s="31">
        <v>117000</v>
      </c>
    </row>
    <row r="214" spans="1:10" x14ac:dyDescent="0.15">
      <c r="A214" s="35" t="s">
        <v>379</v>
      </c>
      <c r="B214" s="27">
        <v>-31000</v>
      </c>
      <c r="C214" s="27">
        <v>2808000</v>
      </c>
      <c r="D214" s="27">
        <v>-32000</v>
      </c>
      <c r="E214" s="27">
        <v>-4556000</v>
      </c>
      <c r="F214" s="27">
        <v>1729000</v>
      </c>
      <c r="G214" s="27">
        <v>-153000</v>
      </c>
      <c r="H214" s="27">
        <v>117000</v>
      </c>
      <c r="I214" s="27">
        <v>408000</v>
      </c>
      <c r="J214" s="31">
        <v>-780000</v>
      </c>
    </row>
    <row r="215" spans="1:10" x14ac:dyDescent="0.15">
      <c r="A215" s="35" t="s">
        <v>380</v>
      </c>
      <c r="B215" s="27">
        <v>610000</v>
      </c>
      <c r="C215" s="27">
        <v>3485000</v>
      </c>
      <c r="D215" s="27">
        <v>459000</v>
      </c>
      <c r="E215" s="27">
        <v>-3634000</v>
      </c>
      <c r="F215" s="27">
        <v>3288000</v>
      </c>
      <c r="G215" s="27">
        <v>190000</v>
      </c>
      <c r="H215" s="27">
        <v>415000</v>
      </c>
      <c r="I215" s="27">
        <v>878000</v>
      </c>
      <c r="J215" s="31">
        <v>-327000</v>
      </c>
    </row>
    <row r="216" spans="1:10" x14ac:dyDescent="0.15">
      <c r="A216" s="35" t="s">
        <v>381</v>
      </c>
      <c r="B216" s="29" t="s">
        <v>56</v>
      </c>
      <c r="C216" s="29" t="s">
        <v>56</v>
      </c>
      <c r="D216" s="27">
        <v>1947000</v>
      </c>
      <c r="E216" s="27">
        <v>7285000</v>
      </c>
      <c r="F216" s="27">
        <v>-1012000</v>
      </c>
      <c r="G216" s="27">
        <v>2528000</v>
      </c>
      <c r="H216" s="27">
        <v>1792000</v>
      </c>
      <c r="I216" s="27">
        <v>2542000</v>
      </c>
      <c r="J216" s="31">
        <v>-1274000</v>
      </c>
    </row>
    <row r="217" spans="1:10" x14ac:dyDescent="0.15">
      <c r="A217" s="35" t="s">
        <v>382</v>
      </c>
      <c r="B217" s="29" t="s">
        <v>56</v>
      </c>
      <c r="C217" s="29" t="s">
        <v>56</v>
      </c>
      <c r="D217" s="27">
        <v>-222000</v>
      </c>
      <c r="E217" s="27">
        <v>-19000</v>
      </c>
      <c r="F217" s="27">
        <v>-4000</v>
      </c>
      <c r="G217" s="27">
        <v>2000</v>
      </c>
      <c r="H217" s="27">
        <v>-6000</v>
      </c>
      <c r="I217" s="27">
        <v>3125000</v>
      </c>
      <c r="J217" s="31">
        <v>5000</v>
      </c>
    </row>
    <row r="218" spans="1:10" x14ac:dyDescent="0.15">
      <c r="A218" s="35" t="s">
        <v>344</v>
      </c>
      <c r="B218" s="27">
        <v>2856000</v>
      </c>
      <c r="C218" s="27">
        <v>46000</v>
      </c>
      <c r="D218" s="27">
        <v>1725000</v>
      </c>
      <c r="E218" s="27">
        <v>7266000</v>
      </c>
      <c r="F218" s="27">
        <v>-1016000</v>
      </c>
      <c r="G218" s="27">
        <v>2530000</v>
      </c>
      <c r="H218" s="27">
        <v>1786000</v>
      </c>
      <c r="I218" s="27">
        <v>5667000</v>
      </c>
      <c r="J218" s="31">
        <v>-1269000</v>
      </c>
    </row>
    <row r="219" spans="1:10" x14ac:dyDescent="0.15">
      <c r="A219" s="35" t="s">
        <v>347</v>
      </c>
      <c r="B219" s="27">
        <v>1295000</v>
      </c>
      <c r="C219" s="27">
        <v>1251000</v>
      </c>
      <c r="D219" s="27">
        <v>1208000</v>
      </c>
      <c r="E219" s="27">
        <v>1133000</v>
      </c>
      <c r="F219" s="27">
        <v>1064000</v>
      </c>
      <c r="G219" s="27">
        <v>980000</v>
      </c>
      <c r="H219" s="27">
        <v>849000</v>
      </c>
      <c r="I219" s="27">
        <v>710000</v>
      </c>
      <c r="J219" s="31">
        <v>558000</v>
      </c>
    </row>
    <row r="220" spans="1:10" x14ac:dyDescent="0.15">
      <c r="A220" s="35" t="s">
        <v>348</v>
      </c>
      <c r="B220" s="27">
        <v>1313000</v>
      </c>
      <c r="C220" s="27">
        <v>1262000</v>
      </c>
      <c r="D220" s="27">
        <v>1220000</v>
      </c>
      <c r="E220" s="27">
        <v>1144000</v>
      </c>
      <c r="F220" s="27">
        <v>1064000</v>
      </c>
      <c r="G220" s="27">
        <v>991000</v>
      </c>
      <c r="H220" s="27">
        <v>856000</v>
      </c>
      <c r="I220" s="27">
        <v>718000</v>
      </c>
      <c r="J220" s="31">
        <v>558000</v>
      </c>
    </row>
    <row r="221" spans="1:10" x14ac:dyDescent="0.15">
      <c r="A221" s="35" t="s">
        <v>349</v>
      </c>
      <c r="B221" s="27">
        <v>1294000</v>
      </c>
      <c r="C221" s="27">
        <v>1224000</v>
      </c>
      <c r="D221" s="27">
        <v>1184000</v>
      </c>
      <c r="E221" s="27">
        <v>1087000</v>
      </c>
      <c r="F221" s="27">
        <v>1029000</v>
      </c>
      <c r="G221" s="27">
        <v>915000</v>
      </c>
      <c r="H221" s="27">
        <v>796000</v>
      </c>
      <c r="I221" s="27">
        <v>684000</v>
      </c>
      <c r="J221" s="31">
        <v>539000</v>
      </c>
    </row>
    <row r="222" spans="1:10" x14ac:dyDescent="0.15">
      <c r="A222" s="35" t="s">
        <v>383</v>
      </c>
      <c r="B222" s="29" t="s">
        <v>56</v>
      </c>
      <c r="C222" s="29" t="s">
        <v>56</v>
      </c>
      <c r="D222" s="51">
        <v>1.61</v>
      </c>
      <c r="E222" s="51">
        <v>6.43</v>
      </c>
      <c r="F222" s="51">
        <v>-0.95</v>
      </c>
      <c r="G222" s="51">
        <v>2.58</v>
      </c>
      <c r="H222" s="51">
        <v>2.11</v>
      </c>
      <c r="I222" s="51">
        <v>3.58</v>
      </c>
      <c r="J222" s="85">
        <v>-2.2799999999999998</v>
      </c>
    </row>
    <row r="223" spans="1:10" x14ac:dyDescent="0.15">
      <c r="A223" s="35" t="s">
        <v>384</v>
      </c>
      <c r="B223" s="29" t="s">
        <v>56</v>
      </c>
      <c r="C223" s="29" t="s">
        <v>56</v>
      </c>
      <c r="D223" s="51">
        <v>-0.18</v>
      </c>
      <c r="E223" s="51">
        <v>-0.02</v>
      </c>
      <c r="F223" s="29" t="s">
        <v>56</v>
      </c>
      <c r="G223" s="29" t="s">
        <v>56</v>
      </c>
      <c r="H223" s="51">
        <v>-0.01</v>
      </c>
      <c r="I223" s="53">
        <v>4.4000000000000004</v>
      </c>
      <c r="J223" s="85">
        <v>0.01</v>
      </c>
    </row>
    <row r="224" spans="1:10" x14ac:dyDescent="0.15">
      <c r="A224" s="35" t="s">
        <v>350</v>
      </c>
      <c r="B224" s="53">
        <v>2.2000000000000002</v>
      </c>
      <c r="C224" s="51">
        <v>0.04</v>
      </c>
      <c r="D224" s="51">
        <v>1.43</v>
      </c>
      <c r="E224" s="51">
        <v>6.41</v>
      </c>
      <c r="F224" s="51">
        <v>-0.95</v>
      </c>
      <c r="G224" s="51">
        <v>2.58</v>
      </c>
      <c r="H224" s="53">
        <v>2.1</v>
      </c>
      <c r="I224" s="51">
        <v>7.98</v>
      </c>
      <c r="J224" s="85">
        <v>-2.27</v>
      </c>
    </row>
    <row r="225" spans="1:10" x14ac:dyDescent="0.15">
      <c r="A225" s="35" t="s">
        <v>385</v>
      </c>
      <c r="B225" s="29" t="s">
        <v>56</v>
      </c>
      <c r="C225" s="29" t="s">
        <v>56</v>
      </c>
      <c r="D225" s="53">
        <v>1.6</v>
      </c>
      <c r="E225" s="51">
        <v>6.37</v>
      </c>
      <c r="F225" s="51">
        <v>-0.95</v>
      </c>
      <c r="G225" s="51">
        <v>2.5499999999999998</v>
      </c>
      <c r="H225" s="53">
        <v>2.1</v>
      </c>
      <c r="I225" s="51">
        <v>3.54</v>
      </c>
      <c r="J225" s="85">
        <v>-2.2799999999999998</v>
      </c>
    </row>
    <row r="226" spans="1:10" x14ac:dyDescent="0.15">
      <c r="A226" s="35" t="s">
        <v>386</v>
      </c>
      <c r="B226" s="29" t="s">
        <v>56</v>
      </c>
      <c r="C226" s="29" t="s">
        <v>56</v>
      </c>
      <c r="D226" s="51">
        <v>-0.18</v>
      </c>
      <c r="E226" s="51">
        <v>-0.02</v>
      </c>
      <c r="F226" s="29" t="s">
        <v>56</v>
      </c>
      <c r="G226" s="29" t="s">
        <v>56</v>
      </c>
      <c r="H226" s="51">
        <v>-0.01</v>
      </c>
      <c r="I226" s="51">
        <v>4.3499999999999996</v>
      </c>
      <c r="J226" s="85">
        <v>0.01</v>
      </c>
    </row>
    <row r="227" spans="1:10" x14ac:dyDescent="0.15">
      <c r="A227" s="35" t="s">
        <v>351</v>
      </c>
      <c r="B227" s="51">
        <v>2.1800000000000002</v>
      </c>
      <c r="C227" s="51">
        <v>0.04</v>
      </c>
      <c r="D227" s="51">
        <v>1.42</v>
      </c>
      <c r="E227" s="51">
        <v>6.35</v>
      </c>
      <c r="F227" s="51">
        <v>-0.95</v>
      </c>
      <c r="G227" s="51">
        <v>2.5499999999999998</v>
      </c>
      <c r="H227" s="51">
        <v>2.09</v>
      </c>
      <c r="I227" s="51">
        <v>7.89</v>
      </c>
      <c r="J227" s="85">
        <v>-2.27</v>
      </c>
    </row>
    <row r="228" spans="1:10" x14ac:dyDescent="0.15">
      <c r="A228" s="35" t="s">
        <v>387</v>
      </c>
      <c r="B228" s="29" t="s">
        <v>56</v>
      </c>
      <c r="C228" s="29" t="s">
        <v>56</v>
      </c>
      <c r="D228" s="29" t="s">
        <v>56</v>
      </c>
      <c r="E228" s="29" t="s">
        <v>56</v>
      </c>
      <c r="F228" s="29" t="s">
        <v>56</v>
      </c>
      <c r="G228" s="29" t="s">
        <v>56</v>
      </c>
      <c r="H228" s="29" t="s">
        <v>56</v>
      </c>
      <c r="I228" s="29" t="s">
        <v>56</v>
      </c>
      <c r="J228" s="85">
        <v>0.88</v>
      </c>
    </row>
    <row r="229" spans="1:10" x14ac:dyDescent="0.15">
      <c r="A229" s="35" t="s">
        <v>388</v>
      </c>
      <c r="B229" s="27">
        <v>31800</v>
      </c>
      <c r="C229" s="27">
        <v>34600</v>
      </c>
      <c r="D229" s="29" t="s">
        <v>56</v>
      </c>
      <c r="E229" s="29" t="s">
        <v>56</v>
      </c>
      <c r="F229" s="29" t="s">
        <v>56</v>
      </c>
      <c r="G229" s="29" t="s">
        <v>56</v>
      </c>
      <c r="H229" s="29" t="s">
        <v>56</v>
      </c>
      <c r="I229" s="29" t="s">
        <v>56</v>
      </c>
      <c r="J229" s="32" t="s">
        <v>56</v>
      </c>
    </row>
    <row r="230" spans="1:10" x14ac:dyDescent="0.15">
      <c r="A230" s="35" t="s">
        <v>389</v>
      </c>
      <c r="B230" s="27">
        <v>1700</v>
      </c>
      <c r="C230" s="27">
        <v>1900</v>
      </c>
      <c r="D230" s="29" t="s">
        <v>56</v>
      </c>
      <c r="E230" s="29" t="s">
        <v>56</v>
      </c>
      <c r="F230" s="29" t="s">
        <v>56</v>
      </c>
      <c r="G230" s="29" t="s">
        <v>56</v>
      </c>
      <c r="H230" s="29" t="s">
        <v>56</v>
      </c>
      <c r="I230" s="29" t="s">
        <v>56</v>
      </c>
      <c r="J230" s="32" t="s">
        <v>56</v>
      </c>
    </row>
    <row r="231" spans="1:10" x14ac:dyDescent="0.15">
      <c r="A231" s="35" t="s">
        <v>390</v>
      </c>
      <c r="B231" s="27">
        <v>33500</v>
      </c>
      <c r="C231" s="27">
        <v>36500</v>
      </c>
      <c r="D231" s="27">
        <v>11600</v>
      </c>
      <c r="E231" s="27">
        <v>12600</v>
      </c>
      <c r="F231" s="27">
        <v>14100</v>
      </c>
      <c r="G231" s="27">
        <v>14000</v>
      </c>
      <c r="H231" s="27">
        <v>13300</v>
      </c>
      <c r="I231" s="27">
        <v>12700</v>
      </c>
      <c r="J231" s="31">
        <v>11600</v>
      </c>
    </row>
    <row r="232" spans="1:10" x14ac:dyDescent="0.15">
      <c r="A232" s="35" t="s">
        <v>391</v>
      </c>
      <c r="B232" s="27">
        <v>4302</v>
      </c>
      <c r="C232" s="27">
        <v>4312</v>
      </c>
      <c r="D232" s="27">
        <v>3945</v>
      </c>
      <c r="E232" s="27">
        <v>3919</v>
      </c>
      <c r="F232" s="27">
        <v>3746</v>
      </c>
      <c r="G232" s="27">
        <v>3661</v>
      </c>
      <c r="H232" s="27">
        <v>3524</v>
      </c>
      <c r="I232" s="27">
        <v>3411</v>
      </c>
      <c r="J232" s="31">
        <v>3180</v>
      </c>
    </row>
    <row r="233" spans="1:10" x14ac:dyDescent="0.15">
      <c r="A233" s="35" t="s">
        <v>355</v>
      </c>
      <c r="B233" s="29" t="s">
        <v>56</v>
      </c>
      <c r="C233" s="29" t="s">
        <v>56</v>
      </c>
      <c r="D233" s="27">
        <v>-431000</v>
      </c>
      <c r="E233" s="27">
        <v>-185000</v>
      </c>
      <c r="F233" s="27">
        <v>978000</v>
      </c>
      <c r="G233" s="27">
        <v>-286000</v>
      </c>
      <c r="H233" s="27">
        <v>-99000</v>
      </c>
      <c r="I233" s="27">
        <v>291000</v>
      </c>
      <c r="J233" s="31">
        <v>-106000</v>
      </c>
    </row>
    <row r="234" spans="1:10" x14ac:dyDescent="0.15">
      <c r="A234" s="8"/>
    </row>
    <row r="244" spans="1:10" ht="14" x14ac:dyDescent="0.15">
      <c r="A244" s="82" t="s">
        <v>243</v>
      </c>
      <c r="B244" s="54"/>
      <c r="C244" s="54"/>
      <c r="D244" s="54"/>
      <c r="E244" s="54"/>
      <c r="F244" s="54"/>
      <c r="G244" s="54"/>
      <c r="H244" s="54"/>
      <c r="I244" s="54"/>
      <c r="J244" s="86"/>
    </row>
    <row r="245" spans="1:10" ht="14" x14ac:dyDescent="0.15">
      <c r="A245" s="13" t="s">
        <v>19</v>
      </c>
      <c r="B245" s="17" t="s">
        <v>20</v>
      </c>
      <c r="C245" s="17" t="s">
        <v>21</v>
      </c>
      <c r="D245" s="17" t="s">
        <v>22</v>
      </c>
      <c r="E245" s="17" t="s">
        <v>23</v>
      </c>
      <c r="F245" s="17" t="s">
        <v>24</v>
      </c>
      <c r="G245" s="17" t="s">
        <v>25</v>
      </c>
      <c r="H245" s="17" t="s">
        <v>26</v>
      </c>
      <c r="I245" s="17" t="s">
        <v>27</v>
      </c>
      <c r="J245" s="30" t="s">
        <v>29</v>
      </c>
    </row>
    <row r="246" spans="1:10" ht="14" x14ac:dyDescent="0.15">
      <c r="A246" s="13" t="s">
        <v>30</v>
      </c>
      <c r="B246" s="17" t="s">
        <v>31</v>
      </c>
      <c r="C246" s="17" t="s">
        <v>31</v>
      </c>
      <c r="D246" s="17" t="s">
        <v>31</v>
      </c>
      <c r="E246" s="17" t="s">
        <v>31</v>
      </c>
      <c r="F246" s="17" t="s">
        <v>31</v>
      </c>
      <c r="G246" s="17" t="s">
        <v>31</v>
      </c>
      <c r="H246" s="17" t="s">
        <v>31</v>
      </c>
      <c r="I246" s="17" t="s">
        <v>31</v>
      </c>
      <c r="J246" s="30" t="s">
        <v>31</v>
      </c>
    </row>
    <row r="247" spans="1:10" ht="14" x14ac:dyDescent="0.15">
      <c r="A247" s="13" t="s">
        <v>32</v>
      </c>
      <c r="B247" s="17" t="s">
        <v>33</v>
      </c>
      <c r="C247" s="17" t="s">
        <v>33</v>
      </c>
      <c r="D247" s="17" t="s">
        <v>33</v>
      </c>
      <c r="E247" s="17" t="s">
        <v>33</v>
      </c>
      <c r="F247" s="17" t="s">
        <v>33</v>
      </c>
      <c r="G247" s="17" t="s">
        <v>33</v>
      </c>
      <c r="H247" s="17" t="s">
        <v>33</v>
      </c>
      <c r="I247" s="17" t="s">
        <v>33</v>
      </c>
      <c r="J247" s="30" t="s">
        <v>33</v>
      </c>
    </row>
    <row r="248" spans="1:10" ht="14" x14ac:dyDescent="0.15">
      <c r="A248" s="13" t="s">
        <v>34</v>
      </c>
      <c r="B248" s="17" t="s">
        <v>35</v>
      </c>
      <c r="C248" s="17" t="s">
        <v>35</v>
      </c>
      <c r="D248" s="17" t="s">
        <v>35</v>
      </c>
      <c r="E248" s="17" t="s">
        <v>35</v>
      </c>
      <c r="F248" s="17" t="s">
        <v>35</v>
      </c>
      <c r="G248" s="17" t="s">
        <v>35</v>
      </c>
      <c r="H248" s="17" t="s">
        <v>35</v>
      </c>
      <c r="I248" s="17" t="s">
        <v>35</v>
      </c>
      <c r="J248" s="30" t="s">
        <v>35</v>
      </c>
    </row>
    <row r="249" spans="1:10" ht="14" x14ac:dyDescent="0.15">
      <c r="A249" s="13" t="s">
        <v>36</v>
      </c>
      <c r="B249" s="17" t="s">
        <v>37</v>
      </c>
      <c r="C249" s="17" t="s">
        <v>37</v>
      </c>
      <c r="D249" s="17" t="s">
        <v>37</v>
      </c>
      <c r="E249" s="17" t="s">
        <v>37</v>
      </c>
      <c r="F249" s="17" t="s">
        <v>37</v>
      </c>
      <c r="G249" s="17" t="s">
        <v>37</v>
      </c>
      <c r="H249" s="17" t="s">
        <v>37</v>
      </c>
      <c r="I249" s="17" t="s">
        <v>37</v>
      </c>
      <c r="J249" s="30" t="s">
        <v>37</v>
      </c>
    </row>
    <row r="250" spans="1:10" x14ac:dyDescent="0.15">
      <c r="A250" s="35" t="s">
        <v>244</v>
      </c>
      <c r="B250" s="27">
        <v>4494000</v>
      </c>
      <c r="C250" s="27">
        <v>6328000</v>
      </c>
      <c r="D250" s="27">
        <v>1832000</v>
      </c>
      <c r="E250" s="27">
        <v>1816000</v>
      </c>
      <c r="F250" s="27">
        <v>2120000</v>
      </c>
      <c r="G250" s="27">
        <v>2202000</v>
      </c>
      <c r="H250" s="27">
        <v>975000</v>
      </c>
      <c r="I250" s="27">
        <v>1428000</v>
      </c>
      <c r="J250" s="31">
        <v>2154000</v>
      </c>
    </row>
    <row r="251" spans="1:10" x14ac:dyDescent="0.15">
      <c r="A251" s="35" t="s">
        <v>245</v>
      </c>
      <c r="B251" s="27">
        <v>4531000</v>
      </c>
      <c r="C251" s="27">
        <v>3770000</v>
      </c>
      <c r="D251" s="27">
        <v>4299000</v>
      </c>
      <c r="E251" s="27">
        <v>5333000</v>
      </c>
      <c r="F251" s="27">
        <v>3743000</v>
      </c>
      <c r="G251" s="27">
        <v>2713000</v>
      </c>
      <c r="H251" s="27">
        <v>1850000</v>
      </c>
      <c r="I251" s="27">
        <v>2398000</v>
      </c>
      <c r="J251" s="31">
        <v>2625000</v>
      </c>
    </row>
    <row r="252" spans="1:10" x14ac:dyDescent="0.15">
      <c r="A252" s="35" t="s">
        <v>392</v>
      </c>
      <c r="B252" s="29" t="s">
        <v>56</v>
      </c>
      <c r="C252" s="29" t="s">
        <v>56</v>
      </c>
      <c r="D252" s="29" t="s">
        <v>56</v>
      </c>
      <c r="E252" s="29" t="s">
        <v>56</v>
      </c>
      <c r="F252" s="29" t="s">
        <v>56</v>
      </c>
      <c r="G252" s="29" t="s">
        <v>56</v>
      </c>
      <c r="H252" s="29" t="s">
        <v>56</v>
      </c>
      <c r="I252" s="29" t="s">
        <v>56</v>
      </c>
      <c r="J252" s="31">
        <v>2692000</v>
      </c>
    </row>
    <row r="253" spans="1:10" x14ac:dyDescent="0.15">
      <c r="A253" s="35" t="s">
        <v>393</v>
      </c>
      <c r="B253" s="27">
        <v>1005000</v>
      </c>
      <c r="C253" s="27">
        <v>899000</v>
      </c>
      <c r="D253" s="27">
        <v>703000</v>
      </c>
      <c r="E253" s="27">
        <v>673000</v>
      </c>
      <c r="F253" s="27">
        <v>797000</v>
      </c>
      <c r="G253" s="27">
        <v>818000</v>
      </c>
      <c r="H253" s="27">
        <v>828000</v>
      </c>
      <c r="I253" s="27">
        <v>509000</v>
      </c>
      <c r="J253" s="32" t="s">
        <v>56</v>
      </c>
    </row>
    <row r="254" spans="1:10" x14ac:dyDescent="0.15">
      <c r="A254" s="35" t="s">
        <v>247</v>
      </c>
      <c r="B254" s="29" t="s">
        <v>56</v>
      </c>
      <c r="C254" s="29" t="s">
        <v>56</v>
      </c>
      <c r="D254" s="29" t="s">
        <v>56</v>
      </c>
      <c r="E254" s="29" t="s">
        <v>56</v>
      </c>
      <c r="F254" s="29" t="s">
        <v>56</v>
      </c>
      <c r="G254" s="29" t="s">
        <v>56</v>
      </c>
      <c r="H254" s="29" t="s">
        <v>56</v>
      </c>
      <c r="I254" s="27">
        <v>97000</v>
      </c>
      <c r="J254" s="32" t="s">
        <v>56</v>
      </c>
    </row>
    <row r="255" spans="1:10" x14ac:dyDescent="0.15">
      <c r="A255" s="35" t="s">
        <v>394</v>
      </c>
      <c r="B255" s="27">
        <v>106000</v>
      </c>
      <c r="C255" s="27">
        <v>102000</v>
      </c>
      <c r="D255" s="27">
        <v>84000</v>
      </c>
      <c r="E255" s="27">
        <v>81000</v>
      </c>
      <c r="F255" s="27">
        <v>102000</v>
      </c>
      <c r="G255" s="27">
        <v>106000</v>
      </c>
      <c r="H255" s="27">
        <v>128000</v>
      </c>
      <c r="I255" s="29" t="s">
        <v>56</v>
      </c>
      <c r="J255" s="32" t="s">
        <v>56</v>
      </c>
    </row>
    <row r="256" spans="1:10" x14ac:dyDescent="0.15">
      <c r="A256" s="35" t="s">
        <v>248</v>
      </c>
      <c r="B256" s="27">
        <v>899000</v>
      </c>
      <c r="C256" s="27">
        <v>797000</v>
      </c>
      <c r="D256" s="27">
        <v>619000</v>
      </c>
      <c r="E256" s="27">
        <v>592000</v>
      </c>
      <c r="F256" s="27">
        <v>695000</v>
      </c>
      <c r="G256" s="27">
        <v>712000</v>
      </c>
      <c r="H256" s="27">
        <v>700000</v>
      </c>
      <c r="I256" s="27">
        <v>412000</v>
      </c>
      <c r="J256" s="32" t="s">
        <v>56</v>
      </c>
    </row>
    <row r="257" spans="1:10" x14ac:dyDescent="0.15">
      <c r="A257" s="35" t="s">
        <v>395</v>
      </c>
      <c r="B257" s="29" t="s">
        <v>56</v>
      </c>
      <c r="C257" s="29" t="s">
        <v>56</v>
      </c>
      <c r="D257" s="29" t="s">
        <v>56</v>
      </c>
      <c r="E257" s="29" t="s">
        <v>56</v>
      </c>
      <c r="F257" s="29" t="s">
        <v>56</v>
      </c>
      <c r="G257" s="29" t="s">
        <v>56</v>
      </c>
      <c r="H257" s="29" t="s">
        <v>56</v>
      </c>
      <c r="I257" s="29" t="s">
        <v>56</v>
      </c>
      <c r="J257" s="31">
        <v>763000</v>
      </c>
    </row>
    <row r="258" spans="1:10" x14ac:dyDescent="0.15">
      <c r="A258" s="35" t="s">
        <v>396</v>
      </c>
      <c r="B258" s="27">
        <v>2789000</v>
      </c>
      <c r="C258" s="27">
        <v>3600000</v>
      </c>
      <c r="D258" s="29" t="s">
        <v>56</v>
      </c>
      <c r="E258" s="29" t="s">
        <v>56</v>
      </c>
      <c r="F258" s="29" t="s">
        <v>56</v>
      </c>
      <c r="G258" s="29" t="s">
        <v>56</v>
      </c>
      <c r="H258" s="29" t="s">
        <v>56</v>
      </c>
      <c r="I258" s="29" t="s">
        <v>56</v>
      </c>
      <c r="J258" s="32" t="s">
        <v>56</v>
      </c>
    </row>
    <row r="259" spans="1:10" x14ac:dyDescent="0.15">
      <c r="A259" s="35" t="s">
        <v>397</v>
      </c>
      <c r="B259" s="27">
        <v>9260000</v>
      </c>
      <c r="C259" s="27">
        <v>10545000</v>
      </c>
      <c r="D259" s="29" t="s">
        <v>56</v>
      </c>
      <c r="E259" s="29" t="s">
        <v>56</v>
      </c>
      <c r="F259" s="29" t="s">
        <v>56</v>
      </c>
      <c r="G259" s="29" t="s">
        <v>56</v>
      </c>
      <c r="H259" s="29" t="s">
        <v>56</v>
      </c>
      <c r="I259" s="29" t="s">
        <v>56</v>
      </c>
      <c r="J259" s="32" t="s">
        <v>56</v>
      </c>
    </row>
    <row r="260" spans="1:10" x14ac:dyDescent="0.15">
      <c r="A260" s="35" t="s">
        <v>395</v>
      </c>
      <c r="B260" s="29" t="s">
        <v>56</v>
      </c>
      <c r="C260" s="29" t="s">
        <v>56</v>
      </c>
      <c r="D260" s="29" t="s">
        <v>56</v>
      </c>
      <c r="E260" s="29" t="s">
        <v>56</v>
      </c>
      <c r="F260" s="29" t="s">
        <v>56</v>
      </c>
      <c r="G260" s="27">
        <v>670000</v>
      </c>
      <c r="H260" s="27">
        <v>632000</v>
      </c>
      <c r="I260" s="27">
        <v>939000</v>
      </c>
      <c r="J260" s="32" t="s">
        <v>56</v>
      </c>
    </row>
    <row r="261" spans="1:10" x14ac:dyDescent="0.15">
      <c r="A261" s="35" t="s">
        <v>246</v>
      </c>
      <c r="B261" s="29" t="s">
        <v>56</v>
      </c>
      <c r="C261" s="29" t="s">
        <v>56</v>
      </c>
      <c r="D261" s="29" t="s">
        <v>56</v>
      </c>
      <c r="E261" s="29" t="s">
        <v>56</v>
      </c>
      <c r="F261" s="29" t="s">
        <v>56</v>
      </c>
      <c r="G261" s="29" t="s">
        <v>56</v>
      </c>
      <c r="H261" s="29" t="s">
        <v>56</v>
      </c>
      <c r="I261" s="29" t="s">
        <v>56</v>
      </c>
      <c r="J261" s="31">
        <v>106000</v>
      </c>
    </row>
    <row r="262" spans="1:10" x14ac:dyDescent="0.15">
      <c r="A262" s="35" t="s">
        <v>247</v>
      </c>
      <c r="B262" s="29" t="s">
        <v>56</v>
      </c>
      <c r="C262" s="29" t="s">
        <v>56</v>
      </c>
      <c r="D262" s="29" t="s">
        <v>56</v>
      </c>
      <c r="E262" s="29" t="s">
        <v>56</v>
      </c>
      <c r="F262" s="29" t="s">
        <v>56</v>
      </c>
      <c r="G262" s="29" t="s">
        <v>56</v>
      </c>
      <c r="H262" s="29" t="s">
        <v>56</v>
      </c>
      <c r="I262" s="29" t="s">
        <v>56</v>
      </c>
      <c r="J262" s="31">
        <v>16000</v>
      </c>
    </row>
    <row r="263" spans="1:10" x14ac:dyDescent="0.15">
      <c r="A263" s="35" t="s">
        <v>248</v>
      </c>
      <c r="B263" s="29" t="s">
        <v>56</v>
      </c>
      <c r="C263" s="29" t="s">
        <v>56</v>
      </c>
      <c r="D263" s="29" t="s">
        <v>56</v>
      </c>
      <c r="E263" s="29" t="s">
        <v>56</v>
      </c>
      <c r="F263" s="29" t="s">
        <v>56</v>
      </c>
      <c r="G263" s="29" t="s">
        <v>56</v>
      </c>
      <c r="H263" s="29" t="s">
        <v>56</v>
      </c>
      <c r="I263" s="29" t="s">
        <v>56</v>
      </c>
      <c r="J263" s="31">
        <v>90000</v>
      </c>
    </row>
    <row r="264" spans="1:10" x14ac:dyDescent="0.15">
      <c r="A264" s="35" t="s">
        <v>398</v>
      </c>
      <c r="B264" s="29" t="s">
        <v>56</v>
      </c>
      <c r="C264" s="29" t="s">
        <v>56</v>
      </c>
      <c r="D264" s="29" t="s">
        <v>56</v>
      </c>
      <c r="E264" s="29" t="s">
        <v>56</v>
      </c>
      <c r="F264" s="29" t="s">
        <v>56</v>
      </c>
      <c r="G264" s="29" t="s">
        <v>56</v>
      </c>
      <c r="H264" s="29" t="s">
        <v>56</v>
      </c>
      <c r="I264" s="27">
        <v>363000</v>
      </c>
      <c r="J264" s="31">
        <v>336000</v>
      </c>
    </row>
    <row r="265" spans="1:10" x14ac:dyDescent="0.15">
      <c r="A265" s="35" t="s">
        <v>250</v>
      </c>
      <c r="B265" s="29" t="s">
        <v>56</v>
      </c>
      <c r="C265" s="29" t="s">
        <v>56</v>
      </c>
      <c r="D265" s="29" t="s">
        <v>56</v>
      </c>
      <c r="E265" s="29" t="s">
        <v>56</v>
      </c>
      <c r="F265" s="29" t="s">
        <v>56</v>
      </c>
      <c r="G265" s="29" t="s">
        <v>56</v>
      </c>
      <c r="H265" s="29" t="s">
        <v>56</v>
      </c>
      <c r="I265" s="29" t="s">
        <v>56</v>
      </c>
      <c r="J265" s="31">
        <v>120000</v>
      </c>
    </row>
    <row r="266" spans="1:10" x14ac:dyDescent="0.15">
      <c r="A266" s="35" t="s">
        <v>399</v>
      </c>
      <c r="B266" s="29" t="s">
        <v>56</v>
      </c>
      <c r="C266" s="29" t="s">
        <v>56</v>
      </c>
      <c r="D266" s="29" t="s">
        <v>56</v>
      </c>
      <c r="E266" s="29" t="s">
        <v>56</v>
      </c>
      <c r="F266" s="29" t="s">
        <v>56</v>
      </c>
      <c r="G266" s="29" t="s">
        <v>56</v>
      </c>
      <c r="H266" s="29" t="s">
        <v>56</v>
      </c>
      <c r="I266" s="29" t="s">
        <v>56</v>
      </c>
      <c r="J266" s="31">
        <v>122000</v>
      </c>
    </row>
    <row r="267" spans="1:10" x14ac:dyDescent="0.15">
      <c r="A267" s="35" t="s">
        <v>400</v>
      </c>
      <c r="B267" s="29" t="s">
        <v>56</v>
      </c>
      <c r="C267" s="29" t="s">
        <v>56</v>
      </c>
      <c r="D267" s="29" t="s">
        <v>56</v>
      </c>
      <c r="E267" s="29" t="s">
        <v>56</v>
      </c>
      <c r="F267" s="29" t="s">
        <v>56</v>
      </c>
      <c r="G267" s="29" t="s">
        <v>56</v>
      </c>
      <c r="H267" s="29" t="s">
        <v>56</v>
      </c>
      <c r="I267" s="29" t="s">
        <v>56</v>
      </c>
      <c r="J267" s="31">
        <v>112000</v>
      </c>
    </row>
    <row r="268" spans="1:10" x14ac:dyDescent="0.15">
      <c r="A268" s="35" t="s">
        <v>401</v>
      </c>
      <c r="B268" s="29" t="s">
        <v>56</v>
      </c>
      <c r="C268" s="29" t="s">
        <v>56</v>
      </c>
      <c r="D268" s="29" t="s">
        <v>56</v>
      </c>
      <c r="E268" s="29" t="s">
        <v>56</v>
      </c>
      <c r="F268" s="29" t="s">
        <v>56</v>
      </c>
      <c r="G268" s="27">
        <v>829000</v>
      </c>
      <c r="H268" s="27">
        <v>549000</v>
      </c>
      <c r="I268" s="27">
        <v>462000</v>
      </c>
      <c r="J268" s="31">
        <v>276000</v>
      </c>
    </row>
    <row r="269" spans="1:10" x14ac:dyDescent="0.15">
      <c r="A269" s="35" t="s">
        <v>252</v>
      </c>
      <c r="B269" s="29" t="s">
        <v>56</v>
      </c>
      <c r="C269" s="29" t="s">
        <v>56</v>
      </c>
      <c r="D269" s="29" t="s">
        <v>56</v>
      </c>
      <c r="E269" s="29" t="s">
        <v>56</v>
      </c>
      <c r="F269" s="29" t="s">
        <v>56</v>
      </c>
      <c r="G269" s="27">
        <v>1499000</v>
      </c>
      <c r="H269" s="27">
        <v>1181000</v>
      </c>
      <c r="I269" s="27">
        <v>1764000</v>
      </c>
      <c r="J269" s="31">
        <v>1056000</v>
      </c>
    </row>
    <row r="270" spans="1:10" x14ac:dyDescent="0.15">
      <c r="A270" s="35" t="s">
        <v>252</v>
      </c>
      <c r="B270" s="27">
        <v>1310000</v>
      </c>
      <c r="C270" s="27">
        <v>1491000</v>
      </c>
      <c r="D270" s="27">
        <v>1154000</v>
      </c>
      <c r="E270" s="27">
        <v>1134000</v>
      </c>
      <c r="F270" s="27">
        <v>1185000</v>
      </c>
      <c r="G270" s="29" t="s">
        <v>56</v>
      </c>
      <c r="H270" s="29" t="s">
        <v>56</v>
      </c>
      <c r="I270" s="29" t="s">
        <v>56</v>
      </c>
      <c r="J270" s="32" t="s">
        <v>56</v>
      </c>
    </row>
    <row r="271" spans="1:10" x14ac:dyDescent="0.15">
      <c r="A271" s="35" t="s">
        <v>402</v>
      </c>
      <c r="B271" s="29" t="s">
        <v>56</v>
      </c>
      <c r="C271" s="29" t="s">
        <v>56</v>
      </c>
      <c r="D271" s="29" t="s">
        <v>56</v>
      </c>
      <c r="E271" s="29" t="s">
        <v>56</v>
      </c>
      <c r="F271" s="29" t="s">
        <v>56</v>
      </c>
      <c r="G271" s="29" t="s">
        <v>56</v>
      </c>
      <c r="H271" s="29" t="s">
        <v>56</v>
      </c>
      <c r="I271" s="27">
        <v>1188000</v>
      </c>
      <c r="J271" s="32" t="s">
        <v>56</v>
      </c>
    </row>
    <row r="272" spans="1:10" x14ac:dyDescent="0.15">
      <c r="A272" s="35" t="s">
        <v>257</v>
      </c>
      <c r="B272" s="27">
        <v>23283000</v>
      </c>
      <c r="C272" s="27">
        <v>26531000</v>
      </c>
      <c r="D272" s="27">
        <v>7904000</v>
      </c>
      <c r="E272" s="27">
        <v>8875000</v>
      </c>
      <c r="F272" s="27">
        <v>7743000</v>
      </c>
      <c r="G272" s="27">
        <v>7126000</v>
      </c>
      <c r="H272" s="27">
        <v>4706000</v>
      </c>
      <c r="I272" s="27">
        <v>7190000</v>
      </c>
      <c r="J272" s="31">
        <v>9290000</v>
      </c>
    </row>
    <row r="273" spans="1:10" x14ac:dyDescent="0.15">
      <c r="A273" s="35" t="s">
        <v>270</v>
      </c>
      <c r="B273" s="27">
        <v>4971000</v>
      </c>
      <c r="C273" s="27">
        <v>5777000</v>
      </c>
      <c r="D273" s="27">
        <v>3391000</v>
      </c>
      <c r="E273" s="27">
        <v>3969000</v>
      </c>
      <c r="F273" s="27">
        <v>6331000</v>
      </c>
      <c r="G273" s="27">
        <v>3778000</v>
      </c>
      <c r="H273" s="27">
        <v>1316000</v>
      </c>
      <c r="I273" s="27">
        <v>833000</v>
      </c>
      <c r="J273" s="31">
        <v>1797000</v>
      </c>
    </row>
    <row r="274" spans="1:10" x14ac:dyDescent="0.15">
      <c r="A274" s="35" t="s">
        <v>403</v>
      </c>
      <c r="B274" s="27">
        <v>5179000</v>
      </c>
      <c r="C274" s="27">
        <v>6073000</v>
      </c>
      <c r="D274" s="27">
        <v>3894000</v>
      </c>
      <c r="E274" s="27">
        <v>4214000</v>
      </c>
      <c r="F274" s="27">
        <v>4609000</v>
      </c>
      <c r="G274" s="27">
        <v>4933000</v>
      </c>
      <c r="H274" s="27">
        <v>5029000</v>
      </c>
      <c r="I274" s="27">
        <v>4810000</v>
      </c>
      <c r="J274" s="31">
        <v>4903000</v>
      </c>
    </row>
    <row r="275" spans="1:10" x14ac:dyDescent="0.15">
      <c r="A275" s="35" t="s">
        <v>404</v>
      </c>
      <c r="B275" s="27">
        <v>931000</v>
      </c>
      <c r="C275" s="27">
        <v>943000</v>
      </c>
      <c r="D275" s="27">
        <v>591000</v>
      </c>
      <c r="E275" s="27">
        <v>619000</v>
      </c>
      <c r="F275" s="27">
        <v>620000</v>
      </c>
      <c r="G275" s="27">
        <v>713000</v>
      </c>
      <c r="H275" s="27">
        <v>740000</v>
      </c>
      <c r="I275" s="27">
        <v>744000</v>
      </c>
      <c r="J275" s="31">
        <v>792000</v>
      </c>
    </row>
    <row r="276" spans="1:10" x14ac:dyDescent="0.15">
      <c r="A276" s="35" t="s">
        <v>261</v>
      </c>
      <c r="B276" s="27">
        <v>512000</v>
      </c>
      <c r="C276" s="27">
        <v>549000</v>
      </c>
      <c r="D276" s="27">
        <v>305000</v>
      </c>
      <c r="E276" s="27">
        <v>334000</v>
      </c>
      <c r="F276" s="27">
        <v>370000</v>
      </c>
      <c r="G276" s="27">
        <v>399000</v>
      </c>
      <c r="H276" s="27">
        <v>421000</v>
      </c>
      <c r="I276" s="27">
        <v>343000</v>
      </c>
      <c r="J276" s="31">
        <v>379000</v>
      </c>
    </row>
    <row r="277" spans="1:10" x14ac:dyDescent="0.15">
      <c r="A277" s="35" t="s">
        <v>405</v>
      </c>
      <c r="B277" s="27">
        <v>290000</v>
      </c>
      <c r="C277" s="27">
        <v>350000</v>
      </c>
      <c r="D277" s="27">
        <v>157000</v>
      </c>
      <c r="E277" s="27">
        <v>157000</v>
      </c>
      <c r="F277" s="27">
        <v>169000</v>
      </c>
      <c r="G277" s="27">
        <v>169000</v>
      </c>
      <c r="H277" s="27">
        <v>175000</v>
      </c>
      <c r="I277" s="27">
        <v>156000</v>
      </c>
      <c r="J277" s="31">
        <v>138000</v>
      </c>
    </row>
    <row r="278" spans="1:10" x14ac:dyDescent="0.15">
      <c r="A278" s="35" t="s">
        <v>406</v>
      </c>
      <c r="B278" s="27">
        <v>208000</v>
      </c>
      <c r="C278" s="27">
        <v>331000</v>
      </c>
      <c r="D278" s="27">
        <v>131000</v>
      </c>
      <c r="E278" s="27">
        <v>160000</v>
      </c>
      <c r="F278" s="27">
        <v>239000</v>
      </c>
      <c r="G278" s="27">
        <v>130000</v>
      </c>
      <c r="H278" s="27">
        <v>104000</v>
      </c>
      <c r="I278" s="27">
        <v>154000</v>
      </c>
      <c r="J278" s="31">
        <v>141000</v>
      </c>
    </row>
    <row r="279" spans="1:10" x14ac:dyDescent="0.15">
      <c r="A279" s="35" t="s">
        <v>264</v>
      </c>
      <c r="B279" s="27">
        <v>7120000</v>
      </c>
      <c r="C279" s="27">
        <v>8246000</v>
      </c>
      <c r="D279" s="27">
        <v>5078000</v>
      </c>
      <c r="E279" s="27">
        <v>5484000</v>
      </c>
      <c r="F279" s="27">
        <v>6007000</v>
      </c>
      <c r="G279" s="27">
        <v>6344000</v>
      </c>
      <c r="H279" s="27">
        <v>6469000</v>
      </c>
      <c r="I279" s="27">
        <v>6207000</v>
      </c>
      <c r="J279" s="31">
        <v>6353000</v>
      </c>
    </row>
    <row r="280" spans="1:10" x14ac:dyDescent="0.15">
      <c r="A280" s="35" t="s">
        <v>407</v>
      </c>
      <c r="B280" s="27">
        <v>4360000</v>
      </c>
      <c r="C280" s="27">
        <v>5344000</v>
      </c>
      <c r="D280" s="27">
        <v>3524000</v>
      </c>
      <c r="E280" s="27">
        <v>3968000</v>
      </c>
      <c r="F280" s="27">
        <v>4410000</v>
      </c>
      <c r="G280" s="27">
        <v>4747000</v>
      </c>
      <c r="H280" s="27">
        <v>4959000</v>
      </c>
      <c r="I280" s="27">
        <v>4849000</v>
      </c>
      <c r="J280" s="31">
        <v>5115000</v>
      </c>
    </row>
    <row r="281" spans="1:10" x14ac:dyDescent="0.15">
      <c r="A281" s="35" t="s">
        <v>266</v>
      </c>
      <c r="B281" s="27">
        <v>2760000</v>
      </c>
      <c r="C281" s="27">
        <v>2902000</v>
      </c>
      <c r="D281" s="27">
        <v>1554000</v>
      </c>
      <c r="E281" s="27">
        <v>1516000</v>
      </c>
      <c r="F281" s="27">
        <v>1597000</v>
      </c>
      <c r="G281" s="27">
        <v>1597000</v>
      </c>
      <c r="H281" s="27">
        <v>1510000</v>
      </c>
      <c r="I281" s="27">
        <v>1358000</v>
      </c>
      <c r="J281" s="31">
        <v>1238000</v>
      </c>
    </row>
    <row r="282" spans="1:10" x14ac:dyDescent="0.15">
      <c r="A282" s="35" t="s">
        <v>269</v>
      </c>
      <c r="B282" s="27">
        <v>9267000</v>
      </c>
      <c r="C282" s="27">
        <v>9094000</v>
      </c>
      <c r="D282" s="27">
        <v>4451000</v>
      </c>
      <c r="E282" s="27">
        <v>4501000</v>
      </c>
      <c r="F282" s="27">
        <v>4773000</v>
      </c>
      <c r="G282" s="27">
        <v>5160000</v>
      </c>
      <c r="H282" s="27">
        <v>5153000</v>
      </c>
      <c r="I282" s="27">
        <v>4675000</v>
      </c>
      <c r="J282" s="31">
        <v>4262000</v>
      </c>
    </row>
    <row r="283" spans="1:10" x14ac:dyDescent="0.15">
      <c r="A283" s="35" t="s">
        <v>267</v>
      </c>
      <c r="B283" s="27">
        <v>941000</v>
      </c>
      <c r="C283" s="27">
        <v>564000</v>
      </c>
      <c r="D283" s="27">
        <v>90000</v>
      </c>
      <c r="E283" s="27">
        <v>102000</v>
      </c>
      <c r="F283" s="27">
        <v>69000</v>
      </c>
      <c r="G283" s="27">
        <v>92000</v>
      </c>
      <c r="H283" s="27">
        <v>67000</v>
      </c>
      <c r="I283" s="27">
        <v>12000</v>
      </c>
      <c r="J283" s="32" t="s">
        <v>56</v>
      </c>
    </row>
    <row r="284" spans="1:10" x14ac:dyDescent="0.15">
      <c r="A284" s="35" t="s">
        <v>258</v>
      </c>
      <c r="B284" s="29" t="s">
        <v>56</v>
      </c>
      <c r="C284" s="29" t="s">
        <v>56</v>
      </c>
      <c r="D284" s="29" t="s">
        <v>56</v>
      </c>
      <c r="E284" s="29" t="s">
        <v>56</v>
      </c>
      <c r="F284" s="29" t="s">
        <v>56</v>
      </c>
      <c r="G284" s="29" t="s">
        <v>56</v>
      </c>
      <c r="H284" s="27">
        <v>628000</v>
      </c>
      <c r="I284" s="27">
        <v>509000</v>
      </c>
      <c r="J284" s="31">
        <v>513000</v>
      </c>
    </row>
    <row r="285" spans="1:10" x14ac:dyDescent="0.15">
      <c r="A285" s="35" t="s">
        <v>408</v>
      </c>
      <c r="B285" s="29" t="s">
        <v>56</v>
      </c>
      <c r="C285" s="29" t="s">
        <v>56</v>
      </c>
      <c r="D285" s="29" t="s">
        <v>56</v>
      </c>
      <c r="E285" s="27">
        <v>4608000</v>
      </c>
      <c r="F285" s="27">
        <v>5195000</v>
      </c>
      <c r="G285" s="27">
        <v>4792000</v>
      </c>
      <c r="H285" s="27">
        <v>4377000</v>
      </c>
      <c r="I285" s="27">
        <v>3537000</v>
      </c>
      <c r="J285" s="31">
        <v>3169000</v>
      </c>
    </row>
    <row r="286" spans="1:10" x14ac:dyDescent="0.15">
      <c r="A286" s="35" t="s">
        <v>409</v>
      </c>
      <c r="B286" s="29" t="s">
        <v>56</v>
      </c>
      <c r="C286" s="29" t="s">
        <v>56</v>
      </c>
      <c r="D286" s="29" t="s">
        <v>56</v>
      </c>
      <c r="E286" s="29" t="s">
        <v>56</v>
      </c>
      <c r="F286" s="29" t="s">
        <v>56</v>
      </c>
      <c r="G286" s="29" t="s">
        <v>56</v>
      </c>
      <c r="H286" s="29" t="s">
        <v>56</v>
      </c>
      <c r="I286" s="29" t="s">
        <v>56</v>
      </c>
      <c r="J286" s="32" t="s">
        <v>56</v>
      </c>
    </row>
    <row r="287" spans="1:10" x14ac:dyDescent="0.15">
      <c r="A287" s="35" t="s">
        <v>410</v>
      </c>
      <c r="B287" s="29" t="s">
        <v>56</v>
      </c>
      <c r="C287" s="29" t="s">
        <v>56</v>
      </c>
      <c r="D287" s="29" t="s">
        <v>56</v>
      </c>
      <c r="E287" s="29" t="s">
        <v>56</v>
      </c>
      <c r="F287" s="29" t="s">
        <v>56</v>
      </c>
      <c r="G287" s="29" t="s">
        <v>56</v>
      </c>
      <c r="H287" s="29" t="s">
        <v>56</v>
      </c>
      <c r="I287" s="27">
        <v>1051000</v>
      </c>
      <c r="J287" s="32" t="s">
        <v>56</v>
      </c>
    </row>
    <row r="288" spans="1:10" x14ac:dyDescent="0.15">
      <c r="A288" s="35" t="s">
        <v>411</v>
      </c>
      <c r="B288" s="27">
        <v>266000</v>
      </c>
      <c r="C288" s="27">
        <v>264000</v>
      </c>
      <c r="D288" s="27">
        <v>395000</v>
      </c>
      <c r="E288" s="27">
        <v>276000</v>
      </c>
      <c r="F288" s="27">
        <v>273000</v>
      </c>
      <c r="G288" s="27">
        <v>274000</v>
      </c>
      <c r="H288" s="27">
        <v>417000</v>
      </c>
      <c r="I288" s="27">
        <v>145000</v>
      </c>
      <c r="J288" s="31">
        <v>581000</v>
      </c>
    </row>
    <row r="289" spans="1:10" x14ac:dyDescent="0.15">
      <c r="A289" s="35" t="s">
        <v>273</v>
      </c>
      <c r="B289" s="27">
        <v>41488000</v>
      </c>
      <c r="C289" s="27">
        <v>45132000</v>
      </c>
      <c r="D289" s="27">
        <v>17785000</v>
      </c>
      <c r="E289" s="27">
        <v>23847000</v>
      </c>
      <c r="F289" s="27">
        <v>25981000</v>
      </c>
      <c r="G289" s="27">
        <v>22819000</v>
      </c>
      <c r="H289" s="27">
        <v>18174000</v>
      </c>
      <c r="I289" s="27">
        <v>19310000</v>
      </c>
      <c r="J289" s="31">
        <v>20850000</v>
      </c>
    </row>
    <row r="290" spans="1:10" x14ac:dyDescent="0.15">
      <c r="A290" s="35" t="s">
        <v>412</v>
      </c>
      <c r="B290" s="27">
        <v>6000</v>
      </c>
      <c r="C290" s="27">
        <v>850000</v>
      </c>
      <c r="D290" s="29" t="s">
        <v>56</v>
      </c>
      <c r="E290" s="27">
        <v>1451000</v>
      </c>
      <c r="F290" s="27">
        <v>781000</v>
      </c>
      <c r="G290" s="27">
        <v>1546000</v>
      </c>
      <c r="H290" s="27">
        <v>1022000</v>
      </c>
      <c r="I290" s="27">
        <v>18000</v>
      </c>
      <c r="J290" s="31">
        <v>1150000</v>
      </c>
    </row>
    <row r="291" spans="1:10" x14ac:dyDescent="0.15">
      <c r="A291" s="35" t="s">
        <v>274</v>
      </c>
      <c r="B291" s="27">
        <v>309000</v>
      </c>
      <c r="C291" s="27">
        <v>401000</v>
      </c>
      <c r="D291" s="27">
        <v>349000</v>
      </c>
      <c r="E291" s="27">
        <v>283000</v>
      </c>
      <c r="F291" s="27">
        <v>330000</v>
      </c>
      <c r="G291" s="27">
        <v>286000</v>
      </c>
      <c r="H291" s="27">
        <v>270000</v>
      </c>
      <c r="I291" s="27">
        <v>332000</v>
      </c>
      <c r="J291" s="31">
        <v>261000</v>
      </c>
    </row>
    <row r="292" spans="1:10" x14ac:dyDescent="0.15">
      <c r="A292" s="35" t="s">
        <v>413</v>
      </c>
      <c r="B292" s="29" t="s">
        <v>56</v>
      </c>
      <c r="C292" s="29" t="s">
        <v>56</v>
      </c>
      <c r="D292" s="29" t="s">
        <v>56</v>
      </c>
      <c r="E292" s="29" t="s">
        <v>56</v>
      </c>
      <c r="F292" s="29" t="s">
        <v>56</v>
      </c>
      <c r="G292" s="29" t="s">
        <v>56</v>
      </c>
      <c r="H292" s="29" t="s">
        <v>56</v>
      </c>
      <c r="I292" s="29" t="s">
        <v>56</v>
      </c>
      <c r="J292" s="31">
        <v>768000</v>
      </c>
    </row>
    <row r="293" spans="1:10" x14ac:dyDescent="0.15">
      <c r="A293" s="35" t="s">
        <v>414</v>
      </c>
      <c r="B293" s="27">
        <v>9260000</v>
      </c>
      <c r="C293" s="27">
        <v>10545000</v>
      </c>
      <c r="D293" s="29" t="s">
        <v>56</v>
      </c>
      <c r="E293" s="29" t="s">
        <v>56</v>
      </c>
      <c r="F293" s="29" t="s">
        <v>56</v>
      </c>
      <c r="G293" s="29" t="s">
        <v>56</v>
      </c>
      <c r="H293" s="29" t="s">
        <v>56</v>
      </c>
      <c r="I293" s="29" t="s">
        <v>56</v>
      </c>
      <c r="J293" s="32" t="s">
        <v>56</v>
      </c>
    </row>
    <row r="294" spans="1:10" x14ac:dyDescent="0.15">
      <c r="A294" s="35" t="s">
        <v>415</v>
      </c>
      <c r="B294" s="29" t="s">
        <v>56</v>
      </c>
      <c r="C294" s="29" t="s">
        <v>56</v>
      </c>
      <c r="D294" s="29" t="s">
        <v>56</v>
      </c>
      <c r="E294" s="29" t="s">
        <v>56</v>
      </c>
      <c r="F294" s="29" t="s">
        <v>56</v>
      </c>
      <c r="G294" s="27">
        <v>681000</v>
      </c>
      <c r="H294" s="27">
        <v>736000</v>
      </c>
      <c r="I294" s="27">
        <v>1052000</v>
      </c>
      <c r="J294" s="32" t="s">
        <v>56</v>
      </c>
    </row>
    <row r="295" spans="1:10" x14ac:dyDescent="0.15">
      <c r="A295" s="35" t="s">
        <v>416</v>
      </c>
      <c r="B295" s="29" t="s">
        <v>56</v>
      </c>
      <c r="C295" s="29" t="s">
        <v>56</v>
      </c>
      <c r="D295" s="29" t="s">
        <v>56</v>
      </c>
      <c r="E295" s="29" t="s">
        <v>56</v>
      </c>
      <c r="F295" s="29" t="s">
        <v>56</v>
      </c>
      <c r="G295" s="27">
        <v>410000</v>
      </c>
      <c r="H295" s="27">
        <v>500000</v>
      </c>
      <c r="I295" s="27">
        <v>538000</v>
      </c>
      <c r="J295" s="31">
        <v>426000</v>
      </c>
    </row>
    <row r="296" spans="1:10" x14ac:dyDescent="0.15">
      <c r="A296" s="35" t="s">
        <v>417</v>
      </c>
      <c r="B296" s="29" t="s">
        <v>56</v>
      </c>
      <c r="C296" s="29" t="s">
        <v>56</v>
      </c>
      <c r="D296" s="29" t="s">
        <v>56</v>
      </c>
      <c r="E296" s="29" t="s">
        <v>56</v>
      </c>
      <c r="F296" s="29" t="s">
        <v>56</v>
      </c>
      <c r="G296" s="29" t="s">
        <v>56</v>
      </c>
      <c r="H296" s="29" t="s">
        <v>56</v>
      </c>
      <c r="I296" s="27">
        <v>243000</v>
      </c>
      <c r="J296" s="31">
        <v>346000</v>
      </c>
    </row>
    <row r="297" spans="1:10" x14ac:dyDescent="0.15">
      <c r="A297" s="35" t="s">
        <v>418</v>
      </c>
      <c r="B297" s="29" t="s">
        <v>56</v>
      </c>
      <c r="C297" s="29" t="s">
        <v>56</v>
      </c>
      <c r="D297" s="29" t="s">
        <v>56</v>
      </c>
      <c r="E297" s="29" t="s">
        <v>56</v>
      </c>
      <c r="F297" s="29" t="s">
        <v>56</v>
      </c>
      <c r="G297" s="27">
        <v>264000</v>
      </c>
      <c r="H297" s="27">
        <v>195000</v>
      </c>
      <c r="I297" s="27">
        <v>221000</v>
      </c>
      <c r="J297" s="31">
        <v>229000</v>
      </c>
    </row>
    <row r="298" spans="1:10" x14ac:dyDescent="0.15">
      <c r="A298" s="35" t="s">
        <v>419</v>
      </c>
      <c r="B298" s="29" t="s">
        <v>56</v>
      </c>
      <c r="C298" s="29" t="s">
        <v>56</v>
      </c>
      <c r="D298" s="29" t="s">
        <v>56</v>
      </c>
      <c r="E298" s="29" t="s">
        <v>56</v>
      </c>
      <c r="F298" s="29" t="s">
        <v>56</v>
      </c>
      <c r="G298" s="27">
        <v>229000</v>
      </c>
      <c r="H298" s="27">
        <v>38000</v>
      </c>
      <c r="I298" s="29" t="s">
        <v>56</v>
      </c>
      <c r="J298" s="32" t="s">
        <v>56</v>
      </c>
    </row>
    <row r="299" spans="1:10" x14ac:dyDescent="0.15">
      <c r="A299" s="35" t="s">
        <v>420</v>
      </c>
      <c r="B299" s="29" t="s">
        <v>56</v>
      </c>
      <c r="C299" s="29" t="s">
        <v>56</v>
      </c>
      <c r="D299" s="29" t="s">
        <v>56</v>
      </c>
      <c r="E299" s="29" t="s">
        <v>56</v>
      </c>
      <c r="F299" s="29" t="s">
        <v>56</v>
      </c>
      <c r="G299" s="29" t="s">
        <v>56</v>
      </c>
      <c r="H299" s="29" t="s">
        <v>56</v>
      </c>
      <c r="I299" s="29" t="s">
        <v>56</v>
      </c>
      <c r="J299" s="31">
        <v>101000</v>
      </c>
    </row>
    <row r="300" spans="1:10" x14ac:dyDescent="0.15">
      <c r="A300" s="35" t="s">
        <v>421</v>
      </c>
      <c r="B300" s="29" t="s">
        <v>56</v>
      </c>
      <c r="C300" s="29" t="s">
        <v>56</v>
      </c>
      <c r="D300" s="29" t="s">
        <v>56</v>
      </c>
      <c r="E300" s="29" t="s">
        <v>56</v>
      </c>
      <c r="F300" s="29" t="s">
        <v>56</v>
      </c>
      <c r="G300" s="29" t="s">
        <v>56</v>
      </c>
      <c r="H300" s="29" t="s">
        <v>56</v>
      </c>
      <c r="I300" s="29" t="s">
        <v>56</v>
      </c>
      <c r="J300" s="31">
        <v>111000</v>
      </c>
    </row>
    <row r="301" spans="1:10" x14ac:dyDescent="0.15">
      <c r="A301" s="35" t="s">
        <v>422</v>
      </c>
      <c r="B301" s="29" t="s">
        <v>56</v>
      </c>
      <c r="C301" s="29" t="s">
        <v>56</v>
      </c>
      <c r="D301" s="29" t="s">
        <v>56</v>
      </c>
      <c r="E301" s="29" t="s">
        <v>56</v>
      </c>
      <c r="F301" s="29" t="s">
        <v>56</v>
      </c>
      <c r="G301" s="29" t="s">
        <v>56</v>
      </c>
      <c r="H301" s="29" t="s">
        <v>56</v>
      </c>
      <c r="I301" s="29" t="s">
        <v>56</v>
      </c>
      <c r="J301" s="31">
        <v>67000</v>
      </c>
    </row>
    <row r="302" spans="1:10" x14ac:dyDescent="0.15">
      <c r="A302" s="35" t="s">
        <v>423</v>
      </c>
      <c r="B302" s="29" t="s">
        <v>56</v>
      </c>
      <c r="C302" s="29" t="s">
        <v>56</v>
      </c>
      <c r="D302" s="29" t="s">
        <v>56</v>
      </c>
      <c r="E302" s="29" t="s">
        <v>56</v>
      </c>
      <c r="F302" s="29" t="s">
        <v>56</v>
      </c>
      <c r="G302" s="29" t="s">
        <v>56</v>
      </c>
      <c r="H302" s="29" t="s">
        <v>56</v>
      </c>
      <c r="I302" s="29" t="s">
        <v>56</v>
      </c>
      <c r="J302" s="31">
        <v>34000</v>
      </c>
    </row>
    <row r="303" spans="1:10" x14ac:dyDescent="0.15">
      <c r="A303" s="35" t="s">
        <v>424</v>
      </c>
      <c r="B303" s="29" t="s">
        <v>56</v>
      </c>
      <c r="C303" s="29" t="s">
        <v>56</v>
      </c>
      <c r="D303" s="29" t="s">
        <v>56</v>
      </c>
      <c r="E303" s="29" t="s">
        <v>56</v>
      </c>
      <c r="F303" s="29" t="s">
        <v>56</v>
      </c>
      <c r="G303" s="29" t="s">
        <v>56</v>
      </c>
      <c r="H303" s="29" t="s">
        <v>56</v>
      </c>
      <c r="I303" s="29" t="s">
        <v>56</v>
      </c>
      <c r="J303" s="31">
        <v>131000</v>
      </c>
    </row>
    <row r="304" spans="1:10" x14ac:dyDescent="0.15">
      <c r="A304" s="35" t="s">
        <v>425</v>
      </c>
      <c r="B304" s="29" t="s">
        <v>56</v>
      </c>
      <c r="C304" s="29" t="s">
        <v>56</v>
      </c>
      <c r="D304" s="29" t="s">
        <v>56</v>
      </c>
      <c r="E304" s="29" t="s">
        <v>56</v>
      </c>
      <c r="F304" s="29" t="s">
        <v>56</v>
      </c>
      <c r="G304" s="27">
        <v>751000</v>
      </c>
      <c r="H304" s="27">
        <v>935000</v>
      </c>
      <c r="I304" s="27">
        <v>856000</v>
      </c>
      <c r="J304" s="31">
        <v>421000</v>
      </c>
    </row>
    <row r="305" spans="1:10" x14ac:dyDescent="0.15">
      <c r="A305" s="35" t="s">
        <v>426</v>
      </c>
      <c r="B305" s="29" t="s">
        <v>56</v>
      </c>
      <c r="C305" s="29" t="s">
        <v>56</v>
      </c>
      <c r="D305" s="29" t="s">
        <v>56</v>
      </c>
      <c r="E305" s="29" t="s">
        <v>56</v>
      </c>
      <c r="F305" s="29" t="s">
        <v>56</v>
      </c>
      <c r="G305" s="27">
        <v>2335000</v>
      </c>
      <c r="H305" s="27">
        <v>2404000</v>
      </c>
      <c r="I305" s="27">
        <v>2910000</v>
      </c>
      <c r="J305" s="31">
        <v>1866000</v>
      </c>
    </row>
    <row r="306" spans="1:10" x14ac:dyDescent="0.15">
      <c r="A306" s="35" t="s">
        <v>426</v>
      </c>
      <c r="B306" s="27">
        <v>2799000</v>
      </c>
      <c r="C306" s="27">
        <v>5393000</v>
      </c>
      <c r="D306" s="27">
        <v>1736000</v>
      </c>
      <c r="E306" s="27">
        <v>1893000</v>
      </c>
      <c r="F306" s="27">
        <v>2134000</v>
      </c>
      <c r="G306" s="29" t="s">
        <v>56</v>
      </c>
      <c r="H306" s="29" t="s">
        <v>56</v>
      </c>
      <c r="I306" s="29" t="s">
        <v>56</v>
      </c>
      <c r="J306" s="32" t="s">
        <v>56</v>
      </c>
    </row>
    <row r="307" spans="1:10" x14ac:dyDescent="0.15">
      <c r="A307" s="35" t="s">
        <v>423</v>
      </c>
      <c r="B307" s="27">
        <v>158000</v>
      </c>
      <c r="C307" s="27">
        <v>188000</v>
      </c>
      <c r="D307" s="27">
        <v>106000</v>
      </c>
      <c r="E307" s="27">
        <v>110000</v>
      </c>
      <c r="F307" s="27">
        <v>117000</v>
      </c>
      <c r="G307" s="27">
        <v>170000</v>
      </c>
      <c r="H307" s="27">
        <v>158000</v>
      </c>
      <c r="I307" s="27">
        <v>110000</v>
      </c>
      <c r="J307" s="32" t="s">
        <v>56</v>
      </c>
    </row>
    <row r="308" spans="1:10" x14ac:dyDescent="0.15">
      <c r="A308" s="35" t="s">
        <v>427</v>
      </c>
      <c r="B308" s="27">
        <v>107000</v>
      </c>
      <c r="C308" s="27">
        <v>154000</v>
      </c>
      <c r="D308" s="27">
        <v>72000</v>
      </c>
      <c r="E308" s="27">
        <v>110000</v>
      </c>
      <c r="F308" s="27">
        <v>177000</v>
      </c>
      <c r="G308" s="27">
        <v>117000</v>
      </c>
      <c r="H308" s="27">
        <v>212000</v>
      </c>
      <c r="I308" s="27">
        <v>180000</v>
      </c>
      <c r="J308" s="31">
        <v>226000</v>
      </c>
    </row>
    <row r="309" spans="1:10" x14ac:dyDescent="0.15">
      <c r="A309" s="35" t="s">
        <v>428</v>
      </c>
      <c r="B309" s="29" t="s">
        <v>56</v>
      </c>
      <c r="C309" s="29" t="s">
        <v>56</v>
      </c>
      <c r="D309" s="29" t="s">
        <v>56</v>
      </c>
      <c r="E309" s="29" t="s">
        <v>56</v>
      </c>
      <c r="F309" s="29" t="s">
        <v>56</v>
      </c>
      <c r="G309" s="29" t="s">
        <v>56</v>
      </c>
      <c r="H309" s="29" t="s">
        <v>56</v>
      </c>
      <c r="I309" s="27">
        <v>452000</v>
      </c>
      <c r="J309" s="32" t="s">
        <v>56</v>
      </c>
    </row>
    <row r="310" spans="1:10" x14ac:dyDescent="0.15">
      <c r="A310" s="35" t="s">
        <v>289</v>
      </c>
      <c r="B310" s="27">
        <v>12639000</v>
      </c>
      <c r="C310" s="27">
        <v>17531000</v>
      </c>
      <c r="D310" s="27">
        <v>2263000</v>
      </c>
      <c r="E310" s="27">
        <v>3847000</v>
      </c>
      <c r="F310" s="27">
        <v>3539000</v>
      </c>
      <c r="G310" s="27">
        <v>4454000</v>
      </c>
      <c r="H310" s="27">
        <v>4066000</v>
      </c>
      <c r="I310" s="27">
        <v>4002000</v>
      </c>
      <c r="J310" s="31">
        <v>4271000</v>
      </c>
    </row>
    <row r="311" spans="1:10" x14ac:dyDescent="0.15">
      <c r="A311" s="35" t="s">
        <v>424</v>
      </c>
      <c r="B311" s="29" t="s">
        <v>56</v>
      </c>
      <c r="C311" s="29" t="s">
        <v>56</v>
      </c>
      <c r="D311" s="29" t="s">
        <v>56</v>
      </c>
      <c r="E311" s="29" t="s">
        <v>56</v>
      </c>
      <c r="F311" s="29" t="s">
        <v>56</v>
      </c>
      <c r="G311" s="29" t="s">
        <v>56</v>
      </c>
      <c r="H311" s="27">
        <v>492000</v>
      </c>
      <c r="I311" s="27">
        <v>380000</v>
      </c>
      <c r="J311" s="31">
        <v>418000</v>
      </c>
    </row>
    <row r="312" spans="1:10" x14ac:dyDescent="0.15">
      <c r="A312" s="35" t="s">
        <v>429</v>
      </c>
      <c r="B312" s="27">
        <v>841000</v>
      </c>
      <c r="C312" s="27">
        <v>792000</v>
      </c>
      <c r="D312" s="27">
        <v>2092000</v>
      </c>
      <c r="E312" s="27">
        <v>1888000</v>
      </c>
      <c r="F312" s="29" t="s">
        <v>56</v>
      </c>
      <c r="G312" s="29" t="s">
        <v>56</v>
      </c>
      <c r="H312" s="29" t="s">
        <v>56</v>
      </c>
      <c r="I312" s="29" t="s">
        <v>56</v>
      </c>
      <c r="J312" s="32" t="s">
        <v>56</v>
      </c>
    </row>
    <row r="313" spans="1:10" x14ac:dyDescent="0.15">
      <c r="A313" s="35" t="s">
        <v>430</v>
      </c>
      <c r="B313" s="29" t="s">
        <v>56</v>
      </c>
      <c r="C313" s="29" t="s">
        <v>56</v>
      </c>
      <c r="D313" s="29" t="s">
        <v>56</v>
      </c>
      <c r="E313" s="29" t="s">
        <v>56</v>
      </c>
      <c r="F313" s="27">
        <v>3425000</v>
      </c>
      <c r="G313" s="27">
        <v>2925000</v>
      </c>
      <c r="H313" s="27">
        <v>2646000</v>
      </c>
      <c r="I313" s="27">
        <v>2359000</v>
      </c>
      <c r="J313" s="31">
        <v>2245000</v>
      </c>
    </row>
    <row r="314" spans="1:10" x14ac:dyDescent="0.15">
      <c r="A314" s="35" t="s">
        <v>431</v>
      </c>
      <c r="B314" s="29" t="s">
        <v>56</v>
      </c>
      <c r="C314" s="29" t="s">
        <v>56</v>
      </c>
      <c r="D314" s="29" t="s">
        <v>56</v>
      </c>
      <c r="E314" s="29" t="s">
        <v>56</v>
      </c>
      <c r="F314" s="29" t="s">
        <v>56</v>
      </c>
      <c r="G314" s="29" t="s">
        <v>56</v>
      </c>
      <c r="H314" s="29" t="s">
        <v>56</v>
      </c>
      <c r="I314" s="27">
        <v>400000</v>
      </c>
      <c r="J314" s="32" t="s">
        <v>56</v>
      </c>
    </row>
    <row r="315" spans="1:10" x14ac:dyDescent="0.15">
      <c r="A315" s="35" t="s">
        <v>432</v>
      </c>
      <c r="B315" s="27">
        <v>4089000</v>
      </c>
      <c r="C315" s="27">
        <v>6736000</v>
      </c>
      <c r="D315" s="27">
        <v>6738000</v>
      </c>
      <c r="E315" s="27">
        <v>9000000</v>
      </c>
      <c r="F315" s="27">
        <v>10050000</v>
      </c>
      <c r="G315" s="27">
        <v>9300000</v>
      </c>
      <c r="H315" s="27">
        <v>7750000</v>
      </c>
      <c r="I315" s="29" t="s">
        <v>56</v>
      </c>
      <c r="J315" s="32" t="s">
        <v>56</v>
      </c>
    </row>
    <row r="316" spans="1:10" x14ac:dyDescent="0.15">
      <c r="A316" s="35" t="s">
        <v>433</v>
      </c>
      <c r="B316" s="29" t="s">
        <v>56</v>
      </c>
      <c r="C316" s="29" t="s">
        <v>56</v>
      </c>
      <c r="D316" s="29" t="s">
        <v>56</v>
      </c>
      <c r="E316" s="29" t="s">
        <v>56</v>
      </c>
      <c r="F316" s="29" t="s">
        <v>56</v>
      </c>
      <c r="G316" s="29" t="s">
        <v>56</v>
      </c>
      <c r="H316" s="29" t="s">
        <v>56</v>
      </c>
      <c r="I316" s="27">
        <v>7350000</v>
      </c>
      <c r="J316" s="31">
        <v>8900000</v>
      </c>
    </row>
    <row r="317" spans="1:10" x14ac:dyDescent="0.15">
      <c r="A317" s="35" t="s">
        <v>434</v>
      </c>
      <c r="B317" s="29" t="s">
        <v>56</v>
      </c>
      <c r="C317" s="27">
        <v>22000</v>
      </c>
      <c r="D317" s="27">
        <v>41000</v>
      </c>
      <c r="E317" s="27">
        <v>23000</v>
      </c>
      <c r="F317" s="27">
        <v>2000</v>
      </c>
      <c r="G317" s="27">
        <v>-10000</v>
      </c>
      <c r="H317" s="27">
        <v>15000</v>
      </c>
      <c r="I317" s="27">
        <v>10000</v>
      </c>
      <c r="J317" s="31">
        <v>5000</v>
      </c>
    </row>
    <row r="318" spans="1:10" x14ac:dyDescent="0.15">
      <c r="A318" s="35" t="s">
        <v>435</v>
      </c>
      <c r="B318" s="29" t="s">
        <v>56</v>
      </c>
      <c r="C318" s="29" t="s">
        <v>56</v>
      </c>
      <c r="D318" s="29" t="s">
        <v>56</v>
      </c>
      <c r="E318" s="27">
        <v>-64000</v>
      </c>
      <c r="F318" s="27">
        <v>-68000</v>
      </c>
      <c r="G318" s="27">
        <v>-55000</v>
      </c>
      <c r="H318" s="27">
        <v>-44000</v>
      </c>
      <c r="I318" s="27">
        <v>-20000</v>
      </c>
      <c r="J318" s="31">
        <v>-34000</v>
      </c>
    </row>
    <row r="319" spans="1:10" x14ac:dyDescent="0.15">
      <c r="A319" s="35" t="s">
        <v>436</v>
      </c>
      <c r="B319" s="29" t="s">
        <v>56</v>
      </c>
      <c r="C319" s="29" t="s">
        <v>56</v>
      </c>
      <c r="D319" s="29" t="s">
        <v>56</v>
      </c>
      <c r="E319" s="29" t="s">
        <v>56</v>
      </c>
      <c r="F319" s="29" t="s">
        <v>56</v>
      </c>
      <c r="G319" s="29" t="s">
        <v>56</v>
      </c>
      <c r="H319" s="27">
        <v>17000</v>
      </c>
      <c r="I319" s="27">
        <v>5000</v>
      </c>
      <c r="J319" s="32" t="s">
        <v>56</v>
      </c>
    </row>
    <row r="320" spans="1:10" x14ac:dyDescent="0.15">
      <c r="A320" s="35" t="s">
        <v>437</v>
      </c>
      <c r="B320" s="27">
        <v>28000</v>
      </c>
      <c r="C320" s="27">
        <v>19000</v>
      </c>
      <c r="D320" s="29" t="s">
        <v>56</v>
      </c>
      <c r="E320" s="29" t="s">
        <v>56</v>
      </c>
      <c r="F320" s="29" t="s">
        <v>56</v>
      </c>
      <c r="G320" s="29" t="s">
        <v>56</v>
      </c>
      <c r="H320" s="29" t="s">
        <v>56</v>
      </c>
      <c r="I320" s="29" t="s">
        <v>56</v>
      </c>
      <c r="J320" s="32" t="s">
        <v>56</v>
      </c>
    </row>
    <row r="321" spans="1:10" x14ac:dyDescent="0.15">
      <c r="A321" s="35" t="s">
        <v>438</v>
      </c>
      <c r="B321" s="29" t="s">
        <v>56</v>
      </c>
      <c r="C321" s="29" t="s">
        <v>56</v>
      </c>
      <c r="D321" s="29" t="s">
        <v>56</v>
      </c>
      <c r="E321" s="27">
        <v>1450000</v>
      </c>
      <c r="F321" s="27">
        <v>750000</v>
      </c>
      <c r="G321" s="27">
        <v>1550000</v>
      </c>
      <c r="H321" s="27">
        <v>1000000</v>
      </c>
      <c r="I321" s="29" t="s">
        <v>56</v>
      </c>
      <c r="J321" s="31">
        <v>1150000</v>
      </c>
    </row>
    <row r="322" spans="1:10" x14ac:dyDescent="0.15">
      <c r="A322" s="35" t="s">
        <v>292</v>
      </c>
      <c r="B322" s="27">
        <v>4117000</v>
      </c>
      <c r="C322" s="27">
        <v>6777000</v>
      </c>
      <c r="D322" s="27">
        <v>6779000</v>
      </c>
      <c r="E322" s="27">
        <v>7509000</v>
      </c>
      <c r="F322" s="27">
        <v>9234000</v>
      </c>
      <c r="G322" s="27">
        <v>7685000</v>
      </c>
      <c r="H322" s="27">
        <v>6738000</v>
      </c>
      <c r="I322" s="27">
        <v>7745000</v>
      </c>
      <c r="J322" s="31">
        <v>7721000</v>
      </c>
    </row>
    <row r="323" spans="1:10" x14ac:dyDescent="0.15">
      <c r="A323" s="35" t="s">
        <v>296</v>
      </c>
      <c r="B323" s="27">
        <v>244000</v>
      </c>
      <c r="C323" s="27">
        <v>126000</v>
      </c>
      <c r="D323" s="27">
        <v>75000</v>
      </c>
      <c r="E323" s="27">
        <v>64000</v>
      </c>
      <c r="F323" s="27">
        <v>1720000</v>
      </c>
      <c r="G323" s="27">
        <v>1474000</v>
      </c>
      <c r="H323" s="27">
        <v>1362000</v>
      </c>
      <c r="I323" s="27">
        <v>1263000</v>
      </c>
      <c r="J323" s="31">
        <v>1042000</v>
      </c>
    </row>
    <row r="324" spans="1:10" x14ac:dyDescent="0.15">
      <c r="A324" s="35" t="s">
        <v>298</v>
      </c>
      <c r="B324" s="27">
        <v>17841000</v>
      </c>
      <c r="C324" s="27">
        <v>25226000</v>
      </c>
      <c r="D324" s="27">
        <v>11209000</v>
      </c>
      <c r="E324" s="27">
        <v>13308000</v>
      </c>
      <c r="F324" s="27">
        <v>17918000</v>
      </c>
      <c r="G324" s="27">
        <v>16538000</v>
      </c>
      <c r="H324" s="27">
        <v>15304000</v>
      </c>
      <c r="I324" s="27">
        <v>15749000</v>
      </c>
      <c r="J324" s="31">
        <v>15697000</v>
      </c>
    </row>
    <row r="325" spans="1:10" x14ac:dyDescent="0.15">
      <c r="A325" s="35" t="s">
        <v>439</v>
      </c>
      <c r="B325" s="27">
        <v>2000</v>
      </c>
      <c r="C325" s="27">
        <v>2000</v>
      </c>
      <c r="D325" s="27">
        <v>2000</v>
      </c>
      <c r="E325" s="27">
        <v>2000</v>
      </c>
      <c r="F325" s="27">
        <v>2000</v>
      </c>
      <c r="G325" s="27">
        <v>2000</v>
      </c>
      <c r="H325" s="27">
        <v>2000</v>
      </c>
      <c r="I325" s="27">
        <v>2000</v>
      </c>
      <c r="J325" s="31">
        <v>2000</v>
      </c>
    </row>
    <row r="326" spans="1:10" x14ac:dyDescent="0.15">
      <c r="A326" s="35" t="s">
        <v>302</v>
      </c>
      <c r="B326" s="27">
        <v>13031000</v>
      </c>
      <c r="C326" s="27">
        <v>13887000</v>
      </c>
      <c r="D326" s="27">
        <v>14538000</v>
      </c>
      <c r="E326" s="27">
        <v>14907000</v>
      </c>
      <c r="F326" s="27">
        <v>15293000</v>
      </c>
      <c r="G326" s="27">
        <v>15716000</v>
      </c>
      <c r="H326" s="27">
        <v>16126000</v>
      </c>
      <c r="I326" s="27">
        <v>16497000</v>
      </c>
      <c r="J326" s="31">
        <v>17279000</v>
      </c>
    </row>
    <row r="327" spans="1:10" x14ac:dyDescent="0.15">
      <c r="A327" s="35" t="s">
        <v>440</v>
      </c>
      <c r="B327" s="27">
        <v>9396000</v>
      </c>
      <c r="C327" s="27">
        <v>14054000</v>
      </c>
      <c r="D327" s="27">
        <v>16203000</v>
      </c>
      <c r="E327" s="27">
        <v>19205000</v>
      </c>
      <c r="F327" s="27">
        <v>21892000</v>
      </c>
      <c r="G327" s="27">
        <v>26394000</v>
      </c>
      <c r="H327" s="27">
        <v>31396000</v>
      </c>
      <c r="I327" s="27">
        <v>36515000</v>
      </c>
      <c r="J327" s="31">
        <v>46702000</v>
      </c>
    </row>
    <row r="328" spans="1:10" x14ac:dyDescent="0.15">
      <c r="A328" s="35" t="s">
        <v>441</v>
      </c>
      <c r="B328" s="27">
        <v>18854000</v>
      </c>
      <c r="C328" s="27">
        <v>18900000</v>
      </c>
      <c r="D328" s="27">
        <v>7713000</v>
      </c>
      <c r="E328" s="27">
        <v>14959000</v>
      </c>
      <c r="F328" s="27">
        <v>13943000</v>
      </c>
      <c r="G328" s="27">
        <v>16459000</v>
      </c>
      <c r="H328" s="27">
        <v>17754000</v>
      </c>
      <c r="I328" s="27">
        <v>22961000</v>
      </c>
      <c r="J328" s="31">
        <v>34315000</v>
      </c>
    </row>
    <row r="329" spans="1:10" x14ac:dyDescent="0.15">
      <c r="A329" s="35" t="s">
        <v>442</v>
      </c>
      <c r="B329" s="27">
        <v>-106000</v>
      </c>
      <c r="C329" s="27">
        <v>168000</v>
      </c>
      <c r="D329" s="27">
        <v>36000</v>
      </c>
      <c r="E329" s="27">
        <v>54000</v>
      </c>
      <c r="F329" s="27">
        <v>-57000</v>
      </c>
      <c r="G329" s="27">
        <v>68000</v>
      </c>
      <c r="H329" s="27">
        <v>-9000</v>
      </c>
      <c r="I329" s="27">
        <v>-85000</v>
      </c>
      <c r="J329" s="31">
        <v>114000</v>
      </c>
    </row>
    <row r="330" spans="1:10" x14ac:dyDescent="0.15">
      <c r="A330" s="35" t="s">
        <v>443</v>
      </c>
      <c r="B330" s="27">
        <v>921000</v>
      </c>
      <c r="C330" s="27">
        <v>1029000</v>
      </c>
      <c r="D330" s="27">
        <v>845000</v>
      </c>
      <c r="E330" s="27">
        <v>51000</v>
      </c>
      <c r="F330" s="27">
        <v>-15000</v>
      </c>
      <c r="G330" s="27">
        <v>-56000</v>
      </c>
      <c r="H330" s="27">
        <v>5000</v>
      </c>
      <c r="I330" s="27">
        <v>5000</v>
      </c>
      <c r="J330" s="31">
        <v>-98000</v>
      </c>
    </row>
    <row r="331" spans="1:10" x14ac:dyDescent="0.15">
      <c r="A331" s="35" t="s">
        <v>444</v>
      </c>
      <c r="B331" s="27">
        <v>657000</v>
      </c>
      <c r="C331" s="27">
        <v>334000</v>
      </c>
      <c r="D331" s="27">
        <v>-45000</v>
      </c>
      <c r="E331" s="27">
        <v>-230000</v>
      </c>
      <c r="F331" s="27">
        <v>748000</v>
      </c>
      <c r="G331" s="27">
        <v>462000</v>
      </c>
      <c r="H331" s="27">
        <v>363000</v>
      </c>
      <c r="I331" s="27">
        <v>654000</v>
      </c>
      <c r="J331" s="31">
        <v>222000</v>
      </c>
    </row>
    <row r="332" spans="1:10" x14ac:dyDescent="0.15">
      <c r="A332" s="35" t="s">
        <v>445</v>
      </c>
      <c r="B332" s="27">
        <v>-316000</v>
      </c>
      <c r="C332" s="27">
        <v>-360000</v>
      </c>
      <c r="D332" s="27">
        <v>-310000</v>
      </c>
      <c r="E332" s="27">
        <v>1000</v>
      </c>
      <c r="F332" s="27">
        <v>41000</v>
      </c>
      <c r="G332" s="27">
        <v>24000</v>
      </c>
      <c r="H332" s="27">
        <v>25000</v>
      </c>
      <c r="I332" s="27">
        <v>42000</v>
      </c>
      <c r="J332" s="31">
        <v>21000</v>
      </c>
    </row>
    <row r="333" spans="1:10" x14ac:dyDescent="0.15">
      <c r="A333" s="35" t="s">
        <v>446</v>
      </c>
      <c r="B333" s="27">
        <v>1156000</v>
      </c>
      <c r="C333" s="27">
        <v>1171000</v>
      </c>
      <c r="D333" s="27">
        <v>526000</v>
      </c>
      <c r="E333" s="27">
        <v>-124000</v>
      </c>
      <c r="F333" s="27">
        <v>717000</v>
      </c>
      <c r="G333" s="27">
        <v>498000</v>
      </c>
      <c r="H333" s="27">
        <v>384000</v>
      </c>
      <c r="I333" s="27">
        <v>616000</v>
      </c>
      <c r="J333" s="31">
        <v>259000</v>
      </c>
    </row>
    <row r="334" spans="1:10" x14ac:dyDescent="0.15">
      <c r="A334" s="35" t="s">
        <v>447</v>
      </c>
      <c r="B334" s="27">
        <v>23647000</v>
      </c>
      <c r="C334" s="27">
        <v>19906000</v>
      </c>
      <c r="D334" s="27">
        <v>6576000</v>
      </c>
      <c r="E334" s="27">
        <v>10539000</v>
      </c>
      <c r="F334" s="27">
        <v>8063000</v>
      </c>
      <c r="G334" s="27">
        <v>6281000</v>
      </c>
      <c r="H334" s="27">
        <v>2870000</v>
      </c>
      <c r="I334" s="27">
        <v>3561000</v>
      </c>
      <c r="J334" s="31">
        <v>5153000</v>
      </c>
    </row>
    <row r="344" spans="1:9" ht="20" x14ac:dyDescent="0.2">
      <c r="A344" s="2" t="s">
        <v>143</v>
      </c>
    </row>
    <row r="346" spans="1:9" ht="14" x14ac:dyDescent="0.15">
      <c r="A346" s="3" t="s">
        <v>17</v>
      </c>
    </row>
    <row r="349" spans="1:9" ht="14" x14ac:dyDescent="0.15">
      <c r="A349" s="82" t="s">
        <v>243</v>
      </c>
      <c r="B349" s="54"/>
      <c r="C349" s="54"/>
      <c r="D349" s="54"/>
      <c r="E349" s="54"/>
      <c r="F349" s="54"/>
      <c r="G349" s="54"/>
      <c r="H349" s="54"/>
      <c r="I349" s="54"/>
    </row>
    <row r="350" spans="1:9" ht="14" x14ac:dyDescent="0.15">
      <c r="A350" s="13" t="s">
        <v>19</v>
      </c>
      <c r="B350" s="17" t="s">
        <v>146</v>
      </c>
      <c r="C350" s="17" t="s">
        <v>145</v>
      </c>
      <c r="D350" s="17" t="s">
        <v>151</v>
      </c>
      <c r="E350" s="17" t="s">
        <v>144</v>
      </c>
      <c r="F350" s="17" t="s">
        <v>150</v>
      </c>
      <c r="G350" s="17" t="s">
        <v>149</v>
      </c>
      <c r="H350" s="17" t="s">
        <v>148</v>
      </c>
      <c r="I350" s="17" t="s">
        <v>147</v>
      </c>
    </row>
    <row r="351" spans="1:9" ht="14" x14ac:dyDescent="0.15">
      <c r="A351" s="13" t="s">
        <v>30</v>
      </c>
      <c r="B351" s="17" t="s">
        <v>31</v>
      </c>
      <c r="C351" s="17" t="s">
        <v>31</v>
      </c>
      <c r="D351" s="17" t="s">
        <v>31</v>
      </c>
      <c r="E351" s="17" t="s">
        <v>31</v>
      </c>
      <c r="F351" s="17" t="s">
        <v>31</v>
      </c>
      <c r="G351" s="17" t="s">
        <v>31</v>
      </c>
      <c r="H351" s="17" t="s">
        <v>31</v>
      </c>
      <c r="I351" s="17" t="s">
        <v>31</v>
      </c>
    </row>
    <row r="352" spans="1:9" ht="14" x14ac:dyDescent="0.15">
      <c r="A352" s="13" t="s">
        <v>32</v>
      </c>
      <c r="B352" s="17" t="s">
        <v>33</v>
      </c>
      <c r="C352" s="17" t="s">
        <v>33</v>
      </c>
      <c r="D352" s="17" t="s">
        <v>33</v>
      </c>
      <c r="E352" s="17" t="s">
        <v>33</v>
      </c>
      <c r="F352" s="17" t="s">
        <v>33</v>
      </c>
      <c r="G352" s="17" t="s">
        <v>33</v>
      </c>
      <c r="H352" s="17" t="s">
        <v>33</v>
      </c>
      <c r="I352" s="17" t="s">
        <v>33</v>
      </c>
    </row>
    <row r="353" spans="1:9" ht="14" x14ac:dyDescent="0.15">
      <c r="A353" s="13" t="s">
        <v>34</v>
      </c>
      <c r="B353" s="17" t="s">
        <v>35</v>
      </c>
      <c r="C353" s="17" t="s">
        <v>35</v>
      </c>
      <c r="D353" s="17" t="s">
        <v>35</v>
      </c>
      <c r="E353" s="17" t="s">
        <v>35</v>
      </c>
      <c r="F353" s="17" t="s">
        <v>35</v>
      </c>
      <c r="G353" s="17" t="s">
        <v>35</v>
      </c>
      <c r="H353" s="17" t="s">
        <v>35</v>
      </c>
      <c r="I353" s="17" t="s">
        <v>35</v>
      </c>
    </row>
    <row r="354" spans="1:9" ht="14" x14ac:dyDescent="0.15">
      <c r="A354" s="13" t="s">
        <v>36</v>
      </c>
      <c r="B354" s="17" t="s">
        <v>37</v>
      </c>
      <c r="C354" s="17" t="s">
        <v>37</v>
      </c>
      <c r="D354" s="17" t="s">
        <v>37</v>
      </c>
      <c r="E354" s="17" t="s">
        <v>37</v>
      </c>
      <c r="F354" s="17" t="s">
        <v>37</v>
      </c>
      <c r="G354" s="17" t="s">
        <v>37</v>
      </c>
      <c r="H354" s="17" t="s">
        <v>37</v>
      </c>
      <c r="I354" s="17" t="s">
        <v>37</v>
      </c>
    </row>
    <row r="355" spans="1:9" x14ac:dyDescent="0.15">
      <c r="A355" s="70" t="s">
        <v>448</v>
      </c>
      <c r="B355" s="29" t="s">
        <v>56</v>
      </c>
      <c r="C355" s="27">
        <v>110608</v>
      </c>
      <c r="D355" s="29" t="s">
        <v>56</v>
      </c>
      <c r="E355" s="27">
        <v>91488</v>
      </c>
      <c r="F355" s="29" t="s">
        <v>56</v>
      </c>
      <c r="G355" s="29" t="s">
        <v>56</v>
      </c>
      <c r="H355" s="29" t="s">
        <v>56</v>
      </c>
      <c r="I355" s="32" t="s">
        <v>56</v>
      </c>
    </row>
    <row r="356" spans="1:9" x14ac:dyDescent="0.15">
      <c r="A356" s="70" t="s">
        <v>244</v>
      </c>
      <c r="B356" s="27">
        <v>297516</v>
      </c>
      <c r="C356" s="29" t="s">
        <v>56</v>
      </c>
      <c r="D356" s="27">
        <v>239437</v>
      </c>
      <c r="E356" s="29" t="s">
        <v>56</v>
      </c>
      <c r="F356" s="27">
        <v>130935</v>
      </c>
      <c r="G356" s="27">
        <v>129785</v>
      </c>
      <c r="H356" s="27">
        <v>143455</v>
      </c>
      <c r="I356" s="31">
        <v>170932</v>
      </c>
    </row>
    <row r="357" spans="1:9" x14ac:dyDescent="0.15">
      <c r="A357" s="70" t="s">
        <v>271</v>
      </c>
      <c r="B357" s="27">
        <v>250</v>
      </c>
      <c r="C357" s="27">
        <v>250</v>
      </c>
      <c r="D357" s="29" t="s">
        <v>56</v>
      </c>
      <c r="E357" s="27">
        <v>1391</v>
      </c>
      <c r="F357" s="29" t="s">
        <v>56</v>
      </c>
      <c r="G357" s="29" t="s">
        <v>56</v>
      </c>
      <c r="H357" s="29" t="s">
        <v>56</v>
      </c>
      <c r="I357" s="32" t="s">
        <v>56</v>
      </c>
    </row>
    <row r="358" spans="1:9" x14ac:dyDescent="0.15">
      <c r="A358" s="70" t="s">
        <v>245</v>
      </c>
      <c r="B358" s="29" t="s">
        <v>56</v>
      </c>
      <c r="C358" s="29" t="s">
        <v>56</v>
      </c>
      <c r="D358" s="27">
        <v>18161</v>
      </c>
      <c r="E358" s="29" t="s">
        <v>56</v>
      </c>
      <c r="F358" s="27">
        <v>82049</v>
      </c>
      <c r="G358" s="27">
        <v>101546</v>
      </c>
      <c r="H358" s="27">
        <v>143037</v>
      </c>
      <c r="I358" s="31">
        <v>143276</v>
      </c>
    </row>
    <row r="359" spans="1:9" x14ac:dyDescent="0.15">
      <c r="A359" s="70" t="s">
        <v>449</v>
      </c>
      <c r="B359" s="27">
        <v>85092</v>
      </c>
      <c r="C359" s="27">
        <v>67592</v>
      </c>
      <c r="D359" s="27">
        <v>137176</v>
      </c>
      <c r="E359" s="27">
        <v>44808</v>
      </c>
      <c r="F359" s="27">
        <v>197251</v>
      </c>
      <c r="G359" s="27">
        <v>212294</v>
      </c>
      <c r="H359" s="27">
        <v>124816</v>
      </c>
      <c r="I359" s="31">
        <v>118216</v>
      </c>
    </row>
    <row r="360" spans="1:9" x14ac:dyDescent="0.15">
      <c r="A360" s="70" t="s">
        <v>256</v>
      </c>
      <c r="B360" s="27">
        <v>34148</v>
      </c>
      <c r="C360" s="27">
        <v>19312</v>
      </c>
      <c r="D360" s="27">
        <v>30014</v>
      </c>
      <c r="E360" s="27">
        <v>10585</v>
      </c>
      <c r="F360" s="27">
        <v>39456</v>
      </c>
      <c r="G360" s="27">
        <v>50512</v>
      </c>
      <c r="H360" s="27">
        <v>55002</v>
      </c>
      <c r="I360" s="31">
        <v>49980</v>
      </c>
    </row>
    <row r="361" spans="1:9" x14ac:dyDescent="0.15">
      <c r="A361" s="70" t="s">
        <v>450</v>
      </c>
      <c r="B361" s="29" t="s">
        <v>56</v>
      </c>
      <c r="C361" s="29" t="s">
        <v>56</v>
      </c>
      <c r="D361" s="27">
        <v>673</v>
      </c>
      <c r="E361" s="29" t="s">
        <v>56</v>
      </c>
      <c r="F361" s="27">
        <v>27561</v>
      </c>
      <c r="G361" s="27">
        <v>27667</v>
      </c>
      <c r="H361" s="29" t="s">
        <v>56</v>
      </c>
      <c r="I361" s="32" t="s">
        <v>56</v>
      </c>
    </row>
    <row r="362" spans="1:9" x14ac:dyDescent="0.15">
      <c r="A362" s="70" t="s">
        <v>257</v>
      </c>
      <c r="B362" s="27">
        <v>417006</v>
      </c>
      <c r="C362" s="27">
        <v>197762</v>
      </c>
      <c r="D362" s="27">
        <v>425461</v>
      </c>
      <c r="E362" s="27">
        <v>148272</v>
      </c>
      <c r="F362" s="27">
        <v>477252</v>
      </c>
      <c r="G362" s="27">
        <v>521804</v>
      </c>
      <c r="H362" s="27">
        <v>466310</v>
      </c>
      <c r="I362" s="31">
        <v>482404</v>
      </c>
    </row>
    <row r="363" spans="1:9" x14ac:dyDescent="0.15">
      <c r="A363" s="70" t="s">
        <v>270</v>
      </c>
      <c r="B363" s="29" t="s">
        <v>56</v>
      </c>
      <c r="C363" s="29" t="s">
        <v>56</v>
      </c>
      <c r="D363" s="29" t="s">
        <v>56</v>
      </c>
      <c r="E363" s="29" t="s">
        <v>56</v>
      </c>
      <c r="F363" s="27">
        <v>17713</v>
      </c>
      <c r="G363" s="27">
        <v>59035</v>
      </c>
      <c r="H363" s="27">
        <v>95097</v>
      </c>
      <c r="I363" s="31">
        <v>53372</v>
      </c>
    </row>
    <row r="364" spans="1:9" x14ac:dyDescent="0.15">
      <c r="A364" s="70" t="s">
        <v>451</v>
      </c>
      <c r="B364" s="29" t="s">
        <v>56</v>
      </c>
      <c r="C364" s="29" t="s">
        <v>56</v>
      </c>
      <c r="D364" s="29" t="s">
        <v>56</v>
      </c>
      <c r="E364" s="29" t="s">
        <v>56</v>
      </c>
      <c r="F364" s="27">
        <v>26091</v>
      </c>
      <c r="G364" s="27">
        <v>27054</v>
      </c>
      <c r="H364" s="29" t="s">
        <v>56</v>
      </c>
      <c r="I364" s="32" t="s">
        <v>56</v>
      </c>
    </row>
    <row r="365" spans="1:9" x14ac:dyDescent="0.15">
      <c r="A365" s="70" t="s">
        <v>452</v>
      </c>
      <c r="B365" s="27">
        <v>2920</v>
      </c>
      <c r="C365" s="27">
        <v>5086</v>
      </c>
      <c r="D365" s="27">
        <v>9005</v>
      </c>
      <c r="E365" s="27">
        <v>3440</v>
      </c>
      <c r="F365" s="27">
        <v>9281</v>
      </c>
      <c r="G365" s="27">
        <v>7637</v>
      </c>
      <c r="H365" s="27">
        <v>5967</v>
      </c>
      <c r="I365" s="31">
        <v>3647</v>
      </c>
    </row>
    <row r="366" spans="1:9" x14ac:dyDescent="0.15">
      <c r="A366" s="70" t="s">
        <v>453</v>
      </c>
      <c r="B366" s="27">
        <v>9829</v>
      </c>
      <c r="C366" s="27">
        <v>4514</v>
      </c>
      <c r="D366" s="27">
        <v>51073</v>
      </c>
      <c r="E366" s="27">
        <v>2341</v>
      </c>
      <c r="F366" s="27">
        <v>53999</v>
      </c>
      <c r="G366" s="27">
        <v>37454</v>
      </c>
      <c r="H366" s="27">
        <v>26695</v>
      </c>
      <c r="I366" s="31">
        <v>18010</v>
      </c>
    </row>
    <row r="367" spans="1:9" x14ac:dyDescent="0.15">
      <c r="A367" s="70" t="s">
        <v>261</v>
      </c>
      <c r="B367" s="27">
        <v>16091</v>
      </c>
      <c r="C367" s="27">
        <v>14693</v>
      </c>
      <c r="D367" s="27">
        <v>51382</v>
      </c>
      <c r="E367" s="27">
        <v>6974</v>
      </c>
      <c r="F367" s="27">
        <v>54247</v>
      </c>
      <c r="G367" s="27">
        <v>44118</v>
      </c>
      <c r="H367" s="27">
        <v>37570</v>
      </c>
      <c r="I367" s="31">
        <v>27967</v>
      </c>
    </row>
    <row r="368" spans="1:9" x14ac:dyDescent="0.15">
      <c r="A368" s="70" t="s">
        <v>454</v>
      </c>
      <c r="B368" s="27">
        <v>24982</v>
      </c>
      <c r="C368" s="27">
        <v>11481</v>
      </c>
      <c r="D368" s="27">
        <v>105483</v>
      </c>
      <c r="E368" s="27">
        <v>6443</v>
      </c>
      <c r="F368" s="27">
        <v>84605</v>
      </c>
      <c r="G368" s="27">
        <v>66656</v>
      </c>
      <c r="H368" s="27">
        <v>47151</v>
      </c>
      <c r="I368" s="31">
        <v>34571</v>
      </c>
    </row>
    <row r="369" spans="1:9" x14ac:dyDescent="0.15">
      <c r="A369" s="70" t="s">
        <v>263</v>
      </c>
      <c r="B369" s="27">
        <v>356</v>
      </c>
      <c r="C369" s="27">
        <v>1618</v>
      </c>
      <c r="D369" s="29" t="s">
        <v>56</v>
      </c>
      <c r="E369" s="27">
        <v>4199</v>
      </c>
      <c r="F369" s="27">
        <v>2573</v>
      </c>
      <c r="G369" s="27">
        <v>9254</v>
      </c>
      <c r="H369" s="27">
        <v>5973</v>
      </c>
      <c r="I369" s="31">
        <v>1381</v>
      </c>
    </row>
    <row r="370" spans="1:9" x14ac:dyDescent="0.15">
      <c r="A370" s="70" t="s">
        <v>455</v>
      </c>
      <c r="B370" s="27">
        <v>402</v>
      </c>
      <c r="C370" s="29" t="s">
        <v>56</v>
      </c>
      <c r="D370" s="29" t="s">
        <v>56</v>
      </c>
      <c r="E370" s="29" t="s">
        <v>56</v>
      </c>
      <c r="F370" s="27">
        <v>430</v>
      </c>
      <c r="G370" s="27">
        <v>430</v>
      </c>
      <c r="H370" s="27">
        <v>430</v>
      </c>
      <c r="I370" s="31">
        <v>402</v>
      </c>
    </row>
    <row r="371" spans="1:9" x14ac:dyDescent="0.15">
      <c r="A371" s="70" t="s">
        <v>456</v>
      </c>
      <c r="B371" s="27">
        <v>54580</v>
      </c>
      <c r="C371" s="27">
        <v>37392</v>
      </c>
      <c r="D371" s="27">
        <v>216943</v>
      </c>
      <c r="E371" s="27">
        <v>23397</v>
      </c>
      <c r="F371" s="27">
        <v>205135</v>
      </c>
      <c r="G371" s="27">
        <v>165549</v>
      </c>
      <c r="H371" s="27">
        <v>123786</v>
      </c>
      <c r="I371" s="31">
        <v>85978</v>
      </c>
    </row>
    <row r="372" spans="1:9" x14ac:dyDescent="0.15">
      <c r="A372" s="70" t="s">
        <v>457</v>
      </c>
      <c r="B372" s="27">
        <v>20411</v>
      </c>
      <c r="C372" s="27">
        <v>10659</v>
      </c>
      <c r="D372" s="27">
        <v>137186</v>
      </c>
      <c r="E372" s="27">
        <v>4246</v>
      </c>
      <c r="F372" s="27">
        <v>101760</v>
      </c>
      <c r="G372" s="27">
        <v>78590</v>
      </c>
      <c r="H372" s="27">
        <v>53417</v>
      </c>
      <c r="I372" s="31">
        <v>31090</v>
      </c>
    </row>
    <row r="373" spans="1:9" x14ac:dyDescent="0.15">
      <c r="A373" s="70" t="s">
        <v>266</v>
      </c>
      <c r="B373" s="27">
        <v>34169</v>
      </c>
      <c r="C373" s="27">
        <v>26733</v>
      </c>
      <c r="D373" s="27">
        <v>79757</v>
      </c>
      <c r="E373" s="27">
        <v>19151</v>
      </c>
      <c r="F373" s="27">
        <v>103375</v>
      </c>
      <c r="G373" s="27">
        <v>86959</v>
      </c>
      <c r="H373" s="27">
        <v>70369</v>
      </c>
      <c r="I373" s="31">
        <v>54888</v>
      </c>
    </row>
    <row r="374" spans="1:9" x14ac:dyDescent="0.15">
      <c r="A374" s="70" t="s">
        <v>258</v>
      </c>
      <c r="B374" s="29" t="s">
        <v>56</v>
      </c>
      <c r="C374" s="29" t="s">
        <v>56</v>
      </c>
      <c r="D374" s="27">
        <v>106098</v>
      </c>
      <c r="E374" s="29" t="s">
        <v>56</v>
      </c>
      <c r="F374" s="27">
        <v>132179</v>
      </c>
      <c r="G374" s="27">
        <v>118565</v>
      </c>
      <c r="H374" s="27">
        <v>132615</v>
      </c>
      <c r="I374" s="32" t="s">
        <v>56</v>
      </c>
    </row>
    <row r="375" spans="1:9" x14ac:dyDescent="0.15">
      <c r="A375" s="70" t="s">
        <v>408</v>
      </c>
      <c r="B375" s="27">
        <v>14107</v>
      </c>
      <c r="C375" s="27">
        <v>19991</v>
      </c>
      <c r="D375" s="29" t="s">
        <v>56</v>
      </c>
      <c r="E375" s="27">
        <v>13201</v>
      </c>
      <c r="F375" s="29" t="s">
        <v>56</v>
      </c>
      <c r="G375" s="29" t="s">
        <v>56</v>
      </c>
      <c r="H375" s="27">
        <v>333</v>
      </c>
      <c r="I375" s="31">
        <v>22175</v>
      </c>
    </row>
    <row r="376" spans="1:9" x14ac:dyDescent="0.15">
      <c r="A376" s="70" t="s">
        <v>458</v>
      </c>
      <c r="B376" s="27">
        <v>12600</v>
      </c>
      <c r="C376" s="27">
        <v>9100</v>
      </c>
      <c r="D376" s="29" t="s">
        <v>56</v>
      </c>
      <c r="E376" s="27">
        <v>8613</v>
      </c>
      <c r="F376" s="29" t="s">
        <v>56</v>
      </c>
      <c r="G376" s="29" t="s">
        <v>56</v>
      </c>
      <c r="H376" s="29" t="s">
        <v>56</v>
      </c>
      <c r="I376" s="32" t="s">
        <v>56</v>
      </c>
    </row>
    <row r="377" spans="1:9" x14ac:dyDescent="0.15">
      <c r="A377" s="70" t="s">
        <v>459</v>
      </c>
      <c r="B377" s="27">
        <v>3703</v>
      </c>
      <c r="C377" s="27">
        <v>3619</v>
      </c>
      <c r="D377" s="27">
        <v>3162</v>
      </c>
      <c r="E377" s="27">
        <v>2363</v>
      </c>
      <c r="F377" s="27">
        <v>7925</v>
      </c>
      <c r="G377" s="27">
        <v>5732</v>
      </c>
      <c r="H377" s="27">
        <v>4705</v>
      </c>
      <c r="I377" s="31">
        <v>3227</v>
      </c>
    </row>
    <row r="378" spans="1:9" x14ac:dyDescent="0.15">
      <c r="A378" s="70" t="s">
        <v>273</v>
      </c>
      <c r="B378" s="27">
        <v>481585</v>
      </c>
      <c r="C378" s="27">
        <v>257205</v>
      </c>
      <c r="D378" s="27">
        <v>614478</v>
      </c>
      <c r="E378" s="27">
        <v>191600</v>
      </c>
      <c r="F378" s="27">
        <v>764535</v>
      </c>
      <c r="G378" s="27">
        <v>819149</v>
      </c>
      <c r="H378" s="27">
        <v>769429</v>
      </c>
      <c r="I378" s="31">
        <v>616066</v>
      </c>
    </row>
    <row r="379" spans="1:9" x14ac:dyDescent="0.15">
      <c r="A379" s="70" t="s">
        <v>274</v>
      </c>
      <c r="B379" s="27">
        <v>79782</v>
      </c>
      <c r="C379" s="27">
        <v>44238</v>
      </c>
      <c r="D379" s="27">
        <v>99317</v>
      </c>
      <c r="E379" s="27">
        <v>36588</v>
      </c>
      <c r="F379" s="27">
        <v>143934</v>
      </c>
      <c r="G379" s="27">
        <v>73499</v>
      </c>
      <c r="H379" s="27">
        <v>85177</v>
      </c>
      <c r="I379" s="31">
        <v>90883</v>
      </c>
    </row>
    <row r="380" spans="1:9" x14ac:dyDescent="0.15">
      <c r="A380" s="70" t="s">
        <v>424</v>
      </c>
      <c r="B380" s="29" t="s">
        <v>56</v>
      </c>
      <c r="C380" s="29" t="s">
        <v>56</v>
      </c>
      <c r="D380" s="27">
        <v>29343</v>
      </c>
      <c r="E380" s="29" t="s">
        <v>56</v>
      </c>
      <c r="F380" s="27">
        <v>29014</v>
      </c>
      <c r="G380" s="27">
        <v>25702</v>
      </c>
      <c r="H380" s="27">
        <v>24333</v>
      </c>
      <c r="I380" s="32" t="s">
        <v>56</v>
      </c>
    </row>
    <row r="381" spans="1:9" x14ac:dyDescent="0.15">
      <c r="A381" s="70" t="s">
        <v>460</v>
      </c>
      <c r="B381" s="27">
        <v>10680</v>
      </c>
      <c r="C381" s="27">
        <v>9632</v>
      </c>
      <c r="D381" s="27">
        <v>13627</v>
      </c>
      <c r="E381" s="27">
        <v>7673</v>
      </c>
      <c r="F381" s="27">
        <v>11319</v>
      </c>
      <c r="G381" s="27">
        <v>13645</v>
      </c>
      <c r="H381" s="27">
        <v>11987</v>
      </c>
      <c r="I381" s="31">
        <v>9494</v>
      </c>
    </row>
    <row r="382" spans="1:9" x14ac:dyDescent="0.15">
      <c r="A382" s="70" t="s">
        <v>284</v>
      </c>
      <c r="B382" s="27">
        <v>10456</v>
      </c>
      <c r="C382" s="27">
        <v>9995</v>
      </c>
      <c r="D382" s="27">
        <v>6956</v>
      </c>
      <c r="E382" s="27">
        <v>2831</v>
      </c>
      <c r="F382" s="27">
        <v>15579</v>
      </c>
      <c r="G382" s="27">
        <v>12649</v>
      </c>
      <c r="H382" s="27">
        <v>14979</v>
      </c>
      <c r="I382" s="31">
        <v>12922</v>
      </c>
    </row>
    <row r="383" spans="1:9" x14ac:dyDescent="0.15">
      <c r="A383" s="70" t="s">
        <v>461</v>
      </c>
      <c r="B383" s="27">
        <v>7066</v>
      </c>
      <c r="C383" s="27">
        <v>3702</v>
      </c>
      <c r="D383" s="27">
        <v>5358</v>
      </c>
      <c r="E383" s="27">
        <v>2646</v>
      </c>
      <c r="F383" s="27">
        <v>7136</v>
      </c>
      <c r="G383" s="27">
        <v>9937</v>
      </c>
      <c r="H383" s="27">
        <v>7134</v>
      </c>
      <c r="I383" s="31">
        <v>6956</v>
      </c>
    </row>
    <row r="384" spans="1:9" x14ac:dyDescent="0.15">
      <c r="A384" s="70" t="s">
        <v>462</v>
      </c>
      <c r="B384" s="27">
        <v>4801</v>
      </c>
      <c r="C384" s="27">
        <v>3390</v>
      </c>
      <c r="D384" s="27">
        <v>8783</v>
      </c>
      <c r="E384" s="27">
        <v>4517</v>
      </c>
      <c r="F384" s="27">
        <v>10304</v>
      </c>
      <c r="G384" s="27">
        <v>6209</v>
      </c>
      <c r="H384" s="27">
        <v>8624</v>
      </c>
      <c r="I384" s="31">
        <v>7045</v>
      </c>
    </row>
    <row r="385" spans="1:9" x14ac:dyDescent="0.15">
      <c r="A385" s="70" t="s">
        <v>463</v>
      </c>
      <c r="B385" s="27">
        <v>4567</v>
      </c>
      <c r="C385" s="29" t="s">
        <v>56</v>
      </c>
      <c r="D385" s="27">
        <v>4378</v>
      </c>
      <c r="E385" s="29" t="s">
        <v>56</v>
      </c>
      <c r="F385" s="27">
        <v>5814</v>
      </c>
      <c r="G385" s="27">
        <v>5804</v>
      </c>
      <c r="H385" s="27">
        <v>5892</v>
      </c>
      <c r="I385" s="31">
        <v>7550</v>
      </c>
    </row>
    <row r="386" spans="1:9" x14ac:dyDescent="0.15">
      <c r="A386" s="70" t="s">
        <v>464</v>
      </c>
      <c r="B386" s="27">
        <v>506</v>
      </c>
      <c r="C386" s="27">
        <v>11186</v>
      </c>
      <c r="D386" s="27">
        <v>25934</v>
      </c>
      <c r="E386" s="27">
        <v>6302</v>
      </c>
      <c r="F386" s="27">
        <v>24712</v>
      </c>
      <c r="G386" s="27">
        <v>30384</v>
      </c>
      <c r="H386" s="27">
        <v>15427</v>
      </c>
      <c r="I386" s="31">
        <v>15703</v>
      </c>
    </row>
    <row r="387" spans="1:9" x14ac:dyDescent="0.15">
      <c r="A387" s="70" t="s">
        <v>465</v>
      </c>
      <c r="B387" s="29" t="s">
        <v>56</v>
      </c>
      <c r="C387" s="29" t="s">
        <v>56</v>
      </c>
      <c r="D387" s="27">
        <v>6591</v>
      </c>
      <c r="E387" s="29" t="s">
        <v>56</v>
      </c>
      <c r="F387" s="27">
        <v>10314</v>
      </c>
      <c r="G387" s="27">
        <v>11704</v>
      </c>
      <c r="H387" s="29" t="s">
        <v>56</v>
      </c>
      <c r="I387" s="32" t="s">
        <v>56</v>
      </c>
    </row>
    <row r="388" spans="1:9" x14ac:dyDescent="0.15">
      <c r="A388" s="70" t="s">
        <v>466</v>
      </c>
      <c r="B388" s="27">
        <v>4961</v>
      </c>
      <c r="C388" s="27">
        <v>8458</v>
      </c>
      <c r="D388" s="27">
        <v>7168</v>
      </c>
      <c r="E388" s="27">
        <v>4348</v>
      </c>
      <c r="F388" s="27">
        <v>9238</v>
      </c>
      <c r="G388" s="27">
        <v>8696</v>
      </c>
      <c r="H388" s="27">
        <v>13547</v>
      </c>
      <c r="I388" s="31">
        <v>10064</v>
      </c>
    </row>
    <row r="389" spans="1:9" x14ac:dyDescent="0.15">
      <c r="A389" s="70" t="s">
        <v>467</v>
      </c>
      <c r="B389" s="29" t="s">
        <v>56</v>
      </c>
      <c r="C389" s="29" t="s">
        <v>56</v>
      </c>
      <c r="D389" s="29" t="s">
        <v>56</v>
      </c>
      <c r="E389" s="27">
        <v>1656</v>
      </c>
      <c r="F389" s="29" t="s">
        <v>56</v>
      </c>
      <c r="G389" s="29" t="s">
        <v>56</v>
      </c>
      <c r="H389" s="29" t="s">
        <v>56</v>
      </c>
      <c r="I389" s="32" t="s">
        <v>56</v>
      </c>
    </row>
    <row r="390" spans="1:9" x14ac:dyDescent="0.15">
      <c r="A390" s="70" t="s">
        <v>468</v>
      </c>
      <c r="B390" s="27">
        <v>43037</v>
      </c>
      <c r="C390" s="27">
        <v>46363</v>
      </c>
      <c r="D390" s="27">
        <v>78795</v>
      </c>
      <c r="E390" s="27">
        <v>29973</v>
      </c>
      <c r="F390" s="27">
        <v>94416</v>
      </c>
      <c r="G390" s="27">
        <v>99028</v>
      </c>
      <c r="H390" s="27">
        <v>77590</v>
      </c>
      <c r="I390" s="31">
        <v>69734</v>
      </c>
    </row>
    <row r="391" spans="1:9" x14ac:dyDescent="0.15">
      <c r="A391" s="70" t="s">
        <v>469</v>
      </c>
      <c r="B391" s="29" t="s">
        <v>56</v>
      </c>
      <c r="C391" s="27">
        <v>26679</v>
      </c>
      <c r="D391" s="29" t="s">
        <v>56</v>
      </c>
      <c r="E391" s="27">
        <v>7798</v>
      </c>
      <c r="F391" s="29" t="s">
        <v>56</v>
      </c>
      <c r="G391" s="29" t="s">
        <v>56</v>
      </c>
      <c r="H391" s="29" t="s">
        <v>56</v>
      </c>
      <c r="I391" s="32" t="s">
        <v>56</v>
      </c>
    </row>
    <row r="392" spans="1:9" x14ac:dyDescent="0.15">
      <c r="A392" s="70" t="s">
        <v>470</v>
      </c>
      <c r="B392" s="27">
        <v>6814</v>
      </c>
      <c r="C392" s="27">
        <v>5190</v>
      </c>
      <c r="D392" s="27">
        <v>10355</v>
      </c>
      <c r="E392" s="27">
        <v>3197</v>
      </c>
      <c r="F392" s="27">
        <v>10551</v>
      </c>
      <c r="G392" s="27">
        <v>9903</v>
      </c>
      <c r="H392" s="27">
        <v>8590</v>
      </c>
      <c r="I392" s="31">
        <v>7233</v>
      </c>
    </row>
    <row r="393" spans="1:9" x14ac:dyDescent="0.15">
      <c r="A393" s="70" t="s">
        <v>423</v>
      </c>
      <c r="B393" s="27">
        <v>8870</v>
      </c>
      <c r="C393" s="27">
        <v>7150</v>
      </c>
      <c r="D393" s="27">
        <v>11551</v>
      </c>
      <c r="E393" s="27">
        <v>4431</v>
      </c>
      <c r="F393" s="27">
        <v>14441</v>
      </c>
      <c r="G393" s="27">
        <v>18154</v>
      </c>
      <c r="H393" s="27">
        <v>13059</v>
      </c>
      <c r="I393" s="31">
        <v>11997</v>
      </c>
    </row>
    <row r="394" spans="1:9" x14ac:dyDescent="0.15">
      <c r="A394" s="70" t="s">
        <v>288</v>
      </c>
      <c r="B394" s="27">
        <v>3729</v>
      </c>
      <c r="C394" s="27">
        <v>4298</v>
      </c>
      <c r="D394" s="27">
        <v>8750</v>
      </c>
      <c r="E394" s="27">
        <v>3086</v>
      </c>
      <c r="F394" s="27">
        <v>3214</v>
      </c>
      <c r="G394" s="27">
        <v>2027</v>
      </c>
      <c r="H394" s="27">
        <v>3406</v>
      </c>
      <c r="I394" s="31">
        <v>2784</v>
      </c>
    </row>
    <row r="395" spans="1:9" x14ac:dyDescent="0.15">
      <c r="A395" s="70" t="s">
        <v>289</v>
      </c>
      <c r="B395" s="27">
        <v>142232</v>
      </c>
      <c r="C395" s="27">
        <v>133918</v>
      </c>
      <c r="D395" s="27">
        <v>238111</v>
      </c>
      <c r="E395" s="27">
        <v>85073</v>
      </c>
      <c r="F395" s="27">
        <v>295570</v>
      </c>
      <c r="G395" s="27">
        <v>228313</v>
      </c>
      <c r="H395" s="27">
        <v>212155</v>
      </c>
      <c r="I395" s="31">
        <v>182631</v>
      </c>
    </row>
    <row r="396" spans="1:9" x14ac:dyDescent="0.15">
      <c r="A396" s="70" t="s">
        <v>471</v>
      </c>
      <c r="B396" s="29" t="s">
        <v>56</v>
      </c>
      <c r="C396" s="29" t="s">
        <v>56</v>
      </c>
      <c r="D396" s="27">
        <v>125418</v>
      </c>
      <c r="E396" s="29" t="s">
        <v>56</v>
      </c>
      <c r="F396" s="27">
        <v>141334</v>
      </c>
      <c r="G396" s="27">
        <v>121623</v>
      </c>
      <c r="H396" s="27">
        <v>140175</v>
      </c>
      <c r="I396" s="32" t="s">
        <v>56</v>
      </c>
    </row>
    <row r="397" spans="1:9" x14ac:dyDescent="0.15">
      <c r="A397" s="70" t="s">
        <v>472</v>
      </c>
      <c r="B397" s="27">
        <v>15288</v>
      </c>
      <c r="C397" s="27">
        <v>11781</v>
      </c>
      <c r="D397" s="29" t="s">
        <v>56</v>
      </c>
      <c r="E397" s="27">
        <v>9541</v>
      </c>
      <c r="F397" s="29" t="s">
        <v>56</v>
      </c>
      <c r="G397" s="29" t="s">
        <v>56</v>
      </c>
      <c r="H397" s="29" t="s">
        <v>56</v>
      </c>
      <c r="I397" s="31">
        <v>24439</v>
      </c>
    </row>
    <row r="398" spans="1:9" x14ac:dyDescent="0.15">
      <c r="A398" s="70" t="s">
        <v>473</v>
      </c>
      <c r="B398" s="27">
        <v>8993</v>
      </c>
      <c r="C398" s="27">
        <v>7423</v>
      </c>
      <c r="D398" s="27">
        <v>3639</v>
      </c>
      <c r="E398" s="27">
        <v>4817</v>
      </c>
      <c r="F398" s="27">
        <v>4980</v>
      </c>
      <c r="G398" s="27">
        <v>8364</v>
      </c>
      <c r="H398" s="27">
        <v>16062</v>
      </c>
      <c r="I398" s="31">
        <v>12996</v>
      </c>
    </row>
    <row r="399" spans="1:9" x14ac:dyDescent="0.15">
      <c r="A399" s="70" t="s">
        <v>298</v>
      </c>
      <c r="B399" s="27">
        <v>166513</v>
      </c>
      <c r="C399" s="27">
        <v>153122</v>
      </c>
      <c r="D399" s="27">
        <v>367168</v>
      </c>
      <c r="E399" s="27">
        <v>99431</v>
      </c>
      <c r="F399" s="27">
        <v>441884</v>
      </c>
      <c r="G399" s="27">
        <v>358300</v>
      </c>
      <c r="H399" s="27">
        <v>368392</v>
      </c>
      <c r="I399" s="31">
        <v>220066</v>
      </c>
    </row>
    <row r="400" spans="1:9" x14ac:dyDescent="0.15">
      <c r="A400" s="70" t="s">
        <v>474</v>
      </c>
      <c r="B400" s="29" t="s">
        <v>56</v>
      </c>
      <c r="C400" s="27">
        <v>42222</v>
      </c>
      <c r="D400" s="29" t="s">
        <v>56</v>
      </c>
      <c r="E400" s="27">
        <v>42222</v>
      </c>
      <c r="F400" s="29" t="s">
        <v>56</v>
      </c>
      <c r="G400" s="29" t="s">
        <v>56</v>
      </c>
      <c r="H400" s="29" t="s">
        <v>56</v>
      </c>
      <c r="I400" s="32" t="s">
        <v>56</v>
      </c>
    </row>
    <row r="401" spans="1:9" x14ac:dyDescent="0.15">
      <c r="A401" s="70" t="s">
        <v>300</v>
      </c>
      <c r="B401" s="27">
        <v>1</v>
      </c>
      <c r="C401" s="29" t="s">
        <v>56</v>
      </c>
      <c r="D401" s="29" t="s">
        <v>56</v>
      </c>
      <c r="E401" s="29" t="s">
        <v>56</v>
      </c>
      <c r="F401" s="27">
        <v>1</v>
      </c>
      <c r="G401" s="27">
        <v>1</v>
      </c>
      <c r="H401" s="27">
        <v>1</v>
      </c>
      <c r="I401" s="31">
        <v>1</v>
      </c>
    </row>
    <row r="402" spans="1:9" x14ac:dyDescent="0.15">
      <c r="A402" s="70" t="s">
        <v>301</v>
      </c>
      <c r="B402" s="27">
        <v>1</v>
      </c>
      <c r="C402" s="29" t="s">
        <v>56</v>
      </c>
      <c r="D402" s="29" t="s">
        <v>56</v>
      </c>
      <c r="E402" s="29" t="s">
        <v>56</v>
      </c>
      <c r="F402" s="27">
        <v>1</v>
      </c>
      <c r="G402" s="27">
        <v>1</v>
      </c>
      <c r="H402" s="27">
        <v>1</v>
      </c>
      <c r="I402" s="31">
        <v>1</v>
      </c>
    </row>
    <row r="403" spans="1:9" x14ac:dyDescent="0.15">
      <c r="A403" s="70" t="s">
        <v>439</v>
      </c>
      <c r="B403" s="29" t="s">
        <v>56</v>
      </c>
      <c r="C403" s="27">
        <v>1</v>
      </c>
      <c r="D403" s="27">
        <v>1</v>
      </c>
      <c r="E403" s="29" t="s">
        <v>56</v>
      </c>
      <c r="F403" s="29" t="s">
        <v>56</v>
      </c>
      <c r="G403" s="29" t="s">
        <v>56</v>
      </c>
      <c r="H403" s="29" t="s">
        <v>56</v>
      </c>
      <c r="I403" s="32" t="s">
        <v>56</v>
      </c>
    </row>
    <row r="404" spans="1:9" x14ac:dyDescent="0.15">
      <c r="A404" s="70" t="s">
        <v>302</v>
      </c>
      <c r="B404" s="27">
        <v>235312</v>
      </c>
      <c r="C404" s="27">
        <v>27002</v>
      </c>
      <c r="D404" s="27">
        <v>615236</v>
      </c>
      <c r="E404" s="27">
        <v>10938</v>
      </c>
      <c r="F404" s="27">
        <v>522658</v>
      </c>
      <c r="G404" s="27">
        <v>416755</v>
      </c>
      <c r="H404" s="27">
        <v>348750</v>
      </c>
      <c r="I404" s="31">
        <v>279511</v>
      </c>
    </row>
    <row r="405" spans="1:9" x14ac:dyDescent="0.15">
      <c r="A405" s="70" t="s">
        <v>475</v>
      </c>
      <c r="B405" s="29" t="s">
        <v>56</v>
      </c>
      <c r="C405" s="29" t="s">
        <v>56</v>
      </c>
      <c r="D405" s="27">
        <v>-602</v>
      </c>
      <c r="E405" s="29" t="s">
        <v>56</v>
      </c>
      <c r="F405" s="27">
        <v>-2340</v>
      </c>
      <c r="G405" s="27">
        <v>-290</v>
      </c>
      <c r="H405" s="29" t="s">
        <v>56</v>
      </c>
      <c r="I405" s="32" t="s">
        <v>56</v>
      </c>
    </row>
    <row r="406" spans="1:9" x14ac:dyDescent="0.15">
      <c r="A406" s="70" t="s">
        <v>444</v>
      </c>
      <c r="B406" s="29" t="s">
        <v>56</v>
      </c>
      <c r="C406" s="29" t="s">
        <v>56</v>
      </c>
      <c r="D406" s="27">
        <v>1129</v>
      </c>
      <c r="E406" s="29" t="s">
        <v>56</v>
      </c>
      <c r="F406" s="27">
        <v>-1187</v>
      </c>
      <c r="G406" s="27">
        <v>3701</v>
      </c>
      <c r="H406" s="29" t="s">
        <v>56</v>
      </c>
      <c r="I406" s="32" t="s">
        <v>56</v>
      </c>
    </row>
    <row r="407" spans="1:9" x14ac:dyDescent="0.15">
      <c r="A407" s="70" t="s">
        <v>446</v>
      </c>
      <c r="B407" s="29" t="s">
        <v>56</v>
      </c>
      <c r="C407" s="29" t="s">
        <v>56</v>
      </c>
      <c r="D407" s="27">
        <v>527</v>
      </c>
      <c r="E407" s="29" t="s">
        <v>56</v>
      </c>
      <c r="F407" s="27">
        <v>-3527</v>
      </c>
      <c r="G407" s="27">
        <v>3411</v>
      </c>
      <c r="H407" s="27">
        <v>2728</v>
      </c>
      <c r="I407" s="31">
        <v>-187</v>
      </c>
    </row>
    <row r="408" spans="1:9" x14ac:dyDescent="0.15">
      <c r="A408" s="70" t="s">
        <v>303</v>
      </c>
      <c r="B408" s="27">
        <v>79758</v>
      </c>
      <c r="C408" s="27">
        <v>34858</v>
      </c>
      <c r="D408" s="27">
        <v>-338413</v>
      </c>
      <c r="E408" s="27">
        <v>39009</v>
      </c>
      <c r="F408" s="27">
        <v>-166440</v>
      </c>
      <c r="G408" s="27">
        <v>40681</v>
      </c>
      <c r="H408" s="27">
        <v>49557</v>
      </c>
      <c r="I408" s="31">
        <v>116674</v>
      </c>
    </row>
    <row r="409" spans="1:9" x14ac:dyDescent="0.15">
      <c r="A409" s="70" t="s">
        <v>440</v>
      </c>
      <c r="B409" s="29" t="s">
        <v>56</v>
      </c>
      <c r="C409" s="29" t="s">
        <v>56</v>
      </c>
      <c r="D409" s="27">
        <v>30042</v>
      </c>
      <c r="E409" s="29" t="s">
        <v>56</v>
      </c>
      <c r="F409" s="27">
        <v>30042</v>
      </c>
      <c r="G409" s="29" t="s">
        <v>56</v>
      </c>
      <c r="H409" s="29" t="s">
        <v>56</v>
      </c>
      <c r="I409" s="32" t="s">
        <v>56</v>
      </c>
    </row>
    <row r="410" spans="1:9" x14ac:dyDescent="0.15">
      <c r="A410" s="70" t="s">
        <v>476</v>
      </c>
      <c r="B410" s="29" t="s">
        <v>56</v>
      </c>
      <c r="C410" s="29" t="s">
        <v>56</v>
      </c>
      <c r="D410" s="27">
        <v>1</v>
      </c>
      <c r="E410" s="29" t="s">
        <v>56</v>
      </c>
      <c r="F410" s="29" t="s">
        <v>56</v>
      </c>
      <c r="G410" s="29" t="s">
        <v>56</v>
      </c>
      <c r="H410" s="29" t="s">
        <v>56</v>
      </c>
      <c r="I410" s="32" t="s">
        <v>56</v>
      </c>
    </row>
    <row r="411" spans="1:9" x14ac:dyDescent="0.15">
      <c r="A411" s="70" t="s">
        <v>447</v>
      </c>
      <c r="B411" s="27">
        <v>315072</v>
      </c>
      <c r="C411" s="27">
        <v>61861</v>
      </c>
      <c r="D411" s="27">
        <v>247310</v>
      </c>
      <c r="E411" s="27">
        <v>49947</v>
      </c>
      <c r="F411" s="27">
        <v>322651</v>
      </c>
      <c r="G411" s="27">
        <v>460849</v>
      </c>
      <c r="H411" s="27">
        <v>401037</v>
      </c>
      <c r="I411" s="31">
        <v>396000</v>
      </c>
    </row>
    <row r="412" spans="1:9" x14ac:dyDescent="0.15">
      <c r="A412" s="54"/>
      <c r="B412" s="54"/>
      <c r="C412" s="54"/>
      <c r="D412" s="54"/>
      <c r="E412" s="54"/>
      <c r="F412" s="54"/>
      <c r="G412" s="54"/>
      <c r="H412" s="54"/>
      <c r="I412" s="86"/>
    </row>
    <row r="415" spans="1:9" ht="14" x14ac:dyDescent="0.15">
      <c r="A415" s="82" t="s">
        <v>306</v>
      </c>
      <c r="B415" s="54"/>
      <c r="C415" s="54"/>
      <c r="D415" s="54"/>
      <c r="E415" s="54"/>
      <c r="F415" s="54"/>
      <c r="G415" s="54"/>
      <c r="H415" s="54"/>
      <c r="I415" s="86"/>
    </row>
    <row r="416" spans="1:9" ht="14" x14ac:dyDescent="0.15">
      <c r="A416" s="13" t="s">
        <v>19</v>
      </c>
      <c r="B416" s="17" t="s">
        <v>144</v>
      </c>
      <c r="C416" s="17" t="s">
        <v>145</v>
      </c>
      <c r="D416" s="17" t="s">
        <v>146</v>
      </c>
      <c r="E416" s="17" t="s">
        <v>147</v>
      </c>
      <c r="F416" s="17" t="s">
        <v>148</v>
      </c>
      <c r="G416" s="17" t="s">
        <v>149</v>
      </c>
      <c r="H416" s="17" t="s">
        <v>150</v>
      </c>
      <c r="I416" s="30" t="s">
        <v>151</v>
      </c>
    </row>
    <row r="417" spans="1:17" ht="14" x14ac:dyDescent="0.15">
      <c r="A417" s="13" t="s">
        <v>30</v>
      </c>
      <c r="B417" s="17" t="s">
        <v>31</v>
      </c>
      <c r="C417" s="17" t="s">
        <v>31</v>
      </c>
      <c r="D417" s="17" t="s">
        <v>31</v>
      </c>
      <c r="E417" s="17" t="s">
        <v>31</v>
      </c>
      <c r="F417" s="17" t="s">
        <v>31</v>
      </c>
      <c r="G417" s="17" t="s">
        <v>31</v>
      </c>
      <c r="H417" s="17" t="s">
        <v>31</v>
      </c>
      <c r="I417" s="30" t="s">
        <v>31</v>
      </c>
      <c r="L417" s="27"/>
      <c r="M417" s="27"/>
      <c r="N417" s="27"/>
      <c r="O417" s="31"/>
      <c r="P417" s="27"/>
      <c r="Q417" s="27"/>
    </row>
    <row r="418" spans="1:17" ht="14" x14ac:dyDescent="0.15">
      <c r="A418" s="13" t="s">
        <v>32</v>
      </c>
      <c r="B418" s="17" t="s">
        <v>33</v>
      </c>
      <c r="C418" s="17" t="s">
        <v>33</v>
      </c>
      <c r="D418" s="17" t="s">
        <v>33</v>
      </c>
      <c r="E418" s="17" t="s">
        <v>33</v>
      </c>
      <c r="F418" s="17" t="s">
        <v>33</v>
      </c>
      <c r="G418" s="17" t="s">
        <v>33</v>
      </c>
      <c r="H418" s="17" t="s">
        <v>33</v>
      </c>
      <c r="I418" s="30" t="s">
        <v>33</v>
      </c>
    </row>
    <row r="419" spans="1:17" ht="14" x14ac:dyDescent="0.15">
      <c r="A419" s="13" t="s">
        <v>34</v>
      </c>
      <c r="B419" s="17" t="s">
        <v>35</v>
      </c>
      <c r="C419" s="17" t="s">
        <v>35</v>
      </c>
      <c r="D419" s="17" t="s">
        <v>35</v>
      </c>
      <c r="E419" s="17" t="s">
        <v>35</v>
      </c>
      <c r="F419" s="17" t="s">
        <v>35</v>
      </c>
      <c r="G419" s="17" t="s">
        <v>35</v>
      </c>
      <c r="H419" s="17" t="s">
        <v>35</v>
      </c>
      <c r="I419" s="30" t="s">
        <v>35</v>
      </c>
    </row>
    <row r="420" spans="1:17" ht="14" x14ac:dyDescent="0.15">
      <c r="A420" s="13" t="s">
        <v>36</v>
      </c>
      <c r="B420" s="17" t="s">
        <v>37</v>
      </c>
      <c r="C420" s="17" t="s">
        <v>37</v>
      </c>
      <c r="D420" s="17" t="s">
        <v>37</v>
      </c>
      <c r="E420" s="17" t="s">
        <v>37</v>
      </c>
      <c r="F420" s="17" t="s">
        <v>37</v>
      </c>
      <c r="G420" s="17" t="s">
        <v>37</v>
      </c>
      <c r="H420" s="17" t="s">
        <v>37</v>
      </c>
      <c r="I420" s="30" t="s">
        <v>37</v>
      </c>
    </row>
    <row r="421" spans="1:17" x14ac:dyDescent="0.15">
      <c r="A421" s="35" t="s">
        <v>477</v>
      </c>
      <c r="B421" s="27">
        <v>730313</v>
      </c>
      <c r="C421" s="27">
        <v>977139</v>
      </c>
      <c r="D421" s="27">
        <v>1226505</v>
      </c>
      <c r="E421" s="27">
        <v>1577558</v>
      </c>
      <c r="F421" s="27">
        <v>1711733</v>
      </c>
      <c r="G421" s="27">
        <v>2101258</v>
      </c>
      <c r="H421" s="27">
        <v>2072812</v>
      </c>
      <c r="I421" s="31">
        <v>1638423</v>
      </c>
    </row>
    <row r="422" spans="1:17" x14ac:dyDescent="0.15">
      <c r="A422" s="70" t="s">
        <v>308</v>
      </c>
      <c r="B422" s="27">
        <v>407064</v>
      </c>
      <c r="C422" s="27">
        <v>542718</v>
      </c>
      <c r="D422" s="27">
        <v>690483</v>
      </c>
      <c r="E422" s="27">
        <v>874429</v>
      </c>
      <c r="F422" s="27">
        <v>957523</v>
      </c>
      <c r="G422" s="27">
        <v>1153622</v>
      </c>
      <c r="H422" s="27">
        <v>1164338</v>
      </c>
      <c r="I422" s="31">
        <v>946902</v>
      </c>
    </row>
    <row r="423" spans="1:17" x14ac:dyDescent="0.15">
      <c r="A423" s="35" t="s">
        <v>309</v>
      </c>
      <c r="B423" s="27">
        <v>323249</v>
      </c>
      <c r="C423" s="27">
        <v>434421</v>
      </c>
      <c r="D423" s="27">
        <v>536022</v>
      </c>
      <c r="E423" s="27">
        <v>703129</v>
      </c>
      <c r="F423" s="27">
        <v>754210</v>
      </c>
      <c r="G423" s="27">
        <v>947636</v>
      </c>
      <c r="H423" s="27">
        <v>908474</v>
      </c>
      <c r="I423" s="31">
        <v>691521</v>
      </c>
    </row>
    <row r="424" spans="1:17" x14ac:dyDescent="0.15">
      <c r="A424" s="70" t="s">
        <v>478</v>
      </c>
      <c r="B424" s="27">
        <v>259021</v>
      </c>
      <c r="C424" s="27">
        <v>402781</v>
      </c>
      <c r="D424" s="27">
        <v>492998</v>
      </c>
      <c r="E424" s="27">
        <v>679634</v>
      </c>
      <c r="F424" s="27">
        <v>805874</v>
      </c>
      <c r="G424" s="27">
        <v>1010997</v>
      </c>
      <c r="H424" s="27">
        <v>1116519</v>
      </c>
      <c r="I424" s="31">
        <v>869318</v>
      </c>
    </row>
    <row r="425" spans="1:17" x14ac:dyDescent="0.15">
      <c r="A425" s="70" t="s">
        <v>479</v>
      </c>
      <c r="B425" s="27">
        <v>64228</v>
      </c>
      <c r="C425" s="27">
        <v>31640</v>
      </c>
      <c r="D425" s="27">
        <v>43024</v>
      </c>
      <c r="E425" s="27">
        <v>23495</v>
      </c>
      <c r="F425" s="27">
        <v>-51664</v>
      </c>
      <c r="G425" s="27">
        <v>-63361</v>
      </c>
      <c r="H425" s="27">
        <v>-208045</v>
      </c>
      <c r="I425" s="31">
        <v>-177797</v>
      </c>
    </row>
    <row r="426" spans="1:17" x14ac:dyDescent="0.15">
      <c r="A426" s="70" t="s">
        <v>480</v>
      </c>
      <c r="B426" s="27">
        <v>-3019</v>
      </c>
      <c r="C426" s="27">
        <v>-18881</v>
      </c>
      <c r="D426" s="27">
        <v>10685</v>
      </c>
      <c r="E426" s="29" t="s">
        <v>56</v>
      </c>
      <c r="F426" s="29" t="s">
        <v>56</v>
      </c>
      <c r="G426" s="29" t="s">
        <v>56</v>
      </c>
      <c r="H426" s="29" t="s">
        <v>56</v>
      </c>
      <c r="I426" s="32" t="s">
        <v>56</v>
      </c>
    </row>
    <row r="427" spans="1:17" x14ac:dyDescent="0.15">
      <c r="A427" s="70" t="s">
        <v>361</v>
      </c>
      <c r="B427" s="29" t="s">
        <v>56</v>
      </c>
      <c r="C427" s="29" t="s">
        <v>56</v>
      </c>
      <c r="D427" s="29" t="s">
        <v>56</v>
      </c>
      <c r="E427" s="27">
        <v>5791</v>
      </c>
      <c r="F427" s="27">
        <v>5535</v>
      </c>
      <c r="G427" s="27">
        <v>2610</v>
      </c>
      <c r="H427" s="27">
        <v>930</v>
      </c>
      <c r="I427" s="31">
        <v>6220</v>
      </c>
    </row>
    <row r="428" spans="1:17" x14ac:dyDescent="0.15">
      <c r="A428" s="70" t="s">
        <v>481</v>
      </c>
      <c r="B428" s="29" t="s">
        <v>56</v>
      </c>
      <c r="C428" s="29" t="s">
        <v>56</v>
      </c>
      <c r="D428" s="29" t="s">
        <v>56</v>
      </c>
      <c r="E428" s="29" t="s">
        <v>56</v>
      </c>
      <c r="F428" s="29" t="s">
        <v>56</v>
      </c>
      <c r="G428" s="29" t="s">
        <v>56</v>
      </c>
      <c r="H428" s="27">
        <v>-2355</v>
      </c>
      <c r="I428" s="31">
        <v>1094</v>
      </c>
    </row>
    <row r="429" spans="1:17" x14ac:dyDescent="0.15">
      <c r="A429" s="70" t="s">
        <v>482</v>
      </c>
      <c r="B429" s="27">
        <v>13</v>
      </c>
      <c r="C429" s="27">
        <v>42</v>
      </c>
      <c r="D429" s="27">
        <v>1004</v>
      </c>
      <c r="E429" s="27">
        <v>1535</v>
      </c>
      <c r="F429" s="27">
        <v>-1593</v>
      </c>
      <c r="G429" s="27">
        <v>-366</v>
      </c>
      <c r="H429" s="29" t="s">
        <v>56</v>
      </c>
      <c r="I429" s="32" t="s">
        <v>56</v>
      </c>
    </row>
    <row r="430" spans="1:17" x14ac:dyDescent="0.15">
      <c r="A430" s="70" t="s">
        <v>325</v>
      </c>
      <c r="B430" s="29" t="s">
        <v>56</v>
      </c>
      <c r="C430" s="29" t="s">
        <v>56</v>
      </c>
      <c r="D430" s="27">
        <v>56978</v>
      </c>
      <c r="E430" s="27">
        <v>31657</v>
      </c>
      <c r="F430" s="27">
        <v>-48302</v>
      </c>
      <c r="G430" s="27">
        <v>-62341</v>
      </c>
      <c r="H430" s="27">
        <v>-210852</v>
      </c>
      <c r="I430" s="31">
        <v>-172334</v>
      </c>
    </row>
    <row r="431" spans="1:17" x14ac:dyDescent="0.15">
      <c r="A431" s="70" t="s">
        <v>326</v>
      </c>
      <c r="B431" s="29" t="s">
        <v>56</v>
      </c>
      <c r="C431" s="29" t="s">
        <v>56</v>
      </c>
      <c r="D431" s="27">
        <v>-2265</v>
      </c>
      <c r="E431" s="27">
        <v>-836</v>
      </c>
      <c r="F431" s="27">
        <v>580</v>
      </c>
      <c r="G431" s="27">
        <v>1224</v>
      </c>
      <c r="H431" s="27">
        <v>1382</v>
      </c>
      <c r="I431" s="31">
        <v>1851</v>
      </c>
    </row>
    <row r="432" spans="1:17" x14ac:dyDescent="0.15">
      <c r="A432" s="70" t="s">
        <v>327</v>
      </c>
      <c r="B432" s="27">
        <v>61222</v>
      </c>
      <c r="C432" s="27">
        <v>12801</v>
      </c>
      <c r="D432" s="27">
        <v>54713</v>
      </c>
      <c r="E432" s="27">
        <v>30821</v>
      </c>
      <c r="F432" s="27">
        <v>-47722</v>
      </c>
      <c r="G432" s="27">
        <v>-61117</v>
      </c>
      <c r="H432" s="27">
        <v>-209470</v>
      </c>
      <c r="I432" s="31">
        <v>-170483</v>
      </c>
    </row>
    <row r="433" spans="1:9" x14ac:dyDescent="0.15">
      <c r="A433" s="70" t="s">
        <v>483</v>
      </c>
      <c r="B433" s="27">
        <v>29204</v>
      </c>
      <c r="C433" s="27">
        <v>17027</v>
      </c>
      <c r="D433" s="27">
        <v>2732</v>
      </c>
      <c r="E433" s="27">
        <v>-221</v>
      </c>
      <c r="F433" s="27">
        <v>-5528</v>
      </c>
      <c r="G433" s="27">
        <v>-49552</v>
      </c>
      <c r="H433" s="27">
        <v>88</v>
      </c>
      <c r="I433" s="31">
        <v>157</v>
      </c>
    </row>
    <row r="434" spans="1:9" x14ac:dyDescent="0.15">
      <c r="A434" s="70" t="s">
        <v>484</v>
      </c>
      <c r="B434" s="27">
        <v>4706</v>
      </c>
      <c r="C434" s="27">
        <v>3096</v>
      </c>
      <c r="D434" s="27">
        <v>493</v>
      </c>
      <c r="E434" s="27">
        <v>2431</v>
      </c>
      <c r="F434" s="27">
        <v>1768</v>
      </c>
      <c r="G434" s="27">
        <v>-2562</v>
      </c>
      <c r="H434" s="27">
        <v>-2472</v>
      </c>
      <c r="I434" s="31">
        <v>-253</v>
      </c>
    </row>
    <row r="435" spans="1:9" x14ac:dyDescent="0.15">
      <c r="A435" s="70" t="s">
        <v>485</v>
      </c>
      <c r="B435" s="29" t="s">
        <v>56</v>
      </c>
      <c r="C435" s="29" t="s">
        <v>56</v>
      </c>
      <c r="D435" s="29" t="s">
        <v>56</v>
      </c>
      <c r="E435" s="27">
        <v>-67</v>
      </c>
      <c r="F435" s="27">
        <v>275</v>
      </c>
      <c r="G435" s="27">
        <v>-191</v>
      </c>
      <c r="H435" s="27">
        <v>570</v>
      </c>
      <c r="I435" s="31">
        <v>1273</v>
      </c>
    </row>
    <row r="436" spans="1:9" x14ac:dyDescent="0.15">
      <c r="A436" s="70" t="s">
        <v>486</v>
      </c>
      <c r="B436" s="27">
        <v>33910</v>
      </c>
      <c r="C436" s="27">
        <v>20123</v>
      </c>
      <c r="D436" s="27">
        <v>3225</v>
      </c>
      <c r="E436" s="27">
        <v>2143</v>
      </c>
      <c r="F436" s="27">
        <v>-3485</v>
      </c>
      <c r="G436" s="27">
        <v>-52305</v>
      </c>
      <c r="H436" s="27">
        <v>-1814</v>
      </c>
      <c r="I436" s="31">
        <v>1177</v>
      </c>
    </row>
    <row r="437" spans="1:9" x14ac:dyDescent="0.15">
      <c r="A437" s="70" t="s">
        <v>487</v>
      </c>
      <c r="B437" s="27">
        <v>-5458</v>
      </c>
      <c r="C437" s="27">
        <v>-6009</v>
      </c>
      <c r="D437" s="27">
        <v>7917</v>
      </c>
      <c r="E437" s="27">
        <v>-5464</v>
      </c>
      <c r="F437" s="27">
        <v>17367</v>
      </c>
      <c r="G437" s="29" t="s">
        <v>56</v>
      </c>
      <c r="H437" s="29" t="s">
        <v>56</v>
      </c>
      <c r="I437" s="32" t="s">
        <v>56</v>
      </c>
    </row>
    <row r="438" spans="1:9" x14ac:dyDescent="0.15">
      <c r="A438" s="70" t="s">
        <v>488</v>
      </c>
      <c r="B438" s="27">
        <v>-411</v>
      </c>
      <c r="C438" s="27">
        <v>-719</v>
      </c>
      <c r="D438" s="27">
        <v>-1329</v>
      </c>
      <c r="E438" s="27">
        <v>-2667</v>
      </c>
      <c r="F438" s="27">
        <v>5773</v>
      </c>
      <c r="G438" s="29" t="s">
        <v>56</v>
      </c>
      <c r="H438" s="29" t="s">
        <v>56</v>
      </c>
      <c r="I438" s="32" t="s">
        <v>56</v>
      </c>
    </row>
    <row r="439" spans="1:9" x14ac:dyDescent="0.15">
      <c r="A439" s="70" t="s">
        <v>489</v>
      </c>
      <c r="B439" s="29" t="s">
        <v>56</v>
      </c>
      <c r="C439" s="29" t="s">
        <v>56</v>
      </c>
      <c r="D439" s="29" t="s">
        <v>56</v>
      </c>
      <c r="E439" s="27">
        <v>-72</v>
      </c>
      <c r="F439" s="27">
        <v>-260</v>
      </c>
      <c r="G439" s="27">
        <v>64</v>
      </c>
      <c r="H439" s="27">
        <v>-535</v>
      </c>
      <c r="I439" s="31">
        <v>313</v>
      </c>
    </row>
    <row r="440" spans="1:9" x14ac:dyDescent="0.15">
      <c r="A440" s="70" t="s">
        <v>490</v>
      </c>
      <c r="B440" s="27">
        <v>-5869</v>
      </c>
      <c r="C440" s="27">
        <v>-6728</v>
      </c>
      <c r="D440" s="27">
        <v>6588</v>
      </c>
      <c r="E440" s="27">
        <v>-8203</v>
      </c>
      <c r="F440" s="27">
        <v>22880</v>
      </c>
      <c r="G440" s="27">
        <v>64</v>
      </c>
      <c r="H440" s="27">
        <v>-535</v>
      </c>
      <c r="I440" s="31">
        <v>313</v>
      </c>
    </row>
    <row r="441" spans="1:9" x14ac:dyDescent="0.15">
      <c r="A441" s="70" t="s">
        <v>380</v>
      </c>
      <c r="B441" s="27">
        <v>28041</v>
      </c>
      <c r="C441" s="27">
        <v>13395</v>
      </c>
      <c r="D441" s="27">
        <v>9813</v>
      </c>
      <c r="E441" s="27">
        <v>-6060</v>
      </c>
      <c r="F441" s="27">
        <v>19395</v>
      </c>
      <c r="G441" s="27">
        <v>-52241</v>
      </c>
      <c r="H441" s="27">
        <v>-2349</v>
      </c>
      <c r="I441" s="31">
        <v>1490</v>
      </c>
    </row>
    <row r="442" spans="1:9" x14ac:dyDescent="0.15">
      <c r="A442" s="70" t="s">
        <v>344</v>
      </c>
      <c r="B442" s="27">
        <v>33181</v>
      </c>
      <c r="C442" s="27">
        <v>-594</v>
      </c>
      <c r="D442" s="27">
        <v>44900</v>
      </c>
      <c r="E442" s="27">
        <v>36881</v>
      </c>
      <c r="F442" s="27">
        <v>-67117</v>
      </c>
      <c r="G442" s="27">
        <v>-8876</v>
      </c>
      <c r="H442" s="27">
        <v>-207121</v>
      </c>
      <c r="I442" s="31">
        <v>-171973</v>
      </c>
    </row>
    <row r="443" spans="1:9" x14ac:dyDescent="0.15">
      <c r="A443" s="70" t="s">
        <v>491</v>
      </c>
      <c r="B443" s="27">
        <v>2533</v>
      </c>
      <c r="C443" s="29" t="s">
        <v>56</v>
      </c>
      <c r="D443" s="27">
        <v>768</v>
      </c>
      <c r="E443" s="29" t="s">
        <v>56</v>
      </c>
      <c r="F443" s="29" t="s">
        <v>56</v>
      </c>
      <c r="G443" s="29" t="s">
        <v>56</v>
      </c>
      <c r="H443" s="29" t="s">
        <v>56</v>
      </c>
      <c r="I443" s="32" t="s">
        <v>56</v>
      </c>
    </row>
    <row r="444" spans="1:9" x14ac:dyDescent="0.15">
      <c r="A444" s="70" t="s">
        <v>492</v>
      </c>
      <c r="B444" s="27">
        <v>22437</v>
      </c>
      <c r="C444" s="29" t="s">
        <v>56</v>
      </c>
      <c r="D444" s="27">
        <v>8591</v>
      </c>
      <c r="E444" s="29" t="s">
        <v>56</v>
      </c>
      <c r="F444" s="29" t="s">
        <v>56</v>
      </c>
      <c r="G444" s="29" t="s">
        <v>56</v>
      </c>
      <c r="H444" s="29" t="s">
        <v>56</v>
      </c>
      <c r="I444" s="32" t="s">
        <v>56</v>
      </c>
    </row>
    <row r="445" spans="1:9" x14ac:dyDescent="0.15">
      <c r="A445" s="70" t="s">
        <v>346</v>
      </c>
      <c r="B445" s="27">
        <v>8211</v>
      </c>
      <c r="C445" s="27">
        <v>-594</v>
      </c>
      <c r="D445" s="27">
        <v>35541</v>
      </c>
      <c r="E445" s="27">
        <v>36863</v>
      </c>
      <c r="F445" s="27">
        <v>-67117</v>
      </c>
      <c r="G445" s="27">
        <v>-8876</v>
      </c>
      <c r="H445" s="27">
        <v>-207121</v>
      </c>
      <c r="I445" s="31">
        <v>-171973</v>
      </c>
    </row>
    <row r="446" spans="1:9" x14ac:dyDescent="0.15">
      <c r="A446" s="70" t="s">
        <v>347</v>
      </c>
      <c r="B446" s="51">
        <v>22729.89</v>
      </c>
      <c r="C446" s="83">
        <v>24973.931</v>
      </c>
      <c r="D446" s="83">
        <v>75947.759000000005</v>
      </c>
      <c r="E446" s="83">
        <v>100013.462</v>
      </c>
      <c r="F446" s="83">
        <v>102383.28200000001</v>
      </c>
      <c r="G446" s="83">
        <v>105975.40300000001</v>
      </c>
      <c r="H446" s="83">
        <v>108762.58900000001</v>
      </c>
      <c r="I446" s="85">
        <v>114684.98</v>
      </c>
    </row>
    <row r="447" spans="1:9" x14ac:dyDescent="0.15">
      <c r="A447" s="70" t="s">
        <v>348</v>
      </c>
      <c r="B447" s="83">
        <v>27882.844000000001</v>
      </c>
      <c r="C447" s="83">
        <v>24973.931</v>
      </c>
      <c r="D447" s="83">
        <v>81288.418000000005</v>
      </c>
      <c r="E447" s="83">
        <v>103653.626</v>
      </c>
      <c r="F447" s="83">
        <v>102383.28200000001</v>
      </c>
      <c r="G447" s="83">
        <v>105975.40300000001</v>
      </c>
      <c r="H447" s="83">
        <v>108762.58900000001</v>
      </c>
      <c r="I447" s="85">
        <v>114684.98</v>
      </c>
    </row>
    <row r="448" spans="1:9" x14ac:dyDescent="0.15">
      <c r="A448" s="70" t="s">
        <v>349</v>
      </c>
      <c r="B448" s="83">
        <v>25873.434000000001</v>
      </c>
      <c r="C448" s="83">
        <v>26834.535</v>
      </c>
      <c r="D448" s="83">
        <v>98799.861000000004</v>
      </c>
      <c r="E448" s="51">
        <v>101397.48</v>
      </c>
      <c r="F448" s="83">
        <v>103755.507</v>
      </c>
      <c r="G448" s="83">
        <v>107955.988</v>
      </c>
      <c r="H448" s="83">
        <v>111592.931</v>
      </c>
      <c r="I448" s="84">
        <v>115622.246</v>
      </c>
    </row>
    <row r="449" spans="1:9" x14ac:dyDescent="0.15">
      <c r="A449" s="70" t="s">
        <v>493</v>
      </c>
      <c r="B449" s="51">
        <v>0.36</v>
      </c>
      <c r="C449" s="51">
        <v>-0.02</v>
      </c>
      <c r="D449" s="51">
        <v>0.47</v>
      </c>
      <c r="E449" s="51">
        <v>0.37</v>
      </c>
      <c r="F449" s="51">
        <v>-0.66</v>
      </c>
      <c r="G449" s="51">
        <v>-0.08</v>
      </c>
      <c r="H449" s="53">
        <v>-1.9</v>
      </c>
      <c r="I449" s="88">
        <v>-1.5</v>
      </c>
    </row>
    <row r="450" spans="1:9" x14ac:dyDescent="0.15">
      <c r="A450" s="70" t="s">
        <v>494</v>
      </c>
      <c r="B450" s="51">
        <v>0.34</v>
      </c>
      <c r="C450" s="51">
        <v>-0.02</v>
      </c>
      <c r="D450" s="51">
        <v>0.34</v>
      </c>
      <c r="E450" s="51">
        <v>0.36</v>
      </c>
      <c r="F450" s="51">
        <v>-0.66</v>
      </c>
      <c r="G450" s="51">
        <v>-0.08</v>
      </c>
      <c r="H450" s="53">
        <v>-1.9</v>
      </c>
      <c r="I450" s="88">
        <v>-1.5</v>
      </c>
    </row>
    <row r="451" spans="1:9" x14ac:dyDescent="0.15">
      <c r="A451" s="70" t="s">
        <v>390</v>
      </c>
      <c r="B451" s="29" t="s">
        <v>56</v>
      </c>
      <c r="C451" s="27">
        <v>5800</v>
      </c>
      <c r="D451" s="27">
        <v>6600</v>
      </c>
      <c r="E451" s="27">
        <v>8000</v>
      </c>
      <c r="F451" s="27">
        <v>8000</v>
      </c>
      <c r="G451" s="27">
        <v>11260</v>
      </c>
      <c r="H451" s="27">
        <v>7920</v>
      </c>
      <c r="I451" s="31">
        <v>5860</v>
      </c>
    </row>
    <row r="452" spans="1:9" x14ac:dyDescent="0.15">
      <c r="A452" s="70" t="s">
        <v>495</v>
      </c>
      <c r="B452" s="29" t="s">
        <v>56</v>
      </c>
      <c r="C452" s="29" t="s">
        <v>56</v>
      </c>
      <c r="D452" s="29" t="s">
        <v>56</v>
      </c>
      <c r="E452" s="29" t="s">
        <v>56</v>
      </c>
      <c r="F452" s="29" t="s">
        <v>56</v>
      </c>
      <c r="G452" s="29" t="s">
        <v>56</v>
      </c>
      <c r="H452" s="27">
        <v>40</v>
      </c>
      <c r="I452" s="31">
        <v>39</v>
      </c>
    </row>
    <row r="453" spans="1:9" x14ac:dyDescent="0.15">
      <c r="A453" s="70" t="s">
        <v>496</v>
      </c>
      <c r="B453" s="29" t="s">
        <v>56</v>
      </c>
      <c r="C453" s="29" t="s">
        <v>56</v>
      </c>
      <c r="D453" s="29" t="s">
        <v>56</v>
      </c>
      <c r="E453" s="29" t="s">
        <v>56</v>
      </c>
      <c r="F453" s="29" t="s">
        <v>56</v>
      </c>
      <c r="G453" s="29" t="s">
        <v>56</v>
      </c>
      <c r="H453" s="27">
        <v>14</v>
      </c>
      <c r="I453" s="31">
        <v>14</v>
      </c>
    </row>
    <row r="454" spans="1:9" x14ac:dyDescent="0.15">
      <c r="A454" s="70" t="s">
        <v>391</v>
      </c>
      <c r="B454" s="29" t="s">
        <v>56</v>
      </c>
      <c r="C454" s="29" t="s">
        <v>56</v>
      </c>
      <c r="D454" s="27">
        <v>106</v>
      </c>
      <c r="E454" s="27">
        <v>85</v>
      </c>
      <c r="F454" s="27">
        <v>76</v>
      </c>
      <c r="G454" s="27">
        <v>56</v>
      </c>
      <c r="H454" s="29" t="s">
        <v>56</v>
      </c>
      <c r="I454" s="32" t="s">
        <v>56</v>
      </c>
    </row>
    <row r="455" spans="1:9" x14ac:dyDescent="0.15">
      <c r="A455" s="70" t="s">
        <v>355</v>
      </c>
      <c r="B455" s="29" t="s">
        <v>56</v>
      </c>
      <c r="C455" s="29" t="s">
        <v>56</v>
      </c>
      <c r="D455" s="29" t="s">
        <v>56</v>
      </c>
      <c r="E455" s="27">
        <v>-578</v>
      </c>
      <c r="F455" s="27">
        <v>2093</v>
      </c>
      <c r="G455" s="27">
        <v>2186</v>
      </c>
      <c r="H455" s="27">
        <v>-4888</v>
      </c>
      <c r="I455" s="32" t="s">
        <v>56</v>
      </c>
    </row>
    <row r="464" spans="1:9" ht="20" x14ac:dyDescent="0.2">
      <c r="A464" s="2" t="s">
        <v>134</v>
      </c>
    </row>
    <row r="466" spans="1:10" ht="14" x14ac:dyDescent="0.15">
      <c r="A466" s="3" t="s">
        <v>17</v>
      </c>
    </row>
    <row r="469" spans="1:10" ht="14" x14ac:dyDescent="0.15">
      <c r="A469" s="87" t="s">
        <v>243</v>
      </c>
    </row>
    <row r="470" spans="1:10" ht="14" x14ac:dyDescent="0.15">
      <c r="A470" s="13" t="s">
        <v>19</v>
      </c>
      <c r="B470" s="17" t="s">
        <v>142</v>
      </c>
      <c r="C470" s="17" t="s">
        <v>137</v>
      </c>
      <c r="D470" s="17" t="s">
        <v>141</v>
      </c>
      <c r="E470" s="17" t="s">
        <v>136</v>
      </c>
      <c r="F470" s="17" t="s">
        <v>135</v>
      </c>
      <c r="G470" s="17" t="s">
        <v>140</v>
      </c>
      <c r="H470" s="17" t="s">
        <v>139</v>
      </c>
      <c r="I470" s="17" t="s">
        <v>138</v>
      </c>
      <c r="J470" s="17" t="s">
        <v>29</v>
      </c>
    </row>
    <row r="471" spans="1:10" ht="14" x14ac:dyDescent="0.15">
      <c r="A471" s="13" t="s">
        <v>30</v>
      </c>
      <c r="B471" s="17" t="s">
        <v>31</v>
      </c>
      <c r="C471" s="17" t="s">
        <v>31</v>
      </c>
      <c r="D471" s="17" t="s">
        <v>31</v>
      </c>
      <c r="E471" s="17" t="s">
        <v>31</v>
      </c>
      <c r="F471" s="17" t="s">
        <v>31</v>
      </c>
      <c r="G471" s="17" t="s">
        <v>31</v>
      </c>
      <c r="H471" s="17" t="s">
        <v>31</v>
      </c>
      <c r="I471" s="17" t="s">
        <v>31</v>
      </c>
      <c r="J471" s="17" t="s">
        <v>31</v>
      </c>
    </row>
    <row r="472" spans="1:10" ht="14" x14ac:dyDescent="0.15">
      <c r="A472" s="13" t="s">
        <v>32</v>
      </c>
      <c r="B472" s="17" t="s">
        <v>33</v>
      </c>
      <c r="C472" s="17" t="s">
        <v>33</v>
      </c>
      <c r="D472" s="17" t="s">
        <v>33</v>
      </c>
      <c r="E472" s="17" t="s">
        <v>33</v>
      </c>
      <c r="F472" s="17" t="s">
        <v>33</v>
      </c>
      <c r="G472" s="17" t="s">
        <v>33</v>
      </c>
      <c r="H472" s="17" t="s">
        <v>497</v>
      </c>
      <c r="I472" s="17" t="s">
        <v>33</v>
      </c>
      <c r="J472" s="17" t="s">
        <v>33</v>
      </c>
    </row>
    <row r="473" spans="1:10" ht="14" x14ac:dyDescent="0.15">
      <c r="A473" s="13" t="s">
        <v>34</v>
      </c>
      <c r="B473" s="17" t="s">
        <v>35</v>
      </c>
      <c r="C473" s="17" t="s">
        <v>35</v>
      </c>
      <c r="D473" s="17" t="s">
        <v>35</v>
      </c>
      <c r="E473" s="17" t="s">
        <v>35</v>
      </c>
      <c r="F473" s="17" t="s">
        <v>35</v>
      </c>
      <c r="G473" s="17" t="s">
        <v>35</v>
      </c>
      <c r="H473" s="17" t="s">
        <v>35</v>
      </c>
      <c r="I473" s="17" t="s">
        <v>35</v>
      </c>
      <c r="J473" s="17" t="s">
        <v>35</v>
      </c>
    </row>
    <row r="474" spans="1:10" ht="14" x14ac:dyDescent="0.15">
      <c r="A474" s="13" t="s">
        <v>36</v>
      </c>
      <c r="B474" s="17" t="s">
        <v>37</v>
      </c>
      <c r="C474" s="17" t="s">
        <v>37</v>
      </c>
      <c r="D474" s="17" t="s">
        <v>37</v>
      </c>
      <c r="E474" s="17" t="s">
        <v>37</v>
      </c>
      <c r="F474" s="17" t="s">
        <v>37</v>
      </c>
      <c r="G474" s="17" t="s">
        <v>37</v>
      </c>
      <c r="H474" s="17" t="s">
        <v>37</v>
      </c>
      <c r="I474" s="17" t="s">
        <v>37</v>
      </c>
      <c r="J474" s="30" t="s">
        <v>37</v>
      </c>
    </row>
    <row r="475" spans="1:10" x14ac:dyDescent="0.15">
      <c r="A475" s="70" t="s">
        <v>244</v>
      </c>
      <c r="B475" s="27">
        <v>514000</v>
      </c>
      <c r="C475" s="27">
        <v>1069000</v>
      </c>
      <c r="D475" s="27">
        <v>729000</v>
      </c>
      <c r="E475" s="27">
        <v>1071000</v>
      </c>
      <c r="F475" s="27">
        <v>955000</v>
      </c>
      <c r="G475" s="27">
        <v>698000</v>
      </c>
      <c r="H475" s="27">
        <v>658000</v>
      </c>
      <c r="I475" s="27">
        <v>622000</v>
      </c>
      <c r="J475" s="31">
        <v>403000</v>
      </c>
    </row>
    <row r="476" spans="1:10" x14ac:dyDescent="0.15">
      <c r="A476" s="70" t="s">
        <v>498</v>
      </c>
      <c r="B476" s="29" t="s">
        <v>56</v>
      </c>
      <c r="C476" s="27">
        <v>1182000</v>
      </c>
      <c r="D476" s="29" t="s">
        <v>56</v>
      </c>
      <c r="E476" s="27">
        <v>1282000</v>
      </c>
      <c r="F476" s="27">
        <v>1359000</v>
      </c>
      <c r="G476" s="27">
        <v>833000</v>
      </c>
      <c r="H476" s="27">
        <v>895000</v>
      </c>
      <c r="I476" s="27">
        <v>940000</v>
      </c>
      <c r="J476" s="32" t="s">
        <v>56</v>
      </c>
    </row>
    <row r="477" spans="1:10" x14ac:dyDescent="0.15">
      <c r="A477" s="70" t="s">
        <v>499</v>
      </c>
      <c r="B477" s="29" t="s">
        <v>56</v>
      </c>
      <c r="C477" s="27">
        <v>16000</v>
      </c>
      <c r="D477" s="29" t="s">
        <v>56</v>
      </c>
      <c r="E477" s="27">
        <v>18000</v>
      </c>
      <c r="F477" s="27">
        <v>26000</v>
      </c>
      <c r="G477" s="27">
        <v>10000</v>
      </c>
      <c r="H477" s="27">
        <v>10000</v>
      </c>
      <c r="I477" s="27">
        <v>9000</v>
      </c>
      <c r="J477" s="32" t="s">
        <v>56</v>
      </c>
    </row>
    <row r="478" spans="1:10" x14ac:dyDescent="0.15">
      <c r="A478" s="70" t="s">
        <v>500</v>
      </c>
      <c r="B478" s="27">
        <v>495000</v>
      </c>
      <c r="C478" s="27">
        <v>1166000</v>
      </c>
      <c r="D478" s="27">
        <v>631000</v>
      </c>
      <c r="E478" s="27">
        <v>1264000</v>
      </c>
      <c r="F478" s="27">
        <v>1333000</v>
      </c>
      <c r="G478" s="27">
        <v>823000</v>
      </c>
      <c r="H478" s="27">
        <v>885000</v>
      </c>
      <c r="I478" s="27">
        <v>931000</v>
      </c>
      <c r="J478" s="31">
        <v>536000</v>
      </c>
    </row>
    <row r="479" spans="1:10" x14ac:dyDescent="0.15">
      <c r="A479" s="70" t="s">
        <v>501</v>
      </c>
      <c r="B479" s="27">
        <v>859000</v>
      </c>
      <c r="C479" s="27">
        <v>1698000</v>
      </c>
      <c r="D479" s="27">
        <v>930000</v>
      </c>
      <c r="E479" s="27">
        <v>1638000</v>
      </c>
      <c r="F479" s="27">
        <v>1812000</v>
      </c>
      <c r="G479" s="27">
        <v>1032000</v>
      </c>
      <c r="H479" s="27">
        <v>1065000</v>
      </c>
      <c r="I479" s="27">
        <v>1093000</v>
      </c>
      <c r="J479" s="31">
        <v>828000</v>
      </c>
    </row>
    <row r="480" spans="1:10" x14ac:dyDescent="0.15">
      <c r="A480" s="70" t="s">
        <v>256</v>
      </c>
      <c r="B480" s="27">
        <v>52000</v>
      </c>
      <c r="C480" s="27">
        <v>127000</v>
      </c>
      <c r="D480" s="27">
        <v>65000</v>
      </c>
      <c r="E480" s="27">
        <v>245000</v>
      </c>
      <c r="F480" s="27">
        <v>296000</v>
      </c>
      <c r="G480" s="27">
        <v>75000</v>
      </c>
      <c r="H480" s="27">
        <v>75000</v>
      </c>
      <c r="I480" s="27">
        <v>86000</v>
      </c>
      <c r="J480" s="31">
        <v>36000</v>
      </c>
    </row>
    <row r="481" spans="1:10" x14ac:dyDescent="0.15">
      <c r="A481" s="70" t="s">
        <v>502</v>
      </c>
      <c r="B481" s="29" t="s">
        <v>56</v>
      </c>
      <c r="C481" s="29" t="s">
        <v>56</v>
      </c>
      <c r="D481" s="29" t="s">
        <v>56</v>
      </c>
      <c r="E481" s="29" t="s">
        <v>56</v>
      </c>
      <c r="F481" s="29" t="s">
        <v>56</v>
      </c>
      <c r="G481" s="27">
        <v>819000</v>
      </c>
      <c r="H481" s="29" t="s">
        <v>56</v>
      </c>
      <c r="I481" s="29" t="s">
        <v>56</v>
      </c>
      <c r="J481" s="32" t="s">
        <v>56</v>
      </c>
    </row>
    <row r="482" spans="1:10" x14ac:dyDescent="0.15">
      <c r="A482" s="70" t="s">
        <v>503</v>
      </c>
      <c r="B482" s="29" t="s">
        <v>56</v>
      </c>
      <c r="C482" s="29" t="s">
        <v>56</v>
      </c>
      <c r="D482" s="29" t="s">
        <v>56</v>
      </c>
      <c r="E482" s="29" t="s">
        <v>56</v>
      </c>
      <c r="F482" s="29" t="s">
        <v>56</v>
      </c>
      <c r="G482" s="29" t="s">
        <v>56</v>
      </c>
      <c r="H482" s="29" t="s">
        <v>56</v>
      </c>
      <c r="I482" s="27">
        <v>139000</v>
      </c>
      <c r="J482" s="32" t="s">
        <v>56</v>
      </c>
    </row>
    <row r="483" spans="1:10" x14ac:dyDescent="0.15">
      <c r="A483" s="70" t="s">
        <v>402</v>
      </c>
      <c r="B483" s="27">
        <v>469000</v>
      </c>
      <c r="C483" s="29" t="s">
        <v>56</v>
      </c>
      <c r="D483" s="29" t="s">
        <v>56</v>
      </c>
      <c r="E483" s="29" t="s">
        <v>56</v>
      </c>
      <c r="F483" s="29" t="s">
        <v>56</v>
      </c>
      <c r="G483" s="29" t="s">
        <v>56</v>
      </c>
      <c r="H483" s="29" t="s">
        <v>56</v>
      </c>
      <c r="I483" s="29" t="s">
        <v>56</v>
      </c>
      <c r="J483" s="31">
        <v>107000</v>
      </c>
    </row>
    <row r="484" spans="1:10" x14ac:dyDescent="0.15">
      <c r="A484" s="70" t="s">
        <v>257</v>
      </c>
      <c r="B484" s="27">
        <v>2389000</v>
      </c>
      <c r="C484" s="27">
        <v>4060000</v>
      </c>
      <c r="D484" s="27">
        <v>2355000</v>
      </c>
      <c r="E484" s="27">
        <v>4218000</v>
      </c>
      <c r="F484" s="27">
        <v>4396000</v>
      </c>
      <c r="G484" s="27">
        <v>3447000</v>
      </c>
      <c r="H484" s="27">
        <v>2683000</v>
      </c>
      <c r="I484" s="27">
        <v>2871000</v>
      </c>
      <c r="J484" s="31">
        <v>1910000</v>
      </c>
    </row>
    <row r="485" spans="1:10" x14ac:dyDescent="0.15">
      <c r="A485" s="70" t="s">
        <v>504</v>
      </c>
      <c r="B485" s="27">
        <v>45000</v>
      </c>
      <c r="C485" s="27">
        <v>62000</v>
      </c>
      <c r="D485" s="27">
        <v>45000</v>
      </c>
      <c r="E485" s="27">
        <v>88000</v>
      </c>
      <c r="F485" s="27">
        <v>101000</v>
      </c>
      <c r="G485" s="27">
        <v>45000</v>
      </c>
      <c r="H485" s="27">
        <v>53000</v>
      </c>
      <c r="I485" s="27">
        <v>59000</v>
      </c>
      <c r="J485" s="31">
        <v>30000</v>
      </c>
    </row>
    <row r="486" spans="1:10" x14ac:dyDescent="0.15">
      <c r="A486" s="70" t="s">
        <v>505</v>
      </c>
      <c r="B486" s="27">
        <v>200000</v>
      </c>
      <c r="C486" s="27">
        <v>343000</v>
      </c>
      <c r="D486" s="27">
        <v>210000</v>
      </c>
      <c r="E486" s="27">
        <v>431000</v>
      </c>
      <c r="F486" s="27">
        <v>469000</v>
      </c>
      <c r="G486" s="27">
        <v>221000</v>
      </c>
      <c r="H486" s="27">
        <v>281000</v>
      </c>
      <c r="I486" s="27">
        <v>287000</v>
      </c>
      <c r="J486" s="31">
        <v>79000</v>
      </c>
    </row>
    <row r="487" spans="1:10" x14ac:dyDescent="0.15">
      <c r="A487" s="70" t="s">
        <v>506</v>
      </c>
      <c r="B487" s="27">
        <v>693000</v>
      </c>
      <c r="C487" s="29" t="s">
        <v>56</v>
      </c>
      <c r="D487" s="27">
        <v>696000</v>
      </c>
      <c r="E487" s="29" t="s">
        <v>56</v>
      </c>
      <c r="F487" s="29" t="s">
        <v>56</v>
      </c>
      <c r="G487" s="27">
        <v>653000</v>
      </c>
      <c r="H487" s="27">
        <v>588000</v>
      </c>
      <c r="I487" s="27">
        <v>512000</v>
      </c>
      <c r="J487" s="31">
        <v>764000</v>
      </c>
    </row>
    <row r="488" spans="1:10" x14ac:dyDescent="0.15">
      <c r="A488" s="70" t="s">
        <v>261</v>
      </c>
      <c r="B488" s="27">
        <v>587000</v>
      </c>
      <c r="C488" s="27">
        <v>755000</v>
      </c>
      <c r="D488" s="27">
        <v>606000</v>
      </c>
      <c r="E488" s="27">
        <v>745000</v>
      </c>
      <c r="F488" s="27">
        <v>780000</v>
      </c>
      <c r="G488" s="27">
        <v>658000</v>
      </c>
      <c r="H488" s="27">
        <v>649000</v>
      </c>
      <c r="I488" s="27">
        <v>640000</v>
      </c>
      <c r="J488" s="31">
        <v>565000</v>
      </c>
    </row>
    <row r="489" spans="1:10" x14ac:dyDescent="0.15">
      <c r="A489" s="70" t="s">
        <v>507</v>
      </c>
      <c r="B489" s="27">
        <v>775000</v>
      </c>
      <c r="C489" s="27">
        <v>1436000</v>
      </c>
      <c r="D489" s="27">
        <v>810000</v>
      </c>
      <c r="E489" s="27">
        <v>1480000</v>
      </c>
      <c r="F489" s="27">
        <v>1605000</v>
      </c>
      <c r="G489" s="27">
        <v>833000</v>
      </c>
      <c r="H489" s="27">
        <v>787000</v>
      </c>
      <c r="I489" s="27">
        <v>733000</v>
      </c>
      <c r="J489" s="31">
        <v>753000</v>
      </c>
    </row>
    <row r="490" spans="1:10" x14ac:dyDescent="0.15">
      <c r="A490" s="70" t="s">
        <v>263</v>
      </c>
      <c r="B490" s="27">
        <v>12000</v>
      </c>
      <c r="C490" s="29" t="s">
        <v>56</v>
      </c>
      <c r="D490" s="27">
        <v>22000</v>
      </c>
      <c r="E490" s="29" t="s">
        <v>56</v>
      </c>
      <c r="F490" s="29" t="s">
        <v>56</v>
      </c>
      <c r="G490" s="27">
        <v>49000</v>
      </c>
      <c r="H490" s="27">
        <v>70000</v>
      </c>
      <c r="I490" s="27">
        <v>37000</v>
      </c>
      <c r="J490" s="31">
        <v>17000</v>
      </c>
    </row>
    <row r="491" spans="1:10" x14ac:dyDescent="0.15">
      <c r="A491" s="70" t="s">
        <v>508</v>
      </c>
      <c r="B491" s="27">
        <v>2312000</v>
      </c>
      <c r="C491" s="27">
        <v>2596000</v>
      </c>
      <c r="D491" s="27">
        <v>2389000</v>
      </c>
      <c r="E491" s="27">
        <v>2744000</v>
      </c>
      <c r="F491" s="27">
        <v>2955000</v>
      </c>
      <c r="G491" s="27">
        <v>2459000</v>
      </c>
      <c r="H491" s="27">
        <v>2428000</v>
      </c>
      <c r="I491" s="27">
        <v>2268000</v>
      </c>
      <c r="J491" s="31">
        <v>2208000</v>
      </c>
    </row>
    <row r="492" spans="1:10" x14ac:dyDescent="0.15">
      <c r="A492" s="70" t="s">
        <v>509</v>
      </c>
      <c r="B492" s="27">
        <v>1835000</v>
      </c>
      <c r="C492" s="27">
        <v>1811000</v>
      </c>
      <c r="D492" s="27">
        <v>1813000</v>
      </c>
      <c r="E492" s="27">
        <v>1781000</v>
      </c>
      <c r="F492" s="27">
        <v>1646000</v>
      </c>
      <c r="G492" s="27">
        <v>1780000</v>
      </c>
      <c r="H492" s="27">
        <v>1665000</v>
      </c>
      <c r="I492" s="27">
        <v>1543000</v>
      </c>
      <c r="J492" s="31">
        <v>1856000</v>
      </c>
    </row>
    <row r="493" spans="1:10" x14ac:dyDescent="0.15">
      <c r="A493" s="70" t="s">
        <v>266</v>
      </c>
      <c r="B493" s="27">
        <v>477000</v>
      </c>
      <c r="C493" s="27">
        <v>785000</v>
      </c>
      <c r="D493" s="27">
        <v>576000</v>
      </c>
      <c r="E493" s="27">
        <v>963000</v>
      </c>
      <c r="F493" s="27">
        <v>1309000</v>
      </c>
      <c r="G493" s="27">
        <v>679000</v>
      </c>
      <c r="H493" s="27">
        <v>763000</v>
      </c>
      <c r="I493" s="27">
        <v>725000</v>
      </c>
      <c r="J493" s="31">
        <v>352000</v>
      </c>
    </row>
    <row r="494" spans="1:10" x14ac:dyDescent="0.15">
      <c r="A494" s="70" t="s">
        <v>258</v>
      </c>
      <c r="B494" s="27">
        <v>936000</v>
      </c>
      <c r="C494" s="29" t="s">
        <v>56</v>
      </c>
      <c r="D494" s="27">
        <v>1170000</v>
      </c>
      <c r="E494" s="29" t="s">
        <v>56</v>
      </c>
      <c r="F494" s="29" t="s">
        <v>56</v>
      </c>
      <c r="G494" s="27">
        <v>1413000</v>
      </c>
      <c r="H494" s="29" t="s">
        <v>56</v>
      </c>
      <c r="I494" s="29" t="s">
        <v>56</v>
      </c>
      <c r="J494" s="31">
        <v>874000</v>
      </c>
    </row>
    <row r="495" spans="1:10" x14ac:dyDescent="0.15">
      <c r="A495" s="70" t="s">
        <v>269</v>
      </c>
      <c r="B495" s="27">
        <v>464000</v>
      </c>
      <c r="C495" s="27">
        <v>378000</v>
      </c>
      <c r="D495" s="27">
        <v>609000</v>
      </c>
      <c r="E495" s="27">
        <v>391000</v>
      </c>
      <c r="F495" s="27">
        <v>398000</v>
      </c>
      <c r="G495" s="27">
        <v>944000</v>
      </c>
      <c r="H495" s="27">
        <v>914000</v>
      </c>
      <c r="I495" s="27">
        <v>851000</v>
      </c>
      <c r="J495" s="31">
        <v>464000</v>
      </c>
    </row>
    <row r="496" spans="1:10" x14ac:dyDescent="0.15">
      <c r="A496" s="70" t="s">
        <v>510</v>
      </c>
      <c r="B496" s="27">
        <v>54000</v>
      </c>
      <c r="C496" s="27">
        <v>54000</v>
      </c>
      <c r="D496" s="27">
        <v>357000</v>
      </c>
      <c r="E496" s="27">
        <v>72000</v>
      </c>
      <c r="F496" s="27">
        <v>113000</v>
      </c>
      <c r="G496" s="27">
        <v>388000</v>
      </c>
      <c r="H496" s="27">
        <v>422000</v>
      </c>
      <c r="I496" s="27">
        <v>448000</v>
      </c>
      <c r="J496" s="31">
        <v>46000</v>
      </c>
    </row>
    <row r="497" spans="1:10" x14ac:dyDescent="0.15">
      <c r="A497" s="70" t="s">
        <v>511</v>
      </c>
      <c r="B497" s="29" t="s">
        <v>56</v>
      </c>
      <c r="C497" s="27">
        <v>905000</v>
      </c>
      <c r="D497" s="29" t="s">
        <v>56</v>
      </c>
      <c r="E497" s="27">
        <v>926000</v>
      </c>
      <c r="F497" s="27">
        <v>945000</v>
      </c>
      <c r="G497" s="29" t="s">
        <v>56</v>
      </c>
      <c r="H497" s="27">
        <v>842000</v>
      </c>
      <c r="I497" s="27">
        <v>863000</v>
      </c>
      <c r="J497" s="32" t="s">
        <v>56</v>
      </c>
    </row>
    <row r="498" spans="1:10" x14ac:dyDescent="0.15">
      <c r="A498" s="70" t="s">
        <v>512</v>
      </c>
      <c r="B498" s="27">
        <v>219000</v>
      </c>
      <c r="C498" s="27">
        <v>24000</v>
      </c>
      <c r="D498" s="27">
        <v>162000</v>
      </c>
      <c r="E498" s="27">
        <v>32000</v>
      </c>
      <c r="F498" s="27">
        <v>35000</v>
      </c>
      <c r="G498" s="27">
        <v>183000</v>
      </c>
      <c r="H498" s="27">
        <v>284000</v>
      </c>
      <c r="I498" s="27">
        <v>305000</v>
      </c>
      <c r="J498" s="31">
        <v>182000</v>
      </c>
    </row>
    <row r="499" spans="1:10" x14ac:dyDescent="0.15">
      <c r="A499" s="70" t="s">
        <v>411</v>
      </c>
      <c r="B499" s="27">
        <v>326000</v>
      </c>
      <c r="C499" s="27">
        <v>236000</v>
      </c>
      <c r="D499" s="27">
        <v>329000</v>
      </c>
      <c r="E499" s="27">
        <v>242000</v>
      </c>
      <c r="F499" s="27">
        <v>281000</v>
      </c>
      <c r="G499" s="27">
        <v>257000</v>
      </c>
      <c r="H499" s="27">
        <v>258000</v>
      </c>
      <c r="I499" s="27">
        <v>260000</v>
      </c>
      <c r="J499" s="31">
        <v>321000</v>
      </c>
    </row>
    <row r="500" spans="1:10" x14ac:dyDescent="0.15">
      <c r="A500" s="70" t="s">
        <v>273</v>
      </c>
      <c r="B500" s="27">
        <v>4865000</v>
      </c>
      <c r="C500" s="27">
        <v>6442000</v>
      </c>
      <c r="D500" s="27">
        <v>5558000</v>
      </c>
      <c r="E500" s="27">
        <v>6844000</v>
      </c>
      <c r="F500" s="27">
        <v>7477000</v>
      </c>
      <c r="G500" s="27">
        <v>7311000</v>
      </c>
      <c r="H500" s="27">
        <v>6166000</v>
      </c>
      <c r="I500" s="27">
        <v>6323000</v>
      </c>
      <c r="J500" s="31">
        <v>4149000</v>
      </c>
    </row>
    <row r="501" spans="1:10" x14ac:dyDescent="0.15">
      <c r="A501" s="70" t="s">
        <v>513</v>
      </c>
      <c r="B501" s="27">
        <v>950000</v>
      </c>
      <c r="C501" s="27">
        <v>1319000</v>
      </c>
      <c r="D501" s="27">
        <v>919000</v>
      </c>
      <c r="E501" s="27">
        <v>1340000</v>
      </c>
      <c r="F501" s="27">
        <v>1426000</v>
      </c>
      <c r="G501" s="27">
        <v>1026000</v>
      </c>
      <c r="H501" s="27">
        <v>1110000</v>
      </c>
      <c r="I501" s="27">
        <v>892000</v>
      </c>
      <c r="J501" s="31">
        <v>821000</v>
      </c>
    </row>
    <row r="502" spans="1:10" x14ac:dyDescent="0.15">
      <c r="A502" s="70" t="s">
        <v>426</v>
      </c>
      <c r="B502" s="27">
        <v>994000</v>
      </c>
      <c r="C502" s="27">
        <v>1355000</v>
      </c>
      <c r="D502" s="27">
        <v>1138000</v>
      </c>
      <c r="E502" s="27">
        <v>1517000</v>
      </c>
      <c r="F502" s="27">
        <v>1463000</v>
      </c>
      <c r="G502" s="27">
        <v>1219000</v>
      </c>
      <c r="H502" s="27">
        <v>978000</v>
      </c>
      <c r="I502" s="27">
        <v>986000</v>
      </c>
      <c r="J502" s="31">
        <v>1005000</v>
      </c>
    </row>
    <row r="503" spans="1:10" x14ac:dyDescent="0.15">
      <c r="A503" s="70" t="s">
        <v>427</v>
      </c>
      <c r="B503" s="27">
        <v>11000</v>
      </c>
      <c r="C503" s="27">
        <v>13000</v>
      </c>
      <c r="D503" s="27">
        <v>12000</v>
      </c>
      <c r="E503" s="27">
        <v>4000</v>
      </c>
      <c r="F503" s="27">
        <v>4000</v>
      </c>
      <c r="G503" s="27">
        <v>8000</v>
      </c>
      <c r="H503" s="27">
        <v>2000</v>
      </c>
      <c r="I503" s="27">
        <v>5000</v>
      </c>
      <c r="J503" s="31">
        <v>17000</v>
      </c>
    </row>
    <row r="504" spans="1:10" x14ac:dyDescent="0.15">
      <c r="A504" s="70" t="s">
        <v>514</v>
      </c>
      <c r="B504" s="29" t="s">
        <v>56</v>
      </c>
      <c r="C504" s="27">
        <v>4000</v>
      </c>
      <c r="D504" s="29" t="s">
        <v>56</v>
      </c>
      <c r="E504" s="27">
        <v>1000</v>
      </c>
      <c r="F504" s="27">
        <v>3000</v>
      </c>
      <c r="G504" s="29" t="s">
        <v>56</v>
      </c>
      <c r="H504" s="29" t="s">
        <v>56</v>
      </c>
      <c r="I504" s="29" t="s">
        <v>56</v>
      </c>
      <c r="J504" s="32" t="s">
        <v>56</v>
      </c>
    </row>
    <row r="505" spans="1:10" x14ac:dyDescent="0.15">
      <c r="A505" s="70" t="s">
        <v>515</v>
      </c>
      <c r="B505" s="27">
        <v>17000</v>
      </c>
      <c r="C505" s="27">
        <v>30000</v>
      </c>
      <c r="D505" s="27">
        <v>21000</v>
      </c>
      <c r="E505" s="27">
        <v>29000</v>
      </c>
      <c r="F505" s="27">
        <v>23000</v>
      </c>
      <c r="G505" s="27">
        <v>19000</v>
      </c>
      <c r="H505" s="27">
        <v>17000</v>
      </c>
      <c r="I505" s="27">
        <v>15000</v>
      </c>
      <c r="J505" s="31">
        <v>14000</v>
      </c>
    </row>
    <row r="506" spans="1:10" x14ac:dyDescent="0.15">
      <c r="A506" s="70" t="s">
        <v>516</v>
      </c>
      <c r="B506" s="29" t="s">
        <v>56</v>
      </c>
      <c r="C506" s="27">
        <v>18000</v>
      </c>
      <c r="D506" s="29" t="s">
        <v>56</v>
      </c>
      <c r="E506" s="29" t="s">
        <v>56</v>
      </c>
      <c r="F506" s="29" t="s">
        <v>56</v>
      </c>
      <c r="G506" s="29" t="s">
        <v>56</v>
      </c>
      <c r="H506" s="29" t="s">
        <v>56</v>
      </c>
      <c r="I506" s="29" t="s">
        <v>56</v>
      </c>
      <c r="J506" s="32" t="s">
        <v>56</v>
      </c>
    </row>
    <row r="507" spans="1:10" x14ac:dyDescent="0.15">
      <c r="A507" s="70" t="s">
        <v>517</v>
      </c>
      <c r="B507" s="27">
        <v>3000</v>
      </c>
      <c r="C507" s="27">
        <v>4000</v>
      </c>
      <c r="D507" s="27">
        <v>3000</v>
      </c>
      <c r="E507" s="27">
        <v>2000</v>
      </c>
      <c r="F507" s="27">
        <v>3000</v>
      </c>
      <c r="G507" s="27">
        <v>87000</v>
      </c>
      <c r="H507" s="27">
        <v>78000</v>
      </c>
      <c r="I507" s="27">
        <v>81000</v>
      </c>
      <c r="J507" s="31">
        <v>2000</v>
      </c>
    </row>
    <row r="508" spans="1:10" x14ac:dyDescent="0.15">
      <c r="A508" s="70" t="s">
        <v>518</v>
      </c>
      <c r="B508" s="27">
        <v>20000</v>
      </c>
      <c r="C508" s="27">
        <v>56000</v>
      </c>
      <c r="D508" s="27">
        <v>24000</v>
      </c>
      <c r="E508" s="27">
        <v>32000</v>
      </c>
      <c r="F508" s="27">
        <v>29000</v>
      </c>
      <c r="G508" s="27">
        <v>106000</v>
      </c>
      <c r="H508" s="27">
        <v>95000</v>
      </c>
      <c r="I508" s="27">
        <v>96000</v>
      </c>
      <c r="J508" s="31">
        <v>16000</v>
      </c>
    </row>
    <row r="509" spans="1:10" x14ac:dyDescent="0.15">
      <c r="A509" s="70" t="s">
        <v>519</v>
      </c>
      <c r="B509" s="29" t="s">
        <v>56</v>
      </c>
      <c r="C509" s="29" t="s">
        <v>56</v>
      </c>
      <c r="D509" s="29" t="s">
        <v>56</v>
      </c>
      <c r="E509" s="29" t="s">
        <v>56</v>
      </c>
      <c r="F509" s="29" t="s">
        <v>56</v>
      </c>
      <c r="G509" s="27">
        <v>735000</v>
      </c>
      <c r="H509" s="29" t="s">
        <v>56</v>
      </c>
      <c r="I509" s="29" t="s">
        <v>56</v>
      </c>
      <c r="J509" s="32" t="s">
        <v>56</v>
      </c>
    </row>
    <row r="510" spans="1:10" x14ac:dyDescent="0.15">
      <c r="A510" s="70" t="s">
        <v>520</v>
      </c>
      <c r="B510" s="29" t="s">
        <v>56</v>
      </c>
      <c r="C510" s="29" t="s">
        <v>56</v>
      </c>
      <c r="D510" s="29" t="s">
        <v>56</v>
      </c>
      <c r="E510" s="29" t="s">
        <v>56</v>
      </c>
      <c r="F510" s="29" t="s">
        <v>56</v>
      </c>
      <c r="G510" s="29" t="s">
        <v>56</v>
      </c>
      <c r="H510" s="29" t="s">
        <v>56</v>
      </c>
      <c r="I510" s="27">
        <v>67000</v>
      </c>
      <c r="J510" s="32" t="s">
        <v>56</v>
      </c>
    </row>
    <row r="511" spans="1:10" x14ac:dyDescent="0.15">
      <c r="A511" s="70" t="s">
        <v>428</v>
      </c>
      <c r="B511" s="27">
        <v>290000</v>
      </c>
      <c r="C511" s="29" t="s">
        <v>56</v>
      </c>
      <c r="D511" s="29" t="s">
        <v>56</v>
      </c>
      <c r="E511" s="29" t="s">
        <v>56</v>
      </c>
      <c r="F511" s="29" t="s">
        <v>56</v>
      </c>
      <c r="G511" s="29" t="s">
        <v>56</v>
      </c>
      <c r="H511" s="29" t="s">
        <v>56</v>
      </c>
      <c r="I511" s="29" t="s">
        <v>56</v>
      </c>
      <c r="J511" s="32" t="s">
        <v>56</v>
      </c>
    </row>
    <row r="512" spans="1:10" x14ac:dyDescent="0.15">
      <c r="A512" s="70" t="s">
        <v>289</v>
      </c>
      <c r="B512" s="27">
        <v>2265000</v>
      </c>
      <c r="C512" s="27">
        <v>2743000</v>
      </c>
      <c r="D512" s="27">
        <v>2093000</v>
      </c>
      <c r="E512" s="27">
        <v>2893000</v>
      </c>
      <c r="F512" s="27">
        <v>2922000</v>
      </c>
      <c r="G512" s="27">
        <v>3094000</v>
      </c>
      <c r="H512" s="27">
        <v>2185000</v>
      </c>
      <c r="I512" s="27">
        <v>2046000</v>
      </c>
      <c r="J512" s="31">
        <v>1859000</v>
      </c>
    </row>
    <row r="513" spans="1:10" x14ac:dyDescent="0.15">
      <c r="A513" s="70" t="s">
        <v>521</v>
      </c>
      <c r="B513" s="27">
        <v>159000</v>
      </c>
      <c r="C513" s="27">
        <v>459000</v>
      </c>
      <c r="D513" s="27">
        <v>197000</v>
      </c>
      <c r="E513" s="27">
        <v>621000</v>
      </c>
      <c r="F513" s="27">
        <v>719000</v>
      </c>
      <c r="G513" s="27">
        <v>176000</v>
      </c>
      <c r="H513" s="27">
        <v>300000</v>
      </c>
      <c r="I513" s="27">
        <v>336000</v>
      </c>
      <c r="J513" s="31">
        <v>122000</v>
      </c>
    </row>
    <row r="514" spans="1:10" x14ac:dyDescent="0.15">
      <c r="A514" s="70" t="s">
        <v>522</v>
      </c>
      <c r="B514" s="27">
        <v>22000</v>
      </c>
      <c r="C514" s="27">
        <v>184000</v>
      </c>
      <c r="D514" s="27">
        <v>43000</v>
      </c>
      <c r="E514" s="27">
        <v>196000</v>
      </c>
      <c r="F514" s="27">
        <v>163000</v>
      </c>
      <c r="G514" s="27">
        <v>85000</v>
      </c>
      <c r="H514" s="27">
        <v>111000</v>
      </c>
      <c r="I514" s="27">
        <v>91000</v>
      </c>
      <c r="J514" s="31">
        <v>16000</v>
      </c>
    </row>
    <row r="515" spans="1:10" x14ac:dyDescent="0.15">
      <c r="A515" s="70" t="s">
        <v>523</v>
      </c>
      <c r="B515" s="29" t="s">
        <v>56</v>
      </c>
      <c r="C515" s="27">
        <v>247000</v>
      </c>
      <c r="D515" s="29" t="s">
        <v>56</v>
      </c>
      <c r="E515" s="27">
        <v>250000</v>
      </c>
      <c r="F515" s="27">
        <v>250000</v>
      </c>
      <c r="G515" s="29" t="s">
        <v>56</v>
      </c>
      <c r="H515" s="29" t="s">
        <v>56</v>
      </c>
      <c r="I515" s="29" t="s">
        <v>56</v>
      </c>
      <c r="J515" s="32" t="s">
        <v>56</v>
      </c>
    </row>
    <row r="516" spans="1:10" x14ac:dyDescent="0.15">
      <c r="A516" s="70" t="s">
        <v>524</v>
      </c>
      <c r="B516" s="29" t="s">
        <v>56</v>
      </c>
      <c r="C516" s="29" t="s">
        <v>56</v>
      </c>
      <c r="D516" s="29" t="s">
        <v>56</v>
      </c>
      <c r="E516" s="29" t="s">
        <v>56</v>
      </c>
      <c r="F516" s="29" t="s">
        <v>56</v>
      </c>
      <c r="G516" s="27">
        <v>318000</v>
      </c>
      <c r="H516" s="27">
        <v>387000</v>
      </c>
      <c r="I516" s="27">
        <v>642000</v>
      </c>
      <c r="J516" s="32" t="s">
        <v>56</v>
      </c>
    </row>
    <row r="517" spans="1:10" x14ac:dyDescent="0.15">
      <c r="A517" s="70" t="s">
        <v>525</v>
      </c>
      <c r="B517" s="27">
        <v>100000</v>
      </c>
      <c r="C517" s="29" t="s">
        <v>56</v>
      </c>
      <c r="D517" s="27">
        <v>100000</v>
      </c>
      <c r="E517" s="29" t="s">
        <v>56</v>
      </c>
      <c r="F517" s="29" t="s">
        <v>56</v>
      </c>
      <c r="G517" s="29" t="s">
        <v>56</v>
      </c>
      <c r="H517" s="29" t="s">
        <v>56</v>
      </c>
      <c r="I517" s="29" t="s">
        <v>56</v>
      </c>
      <c r="J517" s="31">
        <v>57000</v>
      </c>
    </row>
    <row r="518" spans="1:10" x14ac:dyDescent="0.15">
      <c r="A518" s="70" t="s">
        <v>526</v>
      </c>
      <c r="B518" s="27">
        <v>75000</v>
      </c>
      <c r="C518" s="27">
        <v>186000</v>
      </c>
      <c r="D518" s="27">
        <v>176000</v>
      </c>
      <c r="E518" s="27">
        <v>186000</v>
      </c>
      <c r="F518" s="27">
        <v>186000</v>
      </c>
      <c r="G518" s="27">
        <v>176000</v>
      </c>
      <c r="H518" s="27">
        <v>186000</v>
      </c>
      <c r="I518" s="27">
        <v>186000</v>
      </c>
      <c r="J518" s="31">
        <v>75000</v>
      </c>
    </row>
    <row r="519" spans="1:10" x14ac:dyDescent="0.15">
      <c r="A519" s="70" t="s">
        <v>527</v>
      </c>
      <c r="B519" s="29" t="s">
        <v>56</v>
      </c>
      <c r="C519" s="27">
        <v>14000</v>
      </c>
      <c r="D519" s="29" t="s">
        <v>56</v>
      </c>
      <c r="E519" s="27">
        <v>32000</v>
      </c>
      <c r="F519" s="27">
        <v>31000</v>
      </c>
      <c r="G519" s="27">
        <v>15000</v>
      </c>
      <c r="H519" s="27">
        <v>14000</v>
      </c>
      <c r="I519" s="27">
        <v>14000</v>
      </c>
      <c r="J519" s="32" t="s">
        <v>56</v>
      </c>
    </row>
    <row r="520" spans="1:10" x14ac:dyDescent="0.15">
      <c r="A520" s="70" t="s">
        <v>528</v>
      </c>
      <c r="B520" s="27">
        <v>15000</v>
      </c>
      <c r="C520" s="29" t="s">
        <v>56</v>
      </c>
      <c r="D520" s="27">
        <v>15000</v>
      </c>
      <c r="E520" s="29" t="s">
        <v>56</v>
      </c>
      <c r="F520" s="29" t="s">
        <v>56</v>
      </c>
      <c r="G520" s="29" t="s">
        <v>56</v>
      </c>
      <c r="H520" s="29" t="s">
        <v>56</v>
      </c>
      <c r="I520" s="29" t="s">
        <v>56</v>
      </c>
      <c r="J520" s="31">
        <v>15000</v>
      </c>
    </row>
    <row r="521" spans="1:10" x14ac:dyDescent="0.15">
      <c r="A521" s="70" t="s">
        <v>529</v>
      </c>
      <c r="B521" s="29" t="s">
        <v>56</v>
      </c>
      <c r="C521" s="29" t="s">
        <v>56</v>
      </c>
      <c r="D521" s="29" t="s">
        <v>56</v>
      </c>
      <c r="E521" s="29" t="s">
        <v>56</v>
      </c>
      <c r="F521" s="27">
        <v>4000</v>
      </c>
      <c r="G521" s="29" t="s">
        <v>56</v>
      </c>
      <c r="H521" s="29" t="s">
        <v>56</v>
      </c>
      <c r="I521" s="29" t="s">
        <v>56</v>
      </c>
      <c r="J521" s="32" t="s">
        <v>56</v>
      </c>
    </row>
    <row r="522" spans="1:10" x14ac:dyDescent="0.15">
      <c r="A522" s="70" t="s">
        <v>530</v>
      </c>
      <c r="B522" s="27">
        <v>35000</v>
      </c>
      <c r="C522" s="27">
        <v>175000</v>
      </c>
      <c r="D522" s="27">
        <v>57000</v>
      </c>
      <c r="E522" s="27">
        <v>192000</v>
      </c>
      <c r="F522" s="27">
        <v>207000</v>
      </c>
      <c r="G522" s="27">
        <v>58000</v>
      </c>
      <c r="H522" s="27">
        <v>55000</v>
      </c>
      <c r="I522" s="27">
        <v>49000</v>
      </c>
      <c r="J522" s="31">
        <v>24000</v>
      </c>
    </row>
    <row r="523" spans="1:10" x14ac:dyDescent="0.15">
      <c r="A523" s="70" t="s">
        <v>531</v>
      </c>
      <c r="B523" s="29" t="s">
        <v>56</v>
      </c>
      <c r="C523" s="27">
        <v>12000</v>
      </c>
      <c r="D523" s="29" t="s">
        <v>56</v>
      </c>
      <c r="E523" s="27">
        <v>14000</v>
      </c>
      <c r="F523" s="27">
        <v>18000</v>
      </c>
      <c r="G523" s="29" t="s">
        <v>56</v>
      </c>
      <c r="H523" s="29" t="s">
        <v>56</v>
      </c>
      <c r="I523" s="29" t="s">
        <v>56</v>
      </c>
      <c r="J523" s="32" t="s">
        <v>56</v>
      </c>
    </row>
    <row r="524" spans="1:10" x14ac:dyDescent="0.15">
      <c r="A524" s="70" t="s">
        <v>532</v>
      </c>
      <c r="B524" s="27">
        <v>3000</v>
      </c>
      <c r="C524" s="29" t="s">
        <v>56</v>
      </c>
      <c r="D524" s="27">
        <v>6000</v>
      </c>
      <c r="E524" s="29" t="s">
        <v>56</v>
      </c>
      <c r="F524" s="29" t="s">
        <v>56</v>
      </c>
      <c r="G524" s="27">
        <v>8000</v>
      </c>
      <c r="H524" s="27">
        <v>48000</v>
      </c>
      <c r="I524" s="27">
        <v>45000</v>
      </c>
      <c r="J524" s="31">
        <v>1000</v>
      </c>
    </row>
    <row r="525" spans="1:10" x14ac:dyDescent="0.15">
      <c r="A525" s="70" t="s">
        <v>533</v>
      </c>
      <c r="B525" s="27">
        <v>228000</v>
      </c>
      <c r="C525" s="27">
        <v>634000</v>
      </c>
      <c r="D525" s="27">
        <v>354000</v>
      </c>
      <c r="E525" s="27">
        <v>674000</v>
      </c>
      <c r="F525" s="27">
        <v>696000</v>
      </c>
      <c r="G525" s="27">
        <v>575000</v>
      </c>
      <c r="H525" s="27">
        <v>690000</v>
      </c>
      <c r="I525" s="27">
        <v>936000</v>
      </c>
      <c r="J525" s="31">
        <v>172000</v>
      </c>
    </row>
    <row r="526" spans="1:10" x14ac:dyDescent="0.15">
      <c r="A526" s="70" t="s">
        <v>424</v>
      </c>
      <c r="B526" s="27">
        <v>753000</v>
      </c>
      <c r="C526" s="29" t="s">
        <v>56</v>
      </c>
      <c r="D526" s="27">
        <v>991000</v>
      </c>
      <c r="E526" s="29" t="s">
        <v>56</v>
      </c>
      <c r="F526" s="29" t="s">
        <v>56</v>
      </c>
      <c r="G526" s="27">
        <v>1208000</v>
      </c>
      <c r="H526" s="29" t="s">
        <v>56</v>
      </c>
      <c r="I526" s="29" t="s">
        <v>56</v>
      </c>
      <c r="J526" s="31">
        <v>693000</v>
      </c>
    </row>
    <row r="527" spans="1:10" x14ac:dyDescent="0.15">
      <c r="A527" s="70" t="s">
        <v>534</v>
      </c>
      <c r="B527" s="29" t="s">
        <v>56</v>
      </c>
      <c r="C527" s="27">
        <v>819000</v>
      </c>
      <c r="D527" s="29" t="s">
        <v>56</v>
      </c>
      <c r="E527" s="27">
        <v>839000</v>
      </c>
      <c r="F527" s="27">
        <v>859000</v>
      </c>
      <c r="G527" s="29" t="s">
        <v>56</v>
      </c>
      <c r="H527" s="27">
        <v>754000</v>
      </c>
      <c r="I527" s="27">
        <v>776000</v>
      </c>
      <c r="J527" s="32" t="s">
        <v>56</v>
      </c>
    </row>
    <row r="528" spans="1:10" x14ac:dyDescent="0.15">
      <c r="A528" s="70" t="s">
        <v>298</v>
      </c>
      <c r="B528" s="27">
        <v>3427000</v>
      </c>
      <c r="C528" s="27">
        <v>4839000</v>
      </c>
      <c r="D528" s="27">
        <v>3678000</v>
      </c>
      <c r="E528" s="27">
        <v>5223000</v>
      </c>
      <c r="F528" s="27">
        <v>5359000</v>
      </c>
      <c r="G528" s="27">
        <v>5138000</v>
      </c>
      <c r="H528" s="27">
        <v>4040000</v>
      </c>
      <c r="I528" s="27">
        <v>4185000</v>
      </c>
      <c r="J528" s="31">
        <v>2862000</v>
      </c>
    </row>
    <row r="529" spans="1:10" x14ac:dyDescent="0.15">
      <c r="A529" s="70" t="s">
        <v>535</v>
      </c>
      <c r="B529" s="29" t="s">
        <v>56</v>
      </c>
      <c r="C529" s="29" t="s">
        <v>56</v>
      </c>
      <c r="D529" s="29" t="s">
        <v>56</v>
      </c>
      <c r="E529" s="29" t="s">
        <v>56</v>
      </c>
      <c r="F529" s="27">
        <v>54000</v>
      </c>
      <c r="G529" s="29" t="s">
        <v>56</v>
      </c>
      <c r="H529" s="29" t="s">
        <v>56</v>
      </c>
      <c r="I529" s="29" t="s">
        <v>56</v>
      </c>
      <c r="J529" s="32" t="s">
        <v>56</v>
      </c>
    </row>
    <row r="530" spans="1:10" x14ac:dyDescent="0.15">
      <c r="A530" s="70" t="s">
        <v>536</v>
      </c>
      <c r="B530" s="29" t="s">
        <v>56</v>
      </c>
      <c r="C530" s="29" t="s">
        <v>56</v>
      </c>
      <c r="D530" s="29" t="s">
        <v>56</v>
      </c>
      <c r="E530" s="29" t="s">
        <v>56</v>
      </c>
      <c r="F530" s="29" t="s">
        <v>56</v>
      </c>
      <c r="G530" s="29" t="s">
        <v>56</v>
      </c>
      <c r="H530" s="29" t="s">
        <v>56</v>
      </c>
      <c r="I530" s="27">
        <v>18000</v>
      </c>
      <c r="J530" s="32" t="s">
        <v>56</v>
      </c>
    </row>
    <row r="531" spans="1:10" x14ac:dyDescent="0.15">
      <c r="A531" s="70" t="s">
        <v>439</v>
      </c>
      <c r="B531" s="27">
        <v>1000</v>
      </c>
      <c r="C531" s="27">
        <v>6000</v>
      </c>
      <c r="D531" s="27">
        <v>1000</v>
      </c>
      <c r="E531" s="27">
        <v>6000</v>
      </c>
      <c r="F531" s="27">
        <v>5000</v>
      </c>
      <c r="G531" s="27">
        <v>6000</v>
      </c>
      <c r="H531" s="27">
        <v>6000</v>
      </c>
      <c r="I531" s="27">
        <v>6000</v>
      </c>
      <c r="J531" s="31">
        <v>1000</v>
      </c>
    </row>
    <row r="532" spans="1:10" x14ac:dyDescent="0.15">
      <c r="A532" s="70" t="s">
        <v>302</v>
      </c>
      <c r="B532" s="27">
        <v>2692000</v>
      </c>
      <c r="C532" s="27">
        <v>2607000</v>
      </c>
      <c r="D532" s="27">
        <v>2675000</v>
      </c>
      <c r="E532" s="27">
        <v>2556000</v>
      </c>
      <c r="F532" s="27">
        <v>2480000</v>
      </c>
      <c r="G532" s="27">
        <v>2647000</v>
      </c>
      <c r="H532" s="27">
        <v>2677000</v>
      </c>
      <c r="I532" s="27">
        <v>2711000</v>
      </c>
      <c r="J532" s="31">
        <v>2742000</v>
      </c>
    </row>
    <row r="533" spans="1:10" x14ac:dyDescent="0.15">
      <c r="A533" s="70" t="s">
        <v>355</v>
      </c>
      <c r="B533" s="27">
        <v>-27000</v>
      </c>
      <c r="C533" s="27">
        <v>108000</v>
      </c>
      <c r="D533" s="27">
        <v>-27000</v>
      </c>
      <c r="E533" s="27">
        <v>186000</v>
      </c>
      <c r="F533" s="27">
        <v>264000</v>
      </c>
      <c r="G533" s="27">
        <v>-29000</v>
      </c>
      <c r="H533" s="27">
        <v>-50000</v>
      </c>
      <c r="I533" s="27">
        <v>-43000</v>
      </c>
      <c r="J533" s="31">
        <v>-39000</v>
      </c>
    </row>
    <row r="534" spans="1:10" x14ac:dyDescent="0.15">
      <c r="A534" s="70" t="s">
        <v>537</v>
      </c>
      <c r="B534" s="27">
        <v>21000</v>
      </c>
      <c r="C534" s="27">
        <v>-78000</v>
      </c>
      <c r="D534" s="27">
        <v>-5000</v>
      </c>
      <c r="E534" s="27">
        <v>-79000</v>
      </c>
      <c r="F534" s="27">
        <v>8000</v>
      </c>
      <c r="G534" s="27">
        <v>-37000</v>
      </c>
      <c r="H534" s="27">
        <v>-49000</v>
      </c>
      <c r="I534" s="27">
        <v>-35000</v>
      </c>
      <c r="J534" s="31">
        <v>-38000</v>
      </c>
    </row>
    <row r="535" spans="1:10" x14ac:dyDescent="0.15">
      <c r="A535" s="70" t="s">
        <v>446</v>
      </c>
      <c r="B535" s="27">
        <v>-6000</v>
      </c>
      <c r="C535" s="27">
        <v>30000</v>
      </c>
      <c r="D535" s="27">
        <v>-32000</v>
      </c>
      <c r="E535" s="27">
        <v>107000</v>
      </c>
      <c r="F535" s="27">
        <v>272000</v>
      </c>
      <c r="G535" s="27">
        <v>-66000</v>
      </c>
      <c r="H535" s="27">
        <v>-99000</v>
      </c>
      <c r="I535" s="27">
        <v>-78000</v>
      </c>
      <c r="J535" s="31">
        <v>-77000</v>
      </c>
    </row>
    <row r="536" spans="1:10" x14ac:dyDescent="0.15">
      <c r="A536" s="70" t="s">
        <v>303</v>
      </c>
      <c r="B536" s="27">
        <v>-617000</v>
      </c>
      <c r="C536" s="27">
        <v>-982000</v>
      </c>
      <c r="D536" s="27">
        <v>-409000</v>
      </c>
      <c r="E536" s="27">
        <v>-990000</v>
      </c>
      <c r="F536" s="27">
        <v>-636000</v>
      </c>
      <c r="G536" s="27">
        <v>-89000</v>
      </c>
      <c r="H536" s="27">
        <v>-173000</v>
      </c>
      <c r="I536" s="27">
        <v>-273000</v>
      </c>
      <c r="J536" s="31">
        <v>-451000</v>
      </c>
    </row>
    <row r="537" spans="1:10" x14ac:dyDescent="0.15">
      <c r="A537" s="70" t="s">
        <v>538</v>
      </c>
      <c r="B537" s="27">
        <v>632000</v>
      </c>
      <c r="C537" s="27">
        <v>58000</v>
      </c>
      <c r="D537" s="27">
        <v>355000</v>
      </c>
      <c r="E537" s="27">
        <v>58000</v>
      </c>
      <c r="F537" s="27">
        <v>58000</v>
      </c>
      <c r="G537" s="27">
        <v>325000</v>
      </c>
      <c r="H537" s="27">
        <v>285000</v>
      </c>
      <c r="I537" s="27">
        <v>246000</v>
      </c>
      <c r="J537" s="31">
        <v>928000</v>
      </c>
    </row>
    <row r="538" spans="1:10" x14ac:dyDescent="0.15">
      <c r="A538" s="70" t="s">
        <v>539</v>
      </c>
      <c r="B538" s="27">
        <v>1438000</v>
      </c>
      <c r="C538" s="27">
        <v>1603000</v>
      </c>
      <c r="D538" s="27">
        <v>1880000</v>
      </c>
      <c r="E538" s="27">
        <v>1621000</v>
      </c>
      <c r="F538" s="27">
        <v>2063000</v>
      </c>
      <c r="G538" s="27">
        <v>2173000</v>
      </c>
      <c r="H538" s="27">
        <v>2126000</v>
      </c>
      <c r="I538" s="27">
        <v>2120000</v>
      </c>
      <c r="J538" s="31">
        <v>1287000</v>
      </c>
    </row>
    <row r="539" spans="1:10" x14ac:dyDescent="0.15">
      <c r="A539" s="70" t="s">
        <v>540</v>
      </c>
      <c r="B539" s="29" t="s">
        <v>56</v>
      </c>
      <c r="C539" s="29" t="s">
        <v>56</v>
      </c>
      <c r="D539" s="29" t="s">
        <v>56</v>
      </c>
      <c r="E539" s="29" t="s">
        <v>56</v>
      </c>
      <c r="F539" s="27">
        <v>1000</v>
      </c>
      <c r="G539" s="29" t="s">
        <v>56</v>
      </c>
      <c r="H539" s="29" t="s">
        <v>56</v>
      </c>
      <c r="I539" s="29" t="s">
        <v>56</v>
      </c>
      <c r="J539" s="32" t="s">
        <v>56</v>
      </c>
    </row>
    <row r="540" spans="1:10" x14ac:dyDescent="0.15">
      <c r="A540" s="70" t="s">
        <v>447</v>
      </c>
      <c r="B540" s="27">
        <v>1438000</v>
      </c>
      <c r="C540" s="27">
        <v>1603000</v>
      </c>
      <c r="D540" s="27">
        <v>1880000</v>
      </c>
      <c r="E540" s="27">
        <v>1621000</v>
      </c>
      <c r="F540" s="27">
        <v>2064000</v>
      </c>
      <c r="G540" s="27">
        <v>2173000</v>
      </c>
      <c r="H540" s="27">
        <v>2126000</v>
      </c>
      <c r="I540" s="27">
        <v>2120000</v>
      </c>
      <c r="J540" s="31">
        <v>1287000</v>
      </c>
    </row>
    <row r="553" spans="1:10" ht="14" x14ac:dyDescent="0.15">
      <c r="A553" s="82" t="s">
        <v>306</v>
      </c>
      <c r="B553" s="54"/>
      <c r="C553" s="54"/>
      <c r="D553" s="54"/>
      <c r="E553" s="54"/>
      <c r="F553" s="54"/>
      <c r="G553" s="54"/>
      <c r="H553" s="54"/>
      <c r="I553" s="54"/>
      <c r="J553" s="86"/>
    </row>
    <row r="554" spans="1:10" ht="14" x14ac:dyDescent="0.15">
      <c r="A554" s="13" t="s">
        <v>19</v>
      </c>
      <c r="B554" s="17" t="s">
        <v>135</v>
      </c>
      <c r="C554" s="17" t="s">
        <v>136</v>
      </c>
      <c r="D554" s="17" t="s">
        <v>137</v>
      </c>
      <c r="E554" s="17" t="s">
        <v>138</v>
      </c>
      <c r="F554" s="17" t="s">
        <v>139</v>
      </c>
      <c r="G554" s="17" t="s">
        <v>140</v>
      </c>
      <c r="H554" s="17" t="s">
        <v>141</v>
      </c>
      <c r="I554" s="17" t="s">
        <v>142</v>
      </c>
      <c r="J554" s="30" t="s">
        <v>29</v>
      </c>
    </row>
    <row r="555" spans="1:10" ht="14" x14ac:dyDescent="0.15">
      <c r="A555" s="13" t="s">
        <v>30</v>
      </c>
      <c r="B555" s="17" t="s">
        <v>31</v>
      </c>
      <c r="C555" s="17" t="s">
        <v>31</v>
      </c>
      <c r="D555" s="17" t="s">
        <v>31</v>
      </c>
      <c r="E555" s="17" t="s">
        <v>31</v>
      </c>
      <c r="F555" s="17" t="s">
        <v>31</v>
      </c>
      <c r="G555" s="17" t="s">
        <v>31</v>
      </c>
      <c r="H555" s="17" t="s">
        <v>31</v>
      </c>
      <c r="I555" s="17" t="s">
        <v>31</v>
      </c>
      <c r="J555" s="30" t="s">
        <v>31</v>
      </c>
    </row>
    <row r="556" spans="1:10" ht="14" x14ac:dyDescent="0.15">
      <c r="A556" s="13" t="s">
        <v>32</v>
      </c>
      <c r="B556" s="17" t="s">
        <v>33</v>
      </c>
      <c r="C556" s="17" t="s">
        <v>33</v>
      </c>
      <c r="D556" s="17" t="s">
        <v>33</v>
      </c>
      <c r="E556" s="17" t="s">
        <v>33</v>
      </c>
      <c r="F556" s="17" t="s">
        <v>497</v>
      </c>
      <c r="G556" s="17" t="s">
        <v>33</v>
      </c>
      <c r="H556" s="17" t="s">
        <v>33</v>
      </c>
      <c r="I556" s="17" t="s">
        <v>33</v>
      </c>
      <c r="J556" s="30" t="s">
        <v>33</v>
      </c>
    </row>
    <row r="557" spans="1:10" ht="14" x14ac:dyDescent="0.15">
      <c r="A557" s="13" t="s">
        <v>34</v>
      </c>
      <c r="B557" s="17" t="s">
        <v>35</v>
      </c>
      <c r="C557" s="17" t="s">
        <v>35</v>
      </c>
      <c r="D557" s="17" t="s">
        <v>35</v>
      </c>
      <c r="E557" s="17" t="s">
        <v>35</v>
      </c>
      <c r="F557" s="17" t="s">
        <v>35</v>
      </c>
      <c r="G557" s="17" t="s">
        <v>35</v>
      </c>
      <c r="H557" s="17" t="s">
        <v>35</v>
      </c>
      <c r="I557" s="17" t="s">
        <v>35</v>
      </c>
      <c r="J557" s="30" t="s">
        <v>35</v>
      </c>
    </row>
    <row r="558" spans="1:10" ht="14" x14ac:dyDescent="0.15">
      <c r="A558" s="13" t="s">
        <v>36</v>
      </c>
      <c r="B558" s="17" t="s">
        <v>37</v>
      </c>
      <c r="C558" s="17" t="s">
        <v>37</v>
      </c>
      <c r="D558" s="17" t="s">
        <v>37</v>
      </c>
      <c r="E558" s="17" t="s">
        <v>37</v>
      </c>
      <c r="F558" s="17" t="s">
        <v>37</v>
      </c>
      <c r="G558" s="17" t="s">
        <v>37</v>
      </c>
      <c r="H558" s="17" t="s">
        <v>37</v>
      </c>
      <c r="I558" s="17" t="s">
        <v>37</v>
      </c>
      <c r="J558" s="30" t="s">
        <v>37</v>
      </c>
    </row>
    <row r="559" spans="1:10" x14ac:dyDescent="0.15">
      <c r="A559" s="35" t="s">
        <v>541</v>
      </c>
      <c r="B559" s="29" t="s">
        <v>56</v>
      </c>
      <c r="C559" s="29" t="s">
        <v>56</v>
      </c>
      <c r="D559" s="29" t="s">
        <v>56</v>
      </c>
      <c r="E559" s="29" t="s">
        <v>56</v>
      </c>
      <c r="F559" s="27">
        <v>9322000</v>
      </c>
      <c r="G559" s="27">
        <v>9034000</v>
      </c>
      <c r="H559" s="27">
        <v>8374000</v>
      </c>
      <c r="I559" s="29" t="s">
        <v>56</v>
      </c>
      <c r="J559" s="32" t="s">
        <v>56</v>
      </c>
    </row>
    <row r="560" spans="1:10" x14ac:dyDescent="0.15">
      <c r="A560" s="35" t="s">
        <v>542</v>
      </c>
      <c r="B560" s="29" t="s">
        <v>56</v>
      </c>
      <c r="C560" s="29" t="s">
        <v>56</v>
      </c>
      <c r="D560" s="29" t="s">
        <v>56</v>
      </c>
      <c r="E560" s="29" t="s">
        <v>56</v>
      </c>
      <c r="F560" s="27">
        <v>1693000</v>
      </c>
      <c r="G560" s="27">
        <v>1613000</v>
      </c>
      <c r="H560" s="27">
        <v>1336000</v>
      </c>
      <c r="I560" s="29" t="s">
        <v>56</v>
      </c>
      <c r="J560" s="32" t="s">
        <v>56</v>
      </c>
    </row>
    <row r="561" spans="1:10" x14ac:dyDescent="0.15">
      <c r="A561" s="35" t="s">
        <v>543</v>
      </c>
      <c r="B561" s="27">
        <v>11242000</v>
      </c>
      <c r="C561" s="27">
        <v>16096000</v>
      </c>
      <c r="D561" s="27">
        <v>14485000</v>
      </c>
      <c r="E561" s="27">
        <v>10240000</v>
      </c>
      <c r="F561" s="27">
        <v>11015000</v>
      </c>
      <c r="G561" s="27">
        <v>10647000</v>
      </c>
      <c r="H561" s="27">
        <v>9710000</v>
      </c>
      <c r="I561" s="27">
        <v>8465000</v>
      </c>
      <c r="J561" s="31">
        <v>8491000</v>
      </c>
    </row>
    <row r="562" spans="1:10" x14ac:dyDescent="0.15">
      <c r="A562" s="70" t="s">
        <v>544</v>
      </c>
      <c r="B562" s="29" t="s">
        <v>56</v>
      </c>
      <c r="C562" s="29" t="s">
        <v>56</v>
      </c>
      <c r="D562" s="29" t="s">
        <v>56</v>
      </c>
      <c r="E562" s="29" t="s">
        <v>56</v>
      </c>
      <c r="F562" s="27">
        <v>7313000</v>
      </c>
      <c r="G562" s="27">
        <v>7088000</v>
      </c>
      <c r="H562" s="27">
        <v>6655000</v>
      </c>
      <c r="I562" s="29" t="s">
        <v>56</v>
      </c>
      <c r="J562" s="32" t="s">
        <v>56</v>
      </c>
    </row>
    <row r="563" spans="1:10" x14ac:dyDescent="0.15">
      <c r="A563" s="70" t="s">
        <v>545</v>
      </c>
      <c r="B563" s="29" t="s">
        <v>56</v>
      </c>
      <c r="C563" s="29" t="s">
        <v>56</v>
      </c>
      <c r="D563" s="29" t="s">
        <v>56</v>
      </c>
      <c r="E563" s="29" t="s">
        <v>56</v>
      </c>
      <c r="F563" s="27">
        <v>1151000</v>
      </c>
      <c r="G563" s="27">
        <v>1095000</v>
      </c>
      <c r="H563" s="27">
        <v>923000</v>
      </c>
      <c r="I563" s="29" t="s">
        <v>56</v>
      </c>
      <c r="J563" s="32" t="s">
        <v>56</v>
      </c>
    </row>
    <row r="564" spans="1:10" x14ac:dyDescent="0.15">
      <c r="A564" s="70" t="s">
        <v>546</v>
      </c>
      <c r="B564" s="27">
        <v>8616000</v>
      </c>
      <c r="C564" s="27">
        <v>12320000</v>
      </c>
      <c r="D564" s="27">
        <v>10983000</v>
      </c>
      <c r="E564" s="27">
        <v>7779000</v>
      </c>
      <c r="F564" s="27">
        <v>8464000</v>
      </c>
      <c r="G564" s="27">
        <v>8183000</v>
      </c>
      <c r="H564" s="27">
        <v>7578000</v>
      </c>
      <c r="I564" s="27">
        <v>6602000</v>
      </c>
      <c r="J564" s="31">
        <v>6643000</v>
      </c>
    </row>
    <row r="565" spans="1:10" x14ac:dyDescent="0.15">
      <c r="A565" s="35" t="s">
        <v>309</v>
      </c>
      <c r="B565" s="27">
        <v>2626000</v>
      </c>
      <c r="C565" s="27">
        <v>3776000</v>
      </c>
      <c r="D565" s="27">
        <v>3502000</v>
      </c>
      <c r="E565" s="27">
        <v>2461000</v>
      </c>
      <c r="F565" s="27">
        <v>2551000</v>
      </c>
      <c r="G565" s="27">
        <v>2464000</v>
      </c>
      <c r="H565" s="27">
        <v>2132000</v>
      </c>
      <c r="I565" s="27">
        <v>1863000</v>
      </c>
      <c r="J565" s="31">
        <v>1848000</v>
      </c>
    </row>
    <row r="566" spans="1:10" x14ac:dyDescent="0.15">
      <c r="A566" s="70" t="s">
        <v>478</v>
      </c>
      <c r="B566" s="27">
        <v>2560000</v>
      </c>
      <c r="C566" s="27">
        <v>3479000</v>
      </c>
      <c r="D566" s="27">
        <v>3042000</v>
      </c>
      <c r="E566" s="27">
        <v>2022000</v>
      </c>
      <c r="F566" s="27">
        <v>2193000</v>
      </c>
      <c r="G566" s="27">
        <v>2101000</v>
      </c>
      <c r="H566" s="27">
        <v>1832000</v>
      </c>
      <c r="I566" s="27">
        <v>1558000</v>
      </c>
      <c r="J566" s="31">
        <v>1552000</v>
      </c>
    </row>
    <row r="567" spans="1:10" x14ac:dyDescent="0.15">
      <c r="A567" s="70" t="s">
        <v>547</v>
      </c>
      <c r="B567" s="27">
        <v>70000</v>
      </c>
      <c r="C567" s="27">
        <v>88000</v>
      </c>
      <c r="D567" s="27">
        <v>13000</v>
      </c>
      <c r="E567" s="27">
        <v>4000</v>
      </c>
      <c r="F567" s="27">
        <v>7000</v>
      </c>
      <c r="G567" s="27">
        <v>56000</v>
      </c>
      <c r="H567" s="27">
        <v>431000</v>
      </c>
      <c r="I567" s="27">
        <v>20000</v>
      </c>
      <c r="J567" s="31">
        <v>14000</v>
      </c>
    </row>
    <row r="568" spans="1:10" x14ac:dyDescent="0.15">
      <c r="A568" s="70" t="s">
        <v>548</v>
      </c>
      <c r="B568" s="29" t="s">
        <v>56</v>
      </c>
      <c r="C568" s="29" t="s">
        <v>56</v>
      </c>
      <c r="D568" s="29" t="s">
        <v>56</v>
      </c>
      <c r="E568" s="29" t="s">
        <v>56</v>
      </c>
      <c r="F568" s="27">
        <v>72000</v>
      </c>
      <c r="G568" s="27">
        <v>116000</v>
      </c>
      <c r="H568" s="27">
        <v>121000</v>
      </c>
      <c r="I568" s="29" t="s">
        <v>56</v>
      </c>
      <c r="J568" s="32" t="s">
        <v>56</v>
      </c>
    </row>
    <row r="569" spans="1:10" x14ac:dyDescent="0.15">
      <c r="A569" s="70" t="s">
        <v>549</v>
      </c>
      <c r="B569" s="29" t="s">
        <v>56</v>
      </c>
      <c r="C569" s="29" t="s">
        <v>56</v>
      </c>
      <c r="D569" s="29" t="s">
        <v>56</v>
      </c>
      <c r="E569" s="29" t="s">
        <v>56</v>
      </c>
      <c r="F569" s="29" t="s">
        <v>56</v>
      </c>
      <c r="G569" s="29" t="s">
        <v>56</v>
      </c>
      <c r="H569" s="29" t="s">
        <v>56</v>
      </c>
      <c r="I569" s="27">
        <v>51000</v>
      </c>
      <c r="J569" s="31">
        <v>39000</v>
      </c>
    </row>
    <row r="570" spans="1:10" x14ac:dyDescent="0.15">
      <c r="A570" s="70" t="s">
        <v>550</v>
      </c>
      <c r="B570" s="27">
        <v>201000</v>
      </c>
      <c r="C570" s="27">
        <v>403000</v>
      </c>
      <c r="D570" s="27">
        <v>332000</v>
      </c>
      <c r="E570" s="27">
        <v>94000</v>
      </c>
      <c r="F570" s="29" t="s">
        <v>56</v>
      </c>
      <c r="G570" s="29" t="s">
        <v>56</v>
      </c>
      <c r="H570" s="29" t="s">
        <v>56</v>
      </c>
      <c r="I570" s="29" t="s">
        <v>56</v>
      </c>
      <c r="J570" s="32" t="s">
        <v>56</v>
      </c>
    </row>
    <row r="571" spans="1:10" x14ac:dyDescent="0.15">
      <c r="A571" s="70" t="s">
        <v>551</v>
      </c>
      <c r="B571" s="29" t="s">
        <v>56</v>
      </c>
      <c r="C571" s="27">
        <v>81000</v>
      </c>
      <c r="D571" s="29" t="s">
        <v>56</v>
      </c>
      <c r="E571" s="29" t="s">
        <v>56</v>
      </c>
      <c r="F571" s="29" t="s">
        <v>56</v>
      </c>
      <c r="G571" s="29" t="s">
        <v>56</v>
      </c>
      <c r="H571" s="29" t="s">
        <v>56</v>
      </c>
      <c r="I571" s="29" t="s">
        <v>56</v>
      </c>
      <c r="J571" s="32" t="s">
        <v>56</v>
      </c>
    </row>
    <row r="572" spans="1:10" x14ac:dyDescent="0.15">
      <c r="A572" s="70" t="s">
        <v>552</v>
      </c>
      <c r="B572" s="29" t="s">
        <v>56</v>
      </c>
      <c r="C572" s="29" t="s">
        <v>56</v>
      </c>
      <c r="D572" s="29" t="s">
        <v>56</v>
      </c>
      <c r="E572" s="29" t="s">
        <v>56</v>
      </c>
      <c r="F572" s="27">
        <v>25000</v>
      </c>
      <c r="G572" s="29" t="s">
        <v>56</v>
      </c>
      <c r="H572" s="29" t="s">
        <v>56</v>
      </c>
      <c r="I572" s="29" t="s">
        <v>56</v>
      </c>
      <c r="J572" s="32" t="s">
        <v>56</v>
      </c>
    </row>
    <row r="573" spans="1:10" x14ac:dyDescent="0.15">
      <c r="A573" s="70" t="s">
        <v>479</v>
      </c>
      <c r="B573" s="27">
        <v>-205000</v>
      </c>
      <c r="C573" s="27">
        <v>-275000</v>
      </c>
      <c r="D573" s="27">
        <v>115000</v>
      </c>
      <c r="E573" s="27">
        <v>341000</v>
      </c>
      <c r="F573" s="27">
        <v>254000</v>
      </c>
      <c r="G573" s="27">
        <v>191000</v>
      </c>
      <c r="H573" s="27">
        <v>-252000</v>
      </c>
      <c r="I573" s="27">
        <v>234000</v>
      </c>
      <c r="J573" s="31">
        <v>243000</v>
      </c>
    </row>
    <row r="574" spans="1:10" x14ac:dyDescent="0.15">
      <c r="A574" s="70" t="s">
        <v>361</v>
      </c>
      <c r="B574" s="27">
        <v>5000</v>
      </c>
      <c r="C574" s="27">
        <v>24000</v>
      </c>
      <c r="D574" s="27">
        <v>24000</v>
      </c>
      <c r="E574" s="27">
        <v>22000</v>
      </c>
      <c r="F574" s="27">
        <v>25000</v>
      </c>
      <c r="G574" s="27">
        <v>23000</v>
      </c>
      <c r="H574" s="27">
        <v>4000</v>
      </c>
      <c r="I574" s="27">
        <v>1000</v>
      </c>
      <c r="J574" s="31">
        <v>5000</v>
      </c>
    </row>
    <row r="575" spans="1:10" x14ac:dyDescent="0.15">
      <c r="A575" s="70" t="s">
        <v>362</v>
      </c>
      <c r="B575" s="27">
        <v>69000</v>
      </c>
      <c r="C575" s="27">
        <v>89000</v>
      </c>
      <c r="D575" s="27">
        <v>93000</v>
      </c>
      <c r="E575" s="27">
        <v>62000</v>
      </c>
      <c r="F575" s="27">
        <v>121000</v>
      </c>
      <c r="G575" s="27">
        <v>89000</v>
      </c>
      <c r="H575" s="27">
        <v>42000</v>
      </c>
      <c r="I575" s="27">
        <v>28000</v>
      </c>
      <c r="J575" s="31">
        <v>16000</v>
      </c>
    </row>
    <row r="576" spans="1:10" x14ac:dyDescent="0.15">
      <c r="A576" s="70" t="s">
        <v>553</v>
      </c>
      <c r="B576" s="29" t="s">
        <v>56</v>
      </c>
      <c r="C576" s="29" t="s">
        <v>56</v>
      </c>
      <c r="D576" s="29" t="s">
        <v>56</v>
      </c>
      <c r="E576" s="29" t="s">
        <v>56</v>
      </c>
      <c r="F576" s="27">
        <v>-15000</v>
      </c>
      <c r="G576" s="29" t="s">
        <v>56</v>
      </c>
      <c r="H576" s="27">
        <v>-12000</v>
      </c>
      <c r="I576" s="29" t="s">
        <v>56</v>
      </c>
      <c r="J576" s="32" t="s">
        <v>56</v>
      </c>
    </row>
    <row r="577" spans="1:10" x14ac:dyDescent="0.15">
      <c r="A577" s="70" t="s">
        <v>554</v>
      </c>
      <c r="B577" s="29" t="s">
        <v>56</v>
      </c>
      <c r="C577" s="29" t="s">
        <v>56</v>
      </c>
      <c r="D577" s="29" t="s">
        <v>56</v>
      </c>
      <c r="E577" s="29" t="s">
        <v>56</v>
      </c>
      <c r="F577" s="29" t="s">
        <v>56</v>
      </c>
      <c r="G577" s="29" t="s">
        <v>56</v>
      </c>
      <c r="H577" s="29" t="s">
        <v>56</v>
      </c>
      <c r="I577" s="29" t="s">
        <v>56</v>
      </c>
      <c r="J577" s="32" t="s">
        <v>56</v>
      </c>
    </row>
    <row r="578" spans="1:10" x14ac:dyDescent="0.15">
      <c r="A578" s="70" t="s">
        <v>555</v>
      </c>
      <c r="B578" s="27">
        <v>382000</v>
      </c>
      <c r="C578" s="29" t="s">
        <v>56</v>
      </c>
      <c r="D578" s="29" t="s">
        <v>56</v>
      </c>
      <c r="E578" s="29" t="s">
        <v>56</v>
      </c>
      <c r="F578" s="29" t="s">
        <v>56</v>
      </c>
      <c r="G578" s="29" t="s">
        <v>56</v>
      </c>
      <c r="H578" s="29" t="s">
        <v>56</v>
      </c>
      <c r="I578" s="29" t="s">
        <v>56</v>
      </c>
      <c r="J578" s="32" t="s">
        <v>56</v>
      </c>
    </row>
    <row r="579" spans="1:10" x14ac:dyDescent="0.15">
      <c r="A579" s="70" t="s">
        <v>323</v>
      </c>
      <c r="B579" s="27">
        <v>14000</v>
      </c>
      <c r="C579" s="29" t="s">
        <v>56</v>
      </c>
      <c r="D579" s="27">
        <v>1000</v>
      </c>
      <c r="E579" s="27">
        <v>-2000</v>
      </c>
      <c r="F579" s="29" t="s">
        <v>56</v>
      </c>
      <c r="G579" s="29" t="s">
        <v>56</v>
      </c>
      <c r="H579" s="29" t="s">
        <v>56</v>
      </c>
      <c r="I579" s="29" t="s">
        <v>56</v>
      </c>
      <c r="J579" s="32" t="s">
        <v>56</v>
      </c>
    </row>
    <row r="580" spans="1:10" x14ac:dyDescent="0.15">
      <c r="A580" s="70" t="s">
        <v>482</v>
      </c>
      <c r="B580" s="29" t="s">
        <v>56</v>
      </c>
      <c r="C580" s="29" t="s">
        <v>56</v>
      </c>
      <c r="D580" s="29" t="s">
        <v>56</v>
      </c>
      <c r="E580" s="29" t="s">
        <v>56</v>
      </c>
      <c r="F580" s="27">
        <v>15000</v>
      </c>
      <c r="G580" s="27">
        <v>21000</v>
      </c>
      <c r="H580" s="27">
        <v>7000</v>
      </c>
      <c r="I580" s="27">
        <v>24000</v>
      </c>
      <c r="J580" s="31">
        <v>10000</v>
      </c>
    </row>
    <row r="581" spans="1:10" x14ac:dyDescent="0.15">
      <c r="A581" s="70" t="s">
        <v>556</v>
      </c>
      <c r="B581" s="27">
        <v>-230000</v>
      </c>
      <c r="C581" s="27">
        <v>-264000</v>
      </c>
      <c r="D581" s="27">
        <v>136000</v>
      </c>
      <c r="E581" s="27">
        <v>295000</v>
      </c>
      <c r="F581" s="27">
        <v>138000</v>
      </c>
      <c r="G581" s="27">
        <v>116000</v>
      </c>
      <c r="H581" s="27">
        <v>-281000</v>
      </c>
      <c r="I581" s="27">
        <v>173000</v>
      </c>
      <c r="J581" s="31">
        <v>226000</v>
      </c>
    </row>
    <row r="582" spans="1:10" x14ac:dyDescent="0.15">
      <c r="A582" s="70" t="s">
        <v>557</v>
      </c>
      <c r="B582" s="27">
        <v>357000</v>
      </c>
      <c r="C582" s="27">
        <v>-76000</v>
      </c>
      <c r="D582" s="27">
        <v>-89000</v>
      </c>
      <c r="E582" s="27">
        <v>4000</v>
      </c>
      <c r="F582" s="27">
        <v>20000</v>
      </c>
      <c r="G582" s="27">
        <v>30000</v>
      </c>
      <c r="H582" s="27">
        <v>-14000</v>
      </c>
      <c r="I582" s="27">
        <v>58000</v>
      </c>
      <c r="J582" s="31">
        <v>16000</v>
      </c>
    </row>
    <row r="583" spans="1:10" x14ac:dyDescent="0.15">
      <c r="A583" s="70" t="s">
        <v>371</v>
      </c>
      <c r="B583" s="27">
        <v>127000</v>
      </c>
      <c r="C583" s="27">
        <v>-340000</v>
      </c>
      <c r="D583" s="27">
        <v>47000</v>
      </c>
      <c r="E583" s="27">
        <v>299000</v>
      </c>
      <c r="F583" s="27">
        <v>158000</v>
      </c>
      <c r="G583" s="27">
        <v>146000</v>
      </c>
      <c r="H583" s="27">
        <v>-295000</v>
      </c>
      <c r="I583" s="27">
        <v>231000</v>
      </c>
      <c r="J583" s="31">
        <v>242000</v>
      </c>
    </row>
    <row r="584" spans="1:10" x14ac:dyDescent="0.15">
      <c r="A584" s="70" t="s">
        <v>558</v>
      </c>
      <c r="B584" s="27">
        <v>15000</v>
      </c>
      <c r="C584" s="27">
        <v>-2000</v>
      </c>
      <c r="D584" s="27">
        <v>18000</v>
      </c>
      <c r="E584" s="27">
        <v>4000</v>
      </c>
      <c r="F584" s="27">
        <v>3000</v>
      </c>
      <c r="G584" s="27">
        <v>-64000</v>
      </c>
      <c r="H584" s="27">
        <v>-11000</v>
      </c>
      <c r="I584" s="27">
        <v>14000</v>
      </c>
      <c r="J584" s="31">
        <v>26000</v>
      </c>
    </row>
    <row r="585" spans="1:10" x14ac:dyDescent="0.15">
      <c r="A585" s="70" t="s">
        <v>559</v>
      </c>
      <c r="B585" s="27">
        <v>5000</v>
      </c>
      <c r="C585" s="27">
        <v>-1000</v>
      </c>
      <c r="D585" s="27">
        <v>4000</v>
      </c>
      <c r="E585" s="27">
        <v>3000</v>
      </c>
      <c r="F585" s="27">
        <v>7000</v>
      </c>
      <c r="G585" s="27">
        <v>3000</v>
      </c>
      <c r="H585" s="27">
        <v>16000</v>
      </c>
      <c r="I585" s="27">
        <v>8000</v>
      </c>
      <c r="J585" s="31">
        <v>-4000</v>
      </c>
    </row>
    <row r="586" spans="1:10" x14ac:dyDescent="0.15">
      <c r="A586" s="70" t="s">
        <v>560</v>
      </c>
      <c r="B586" s="27">
        <v>125000</v>
      </c>
      <c r="C586" s="27">
        <v>15000</v>
      </c>
      <c r="D586" s="27">
        <v>10000</v>
      </c>
      <c r="E586" s="27">
        <v>9000</v>
      </c>
      <c r="F586" s="27">
        <v>9000</v>
      </c>
      <c r="G586" s="27">
        <v>8000</v>
      </c>
      <c r="H586" s="27">
        <v>10000</v>
      </c>
      <c r="I586" s="27">
        <v>5000</v>
      </c>
      <c r="J586" s="31">
        <v>7000</v>
      </c>
    </row>
    <row r="587" spans="1:10" x14ac:dyDescent="0.15">
      <c r="A587" s="70" t="s">
        <v>561</v>
      </c>
      <c r="B587" s="27">
        <v>-4000</v>
      </c>
      <c r="C587" s="29" t="s">
        <v>56</v>
      </c>
      <c r="D587" s="27">
        <v>-1000</v>
      </c>
      <c r="E587" s="27">
        <v>152000</v>
      </c>
      <c r="F587" s="27">
        <v>27000</v>
      </c>
      <c r="G587" s="27">
        <v>84000</v>
      </c>
      <c r="H587" s="27">
        <v>19000</v>
      </c>
      <c r="I587" s="27">
        <v>13000</v>
      </c>
      <c r="J587" s="31">
        <v>27000</v>
      </c>
    </row>
    <row r="588" spans="1:10" x14ac:dyDescent="0.15">
      <c r="A588" s="70" t="s">
        <v>562</v>
      </c>
      <c r="B588" s="27">
        <v>-1000</v>
      </c>
      <c r="C588" s="27">
        <v>3000</v>
      </c>
      <c r="D588" s="27">
        <v>2000</v>
      </c>
      <c r="E588" s="27">
        <v>-17000</v>
      </c>
      <c r="F588" s="27">
        <v>13000</v>
      </c>
      <c r="G588" s="27">
        <v>11000</v>
      </c>
      <c r="H588" s="27">
        <v>-6000</v>
      </c>
      <c r="I588" s="27">
        <v>2000</v>
      </c>
      <c r="J588" s="31">
        <v>10000</v>
      </c>
    </row>
    <row r="589" spans="1:10" x14ac:dyDescent="0.15">
      <c r="A589" s="70" t="s">
        <v>563</v>
      </c>
      <c r="B589" s="27">
        <v>7000</v>
      </c>
      <c r="C589" s="27">
        <v>-3000</v>
      </c>
      <c r="D589" s="27">
        <v>6000</v>
      </c>
      <c r="E589" s="27">
        <v>2000</v>
      </c>
      <c r="F589" s="29" t="s">
        <v>56</v>
      </c>
      <c r="G589" s="27">
        <v>5000</v>
      </c>
      <c r="H589" s="27">
        <v>-4000</v>
      </c>
      <c r="I589" s="27">
        <v>2000</v>
      </c>
      <c r="J589" s="31">
        <v>-2000</v>
      </c>
    </row>
    <row r="590" spans="1:10" x14ac:dyDescent="0.15">
      <c r="A590" s="70" t="s">
        <v>564</v>
      </c>
      <c r="B590" s="27">
        <v>147000</v>
      </c>
      <c r="C590" s="27">
        <v>12000</v>
      </c>
      <c r="D590" s="27">
        <v>39000</v>
      </c>
      <c r="E590" s="27">
        <v>153000</v>
      </c>
      <c r="F590" s="27">
        <v>59000</v>
      </c>
      <c r="G590" s="27">
        <v>47000</v>
      </c>
      <c r="H590" s="27">
        <v>24000</v>
      </c>
      <c r="I590" s="27">
        <v>44000</v>
      </c>
      <c r="J590" s="31">
        <v>64000</v>
      </c>
    </row>
    <row r="591" spans="1:10" x14ac:dyDescent="0.15">
      <c r="A591" s="70" t="s">
        <v>565</v>
      </c>
      <c r="B591" s="29" t="s">
        <v>56</v>
      </c>
      <c r="C591" s="29" t="s">
        <v>56</v>
      </c>
      <c r="D591" s="29" t="s">
        <v>56</v>
      </c>
      <c r="E591" s="27">
        <v>146000</v>
      </c>
      <c r="F591" s="27">
        <v>99000</v>
      </c>
      <c r="G591" s="27">
        <v>99000</v>
      </c>
      <c r="H591" s="27">
        <v>-319000</v>
      </c>
      <c r="I591" s="27">
        <v>187000</v>
      </c>
      <c r="J591" s="31">
        <v>178000</v>
      </c>
    </row>
    <row r="592" spans="1:10" x14ac:dyDescent="0.15">
      <c r="A592" s="70" t="s">
        <v>566</v>
      </c>
      <c r="B592" s="29" t="s">
        <v>56</v>
      </c>
      <c r="C592" s="29" t="s">
        <v>56</v>
      </c>
      <c r="D592" s="29" t="s">
        <v>56</v>
      </c>
      <c r="E592" s="27">
        <v>35000</v>
      </c>
      <c r="F592" s="27">
        <v>5000</v>
      </c>
      <c r="G592" s="29" t="s">
        <v>56</v>
      </c>
      <c r="H592" s="29" t="s">
        <v>56</v>
      </c>
      <c r="I592" s="27">
        <v>-395000</v>
      </c>
      <c r="J592" s="31">
        <v>-12000</v>
      </c>
    </row>
    <row r="593" spans="1:10" x14ac:dyDescent="0.15">
      <c r="A593" s="70" t="s">
        <v>344</v>
      </c>
      <c r="B593" s="27">
        <v>-20000</v>
      </c>
      <c r="C593" s="27">
        <v>-352000</v>
      </c>
      <c r="D593" s="27">
        <v>8000</v>
      </c>
      <c r="E593" s="27">
        <v>181000</v>
      </c>
      <c r="F593" s="27">
        <v>104000</v>
      </c>
      <c r="G593" s="27">
        <v>99000</v>
      </c>
      <c r="H593" s="27">
        <v>-319000</v>
      </c>
      <c r="I593" s="27">
        <v>-208000</v>
      </c>
      <c r="J593" s="31">
        <v>166000</v>
      </c>
    </row>
    <row r="594" spans="1:10" x14ac:dyDescent="0.15">
      <c r="A594" s="70" t="s">
        <v>567</v>
      </c>
      <c r="B594" s="29" t="s">
        <v>56</v>
      </c>
      <c r="C594" s="27">
        <v>-2000</v>
      </c>
      <c r="D594" s="29" t="s">
        <v>56</v>
      </c>
      <c r="E594" s="29" t="s">
        <v>56</v>
      </c>
      <c r="F594" s="29" t="s">
        <v>56</v>
      </c>
      <c r="G594" s="29" t="s">
        <v>56</v>
      </c>
      <c r="H594" s="29" t="s">
        <v>56</v>
      </c>
      <c r="I594" s="29" t="s">
        <v>56</v>
      </c>
      <c r="J594" s="32" t="s">
        <v>56</v>
      </c>
    </row>
    <row r="595" spans="1:10" x14ac:dyDescent="0.15">
      <c r="A595" s="70" t="s">
        <v>568</v>
      </c>
      <c r="B595" s="29" t="s">
        <v>56</v>
      </c>
      <c r="C595" s="27">
        <v>-354000</v>
      </c>
      <c r="D595" s="27">
        <v>8000</v>
      </c>
      <c r="E595" s="27">
        <v>181000</v>
      </c>
      <c r="F595" s="29" t="s">
        <v>56</v>
      </c>
      <c r="G595" s="29" t="s">
        <v>56</v>
      </c>
      <c r="H595" s="29" t="s">
        <v>56</v>
      </c>
      <c r="I595" s="29" t="s">
        <v>56</v>
      </c>
      <c r="J595" s="32" t="s">
        <v>56</v>
      </c>
    </row>
    <row r="596" spans="1:10" x14ac:dyDescent="0.15">
      <c r="A596" s="70" t="s">
        <v>569</v>
      </c>
      <c r="B596" s="27">
        <v>73000</v>
      </c>
      <c r="C596" s="29" t="s">
        <v>56</v>
      </c>
      <c r="D596" s="29" t="s">
        <v>56</v>
      </c>
      <c r="E596" s="29" t="s">
        <v>56</v>
      </c>
      <c r="F596" s="29" t="s">
        <v>56</v>
      </c>
      <c r="G596" s="29" t="s">
        <v>56</v>
      </c>
      <c r="H596" s="29" t="s">
        <v>56</v>
      </c>
      <c r="I596" s="29" t="s">
        <v>56</v>
      </c>
      <c r="J596" s="32" t="s">
        <v>56</v>
      </c>
    </row>
    <row r="597" spans="1:10" x14ac:dyDescent="0.15">
      <c r="A597" s="70" t="s">
        <v>570</v>
      </c>
      <c r="B597" s="27">
        <v>-93000</v>
      </c>
      <c r="C597" s="27">
        <v>-354000</v>
      </c>
      <c r="D597" s="27">
        <v>8000</v>
      </c>
      <c r="E597" s="27">
        <v>181000</v>
      </c>
      <c r="F597" s="29" t="s">
        <v>56</v>
      </c>
      <c r="G597" s="29" t="s">
        <v>56</v>
      </c>
      <c r="H597" s="29" t="s">
        <v>56</v>
      </c>
      <c r="I597" s="29" t="s">
        <v>56</v>
      </c>
      <c r="J597" s="32" t="s">
        <v>56</v>
      </c>
    </row>
    <row r="598" spans="1:10" x14ac:dyDescent="0.15">
      <c r="A598" s="70" t="s">
        <v>347</v>
      </c>
      <c r="B598" s="27">
        <v>31800</v>
      </c>
      <c r="C598" s="27">
        <v>53500</v>
      </c>
      <c r="D598" s="27">
        <v>54700</v>
      </c>
      <c r="E598" s="27">
        <v>52200</v>
      </c>
      <c r="F598" s="27">
        <v>55300</v>
      </c>
      <c r="G598" s="27">
        <v>54500</v>
      </c>
      <c r="H598" s="27">
        <v>53000</v>
      </c>
      <c r="I598" s="27">
        <v>53000</v>
      </c>
      <c r="J598" s="31">
        <v>48000</v>
      </c>
    </row>
    <row r="599" spans="1:10" x14ac:dyDescent="0.15">
      <c r="A599" s="70" t="s">
        <v>348</v>
      </c>
      <c r="B599" s="27">
        <v>38100</v>
      </c>
      <c r="C599" s="27">
        <v>53500</v>
      </c>
      <c r="D599" s="27">
        <v>54700</v>
      </c>
      <c r="E599" s="27">
        <v>53500</v>
      </c>
      <c r="F599" s="27">
        <v>56400</v>
      </c>
      <c r="G599" s="27">
        <v>55300</v>
      </c>
      <c r="H599" s="27">
        <v>53000</v>
      </c>
      <c r="I599" s="27">
        <v>55000</v>
      </c>
      <c r="J599" s="31">
        <v>49000</v>
      </c>
    </row>
    <row r="600" spans="1:10" x14ac:dyDescent="0.15">
      <c r="A600" s="70" t="s">
        <v>349</v>
      </c>
      <c r="B600" s="83">
        <v>53071.449000000001</v>
      </c>
      <c r="C600" s="83">
        <v>54518.226999999999</v>
      </c>
      <c r="D600" s="83">
        <v>54892.004000000001</v>
      </c>
      <c r="E600" s="83">
        <v>55398.436000000002</v>
      </c>
      <c r="F600" s="83">
        <v>54383.343000000001</v>
      </c>
      <c r="G600" s="83">
        <v>53518.232000000004</v>
      </c>
      <c r="H600" s="83">
        <v>52694.061999999998</v>
      </c>
      <c r="I600" s="83">
        <v>48455.951000000001</v>
      </c>
      <c r="J600" s="84">
        <v>42213.046000000002</v>
      </c>
    </row>
    <row r="601" spans="1:10" x14ac:dyDescent="0.15">
      <c r="A601" s="70" t="s">
        <v>571</v>
      </c>
      <c r="B601" s="29" t="s">
        <v>56</v>
      </c>
      <c r="C601" s="29" t="s">
        <v>56</v>
      </c>
      <c r="D601" s="29" t="s">
        <v>56</v>
      </c>
      <c r="E601" s="53">
        <v>2.8</v>
      </c>
      <c r="F601" s="53">
        <v>1.8</v>
      </c>
      <c r="G601" s="53">
        <v>1.8</v>
      </c>
      <c r="H601" s="51">
        <v>-6.05</v>
      </c>
      <c r="I601" s="51">
        <v>3.54</v>
      </c>
      <c r="J601" s="85">
        <v>3.73</v>
      </c>
    </row>
    <row r="602" spans="1:10" x14ac:dyDescent="0.15">
      <c r="A602" s="70" t="s">
        <v>572</v>
      </c>
      <c r="B602" s="29" t="s">
        <v>56</v>
      </c>
      <c r="C602" s="29" t="s">
        <v>56</v>
      </c>
      <c r="D602" s="29" t="s">
        <v>56</v>
      </c>
      <c r="E602" s="53">
        <v>0.7</v>
      </c>
      <c r="F602" s="53">
        <v>0.1</v>
      </c>
      <c r="G602" s="29" t="s">
        <v>56</v>
      </c>
      <c r="H602" s="29" t="s">
        <v>56</v>
      </c>
      <c r="I602" s="51">
        <v>-7.47</v>
      </c>
      <c r="J602" s="85">
        <v>-0.25</v>
      </c>
    </row>
    <row r="603" spans="1:10" x14ac:dyDescent="0.15">
      <c r="A603" s="70" t="s">
        <v>493</v>
      </c>
      <c r="B603" s="53">
        <v>-2.9</v>
      </c>
      <c r="C603" s="53">
        <v>-6.6</v>
      </c>
      <c r="D603" s="53">
        <v>0.1</v>
      </c>
      <c r="E603" s="53">
        <v>3.5</v>
      </c>
      <c r="F603" s="53">
        <v>1.9</v>
      </c>
      <c r="G603" s="53">
        <v>1.8</v>
      </c>
      <c r="H603" s="51">
        <v>-6.05</v>
      </c>
      <c r="I603" s="51">
        <v>-3.93</v>
      </c>
      <c r="J603" s="85">
        <v>3.48</v>
      </c>
    </row>
    <row r="604" spans="1:10" x14ac:dyDescent="0.15">
      <c r="A604" s="70" t="s">
        <v>573</v>
      </c>
      <c r="B604" s="29" t="s">
        <v>56</v>
      </c>
      <c r="C604" s="29" t="s">
        <v>56</v>
      </c>
      <c r="D604" s="29" t="s">
        <v>56</v>
      </c>
      <c r="E604" s="53">
        <v>2.7</v>
      </c>
      <c r="F604" s="53">
        <v>1.8</v>
      </c>
      <c r="G604" s="53">
        <v>1.8</v>
      </c>
      <c r="H604" s="51">
        <v>-6.05</v>
      </c>
      <c r="I604" s="51">
        <v>3.42</v>
      </c>
      <c r="J604" s="85">
        <v>3.61</v>
      </c>
    </row>
    <row r="605" spans="1:10" x14ac:dyDescent="0.15">
      <c r="A605" s="70" t="s">
        <v>574</v>
      </c>
      <c r="B605" s="29" t="s">
        <v>56</v>
      </c>
      <c r="C605" s="29" t="s">
        <v>56</v>
      </c>
      <c r="D605" s="29" t="s">
        <v>56</v>
      </c>
      <c r="E605" s="53">
        <v>0.6</v>
      </c>
      <c r="F605" s="53">
        <v>0.1</v>
      </c>
      <c r="G605" s="29" t="s">
        <v>56</v>
      </c>
      <c r="H605" s="29" t="s">
        <v>56</v>
      </c>
      <c r="I605" s="51">
        <v>-7.21</v>
      </c>
      <c r="J605" s="85">
        <v>-0.24</v>
      </c>
    </row>
    <row r="606" spans="1:10" x14ac:dyDescent="0.15">
      <c r="A606" s="70" t="s">
        <v>494</v>
      </c>
      <c r="B606" s="53">
        <v>-2.9</v>
      </c>
      <c r="C606" s="53">
        <v>-6.6</v>
      </c>
      <c r="D606" s="53">
        <v>0.1</v>
      </c>
      <c r="E606" s="53">
        <v>3.4</v>
      </c>
      <c r="F606" s="53">
        <v>1.9</v>
      </c>
      <c r="G606" s="53">
        <v>1.8</v>
      </c>
      <c r="H606" s="51">
        <v>-6.05</v>
      </c>
      <c r="I606" s="51">
        <v>-3.79</v>
      </c>
      <c r="J606" s="85">
        <v>3.37</v>
      </c>
    </row>
    <row r="607" spans="1:10" x14ac:dyDescent="0.15">
      <c r="A607" s="70" t="s">
        <v>575</v>
      </c>
      <c r="B607" s="29" t="s">
        <v>56</v>
      </c>
      <c r="C607" s="29" t="s">
        <v>56</v>
      </c>
      <c r="D607" s="29" t="s">
        <v>56</v>
      </c>
      <c r="E607" s="27">
        <v>1</v>
      </c>
      <c r="F607" s="27">
        <v>1</v>
      </c>
      <c r="G607" s="27">
        <v>1</v>
      </c>
      <c r="H607" s="51">
        <v>0.25</v>
      </c>
      <c r="I607" s="29" t="s">
        <v>56</v>
      </c>
      <c r="J607" s="32" t="s">
        <v>56</v>
      </c>
    </row>
    <row r="608" spans="1:10" x14ac:dyDescent="0.15">
      <c r="A608" s="70" t="s">
        <v>390</v>
      </c>
      <c r="B608" s="27">
        <v>64000</v>
      </c>
      <c r="C608" s="27">
        <v>56000</v>
      </c>
      <c r="D608" s="27">
        <v>49000</v>
      </c>
      <c r="E608" s="27">
        <v>45000</v>
      </c>
      <c r="F608" s="27">
        <v>44000</v>
      </c>
      <c r="G608" s="27">
        <v>40000</v>
      </c>
      <c r="H608" s="27">
        <v>37000</v>
      </c>
      <c r="I608" s="27">
        <v>26000</v>
      </c>
      <c r="J608" s="31">
        <v>25000</v>
      </c>
    </row>
    <row r="609" spans="1:10" x14ac:dyDescent="0.15">
      <c r="A609" s="70" t="s">
        <v>391</v>
      </c>
      <c r="B609" s="27">
        <v>9065</v>
      </c>
      <c r="C609" s="27">
        <v>9623</v>
      </c>
      <c r="D609" s="27">
        <v>9559</v>
      </c>
      <c r="E609" s="27">
        <v>8753</v>
      </c>
      <c r="F609" s="27">
        <v>7939</v>
      </c>
      <c r="G609" s="27">
        <v>7650</v>
      </c>
      <c r="H609" s="27">
        <v>3742</v>
      </c>
      <c r="I609" s="27">
        <v>3623</v>
      </c>
      <c r="J609" s="31">
        <v>3276</v>
      </c>
    </row>
    <row r="610" spans="1:10" x14ac:dyDescent="0.15">
      <c r="A610" s="70" t="s">
        <v>355</v>
      </c>
      <c r="B610" s="29" t="s">
        <v>56</v>
      </c>
      <c r="C610" s="29" t="s">
        <v>56</v>
      </c>
      <c r="D610" s="27">
        <v>-78000</v>
      </c>
      <c r="E610" s="27">
        <v>24000</v>
      </c>
      <c r="F610" s="27">
        <v>-36000</v>
      </c>
      <c r="G610" s="27">
        <v>21000</v>
      </c>
      <c r="H610" s="27">
        <v>2000</v>
      </c>
      <c r="I610" s="29" t="s">
        <v>56</v>
      </c>
      <c r="J610" s="31">
        <v>-12000</v>
      </c>
    </row>
  </sheetData>
  <sortState xmlns:xlrd2="http://schemas.microsoft.com/office/spreadsheetml/2017/richdata2" columnSort="1" ref="B554:J610">
    <sortCondition ref="B554:J554"/>
  </sortState>
  <phoneticPr fontId="6" type="noConversion"/>
  <conditionalFormatting sqref="A88:I88">
    <cfRule type="colorScale" priority="1">
      <colorScale>
        <cfvo type="min"/>
        <cfvo type="percentile" val="50"/>
        <cfvo type="max"/>
        <color rgb="FFF8696B"/>
        <color rgb="FFFFEB84"/>
        <color rgb="FF63BE7B"/>
      </colorScale>
    </cfRule>
  </conditionalFormatting>
  <conditionalFormatting sqref="B350:I455">
    <cfRule type="colorScale" priority="20">
      <colorScale>
        <cfvo type="min"/>
        <cfvo type="percentile" val="50"/>
        <cfvo type="max"/>
        <color rgb="FFF8696B"/>
        <color rgb="FFFFEB84"/>
        <color rgb="FF63BE7B"/>
      </colorScale>
    </cfRule>
  </conditionalFormatting>
  <conditionalFormatting sqref="B93:J148">
    <cfRule type="colorScale" priority="22">
      <colorScale>
        <cfvo type="min"/>
        <cfvo type="percentile" val="50"/>
        <cfvo type="max"/>
        <color rgb="FFF8696B"/>
        <color rgb="FFFFEB84"/>
        <color rgb="FF63BE7B"/>
      </colorScale>
    </cfRule>
  </conditionalFormatting>
  <conditionalFormatting sqref="B149:J167 B11:J87 B89:J92 J88">
    <cfRule type="colorScale" priority="21">
      <colorScale>
        <cfvo type="min"/>
        <cfvo type="percentile" val="50"/>
        <cfvo type="max"/>
        <color rgb="FFF8696B"/>
        <color rgb="FFFFEB84"/>
        <color rgb="FF63BE7B"/>
      </colorScale>
    </cfRule>
  </conditionalFormatting>
  <conditionalFormatting sqref="B180:J334">
    <cfRule type="colorScale" priority="23">
      <colorScale>
        <cfvo type="min"/>
        <cfvo type="percentile" val="50"/>
        <cfvo type="max"/>
        <color rgb="FFF8696B"/>
        <color rgb="FFFFEB84"/>
        <color rgb="FF63BE7B"/>
      </colorScale>
    </cfRule>
  </conditionalFormatting>
  <conditionalFormatting sqref="B470:J610">
    <cfRule type="colorScale" priority="24">
      <colorScale>
        <cfvo type="min"/>
        <cfvo type="percentile" val="50"/>
        <cfvo type="max"/>
        <color rgb="FFF8696B"/>
        <color rgb="FFFFEB84"/>
        <color rgb="FF63BE7B"/>
      </colorScale>
    </cfRule>
  </conditionalFormatting>
  <conditionalFormatting sqref="L417">
    <cfRule type="colorScale" priority="16">
      <colorScale>
        <cfvo type="min"/>
        <cfvo type="percentile" val="50"/>
        <cfvo type="max"/>
        <color rgb="FFF8696B"/>
        <color rgb="FFFFEB84"/>
        <color rgb="FF63BE7B"/>
      </colorScale>
    </cfRule>
  </conditionalFormatting>
  <conditionalFormatting sqref="M417">
    <cfRule type="colorScale" priority="15">
      <colorScale>
        <cfvo type="min"/>
        <cfvo type="percentile" val="50"/>
        <cfvo type="max"/>
        <color rgb="FFF8696B"/>
        <color rgb="FFFFEB84"/>
        <color rgb="FF63BE7B"/>
      </colorScale>
    </cfRule>
  </conditionalFormatting>
  <conditionalFormatting sqref="N417">
    <cfRule type="colorScale" priority="14">
      <colorScale>
        <cfvo type="min"/>
        <cfvo type="percentile" val="50"/>
        <cfvo type="max"/>
        <color rgb="FFF8696B"/>
        <color rgb="FFFFEB84"/>
        <color rgb="FF63BE7B"/>
      </colorScale>
    </cfRule>
  </conditionalFormatting>
  <conditionalFormatting sqref="O417">
    <cfRule type="colorScale" priority="13">
      <colorScale>
        <cfvo type="min"/>
        <cfvo type="percentile" val="50"/>
        <cfvo type="max"/>
        <color rgb="FFF8696B"/>
        <color rgb="FFFFEB84"/>
        <color rgb="FF63BE7B"/>
      </colorScale>
    </cfRule>
  </conditionalFormatting>
  <conditionalFormatting sqref="P417">
    <cfRule type="colorScale" priority="12">
      <colorScale>
        <cfvo type="min"/>
        <cfvo type="percentile" val="50"/>
        <cfvo type="max"/>
        <color rgb="FFF8696B"/>
        <color rgb="FFFFEB84"/>
        <color rgb="FF63BE7B"/>
      </colorScale>
    </cfRule>
  </conditionalFormatting>
  <conditionalFormatting sqref="Q417">
    <cfRule type="colorScale" priority="11">
      <colorScale>
        <cfvo type="min"/>
        <cfvo type="percentile" val="50"/>
        <cfvo type="max"/>
        <color rgb="FFF8696B"/>
        <color rgb="FFFFEB84"/>
        <color rgb="FF63BE7B"/>
      </colorScale>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38047-760E-4651-9C73-694C351100C0}">
  <sheetPr>
    <tabColor theme="3"/>
  </sheetPr>
  <dimension ref="A1:L58"/>
  <sheetViews>
    <sheetView topLeftCell="A26" zoomScale="93" workbookViewId="0">
      <selection activeCell="AH36" sqref="AH36"/>
    </sheetView>
  </sheetViews>
  <sheetFormatPr baseColWidth="10" defaultColWidth="8.83203125" defaultRowHeight="12.75" customHeight="1" x14ac:dyDescent="0.15"/>
  <cols>
    <col min="1" max="1" width="37.5" bestFit="1" customWidth="1"/>
    <col min="2" max="2" width="23.33203125" bestFit="1" customWidth="1"/>
    <col min="3" max="3" width="14.1640625" bestFit="1" customWidth="1"/>
    <col min="4" max="11" width="15.33203125" bestFit="1" customWidth="1"/>
    <col min="12" max="12" width="21" customWidth="1"/>
  </cols>
  <sheetData>
    <row r="1" spans="1:12" ht="13" x14ac:dyDescent="0.15">
      <c r="A1" s="114" t="s">
        <v>576</v>
      </c>
    </row>
    <row r="2" spans="1:12" ht="14" x14ac:dyDescent="0.15">
      <c r="A2" s="101" t="s">
        <v>19</v>
      </c>
      <c r="B2" s="99" t="s">
        <v>20</v>
      </c>
      <c r="C2" s="99" t="s">
        <v>21</v>
      </c>
      <c r="D2" s="99" t="s">
        <v>22</v>
      </c>
      <c r="E2" s="99" t="s">
        <v>23</v>
      </c>
      <c r="F2" s="99" t="s">
        <v>24</v>
      </c>
      <c r="G2" s="99" t="s">
        <v>25</v>
      </c>
      <c r="H2" s="99" t="s">
        <v>26</v>
      </c>
      <c r="I2" s="99" t="s">
        <v>27</v>
      </c>
      <c r="J2" s="98">
        <v>44561</v>
      </c>
      <c r="K2" s="98" t="s">
        <v>29</v>
      </c>
      <c r="L2" s="115" t="s">
        <v>577</v>
      </c>
    </row>
    <row r="3" spans="1:12" ht="13" x14ac:dyDescent="0.15">
      <c r="A3" s="13" t="s">
        <v>578</v>
      </c>
      <c r="B3" s="95">
        <f>B4/B4-1</f>
        <v>0</v>
      </c>
      <c r="C3" s="95">
        <f>C4/B4-1</f>
        <v>0.44014967630914903</v>
      </c>
      <c r="D3" s="95">
        <f t="shared" ref="D3:I3" si="0">D4/C4-1</f>
        <v>0.70581393850112706</v>
      </c>
      <c r="E3" s="95">
        <f t="shared" si="0"/>
        <v>0.50245901457185593</v>
      </c>
      <c r="F3" s="95">
        <f t="shared" si="0"/>
        <v>0.39656575039344921</v>
      </c>
      <c r="G3" s="95">
        <f t="shared" si="0"/>
        <v>0.43599338684719746</v>
      </c>
      <c r="H3" s="95">
        <f t="shared" si="0"/>
        <v>0.34633762166305226</v>
      </c>
      <c r="I3" s="95">
        <f t="shared" si="0"/>
        <v>0.54980471799398201</v>
      </c>
      <c r="J3" s="95"/>
      <c r="K3" s="96">
        <f>K4/I4-1</f>
        <v>-0.13624141013361746</v>
      </c>
      <c r="L3" s="100">
        <f>AVERAGE(B3:I3)</f>
        <v>0.42214051328497659</v>
      </c>
    </row>
    <row r="4" spans="1:12" ht="13" x14ac:dyDescent="0.15">
      <c r="A4" s="35" t="s">
        <v>579</v>
      </c>
      <c r="B4" s="19">
        <v>915843</v>
      </c>
      <c r="C4" s="19">
        <v>1318951</v>
      </c>
      <c r="D4" s="19">
        <v>2249885</v>
      </c>
      <c r="E4" s="19">
        <v>3380360</v>
      </c>
      <c r="F4" s="19">
        <v>4720895</v>
      </c>
      <c r="G4" s="19">
        <v>6779174</v>
      </c>
      <c r="H4" s="19">
        <v>9127057</v>
      </c>
      <c r="I4" s="19">
        <v>14145156</v>
      </c>
      <c r="J4" s="45"/>
      <c r="K4" s="45">
        <v>12218000</v>
      </c>
      <c r="L4" s="116">
        <f>AVERAGE(B4:K4)</f>
        <v>6095035.666666667</v>
      </c>
    </row>
    <row r="5" spans="1:12" ht="13" x14ac:dyDescent="0.15">
      <c r="A5" s="35" t="s">
        <v>580</v>
      </c>
      <c r="B5" s="19">
        <v>224241</v>
      </c>
      <c r="C5" s="19">
        <v>311098</v>
      </c>
      <c r="D5" s="19">
        <v>540724</v>
      </c>
      <c r="E5" s="19">
        <v>807811</v>
      </c>
      <c r="F5" s="19">
        <v>1118823</v>
      </c>
      <c r="G5" s="19">
        <v>1586723</v>
      </c>
      <c r="H5" s="19">
        <v>2147332</v>
      </c>
      <c r="I5" s="19">
        <v>4112171</v>
      </c>
      <c r="J5" s="45"/>
      <c r="K5" s="45">
        <v>3416000</v>
      </c>
      <c r="L5" s="116">
        <f t="shared" ref="L5:L8" si="1">AVERAGE(B5:K5)</f>
        <v>1584991.4444444445</v>
      </c>
    </row>
    <row r="6" spans="1:12" ht="13" x14ac:dyDescent="0.15">
      <c r="A6" s="70" t="s">
        <v>581</v>
      </c>
      <c r="B6" s="19">
        <v>691602</v>
      </c>
      <c r="C6" s="19">
        <v>1007853</v>
      </c>
      <c r="D6" s="19">
        <v>1709161</v>
      </c>
      <c r="E6" s="19">
        <v>2572549</v>
      </c>
      <c r="F6" s="19">
        <v>3602072</v>
      </c>
      <c r="G6" s="19">
        <v>5192451</v>
      </c>
      <c r="H6" s="19">
        <v>6979725</v>
      </c>
      <c r="I6" s="19">
        <v>10032985</v>
      </c>
      <c r="J6" s="45"/>
      <c r="K6" s="45">
        <v>8802000</v>
      </c>
      <c r="L6" s="116">
        <f t="shared" si="1"/>
        <v>4510044.222222222</v>
      </c>
    </row>
    <row r="7" spans="1:12" ht="13" x14ac:dyDescent="0.15">
      <c r="A7" s="55" t="s">
        <v>582</v>
      </c>
      <c r="B7" s="24">
        <v>0.85</v>
      </c>
      <c r="C7" s="24">
        <v>1.81</v>
      </c>
      <c r="D7" s="24">
        <v>1</v>
      </c>
      <c r="E7" s="24">
        <v>0.72</v>
      </c>
      <c r="F7" s="24">
        <v>0.95</v>
      </c>
      <c r="G7" s="24">
        <v>0.93</v>
      </c>
      <c r="H7" s="24">
        <v>0.7</v>
      </c>
      <c r="I7" s="24">
        <v>1.28</v>
      </c>
      <c r="J7" s="24">
        <v>1.22</v>
      </c>
      <c r="K7" s="94">
        <v>0.78</v>
      </c>
      <c r="L7" s="117">
        <f t="shared" si="1"/>
        <v>1.024</v>
      </c>
    </row>
    <row r="8" spans="1:12" ht="13" x14ac:dyDescent="0.15">
      <c r="A8" s="55" t="s">
        <v>583</v>
      </c>
      <c r="B8" s="75">
        <v>1.1200000000000001</v>
      </c>
      <c r="C8" s="24">
        <v>2.09</v>
      </c>
      <c r="D8" s="24">
        <v>1.24</v>
      </c>
      <c r="E8" s="24">
        <v>0.86</v>
      </c>
      <c r="F8" s="24">
        <v>1.1000000000000001</v>
      </c>
      <c r="G8" s="24">
        <v>1.1000000000000001</v>
      </c>
      <c r="H8" s="24">
        <v>0.85</v>
      </c>
      <c r="I8" s="24">
        <v>1.41</v>
      </c>
      <c r="J8" s="24">
        <v>1.36</v>
      </c>
      <c r="K8" s="94">
        <v>0.93</v>
      </c>
      <c r="L8" s="117">
        <f t="shared" si="1"/>
        <v>1.206</v>
      </c>
    </row>
    <row r="9" spans="1:12" ht="12.75" customHeight="1" x14ac:dyDescent="0.15">
      <c r="L9" s="115"/>
    </row>
    <row r="10" spans="1:12" ht="12.75" customHeight="1" x14ac:dyDescent="0.15">
      <c r="L10" s="115"/>
    </row>
    <row r="11" spans="1:12" ht="13" x14ac:dyDescent="0.15">
      <c r="A11" s="114" t="s">
        <v>584</v>
      </c>
      <c r="L11" s="115"/>
    </row>
    <row r="12" spans="1:12" ht="14" x14ac:dyDescent="0.15">
      <c r="A12" s="101" t="s">
        <v>19</v>
      </c>
      <c r="B12" s="99" t="s">
        <v>20</v>
      </c>
      <c r="C12" s="99" t="s">
        <v>21</v>
      </c>
      <c r="D12" s="99" t="s">
        <v>22</v>
      </c>
      <c r="E12" s="99" t="s">
        <v>23</v>
      </c>
      <c r="F12" s="99" t="s">
        <v>24</v>
      </c>
      <c r="G12" s="99" t="s">
        <v>25</v>
      </c>
      <c r="H12" s="99" t="s">
        <v>26</v>
      </c>
      <c r="I12" s="99" t="s">
        <v>27</v>
      </c>
      <c r="J12" s="98">
        <v>44561</v>
      </c>
      <c r="K12" s="98" t="s">
        <v>29</v>
      </c>
      <c r="L12" s="115" t="s">
        <v>577</v>
      </c>
    </row>
    <row r="13" spans="1:12" ht="13" x14ac:dyDescent="0.15">
      <c r="A13" s="13" t="s">
        <v>585</v>
      </c>
      <c r="B13" s="95">
        <f>B14/B14-1</f>
        <v>0</v>
      </c>
      <c r="C13" s="95">
        <f>C14/B14-1</f>
        <v>0.11559793107745997</v>
      </c>
      <c r="D13" s="95">
        <f t="shared" ref="D13:I13" si="2">D14/C14-1</f>
        <v>-0.52005362529326327</v>
      </c>
      <c r="E13" s="95">
        <f t="shared" si="2"/>
        <v>4.5041899441340849E-2</v>
      </c>
      <c r="F13" s="95">
        <f t="shared" si="2"/>
        <v>6.5486134313397892E-2</v>
      </c>
      <c r="G13" s="95">
        <f t="shared" si="2"/>
        <v>0.12323612417685803</v>
      </c>
      <c r="H13" s="95">
        <f t="shared" si="2"/>
        <v>5.0251256281406143E-3</v>
      </c>
      <c r="I13" s="95">
        <f t="shared" si="2"/>
        <v>-4.8981481481481515E-2</v>
      </c>
      <c r="J13" s="96"/>
      <c r="K13" s="96">
        <f>K14/I14-1</f>
        <v>-4.6344075552526509E-2</v>
      </c>
      <c r="L13" s="118">
        <f>AVERAGE(B13:I13)</f>
        <v>-2.6830986517193428E-2</v>
      </c>
    </row>
    <row r="14" spans="1:12" ht="13" x14ac:dyDescent="0.15">
      <c r="A14" s="35" t="s">
        <v>586</v>
      </c>
      <c r="B14" s="19">
        <v>16047000</v>
      </c>
      <c r="C14" s="19">
        <v>17902000</v>
      </c>
      <c r="D14" s="19">
        <v>8592000</v>
      </c>
      <c r="E14" s="19">
        <v>8979000</v>
      </c>
      <c r="F14" s="19">
        <v>9567000</v>
      </c>
      <c r="G14" s="19">
        <v>10746000</v>
      </c>
      <c r="H14" s="19">
        <v>10800000</v>
      </c>
      <c r="I14" s="19">
        <v>10271000</v>
      </c>
      <c r="J14" s="45"/>
      <c r="K14" s="45">
        <v>9795000</v>
      </c>
      <c r="L14" s="116">
        <f>AVERAGE(B14:K14)</f>
        <v>11411000</v>
      </c>
    </row>
    <row r="15" spans="1:12" ht="13" x14ac:dyDescent="0.15">
      <c r="A15" s="35" t="s">
        <v>587</v>
      </c>
      <c r="B15" s="19">
        <v>11011000</v>
      </c>
      <c r="C15" s="19">
        <v>12170000</v>
      </c>
      <c r="D15" s="19">
        <v>6821000</v>
      </c>
      <c r="E15" s="19">
        <v>6972000</v>
      </c>
      <c r="F15" s="19">
        <v>7345000</v>
      </c>
      <c r="G15" s="19">
        <v>8364000</v>
      </c>
      <c r="H15" s="19">
        <v>8292000</v>
      </c>
      <c r="I15" s="19">
        <v>7798000</v>
      </c>
      <c r="J15" s="45"/>
      <c r="K15" s="45">
        <v>7115000</v>
      </c>
      <c r="L15" s="116">
        <f t="shared" ref="L15:L18" si="3">AVERAGE(B15:K15)</f>
        <v>8432000</v>
      </c>
    </row>
    <row r="16" spans="1:12" ht="13" x14ac:dyDescent="0.15">
      <c r="A16" s="35" t="s">
        <v>588</v>
      </c>
      <c r="B16" s="19">
        <v>5036000</v>
      </c>
      <c r="C16" s="19">
        <v>5732000</v>
      </c>
      <c r="D16" s="19">
        <v>1771000</v>
      </c>
      <c r="E16" s="19">
        <v>2007000</v>
      </c>
      <c r="F16" s="19">
        <v>2222000</v>
      </c>
      <c r="G16" s="19">
        <v>2382000</v>
      </c>
      <c r="H16" s="19">
        <v>2508000</v>
      </c>
      <c r="I16" s="19">
        <v>2473000</v>
      </c>
      <c r="J16" s="9"/>
      <c r="K16" s="45">
        <v>2680000</v>
      </c>
      <c r="L16" s="116">
        <f t="shared" si="3"/>
        <v>2979000</v>
      </c>
    </row>
    <row r="17" spans="1:12" ht="13" x14ac:dyDescent="0.15">
      <c r="A17" s="55" t="s">
        <v>589</v>
      </c>
      <c r="B17" s="24">
        <v>1.74</v>
      </c>
      <c r="C17" s="24">
        <v>1.43</v>
      </c>
      <c r="D17" s="24">
        <v>2.98</v>
      </c>
      <c r="E17" s="24">
        <v>2.0099999999999998</v>
      </c>
      <c r="F17" s="24">
        <v>1.85</v>
      </c>
      <c r="G17" s="24">
        <v>1.26</v>
      </c>
      <c r="H17" s="24">
        <v>0.87</v>
      </c>
      <c r="I17" s="24">
        <v>1.06</v>
      </c>
      <c r="J17" s="24">
        <v>1.75</v>
      </c>
      <c r="K17" s="94">
        <v>1.95</v>
      </c>
      <c r="L17" s="117">
        <f t="shared" si="3"/>
        <v>1.69</v>
      </c>
    </row>
    <row r="18" spans="1:12" ht="13" x14ac:dyDescent="0.15">
      <c r="A18" s="55" t="s">
        <v>590</v>
      </c>
      <c r="B18" s="24">
        <v>1.84</v>
      </c>
      <c r="C18" s="24">
        <v>1.51</v>
      </c>
      <c r="D18" s="24">
        <v>3.49</v>
      </c>
      <c r="E18" s="24">
        <v>2.31</v>
      </c>
      <c r="F18" s="24">
        <v>2.19</v>
      </c>
      <c r="G18" s="24">
        <v>1.6</v>
      </c>
      <c r="H18" s="24">
        <v>1.1599999999999999</v>
      </c>
      <c r="I18" s="24">
        <v>1.8</v>
      </c>
      <c r="J18" s="24">
        <v>1.97</v>
      </c>
      <c r="K18" s="94">
        <v>2.1800000000000002</v>
      </c>
      <c r="L18" s="117">
        <f t="shared" si="3"/>
        <v>2.0049999999999999</v>
      </c>
    </row>
    <row r="19" spans="1:12" ht="12.75" customHeight="1" x14ac:dyDescent="0.15">
      <c r="L19" s="117"/>
    </row>
    <row r="20" spans="1:12" ht="12.75" customHeight="1" x14ac:dyDescent="0.15">
      <c r="L20" s="115"/>
    </row>
    <row r="21" spans="1:12" ht="12.75" customHeight="1" x14ac:dyDescent="0.15">
      <c r="L21" s="115"/>
    </row>
    <row r="22" spans="1:12" ht="13" x14ac:dyDescent="0.15">
      <c r="A22" s="114" t="s">
        <v>3</v>
      </c>
      <c r="L22" s="115"/>
    </row>
    <row r="23" spans="1:12" ht="14" x14ac:dyDescent="0.15">
      <c r="A23" s="101" t="s">
        <v>19</v>
      </c>
      <c r="B23" s="99" t="s">
        <v>135</v>
      </c>
      <c r="C23" s="99" t="s">
        <v>136</v>
      </c>
      <c r="D23" s="99" t="s">
        <v>137</v>
      </c>
      <c r="E23" s="99">
        <v>2016</v>
      </c>
      <c r="F23" s="99" t="s">
        <v>138</v>
      </c>
      <c r="G23" s="99" t="s">
        <v>139</v>
      </c>
      <c r="H23" s="99" t="s">
        <v>140</v>
      </c>
      <c r="I23" s="99" t="s">
        <v>141</v>
      </c>
      <c r="J23" s="99" t="s">
        <v>142</v>
      </c>
      <c r="K23" s="98" t="s">
        <v>29</v>
      </c>
      <c r="L23" s="115" t="s">
        <v>577</v>
      </c>
    </row>
    <row r="24" spans="1:12" ht="13" x14ac:dyDescent="0.15">
      <c r="A24" s="13" t="s">
        <v>591</v>
      </c>
      <c r="B24" s="95">
        <f>B25/B25-1</f>
        <v>0</v>
      </c>
      <c r="C24" s="95">
        <f>C25/B25-1</f>
        <v>0.43177370574630847</v>
      </c>
      <c r="D24" s="95">
        <f>D25/C25-1</f>
        <v>-0.1000869781312127</v>
      </c>
      <c r="E24" s="95"/>
      <c r="F24" s="95">
        <f>F25/D25-1</f>
        <v>-0.29306178805661032</v>
      </c>
      <c r="G24" s="95">
        <f>G25/F25-1</f>
        <v>7.568359375E-2</v>
      </c>
      <c r="H24" s="95">
        <f t="shared" ref="H24:K24" si="4">H25/G25-1</f>
        <v>-3.3408987743985485E-2</v>
      </c>
      <c r="I24" s="95">
        <f t="shared" si="4"/>
        <v>-8.8006011082934155E-2</v>
      </c>
      <c r="J24" s="95">
        <f t="shared" si="4"/>
        <v>-0.12821833161688978</v>
      </c>
      <c r="K24" s="96">
        <f t="shared" si="4"/>
        <v>3.0714707619610149E-3</v>
      </c>
      <c r="L24" s="118">
        <f>AVERAGE(B24:K24)</f>
        <v>-1.4694814041484773E-2</v>
      </c>
    </row>
    <row r="25" spans="1:12" ht="13" x14ac:dyDescent="0.15">
      <c r="A25" s="35" t="s">
        <v>592</v>
      </c>
      <c r="B25" s="19">
        <v>11242000</v>
      </c>
      <c r="C25" s="19">
        <v>16096000</v>
      </c>
      <c r="D25" s="19">
        <v>14485000</v>
      </c>
      <c r="E25" s="19"/>
      <c r="F25" s="19">
        <v>10240000</v>
      </c>
      <c r="G25" s="19">
        <v>11015000</v>
      </c>
      <c r="H25" s="19">
        <v>10647000</v>
      </c>
      <c r="I25" s="19">
        <v>9710000</v>
      </c>
      <c r="J25" s="19">
        <v>8465000</v>
      </c>
      <c r="K25" s="45">
        <v>8491000</v>
      </c>
      <c r="L25" s="116">
        <f>AVERAGE(B25:K25)</f>
        <v>11154555.555555556</v>
      </c>
    </row>
    <row r="26" spans="1:12" ht="13" x14ac:dyDescent="0.15">
      <c r="A26" s="35" t="s">
        <v>593</v>
      </c>
      <c r="B26" s="19">
        <v>2626000</v>
      </c>
      <c r="C26" s="19">
        <v>3776000</v>
      </c>
      <c r="D26" s="19">
        <v>3502000</v>
      </c>
      <c r="E26" s="19"/>
      <c r="F26" s="19">
        <v>2461000</v>
      </c>
      <c r="G26" s="19">
        <v>2551000</v>
      </c>
      <c r="H26" s="19">
        <v>2464000</v>
      </c>
      <c r="I26" s="19">
        <v>2132000</v>
      </c>
      <c r="J26" s="19">
        <v>1863000</v>
      </c>
      <c r="K26" s="45">
        <v>1848000</v>
      </c>
      <c r="L26" s="116">
        <f t="shared" ref="L26:L29" si="5">AVERAGE(B26:K26)</f>
        <v>2580333.3333333335</v>
      </c>
    </row>
    <row r="27" spans="1:12" ht="13" x14ac:dyDescent="0.15">
      <c r="A27" s="70" t="s">
        <v>594</v>
      </c>
      <c r="B27" s="19">
        <v>8616000</v>
      </c>
      <c r="C27" s="19">
        <v>12320000</v>
      </c>
      <c r="D27" s="19">
        <v>10983000</v>
      </c>
      <c r="E27" s="19"/>
      <c r="F27" s="19">
        <v>7779000</v>
      </c>
      <c r="G27" s="19">
        <v>8464000</v>
      </c>
      <c r="H27" s="19">
        <v>8183000</v>
      </c>
      <c r="I27" s="19">
        <v>7578000</v>
      </c>
      <c r="J27" s="19">
        <v>6602000</v>
      </c>
      <c r="K27" s="45">
        <v>6643000</v>
      </c>
      <c r="L27" s="116">
        <f t="shared" si="5"/>
        <v>8574222.222222222</v>
      </c>
    </row>
    <row r="28" spans="1:12" ht="13" x14ac:dyDescent="0.15">
      <c r="A28" s="55" t="s">
        <v>595</v>
      </c>
      <c r="B28" s="24">
        <v>0.78</v>
      </c>
      <c r="C28" s="24">
        <v>0.8</v>
      </c>
      <c r="D28" s="24">
        <v>0.81</v>
      </c>
      <c r="E28" s="24">
        <v>0.71</v>
      </c>
      <c r="F28" s="24">
        <v>0.76</v>
      </c>
      <c r="G28" s="24">
        <v>0.7</v>
      </c>
      <c r="H28" s="24">
        <v>0.75</v>
      </c>
      <c r="I28" s="24">
        <v>0.65</v>
      </c>
      <c r="J28" s="24">
        <v>0.44</v>
      </c>
      <c r="K28" s="94">
        <v>0.5</v>
      </c>
      <c r="L28" s="117">
        <f t="shared" si="5"/>
        <v>0.69000000000000017</v>
      </c>
    </row>
    <row r="29" spans="1:12" ht="13" x14ac:dyDescent="0.15">
      <c r="A29" s="55" t="s">
        <v>596</v>
      </c>
      <c r="B29" s="24">
        <v>1.5</v>
      </c>
      <c r="C29" s="24">
        <v>1.46</v>
      </c>
      <c r="D29" s="24">
        <v>1.48</v>
      </c>
      <c r="E29" s="24">
        <v>1.46</v>
      </c>
      <c r="F29" s="24">
        <v>1.4</v>
      </c>
      <c r="G29" s="24">
        <v>1.23</v>
      </c>
      <c r="H29" s="24">
        <v>1.1100000000000001</v>
      </c>
      <c r="I29" s="24">
        <v>1.1299999999999999</v>
      </c>
      <c r="J29" s="24">
        <v>1.05</v>
      </c>
      <c r="K29" s="94">
        <v>1.03</v>
      </c>
      <c r="L29" s="117">
        <f t="shared" si="5"/>
        <v>1.2849999999999999</v>
      </c>
    </row>
    <row r="30" spans="1:12" ht="12.75" customHeight="1" x14ac:dyDescent="0.15">
      <c r="L30" s="115"/>
    </row>
    <row r="31" spans="1:12" ht="12.75" customHeight="1" x14ac:dyDescent="0.15">
      <c r="L31" s="115"/>
    </row>
    <row r="32" spans="1:12" ht="13" x14ac:dyDescent="0.15">
      <c r="A32" s="114" t="s">
        <v>2</v>
      </c>
      <c r="L32" s="115"/>
    </row>
    <row r="33" spans="1:12" ht="14" x14ac:dyDescent="0.15">
      <c r="A33" s="101" t="s">
        <v>19</v>
      </c>
      <c r="B33" s="102">
        <v>41460</v>
      </c>
      <c r="C33" s="102">
        <v>41826</v>
      </c>
      <c r="D33" s="102">
        <v>42192</v>
      </c>
      <c r="E33" s="99" t="s">
        <v>144</v>
      </c>
      <c r="F33" s="99" t="s">
        <v>145</v>
      </c>
      <c r="G33" s="99" t="s">
        <v>146</v>
      </c>
      <c r="H33" s="99" t="s">
        <v>147</v>
      </c>
      <c r="I33" s="99" t="s">
        <v>148</v>
      </c>
      <c r="J33" s="99" t="s">
        <v>149</v>
      </c>
      <c r="K33" s="98" t="s">
        <v>150</v>
      </c>
      <c r="L33" s="115" t="s">
        <v>577</v>
      </c>
    </row>
    <row r="34" spans="1:12" ht="13" x14ac:dyDescent="0.15">
      <c r="A34" s="13" t="s">
        <v>597</v>
      </c>
      <c r="B34" s="106">
        <v>0</v>
      </c>
      <c r="C34" s="106">
        <v>0</v>
      </c>
      <c r="D34" s="106">
        <v>0</v>
      </c>
      <c r="E34" s="95">
        <f>E35/E35-1</f>
        <v>0</v>
      </c>
      <c r="F34" s="95">
        <f>F35/E35-1</f>
        <v>0.33797289655257412</v>
      </c>
      <c r="G34" s="95">
        <f t="shared" ref="G34:K34" si="6">G35/F35-1</f>
        <v>0.25520013017595256</v>
      </c>
      <c r="H34" s="95">
        <f t="shared" si="6"/>
        <v>0.28622223309322026</v>
      </c>
      <c r="I34" s="95">
        <f t="shared" si="6"/>
        <v>8.5052340389386583E-2</v>
      </c>
      <c r="J34" s="95">
        <f t="shared" si="6"/>
        <v>0.22756177511329168</v>
      </c>
      <c r="K34" s="96">
        <f t="shared" si="6"/>
        <v>-1.3537604615901477E-2</v>
      </c>
      <c r="L34" s="118">
        <f>AVERAGE(B34:K34)</f>
        <v>0.11784717707085238</v>
      </c>
    </row>
    <row r="35" spans="1:12" ht="13" x14ac:dyDescent="0.15">
      <c r="A35" s="35" t="s">
        <v>598</v>
      </c>
      <c r="B35" s="20"/>
      <c r="C35" s="20"/>
      <c r="D35" s="20"/>
      <c r="E35" s="19">
        <v>730313</v>
      </c>
      <c r="F35" s="19">
        <v>977139</v>
      </c>
      <c r="G35" s="19">
        <v>1226505</v>
      </c>
      <c r="H35" s="19">
        <v>1577558</v>
      </c>
      <c r="I35" s="19">
        <v>1711733</v>
      </c>
      <c r="J35" s="19">
        <v>2101258</v>
      </c>
      <c r="K35" s="45">
        <v>2072812</v>
      </c>
      <c r="L35" s="116">
        <f>AVERAGE(E35:K35)</f>
        <v>1485331.142857143</v>
      </c>
    </row>
    <row r="36" spans="1:12" ht="13" x14ac:dyDescent="0.15">
      <c r="A36" s="35" t="s">
        <v>599</v>
      </c>
      <c r="B36" s="20"/>
      <c r="C36" s="20"/>
      <c r="D36" s="20"/>
      <c r="E36" s="19">
        <v>323249</v>
      </c>
      <c r="F36" s="19">
        <v>434421</v>
      </c>
      <c r="G36" s="19">
        <v>536022</v>
      </c>
      <c r="H36" s="19">
        <v>703129</v>
      </c>
      <c r="I36" s="19">
        <v>754210</v>
      </c>
      <c r="J36" s="19">
        <v>947636</v>
      </c>
      <c r="K36" s="45">
        <v>908474</v>
      </c>
      <c r="L36" s="116">
        <f t="shared" ref="L36:L39" si="7">AVERAGE(E36:K36)</f>
        <v>658163</v>
      </c>
    </row>
    <row r="37" spans="1:12" ht="13" x14ac:dyDescent="0.15">
      <c r="A37" s="70" t="s">
        <v>600</v>
      </c>
      <c r="B37" s="18"/>
      <c r="C37" s="18"/>
      <c r="D37" s="18"/>
      <c r="E37" s="19">
        <v>407064</v>
      </c>
      <c r="F37" s="19">
        <v>542718</v>
      </c>
      <c r="G37" s="19">
        <v>690483</v>
      </c>
      <c r="H37" s="19">
        <v>874429</v>
      </c>
      <c r="I37" s="19">
        <v>957523</v>
      </c>
      <c r="J37" s="19">
        <v>1153622</v>
      </c>
      <c r="K37" s="45">
        <v>1164338</v>
      </c>
      <c r="L37" s="116">
        <f t="shared" si="7"/>
        <v>827168.14285714284</v>
      </c>
    </row>
    <row r="38" spans="1:12" ht="13" x14ac:dyDescent="0.15">
      <c r="A38" s="55" t="s">
        <v>601</v>
      </c>
      <c r="B38" s="24"/>
      <c r="C38" s="24"/>
      <c r="D38" s="24">
        <v>0.9</v>
      </c>
      <c r="E38" s="24">
        <v>0.71</v>
      </c>
      <c r="F38" s="24">
        <v>1.98</v>
      </c>
      <c r="G38" s="24">
        <v>1.68</v>
      </c>
      <c r="H38" s="24">
        <v>1.31</v>
      </c>
      <c r="I38" s="24">
        <v>1.01</v>
      </c>
      <c r="J38" s="24">
        <v>0.72</v>
      </c>
      <c r="K38" s="94">
        <v>1.08</v>
      </c>
      <c r="L38" s="117">
        <f t="shared" si="7"/>
        <v>1.2128571428571426</v>
      </c>
    </row>
    <row r="39" spans="1:12" ht="13" x14ac:dyDescent="0.15">
      <c r="A39" s="55" t="s">
        <v>602</v>
      </c>
      <c r="B39" s="24"/>
      <c r="C39" s="24"/>
      <c r="D39" s="24">
        <v>1.74</v>
      </c>
      <c r="E39" s="24">
        <v>1.48</v>
      </c>
      <c r="F39" s="24">
        <v>2.93</v>
      </c>
      <c r="G39" s="24">
        <v>2.64</v>
      </c>
      <c r="H39" s="24">
        <v>2.2000000000000002</v>
      </c>
      <c r="I39" s="24">
        <v>2.29</v>
      </c>
      <c r="J39" s="24">
        <v>1.61</v>
      </c>
      <c r="K39" s="94">
        <v>1.79</v>
      </c>
      <c r="L39" s="117">
        <f t="shared" si="7"/>
        <v>2.1342857142857139</v>
      </c>
    </row>
    <row r="40" spans="1:12" ht="12.75" customHeight="1" x14ac:dyDescent="0.15">
      <c r="L40" s="115"/>
    </row>
    <row r="41" spans="1:12" ht="12.75" customHeight="1" x14ac:dyDescent="0.15">
      <c r="L41" s="115"/>
    </row>
    <row r="42" spans="1:12" ht="12.75" customHeight="1" x14ac:dyDescent="0.15">
      <c r="L42" s="115"/>
    </row>
    <row r="43" spans="1:12" ht="12.75" customHeight="1" x14ac:dyDescent="0.15">
      <c r="L43" s="115"/>
    </row>
    <row r="44" spans="1:12" ht="13" x14ac:dyDescent="0.15">
      <c r="A44" s="119" t="s">
        <v>603</v>
      </c>
      <c r="B44" s="10"/>
      <c r="C44" s="10"/>
      <c r="D44" s="10"/>
      <c r="E44" s="10"/>
      <c r="F44" s="10"/>
      <c r="G44" s="10"/>
      <c r="H44" s="10"/>
      <c r="I44" s="10"/>
      <c r="J44" s="10"/>
      <c r="K44" s="10"/>
      <c r="L44" s="115"/>
    </row>
    <row r="45" spans="1:12" ht="14" x14ac:dyDescent="0.15">
      <c r="A45" s="103" t="s">
        <v>19</v>
      </c>
      <c r="B45" s="99" t="s">
        <v>20</v>
      </c>
      <c r="C45" s="99" t="s">
        <v>21</v>
      </c>
      <c r="D45" s="99" t="s">
        <v>22</v>
      </c>
      <c r="E45" s="99" t="s">
        <v>23</v>
      </c>
      <c r="F45" s="99" t="s">
        <v>24</v>
      </c>
      <c r="G45" s="99" t="s">
        <v>25</v>
      </c>
      <c r="H45" s="99" t="s">
        <v>26</v>
      </c>
      <c r="I45" s="99" t="s">
        <v>27</v>
      </c>
      <c r="J45" s="99" t="s">
        <v>28</v>
      </c>
      <c r="K45" s="98" t="s">
        <v>29</v>
      </c>
      <c r="L45" s="115" t="s">
        <v>577</v>
      </c>
    </row>
    <row r="46" spans="1:12" ht="13" x14ac:dyDescent="0.15">
      <c r="A46" s="91" t="s">
        <v>604</v>
      </c>
      <c r="B46" s="97">
        <f>B47/B47-1</f>
        <v>0</v>
      </c>
      <c r="C46" s="95">
        <f>C47/B47-1</f>
        <v>0.1952398861011122</v>
      </c>
      <c r="D46" s="95">
        <f t="shared" ref="D46:K46" si="8">D47/C47-1</f>
        <v>0.20247673843664304</v>
      </c>
      <c r="E46" s="95">
        <f t="shared" si="8"/>
        <v>0.27083528026465808</v>
      </c>
      <c r="F46" s="95">
        <f t="shared" si="8"/>
        <v>0.30796326119408479</v>
      </c>
      <c r="G46" s="95">
        <f t="shared" si="8"/>
        <v>0.3093396152159491</v>
      </c>
      <c r="H46" s="95">
        <f t="shared" si="8"/>
        <v>0.20454125820676983</v>
      </c>
      <c r="I46" s="95">
        <f t="shared" si="8"/>
        <v>0.37623430604373276</v>
      </c>
      <c r="J46" s="95">
        <f t="shared" si="8"/>
        <v>0.21695366571345676</v>
      </c>
      <c r="K46" s="96">
        <f t="shared" si="8"/>
        <v>9.399517263985091E-2</v>
      </c>
      <c r="L46" s="118">
        <f>AVERAGE(C46:K46)</f>
        <v>0.24195324264625084</v>
      </c>
    </row>
    <row r="47" spans="1:12" ht="13" x14ac:dyDescent="0.15">
      <c r="A47" s="92" t="s">
        <v>605</v>
      </c>
      <c r="B47" s="23">
        <v>74452000</v>
      </c>
      <c r="C47" s="23">
        <v>88988000</v>
      </c>
      <c r="D47" s="23">
        <v>107006000</v>
      </c>
      <c r="E47" s="23">
        <v>135987000</v>
      </c>
      <c r="F47" s="23">
        <v>177866000</v>
      </c>
      <c r="G47" s="23">
        <v>232887000</v>
      </c>
      <c r="H47" s="23">
        <v>280522000</v>
      </c>
      <c r="I47" s="23">
        <v>386064000</v>
      </c>
      <c r="J47" s="23">
        <v>469822000</v>
      </c>
      <c r="K47" s="44">
        <v>513983000</v>
      </c>
      <c r="L47" s="116">
        <f>AVERAGE(B47:K47)</f>
        <v>246757700</v>
      </c>
    </row>
    <row r="48" spans="1:12" ht="13" x14ac:dyDescent="0.15">
      <c r="A48" s="93" t="s">
        <v>606</v>
      </c>
      <c r="B48" s="47">
        <v>54181000</v>
      </c>
      <c r="C48" s="47">
        <v>62752000</v>
      </c>
      <c r="D48" s="47">
        <v>71651000</v>
      </c>
      <c r="E48" s="47">
        <v>88265000</v>
      </c>
      <c r="F48" s="47">
        <v>111934000</v>
      </c>
      <c r="G48" s="47">
        <v>139156000</v>
      </c>
      <c r="H48" s="47">
        <v>165536000</v>
      </c>
      <c r="I48" s="47">
        <v>233307000</v>
      </c>
      <c r="J48" s="47">
        <v>272344000</v>
      </c>
      <c r="K48" s="48">
        <v>288831000</v>
      </c>
      <c r="L48" s="116">
        <f t="shared" ref="L48:L51" si="9">AVERAGE(B48:K48)</f>
        <v>148795700</v>
      </c>
    </row>
    <row r="49" spans="1:12" ht="13" x14ac:dyDescent="0.15">
      <c r="A49" s="92" t="s">
        <v>607</v>
      </c>
      <c r="B49" s="23">
        <v>20271000</v>
      </c>
      <c r="C49" s="23">
        <v>26236000</v>
      </c>
      <c r="D49" s="23">
        <v>35355000</v>
      </c>
      <c r="E49" s="23">
        <v>47722000</v>
      </c>
      <c r="F49" s="23">
        <v>65932000</v>
      </c>
      <c r="G49" s="23">
        <v>93731000</v>
      </c>
      <c r="H49" s="23">
        <v>114986000</v>
      </c>
      <c r="I49" s="23">
        <v>152757000</v>
      </c>
      <c r="J49" s="23">
        <v>197478000</v>
      </c>
      <c r="K49" s="44">
        <v>225152000</v>
      </c>
      <c r="L49" s="116">
        <f t="shared" si="9"/>
        <v>97962000</v>
      </c>
    </row>
    <row r="50" spans="1:12" ht="13" x14ac:dyDescent="0.15">
      <c r="A50" s="92" t="s">
        <v>608</v>
      </c>
      <c r="B50" s="51">
        <v>0.75</v>
      </c>
      <c r="C50" s="51">
        <v>0.82</v>
      </c>
      <c r="D50" s="51">
        <v>0.77</v>
      </c>
      <c r="E50" s="51">
        <v>0.78</v>
      </c>
      <c r="F50" s="51">
        <v>0.76</v>
      </c>
      <c r="G50" s="51">
        <v>0.85</v>
      </c>
      <c r="H50" s="51">
        <v>0.86</v>
      </c>
      <c r="I50" s="51">
        <v>0.86</v>
      </c>
      <c r="J50" s="51">
        <v>0.91</v>
      </c>
      <c r="K50" s="85">
        <v>0.72</v>
      </c>
      <c r="L50" s="117">
        <f t="shared" si="9"/>
        <v>0.80800000000000005</v>
      </c>
    </row>
    <row r="51" spans="1:12" ht="13" x14ac:dyDescent="0.15">
      <c r="A51" s="92" t="s">
        <v>609</v>
      </c>
      <c r="B51" s="51">
        <v>1.07</v>
      </c>
      <c r="C51" s="51">
        <v>1.1200000000000001</v>
      </c>
      <c r="D51" s="51">
        <v>1.08</v>
      </c>
      <c r="E51" s="51">
        <v>1.04</v>
      </c>
      <c r="F51" s="51">
        <v>1.04</v>
      </c>
      <c r="G51" s="53">
        <v>1.1000000000000001</v>
      </c>
      <c r="H51" s="53">
        <v>1.1000000000000001</v>
      </c>
      <c r="I51" s="51">
        <v>1.05</v>
      </c>
      <c r="J51" s="51">
        <v>1.1399999999999999</v>
      </c>
      <c r="K51" s="85">
        <v>0.94</v>
      </c>
      <c r="L51" s="117">
        <f t="shared" si="9"/>
        <v>1.0680000000000001</v>
      </c>
    </row>
    <row r="55" spans="1:12" ht="12.75" customHeight="1" x14ac:dyDescent="0.15">
      <c r="A55" s="113" t="s">
        <v>610</v>
      </c>
      <c r="B55" s="104" t="s">
        <v>20</v>
      </c>
      <c r="C55" s="104" t="s">
        <v>21</v>
      </c>
      <c r="D55" s="104" t="s">
        <v>22</v>
      </c>
      <c r="E55" s="104" t="s">
        <v>23</v>
      </c>
      <c r="F55" s="104" t="s">
        <v>24</v>
      </c>
      <c r="G55" s="104" t="s">
        <v>25</v>
      </c>
      <c r="H55" s="104" t="s">
        <v>26</v>
      </c>
      <c r="I55" s="104" t="s">
        <v>27</v>
      </c>
      <c r="J55" s="104">
        <v>44561</v>
      </c>
      <c r="K55" s="104" t="s">
        <v>29</v>
      </c>
      <c r="L55" s="105" t="s">
        <v>577</v>
      </c>
    </row>
    <row r="56" spans="1:12" ht="12.75" customHeight="1" x14ac:dyDescent="0.15">
      <c r="A56" s="105" t="s">
        <v>611</v>
      </c>
      <c r="B56" s="120">
        <f>(B46+B34+B24+B13+B3)/5</f>
        <v>0</v>
      </c>
      <c r="C56" s="120">
        <f t="shared" ref="C56:K56" si="10">(C46+C34+C24+C13+C3)/5</f>
        <v>0.23655223984680593</v>
      </c>
      <c r="D56" s="120">
        <f t="shared" si="10"/>
        <v>5.7630014702658827E-2</v>
      </c>
      <c r="E56" s="120">
        <f t="shared" si="10"/>
        <v>0.16366723885557097</v>
      </c>
      <c r="F56" s="120">
        <f t="shared" si="10"/>
        <v>0.16298525087937915</v>
      </c>
      <c r="G56" s="120">
        <f t="shared" si="10"/>
        <v>0.23989057003319142</v>
      </c>
      <c r="H56" s="120">
        <f t="shared" si="10"/>
        <v>0.1617434501694395</v>
      </c>
      <c r="I56" s="120">
        <f t="shared" si="10"/>
        <v>0.17482077437253712</v>
      </c>
      <c r="J56" s="120">
        <f t="shared" si="10"/>
        <v>6.3259421841971725E-2</v>
      </c>
      <c r="K56" s="120">
        <f t="shared" si="10"/>
        <v>-1.9811289380046705E-2</v>
      </c>
      <c r="L56" s="120">
        <f>AVERAGE(B56:K56)</f>
        <v>0.12407376713215082</v>
      </c>
    </row>
    <row r="57" spans="1:12" ht="12.75" customHeight="1" x14ac:dyDescent="0.15">
      <c r="A57" s="105" t="s">
        <v>612</v>
      </c>
      <c r="B57" s="121">
        <f>(B50+B38+B28+B17+B7)/5</f>
        <v>0.82400000000000007</v>
      </c>
      <c r="C57" s="121">
        <f t="shared" ref="C57:K57" si="11">(C50+C38+C28+C17+C7)/5</f>
        <v>0.97199999999999986</v>
      </c>
      <c r="D57" s="121">
        <f t="shared" si="11"/>
        <v>1.292</v>
      </c>
      <c r="E57" s="121">
        <f t="shared" si="11"/>
        <v>0.98599999999999999</v>
      </c>
      <c r="F57" s="121">
        <f t="shared" si="11"/>
        <v>1.26</v>
      </c>
      <c r="G57" s="121">
        <f t="shared" si="11"/>
        <v>1.0839999999999999</v>
      </c>
      <c r="H57" s="121">
        <f t="shared" si="11"/>
        <v>0.89800000000000002</v>
      </c>
      <c r="I57" s="121">
        <f t="shared" si="11"/>
        <v>0.97200000000000009</v>
      </c>
      <c r="J57" s="121">
        <f t="shared" si="11"/>
        <v>1.008</v>
      </c>
      <c r="K57" s="121">
        <f t="shared" si="11"/>
        <v>1.006</v>
      </c>
      <c r="L57" s="121">
        <f t="shared" ref="L57:L58" si="12">AVERAGE(B57:K57)</f>
        <v>1.0302</v>
      </c>
    </row>
    <row r="58" spans="1:12" ht="12.75" customHeight="1" x14ac:dyDescent="0.15">
      <c r="A58" s="105" t="s">
        <v>613</v>
      </c>
      <c r="B58" s="105">
        <f>(B51+B39+B29+B18+B8)/5</f>
        <v>1.1060000000000001</v>
      </c>
      <c r="C58" s="105">
        <f t="shared" ref="C58:K58" si="13">(C51+C39+C29+C18+C8)/5</f>
        <v>1.236</v>
      </c>
      <c r="D58" s="105">
        <f t="shared" si="13"/>
        <v>1.8060000000000003</v>
      </c>
      <c r="E58" s="105">
        <f t="shared" si="13"/>
        <v>1.4300000000000002</v>
      </c>
      <c r="F58" s="105">
        <f t="shared" si="13"/>
        <v>1.732</v>
      </c>
      <c r="G58" s="105">
        <f t="shared" si="13"/>
        <v>1.534</v>
      </c>
      <c r="H58" s="105">
        <f t="shared" si="13"/>
        <v>1.284</v>
      </c>
      <c r="I58" s="105">
        <f t="shared" si="13"/>
        <v>1.536</v>
      </c>
      <c r="J58" s="105">
        <f t="shared" si="13"/>
        <v>1.4259999999999999</v>
      </c>
      <c r="K58" s="105">
        <f t="shared" si="13"/>
        <v>1.3739999999999999</v>
      </c>
      <c r="L58" s="121">
        <f t="shared" si="12"/>
        <v>1.4464000000000001</v>
      </c>
    </row>
  </sheetData>
  <conditionalFormatting sqref="A50:K51">
    <cfRule type="colorScale" priority="24">
      <colorScale>
        <cfvo type="min"/>
        <cfvo type="percentile" val="50"/>
        <cfvo type="max"/>
        <color rgb="FF63BE7B"/>
        <color rgb="FFFFEB84"/>
        <color rgb="FFF8696B"/>
      </colorScale>
    </cfRule>
  </conditionalFormatting>
  <conditionalFormatting sqref="B16:I16 K16">
    <cfRule type="colorScale" priority="64">
      <colorScale>
        <cfvo type="min"/>
        <cfvo type="percentile" val="50"/>
        <cfvo type="max"/>
        <color rgb="FFF8696B"/>
        <color rgb="FFFFEB84"/>
        <color rgb="FF63BE7B"/>
      </colorScale>
    </cfRule>
  </conditionalFormatting>
  <conditionalFormatting sqref="B3:K51">
    <cfRule type="colorScale" priority="19">
      <colorScale>
        <cfvo type="min"/>
        <cfvo type="percentile" val="50"/>
        <cfvo type="max"/>
        <color rgb="FF63BE7B"/>
        <color rgb="FFFFEB84"/>
        <color rgb="FFF8696B"/>
      </colorScale>
    </cfRule>
    <cfRule type="colorScale" priority="21">
      <colorScale>
        <cfvo type="min"/>
        <cfvo type="percentile" val="50"/>
        <cfvo type="max"/>
        <color rgb="FFF8696B"/>
        <color rgb="FFFCFCFF"/>
        <color rgb="FF63BE7B"/>
      </colorScale>
    </cfRule>
    <cfRule type="colorScale" priority="23">
      <colorScale>
        <cfvo type="min"/>
        <cfvo type="percentile" val="50"/>
        <cfvo type="max"/>
        <color rgb="FFF8696B"/>
        <color rgb="FFFFEB84"/>
        <color rgb="FF63BE7B"/>
      </colorScale>
    </cfRule>
    <cfRule type="colorScale" priority="22">
      <colorScale>
        <cfvo type="min"/>
        <cfvo type="percentile" val="50"/>
        <cfvo type="max"/>
        <color rgb="FF63BE7B"/>
        <color rgb="FFFFEB84"/>
        <color rgb="FFF8696B"/>
      </colorScale>
    </cfRule>
    <cfRule type="colorScale" priority="20">
      <colorScale>
        <cfvo type="min"/>
        <cfvo type="percentile" val="50"/>
        <cfvo type="max"/>
        <color rgb="FFF8696B"/>
        <color rgb="FFFCFCFF"/>
        <color rgb="FF5A8AC6"/>
      </colorScale>
    </cfRule>
  </conditionalFormatting>
  <conditionalFormatting sqref="B4:K5">
    <cfRule type="colorScale" priority="57">
      <colorScale>
        <cfvo type="min"/>
        <cfvo type="percentile" val="50"/>
        <cfvo type="max"/>
        <color rgb="FFF8696B"/>
        <color rgb="FFFFEB84"/>
        <color rgb="FF63BE7B"/>
      </colorScale>
    </cfRule>
  </conditionalFormatting>
  <conditionalFormatting sqref="B6:K6">
    <cfRule type="colorScale" priority="59">
      <colorScale>
        <cfvo type="min"/>
        <cfvo type="percentile" val="50"/>
        <cfvo type="max"/>
        <color rgb="FFF8696B"/>
        <color rgb="FFFFEB84"/>
        <color rgb="FF63BE7B"/>
      </colorScale>
    </cfRule>
  </conditionalFormatting>
  <conditionalFormatting sqref="B7:K8">
    <cfRule type="colorScale" priority="66">
      <colorScale>
        <cfvo type="min"/>
        <cfvo type="percentile" val="50"/>
        <cfvo type="max"/>
        <color rgb="FFF8696B"/>
        <color rgb="FFFFEB84"/>
        <color rgb="FF63BE7B"/>
      </colorScale>
    </cfRule>
  </conditionalFormatting>
  <conditionalFormatting sqref="B14:K15 K12:K13 B12:I13">
    <cfRule type="colorScale" priority="60">
      <colorScale>
        <cfvo type="min"/>
        <cfvo type="percentile" val="50"/>
        <cfvo type="max"/>
        <color rgb="FFF8696B"/>
        <color rgb="FFFFEB84"/>
        <color rgb="FF63BE7B"/>
      </colorScale>
    </cfRule>
  </conditionalFormatting>
  <conditionalFormatting sqref="B17:K18">
    <cfRule type="colorScale" priority="29">
      <colorScale>
        <cfvo type="min"/>
        <cfvo type="percentile" val="50"/>
        <cfvo type="max"/>
        <color rgb="FFF8696B"/>
        <color rgb="FFFFEB84"/>
        <color rgb="FF63BE7B"/>
      </colorScale>
    </cfRule>
  </conditionalFormatting>
  <conditionalFormatting sqref="B23:K26">
    <cfRule type="colorScale" priority="61">
      <colorScale>
        <cfvo type="min"/>
        <cfvo type="percentile" val="50"/>
        <cfvo type="max"/>
        <color rgb="FFF8696B"/>
        <color rgb="FFFFEB84"/>
        <color rgb="FF63BE7B"/>
      </colorScale>
    </cfRule>
  </conditionalFormatting>
  <conditionalFormatting sqref="B27:K27">
    <cfRule type="colorScale" priority="63">
      <colorScale>
        <cfvo type="min"/>
        <cfvo type="percentile" val="50"/>
        <cfvo type="max"/>
        <color rgb="FFF8696B"/>
        <color rgb="FFFFEB84"/>
        <color rgb="FF63BE7B"/>
      </colorScale>
    </cfRule>
  </conditionalFormatting>
  <conditionalFormatting sqref="B28:K29">
    <cfRule type="colorScale" priority="30">
      <colorScale>
        <cfvo type="min"/>
        <cfvo type="percentile" val="50"/>
        <cfvo type="max"/>
        <color rgb="FFF8696B"/>
        <color rgb="FFFFEB84"/>
        <color rgb="FF63BE7B"/>
      </colorScale>
    </cfRule>
  </conditionalFormatting>
  <conditionalFormatting sqref="B38:K39">
    <cfRule type="colorScale" priority="28">
      <colorScale>
        <cfvo type="min"/>
        <cfvo type="percentile" val="50"/>
        <cfvo type="max"/>
        <color rgb="FFF8696B"/>
        <color rgb="FFFFEB84"/>
        <color rgb="FF63BE7B"/>
      </colorScale>
    </cfRule>
  </conditionalFormatting>
  <conditionalFormatting sqref="B47:K49">
    <cfRule type="colorScale" priority="26">
      <colorScale>
        <cfvo type="min"/>
        <cfvo type="percentile" val="50"/>
        <cfvo type="max"/>
        <color rgb="FFF8696B"/>
        <color rgb="FFFFEB84"/>
        <color rgb="FF63BE7B"/>
      </colorScale>
    </cfRule>
  </conditionalFormatting>
  <conditionalFormatting sqref="B50:K51">
    <cfRule type="colorScale" priority="25">
      <colorScale>
        <cfvo type="min"/>
        <cfvo type="percentile" val="50"/>
        <cfvo type="max"/>
        <color rgb="FFF8696B"/>
        <color rgb="FFFFEB84"/>
        <color rgb="FF63BE7B"/>
      </colorScale>
    </cfRule>
  </conditionalFormatting>
  <conditionalFormatting sqref="B55:K55">
    <cfRule type="colorScale" priority="1">
      <colorScale>
        <cfvo type="min"/>
        <cfvo type="percentile" val="50"/>
        <cfvo type="max"/>
        <color rgb="FFF8696B"/>
        <color rgb="FFFFEB84"/>
        <color rgb="FF63BE7B"/>
      </colorScale>
    </cfRule>
    <cfRule type="colorScale" priority="9">
      <colorScale>
        <cfvo type="min"/>
        <cfvo type="percentile" val="50"/>
        <cfvo type="max"/>
        <color rgb="FF63BE7B"/>
        <color rgb="FFFFEB84"/>
        <color rgb="FFF8696B"/>
      </colorScale>
    </cfRule>
    <cfRule type="dataBar" priority="2">
      <dataBar>
        <cfvo type="min"/>
        <cfvo type="max"/>
        <color rgb="FF638EC6"/>
      </dataBar>
      <extLst>
        <ext xmlns:x14="http://schemas.microsoft.com/office/spreadsheetml/2009/9/main" uri="{B025F937-C7B1-47D3-B67F-A62EFF666E3E}">
          <x14:id>{4326938A-770D-47BE-A23C-E20FF2D45B35}</x14:id>
        </ext>
      </extLst>
    </cfRule>
    <cfRule type="dataBar" priority="3">
      <dataBar>
        <cfvo type="min"/>
        <cfvo type="max"/>
        <color rgb="FF638EC6"/>
      </dataBar>
      <extLst>
        <ext xmlns:x14="http://schemas.microsoft.com/office/spreadsheetml/2009/9/main" uri="{B025F937-C7B1-47D3-B67F-A62EFF666E3E}">
          <x14:id>{27EDC82B-FFED-4F36-BB4A-F3A62D0495FA}</x14:id>
        </ext>
      </extLst>
    </cfRule>
    <cfRule type="dataBar" priority="4">
      <dataBar>
        <cfvo type="min"/>
        <cfvo type="max"/>
        <color rgb="FFFF555A"/>
      </dataBar>
      <extLst>
        <ext xmlns:x14="http://schemas.microsoft.com/office/spreadsheetml/2009/9/main" uri="{B025F937-C7B1-47D3-B67F-A62EFF666E3E}">
          <x14:id>{E97D8850-0157-49D5-86E3-5829F9F2C4A0}</x14:id>
        </ext>
      </extLst>
    </cfRule>
    <cfRule type="colorScale" priority="5">
      <colorScale>
        <cfvo type="min"/>
        <cfvo type="percentile" val="50"/>
        <cfvo type="max"/>
        <color rgb="FFF8696B"/>
        <color rgb="FFFFEB84"/>
        <color rgb="FF63BE7B"/>
      </colorScale>
    </cfRule>
    <cfRule type="colorScale" priority="6">
      <colorScale>
        <cfvo type="min"/>
        <cfvo type="max"/>
        <color rgb="FFFCFCFF"/>
        <color rgb="FF63BE7B"/>
      </colorScale>
    </cfRule>
    <cfRule type="colorScale" priority="7">
      <colorScale>
        <cfvo type="min"/>
        <cfvo type="percentile" val="50"/>
        <cfvo type="max"/>
        <color rgb="FFF8696B"/>
        <color rgb="FFFFEB84"/>
        <color rgb="FF63BE7B"/>
      </colorScale>
    </cfRule>
    <cfRule type="dataBar" priority="8">
      <dataBar>
        <cfvo type="min"/>
        <cfvo type="max"/>
        <color rgb="FF638EC6"/>
      </dataBar>
      <extLst>
        <ext xmlns:x14="http://schemas.microsoft.com/office/spreadsheetml/2009/9/main" uri="{B025F937-C7B1-47D3-B67F-A62EFF666E3E}">
          <x14:id>{F1431F76-E856-47BC-8917-FF7222881F4E}</x14:id>
        </ext>
      </extLst>
    </cfRule>
  </conditionalFormatting>
  <conditionalFormatting sqref="B2:L51">
    <cfRule type="colorScale" priority="10">
      <colorScale>
        <cfvo type="min"/>
        <cfvo type="percentile" val="50"/>
        <cfvo type="max"/>
        <color rgb="FFF8696B"/>
        <color rgb="FFFFEB84"/>
        <color rgb="FF63BE7B"/>
      </colorScale>
    </cfRule>
    <cfRule type="colorScale" priority="18">
      <colorScale>
        <cfvo type="min"/>
        <cfvo type="percentile" val="50"/>
        <cfvo type="max"/>
        <color rgb="FF63BE7B"/>
        <color rgb="FFFFEB84"/>
        <color rgb="FFF8696B"/>
      </colorScale>
    </cfRule>
    <cfRule type="dataBar" priority="11">
      <dataBar>
        <cfvo type="min"/>
        <cfvo type="max"/>
        <color rgb="FF638EC6"/>
      </dataBar>
      <extLst>
        <ext xmlns:x14="http://schemas.microsoft.com/office/spreadsheetml/2009/9/main" uri="{B025F937-C7B1-47D3-B67F-A62EFF666E3E}">
          <x14:id>{A9069DB8-1405-40C4-BA04-F6DFEE29D47C}</x14:id>
        </ext>
      </extLst>
    </cfRule>
    <cfRule type="dataBar" priority="12">
      <dataBar>
        <cfvo type="min"/>
        <cfvo type="max"/>
        <color rgb="FF638EC6"/>
      </dataBar>
      <extLst>
        <ext xmlns:x14="http://schemas.microsoft.com/office/spreadsheetml/2009/9/main" uri="{B025F937-C7B1-47D3-B67F-A62EFF666E3E}">
          <x14:id>{8A095836-88F0-4FD9-AF02-2CBB9C936DD7}</x14:id>
        </ext>
      </extLst>
    </cfRule>
    <cfRule type="dataBar" priority="13">
      <dataBar>
        <cfvo type="min"/>
        <cfvo type="max"/>
        <color rgb="FFFF555A"/>
      </dataBar>
      <extLst>
        <ext xmlns:x14="http://schemas.microsoft.com/office/spreadsheetml/2009/9/main" uri="{B025F937-C7B1-47D3-B67F-A62EFF666E3E}">
          <x14:id>{B611A2DC-9CCF-40DA-B49E-6B52F6112CA2}</x14:id>
        </ext>
      </extLst>
    </cfRule>
    <cfRule type="colorScale" priority="14">
      <colorScale>
        <cfvo type="min"/>
        <cfvo type="percentile" val="50"/>
        <cfvo type="max"/>
        <color rgb="FFF8696B"/>
        <color rgb="FFFFEB84"/>
        <color rgb="FF63BE7B"/>
      </colorScale>
    </cfRule>
    <cfRule type="colorScale" priority="15">
      <colorScale>
        <cfvo type="min"/>
        <cfvo type="max"/>
        <color rgb="FFFCFCFF"/>
        <color rgb="FF63BE7B"/>
      </colorScale>
    </cfRule>
    <cfRule type="colorScale" priority="16">
      <colorScale>
        <cfvo type="min"/>
        <cfvo type="percentile" val="50"/>
        <cfvo type="max"/>
        <color rgb="FFF8696B"/>
        <color rgb="FFFFEB84"/>
        <color rgb="FF63BE7B"/>
      </colorScale>
    </cfRule>
    <cfRule type="dataBar" priority="17">
      <dataBar>
        <cfvo type="min"/>
        <cfvo type="max"/>
        <color rgb="FF638EC6"/>
      </dataBar>
      <extLst>
        <ext xmlns:x14="http://schemas.microsoft.com/office/spreadsheetml/2009/9/main" uri="{B025F937-C7B1-47D3-B67F-A62EFF666E3E}">
          <x14:id>{1600D9B9-6DC5-42D6-81A1-AB05BBF6A13A}</x14:id>
        </ext>
      </extLst>
    </cfRule>
  </conditionalFormatting>
  <conditionalFormatting sqref="E33:K36">
    <cfRule type="colorScale" priority="67">
      <colorScale>
        <cfvo type="min"/>
        <cfvo type="percentile" val="50"/>
        <cfvo type="max"/>
        <color rgb="FFF8696B"/>
        <color rgb="FFFFEB84"/>
        <color rgb="FF63BE7B"/>
      </colorScale>
    </cfRule>
  </conditionalFormatting>
  <conditionalFormatting sqref="E37:K37">
    <cfRule type="colorScale" priority="68">
      <colorScale>
        <cfvo type="min"/>
        <cfvo type="percentile" val="50"/>
        <cfvo type="max"/>
        <color rgb="FFF8696B"/>
        <color rgb="FFFFEB84"/>
        <color rgb="FF63BE7B"/>
      </colorScale>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4326938A-770D-47BE-A23C-E20FF2D45B35}">
            <x14:dataBar minLength="0" maxLength="100" gradient="0">
              <x14:cfvo type="autoMin"/>
              <x14:cfvo type="autoMax"/>
              <x14:negativeFillColor rgb="FFFF0000"/>
              <x14:axisColor rgb="FF000000"/>
            </x14:dataBar>
          </x14:cfRule>
          <x14:cfRule type="dataBar" id="{27EDC82B-FFED-4F36-BB4A-F3A62D0495FA}">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E97D8850-0157-49D5-86E3-5829F9F2C4A0}">
            <x14:dataBar minLength="0" maxLength="100" border="1" negativeBarBorderColorSameAsPositive="0">
              <x14:cfvo type="autoMin"/>
              <x14:cfvo type="autoMax"/>
              <x14:borderColor rgb="FFFF555A"/>
              <x14:negativeFillColor rgb="FFFF0000"/>
              <x14:negativeBorderColor rgb="FFFF0000"/>
              <x14:axisColor rgb="FF000000"/>
            </x14:dataBar>
          </x14:cfRule>
          <x14:cfRule type="dataBar" id="{F1431F76-E856-47BC-8917-FF7222881F4E}">
            <x14:dataBar minLength="0" maxLength="100" border="1" negativeBarBorderColorSameAsPositive="0">
              <x14:cfvo type="autoMin"/>
              <x14:cfvo type="autoMax"/>
              <x14:borderColor rgb="FF638EC6"/>
              <x14:negativeFillColor rgb="FFFF0000"/>
              <x14:negativeBorderColor rgb="FFFF0000"/>
              <x14:axisColor rgb="FF000000"/>
            </x14:dataBar>
          </x14:cfRule>
          <xm:sqref>B55:K55</xm:sqref>
        </x14:conditionalFormatting>
        <x14:conditionalFormatting xmlns:xm="http://schemas.microsoft.com/office/excel/2006/main">
          <x14:cfRule type="dataBar" id="{A9069DB8-1405-40C4-BA04-F6DFEE29D47C}">
            <x14:dataBar minLength="0" maxLength="100" gradient="0">
              <x14:cfvo type="autoMin"/>
              <x14:cfvo type="autoMax"/>
              <x14:negativeFillColor rgb="FFFF0000"/>
              <x14:axisColor rgb="FF000000"/>
            </x14:dataBar>
          </x14:cfRule>
          <x14:cfRule type="dataBar" id="{8A095836-88F0-4FD9-AF02-2CBB9C936DD7}">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B611A2DC-9CCF-40DA-B49E-6B52F6112CA2}">
            <x14:dataBar minLength="0" maxLength="100" border="1" negativeBarBorderColorSameAsPositive="0">
              <x14:cfvo type="autoMin"/>
              <x14:cfvo type="autoMax"/>
              <x14:borderColor rgb="FFFF555A"/>
              <x14:negativeFillColor rgb="FFFF0000"/>
              <x14:negativeBorderColor rgb="FFFF0000"/>
              <x14:axisColor rgb="FF000000"/>
            </x14:dataBar>
          </x14:cfRule>
          <x14:cfRule type="dataBar" id="{1600D9B9-6DC5-42D6-81A1-AB05BBF6A13A}">
            <x14:dataBar minLength="0" maxLength="100" border="1" negativeBarBorderColorSameAsPositive="0">
              <x14:cfvo type="autoMin"/>
              <x14:cfvo type="autoMax"/>
              <x14:borderColor rgb="FF638EC6"/>
              <x14:negativeFillColor rgb="FFFF0000"/>
              <x14:negativeBorderColor rgb="FFFF0000"/>
              <x14:axisColor rgb="FF000000"/>
            </x14:dataBar>
          </x14:cfRule>
          <xm:sqref>B2:L51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Amzn &amp; Competitor Stocks</vt:lpstr>
      <vt:lpstr>BS - Amazon</vt:lpstr>
      <vt:lpstr>IS - Amazon</vt:lpstr>
      <vt:lpstr>Commonsize IS- Amazon</vt:lpstr>
      <vt:lpstr>Financial Ratios - Amazon</vt:lpstr>
      <vt:lpstr>Retail Industry Analysis</vt:lpstr>
      <vt:lpstr>Competitor Financial ratios</vt:lpstr>
      <vt:lpstr>Competitors BS  &amp; IS</vt:lpstr>
      <vt:lpstr>Competitors positioning</vt:lpstr>
      <vt:lpstr>DCF Model</vt:lpstr>
      <vt:lpstr>Relative Valuation</vt:lpstr>
      <vt:lpstr>Regression</vt:lpstr>
    </vt:vector>
  </TitlesOfParts>
  <Manager/>
  <Company>Microsoft Corporation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Abhishek Gundala</cp:lastModifiedBy>
  <cp:revision/>
  <dcterms:created xsi:type="dcterms:W3CDTF">2024-01-18T15:06:09Z</dcterms:created>
  <dcterms:modified xsi:type="dcterms:W3CDTF">2024-02-26T04:58:23Z</dcterms:modified>
  <cp:category/>
  <cp:contentStatus/>
</cp:coreProperties>
</file>