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BA NANODEGREE\Abhishek_Mishra_Project_2\"/>
    </mc:Choice>
  </mc:AlternateContent>
  <xr:revisionPtr revIDLastSave="0" documentId="13_ncr:1_{7F07AC36-8427-46BA-9FA7-9E7C125B062F}" xr6:coauthVersionLast="44" xr6:coauthVersionMax="44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Pharma" sheetId="3" r:id="rId1"/>
    <sheet name="Other Health care sub Ind" sheetId="1" r:id="rId2"/>
    <sheet name="Summary stats" sheetId="2" r:id="rId3"/>
    <sheet name="Summary charts" sheetId="6" r:id="rId4"/>
    <sheet name="Profit Loss dashboard" sheetId="7" r:id="rId5"/>
    <sheet name="Forecasting Pharma company ZTS" sheetId="8" r:id="rId6"/>
  </sheets>
  <definedNames>
    <definedName name="_xlnm._FilterDatabase" localSheetId="1" hidden="1">'Other Health care sub Ind'!$A$1:$L$191</definedName>
    <definedName name="_xlchart.v1.0" hidden="1">Pharma!$I$1</definedName>
    <definedName name="_xlchart.v1.1" hidden="1">Pharma!$I$2:$I$23</definedName>
    <definedName name="_xlchart.v1.2" hidden="1">'Other Health care sub Ind'!$I$1</definedName>
    <definedName name="_xlchart.v1.3" hidden="1">'Other Health care sub Ind'!$I$2:$I$191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7" l="1" a="1"/>
  <c r="G9" i="7" s="1"/>
  <c r="G15" i="7" s="1"/>
  <c r="G17" i="7" s="1"/>
  <c r="G10" i="7" a="1"/>
  <c r="G10" i="7" s="1"/>
  <c r="G11" i="7" a="1"/>
  <c r="G11" i="7" s="1"/>
  <c r="G12" i="7" a="1"/>
  <c r="G12" i="7" s="1"/>
  <c r="G13" i="7" a="1"/>
  <c r="G13" i="7" s="1"/>
  <c r="F6" i="7"/>
  <c r="H3" i="2"/>
  <c r="H2" i="2"/>
  <c r="G3" i="2"/>
  <c r="G2" i="2"/>
  <c r="G16" i="7" l="1"/>
  <c r="G18" i="7" s="1"/>
  <c r="I27" i="8" a="1"/>
  <c r="I27" i="8" s="1"/>
  <c r="H27" i="8" a="1"/>
  <c r="H27" i="8" s="1"/>
  <c r="I26" i="8" a="1"/>
  <c r="I26" i="8" s="1"/>
  <c r="H26" i="8" a="1"/>
  <c r="H26" i="8" s="1"/>
  <c r="I25" i="8" a="1"/>
  <c r="I25" i="8" s="1"/>
  <c r="H25" i="8" a="1"/>
  <c r="H25" i="8" s="1"/>
  <c r="H11" i="8" s="1"/>
  <c r="E27" i="8"/>
  <c r="F27" i="8"/>
  <c r="G27" i="8"/>
  <c r="E26" i="8"/>
  <c r="F26" i="8"/>
  <c r="G26" i="8"/>
  <c r="F25" i="8"/>
  <c r="G25" i="8"/>
  <c r="D27" i="8"/>
  <c r="D26" i="8"/>
  <c r="E25" i="8"/>
  <c r="E18" i="8"/>
  <c r="F18" i="8"/>
  <c r="G18" i="8"/>
  <c r="E17" i="8"/>
  <c r="F17" i="8"/>
  <c r="G17" i="8"/>
  <c r="D18" i="8"/>
  <c r="D17" i="8"/>
  <c r="H17" i="8" l="1"/>
  <c r="I11" i="8"/>
  <c r="I17" i="8" s="1"/>
  <c r="H18" i="8"/>
  <c r="I18" i="8" l="1"/>
  <c r="F3" i="2" l="1"/>
  <c r="F2" i="2"/>
  <c r="E3" i="2"/>
  <c r="E2" i="2"/>
  <c r="D3" i="2"/>
  <c r="D2" i="2"/>
  <c r="C2" i="2"/>
  <c r="C3" i="2"/>
  <c r="B3" i="2"/>
  <c r="B2" i="2"/>
  <c r="J39" i="1"/>
  <c r="J127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2" i="1"/>
  <c r="J2" i="1" s="1"/>
</calcChain>
</file>

<file path=xl/sharedStrings.xml><?xml version="1.0" encoding="utf-8"?>
<sst xmlns="http://schemas.openxmlformats.org/spreadsheetml/2006/main" count="1159" uniqueCount="151">
  <si>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</si>
  <si>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</si>
  <si>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</si>
  <si>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</si>
  <si>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</si>
  <si>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</si>
  <si>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</si>
  <si>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</si>
  <si>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</si>
  <si>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</si>
  <si>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ABBV</t>
  </si>
  <si>
    <t>Year 1</t>
  </si>
  <si>
    <t>12/31/2012</t>
  </si>
  <si>
    <t>Health Care</t>
  </si>
  <si>
    <t>Pharmaceuticals</t>
  </si>
  <si>
    <t>Year 2</t>
  </si>
  <si>
    <t>12/31/2013</t>
  </si>
  <si>
    <t>Year 3</t>
  </si>
  <si>
    <t>12/31/2014</t>
  </si>
  <si>
    <t>Year 4</t>
  </si>
  <si>
    <t>12/31/2015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</si>
  <si>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</si>
  <si>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</si>
  <si>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</si>
  <si>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</si>
  <si>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</si>
  <si>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</si>
  <si>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</si>
  <si>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</si>
  <si>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ALXN</t>
  </si>
  <si>
    <t>Biotechnology</t>
  </si>
  <si>
    <t>12/31/2016</t>
  </si>
  <si>
    <t>AMGN</t>
  </si>
  <si>
    <t>ANTM</t>
  </si>
  <si>
    <t>Managed Health Care</t>
  </si>
  <si>
    <t>BAX</t>
  </si>
  <si>
    <t>BCR</t>
  </si>
  <si>
    <t>BDX</t>
  </si>
  <si>
    <t>BIIB</t>
  </si>
  <si>
    <t>BMY</t>
  </si>
  <si>
    <t>BSX</t>
  </si>
  <si>
    <t>CAH</t>
  </si>
  <si>
    <t>6/30/2013</t>
  </si>
  <si>
    <t>6/30/2014</t>
  </si>
  <si>
    <t>6/30/2015</t>
  </si>
  <si>
    <t>6/30/2016</t>
  </si>
  <si>
    <t>CELG</t>
  </si>
  <si>
    <t>CERN</t>
  </si>
  <si>
    <t>12/28/2013</t>
  </si>
  <si>
    <t>Health Care Technology</t>
  </si>
  <si>
    <t>CI</t>
  </si>
  <si>
    <t>CNC</t>
  </si>
  <si>
    <t>COO</t>
  </si>
  <si>
    <t>10/31/2013</t>
  </si>
  <si>
    <t>Health Care Supplies</t>
  </si>
  <si>
    <t>10/31/2014</t>
  </si>
  <si>
    <t>10/31/2015</t>
  </si>
  <si>
    <t>10/31/2016</t>
  </si>
  <si>
    <t>DGX</t>
  </si>
  <si>
    <t>Health Care Facilities</t>
  </si>
  <si>
    <t>DVA</t>
  </si>
  <si>
    <t>EW</t>
  </si>
  <si>
    <t>GILD</t>
  </si>
  <si>
    <t>HCA</t>
  </si>
  <si>
    <t>HOLX</t>
  </si>
  <si>
    <t>9/28/2013</t>
  </si>
  <si>
    <t>9/27/2014</t>
  </si>
  <si>
    <t>9/26/2015</t>
  </si>
  <si>
    <t>9/24/2016</t>
  </si>
  <si>
    <t>HSIC</t>
  </si>
  <si>
    <t>12/29/2012</t>
  </si>
  <si>
    <t>12/27/2014</t>
  </si>
  <si>
    <t>12/26/2015</t>
  </si>
  <si>
    <t>HUM</t>
  </si>
  <si>
    <t>IDXX</t>
  </si>
  <si>
    <t>ILMN</t>
  </si>
  <si>
    <t>12/29/2013</t>
  </si>
  <si>
    <t>Life Sciences Tools &amp; Services</t>
  </si>
  <si>
    <t>12/28/2014</t>
  </si>
  <si>
    <t>ISRG</t>
  </si>
  <si>
    <t>LH</t>
  </si>
  <si>
    <t>LLY</t>
  </si>
  <si>
    <t>MCK</t>
  </si>
  <si>
    <t>3/31/2013</t>
  </si>
  <si>
    <t>3/31/2014</t>
  </si>
  <si>
    <t>3/31/2015</t>
  </si>
  <si>
    <t>3/31/2016</t>
  </si>
  <si>
    <t>MRK</t>
  </si>
  <si>
    <t>MTD</t>
  </si>
  <si>
    <t>MYL</t>
  </si>
  <si>
    <t>PDCO</t>
  </si>
  <si>
    <t>4/27/2013</t>
  </si>
  <si>
    <t>4/26/2014</t>
  </si>
  <si>
    <t>4/25/2015</t>
  </si>
  <si>
    <t>4/30/2016</t>
  </si>
  <si>
    <t>PFE</t>
  </si>
  <si>
    <t>PKI</t>
  </si>
  <si>
    <t>12/30/2012</t>
  </si>
  <si>
    <t>REGN</t>
  </si>
  <si>
    <t>SYK</t>
  </si>
  <si>
    <t>TMO</t>
  </si>
  <si>
    <t>UNH</t>
  </si>
  <si>
    <t>VAR</t>
  </si>
  <si>
    <t>9/27/2013</t>
  </si>
  <si>
    <t>9/26/2014</t>
  </si>
  <si>
    <t>VRTX</t>
  </si>
  <si>
    <t>WAT</t>
  </si>
  <si>
    <t>XRAY</t>
  </si>
  <si>
    <t>ZBH</t>
  </si>
  <si>
    <t>ZTS</t>
  </si>
  <si>
    <t>Gross Profit</t>
  </si>
  <si>
    <t>Operating Profit</t>
  </si>
  <si>
    <t>Sub_Industry</t>
  </si>
  <si>
    <t>Other Health care sub Industries</t>
  </si>
  <si>
    <t>Average Revenue</t>
  </si>
  <si>
    <t>Avg Gross Profit</t>
  </si>
  <si>
    <t>Median Gross Profit</t>
  </si>
  <si>
    <t>Avg cost of goods</t>
  </si>
  <si>
    <t>Avg of research &amp; sales cost</t>
  </si>
  <si>
    <t>Profit Loss Statement Dashboard for all Pharmacheutical Companies</t>
  </si>
  <si>
    <t xml:space="preserve">Cost of Goods Sold </t>
  </si>
  <si>
    <t xml:space="preserve">Total Revenue </t>
  </si>
  <si>
    <t xml:space="preserve">Sales, General and Admin. </t>
  </si>
  <si>
    <t xml:space="preserve">Research and Development </t>
  </si>
  <si>
    <t xml:space="preserve">Other Operating Items </t>
  </si>
  <si>
    <t>Gross Margin</t>
  </si>
  <si>
    <t>Operating Margin</t>
  </si>
  <si>
    <t>SELECT COMPANY</t>
  </si>
  <si>
    <t>SELECT YEAR</t>
  </si>
  <si>
    <t>Year 5</t>
  </si>
  <si>
    <t>Year 6</t>
  </si>
  <si>
    <t>Best_Case</t>
  </si>
  <si>
    <t>Base_Case</t>
  </si>
  <si>
    <t>Worst_Case</t>
  </si>
  <si>
    <t>SELECT CASE</t>
  </si>
  <si>
    <t>INCOME STATEMENT</t>
  </si>
  <si>
    <t>HISTORICAL DATA</t>
  </si>
  <si>
    <t>FORECAST</t>
  </si>
  <si>
    <t>OPERATING STATISTICS</t>
  </si>
  <si>
    <t>Revenue Growth</t>
  </si>
  <si>
    <t>ASSUMPTIONS</t>
  </si>
  <si>
    <t>OPERATING SCENARIOS</t>
  </si>
  <si>
    <t>Strong Case</t>
  </si>
  <si>
    <t>Base Case</t>
  </si>
  <si>
    <t>Weak Case</t>
  </si>
  <si>
    <t>Year</t>
  </si>
  <si>
    <t>Case Type</t>
  </si>
  <si>
    <t xml:space="preserve">Yearwise data for company ZTS and forecast for two successive years. </t>
  </si>
  <si>
    <r>
      <t>Please select case scenario from</t>
    </r>
    <r>
      <rPr>
        <b/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G8</t>
    </r>
    <r>
      <rPr>
        <b/>
        <sz val="11"/>
        <color theme="1"/>
        <rFont val="Calibri"/>
        <family val="2"/>
        <scheme val="minor"/>
      </rPr>
      <t xml:space="preserve"> as Best Case, Base Case or Worst Case to view forecast data for year 5 &amp; year 6</t>
    </r>
  </si>
  <si>
    <t>Standard Deviation</t>
  </si>
  <si>
    <t>Revenue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</si>
</sst>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&quot;$&quot;\ \-#,##0"/>
    <numFmt numFmtId="164" formatCode="dd\/mm\/yyyy"/>
    <numFmt numFmtId="165" formatCode="&quot;$&quot;\ #,##0.00"/>
    <numFmt numFmtId="166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22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left"/>
    </xf>
    <xf numFmtId="6" fontId="0" fillId="0" borderId="0" xfId="0" applyNumberForma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 applyAlignment="1">
      <alignment horizontal="center" wrapText="1"/>
    </xf>
    <xf numFmtId="0" fontId="5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6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6" fontId="0" fillId="0" borderId="0" xfId="0" applyNumberFormat="1" applyFill="1"/>
    <xf numFmtId="165" fontId="3" fillId="0" borderId="0" xfId="0" applyNumberFormat="1" applyFont="1" applyFill="1"/>
    <xf numFmtId="0" fontId="10" fillId="0" borderId="0" xfId="0" applyFont="1"/>
    <xf numFmtId="0" fontId="9" fillId="0" borderId="0" xfId="0" applyFont="1"/>
    <xf numFmtId="164" fontId="3" fillId="0" borderId="0" xfId="0" applyNumberFormat="1" applyFont="1" applyAlignment="1">
      <alignment horizontal="left"/>
    </xf>
    <xf numFmtId="6" fontId="1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center"/>
    </xf>
    <xf numFmtId="6" fontId="6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Comparision of Total Revenue and Gross Profit in Other health care sub- Industries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'Other Health care sub Ind'!$D$1</c:f>
              <c:strCache>
                <c:ptCount val="1"/>
                <c:pt idx="0">
                  <c:v> Total Revenue 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yVal>
            <c:numRef>
              <c:f>'Other Health care sub Ind'!$D$2:$D$191</c:f>
              <c:numCache>
                <c:formatCode>"$"#,##0_);[Red]\("$"#,##0\)</c:formatCode>
                <c:ptCount val="168"/>
                <c:pt idx="0">
                  <c:v>87959167000</c:v>
                </c:pt>
                <c:pt idx="1">
                  <c:v>119569127000</c:v>
                </c:pt>
                <c:pt idx="2">
                  <c:v>135961803000</c:v>
                </c:pt>
                <c:pt idx="3">
                  <c:v>146849686000</c:v>
                </c:pt>
                <c:pt idx="4">
                  <c:v>19050000000</c:v>
                </c:pt>
                <c:pt idx="5">
                  <c:v>19657000000</c:v>
                </c:pt>
                <c:pt idx="6">
                  <c:v>20247000000</c:v>
                </c:pt>
                <c:pt idx="7">
                  <c:v>20405000000</c:v>
                </c:pt>
                <c:pt idx="8">
                  <c:v>1551346000</c:v>
                </c:pt>
                <c:pt idx="9">
                  <c:v>2234000000</c:v>
                </c:pt>
                <c:pt idx="10">
                  <c:v>2604000000</c:v>
                </c:pt>
                <c:pt idx="11">
                  <c:v>3084000000</c:v>
                </c:pt>
                <c:pt idx="12">
                  <c:v>18676000000</c:v>
                </c:pt>
                <c:pt idx="13">
                  <c:v>20063000000</c:v>
                </c:pt>
                <c:pt idx="14">
                  <c:v>21662000000</c:v>
                </c:pt>
                <c:pt idx="15">
                  <c:v>22991000000</c:v>
                </c:pt>
                <c:pt idx="16">
                  <c:v>61497200000</c:v>
                </c:pt>
                <c:pt idx="17">
                  <c:v>71023500000</c:v>
                </c:pt>
                <c:pt idx="18">
                  <c:v>73874100000</c:v>
                </c:pt>
                <c:pt idx="19">
                  <c:v>79156500000</c:v>
                </c:pt>
                <c:pt idx="20">
                  <c:v>13936000000</c:v>
                </c:pt>
                <c:pt idx="21">
                  <c:v>9413000000</c:v>
                </c:pt>
                <c:pt idx="22">
                  <c:v>10719000000</c:v>
                </c:pt>
                <c:pt idx="23">
                  <c:v>9968000000</c:v>
                </c:pt>
                <c:pt idx="24">
                  <c:v>3049500000</c:v>
                </c:pt>
                <c:pt idx="25">
                  <c:v>3323600000</c:v>
                </c:pt>
                <c:pt idx="26">
                  <c:v>3416000000</c:v>
                </c:pt>
                <c:pt idx="27">
                  <c:v>3714000000</c:v>
                </c:pt>
                <c:pt idx="28">
                  <c:v>8054000000</c:v>
                </c:pt>
                <c:pt idx="29">
                  <c:v>8446000000</c:v>
                </c:pt>
                <c:pt idx="30">
                  <c:v>10282000000</c:v>
                </c:pt>
                <c:pt idx="31">
                  <c:v>12483000000</c:v>
                </c:pt>
                <c:pt idx="32">
                  <c:v>6932200000</c:v>
                </c:pt>
                <c:pt idx="33">
                  <c:v>9703300000</c:v>
                </c:pt>
                <c:pt idx="34">
                  <c:v>10763800000</c:v>
                </c:pt>
                <c:pt idx="35">
                  <c:v>11448800000</c:v>
                </c:pt>
                <c:pt idx="36">
                  <c:v>17621000000</c:v>
                </c:pt>
                <c:pt idx="37">
                  <c:v>16385000000</c:v>
                </c:pt>
                <c:pt idx="38">
                  <c:v>15879000000</c:v>
                </c:pt>
                <c:pt idx="39">
                  <c:v>16560000000</c:v>
                </c:pt>
                <c:pt idx="40">
                  <c:v>7249000000</c:v>
                </c:pt>
                <c:pt idx="41">
                  <c:v>7143000000</c:v>
                </c:pt>
                <c:pt idx="42">
                  <c:v>7380000000</c:v>
                </c:pt>
                <c:pt idx="43">
                  <c:v>7477000000</c:v>
                </c:pt>
                <c:pt idx="44">
                  <c:v>101093000000</c:v>
                </c:pt>
                <c:pt idx="45">
                  <c:v>91084000000</c:v>
                </c:pt>
                <c:pt idx="46">
                  <c:v>102531000000</c:v>
                </c:pt>
                <c:pt idx="47">
                  <c:v>121546000000</c:v>
                </c:pt>
                <c:pt idx="48">
                  <c:v>6493900000</c:v>
                </c:pt>
                <c:pt idx="49">
                  <c:v>7670400000</c:v>
                </c:pt>
                <c:pt idx="50">
                  <c:v>9256000000</c:v>
                </c:pt>
                <c:pt idx="51">
                  <c:v>11229200000</c:v>
                </c:pt>
                <c:pt idx="52">
                  <c:v>2910748000</c:v>
                </c:pt>
                <c:pt idx="53">
                  <c:v>3402703000</c:v>
                </c:pt>
                <c:pt idx="54">
                  <c:v>4425267000</c:v>
                </c:pt>
                <c:pt idx="55">
                  <c:v>4796473000</c:v>
                </c:pt>
                <c:pt idx="56">
                  <c:v>29119000000</c:v>
                </c:pt>
                <c:pt idx="57">
                  <c:v>32380000000</c:v>
                </c:pt>
                <c:pt idx="58">
                  <c:v>34914000000</c:v>
                </c:pt>
                <c:pt idx="59">
                  <c:v>37876000000</c:v>
                </c:pt>
                <c:pt idx="60">
                  <c:v>8110000000</c:v>
                </c:pt>
                <c:pt idx="61">
                  <c:v>10863000000</c:v>
                </c:pt>
                <c:pt idx="62">
                  <c:v>16560000000</c:v>
                </c:pt>
                <c:pt idx="63">
                  <c:v>22760000000</c:v>
                </c:pt>
                <c:pt idx="64">
                  <c:v>1587725000</c:v>
                </c:pt>
                <c:pt idx="65">
                  <c:v>1717776000</c:v>
                </c:pt>
                <c:pt idx="66">
                  <c:v>1797060000</c:v>
                </c:pt>
                <c:pt idx="67">
                  <c:v>1966814000</c:v>
                </c:pt>
                <c:pt idx="68">
                  <c:v>7383000000</c:v>
                </c:pt>
                <c:pt idx="69">
                  <c:v>7146000000</c:v>
                </c:pt>
                <c:pt idx="70">
                  <c:v>7435000000</c:v>
                </c:pt>
                <c:pt idx="71">
                  <c:v>7493000000</c:v>
                </c:pt>
                <c:pt idx="72">
                  <c:v>8186280000</c:v>
                </c:pt>
                <c:pt idx="73">
                  <c:v>11764050000</c:v>
                </c:pt>
                <c:pt idx="74">
                  <c:v>12795106000</c:v>
                </c:pt>
                <c:pt idx="75">
                  <c:v>13781837000</c:v>
                </c:pt>
                <c:pt idx="76">
                  <c:v>1899600000</c:v>
                </c:pt>
                <c:pt idx="77">
                  <c:v>2045500000</c:v>
                </c:pt>
                <c:pt idx="78">
                  <c:v>2322900000</c:v>
                </c:pt>
                <c:pt idx="79">
                  <c:v>2493700000</c:v>
                </c:pt>
                <c:pt idx="80">
                  <c:v>9702000000</c:v>
                </c:pt>
                <c:pt idx="81">
                  <c:v>11202000000</c:v>
                </c:pt>
                <c:pt idx="82">
                  <c:v>24890000000</c:v>
                </c:pt>
                <c:pt idx="83">
                  <c:v>32639000000</c:v>
                </c:pt>
                <c:pt idx="84">
                  <c:v>33013000000</c:v>
                </c:pt>
                <c:pt idx="85">
                  <c:v>34182000000</c:v>
                </c:pt>
                <c:pt idx="86">
                  <c:v>36918000000</c:v>
                </c:pt>
                <c:pt idx="87">
                  <c:v>39678000000</c:v>
                </c:pt>
                <c:pt idx="88">
                  <c:v>2492300000</c:v>
                </c:pt>
                <c:pt idx="89">
                  <c:v>2530700000</c:v>
                </c:pt>
                <c:pt idx="90">
                  <c:v>2705000000</c:v>
                </c:pt>
                <c:pt idx="91">
                  <c:v>2832700000</c:v>
                </c:pt>
                <c:pt idx="92">
                  <c:v>8939967000</c:v>
                </c:pt>
                <c:pt idx="93">
                  <c:v>9560647000</c:v>
                </c:pt>
                <c:pt idx="94">
                  <c:v>10371390000</c:v>
                </c:pt>
                <c:pt idx="95">
                  <c:v>10629719000</c:v>
                </c:pt>
                <c:pt idx="96">
                  <c:v>41313000000</c:v>
                </c:pt>
                <c:pt idx="97">
                  <c:v>48500000000</c:v>
                </c:pt>
                <c:pt idx="98">
                  <c:v>54289000000</c:v>
                </c:pt>
                <c:pt idx="99">
                  <c:v>54379000000</c:v>
                </c:pt>
                <c:pt idx="100">
                  <c:v>1293338000</c:v>
                </c:pt>
                <c:pt idx="101">
                  <c:v>1377058000</c:v>
                </c:pt>
                <c:pt idx="102">
                  <c:v>1485807000</c:v>
                </c:pt>
                <c:pt idx="103">
                  <c:v>1601892000</c:v>
                </c:pt>
                <c:pt idx="104">
                  <c:v>1421178000</c:v>
                </c:pt>
                <c:pt idx="105">
                  <c:v>1861358000</c:v>
                </c:pt>
                <c:pt idx="106">
                  <c:v>2219762000</c:v>
                </c:pt>
                <c:pt idx="107">
                  <c:v>2398373000</c:v>
                </c:pt>
                <c:pt idx="108">
                  <c:v>2265100000</c:v>
                </c:pt>
                <c:pt idx="109">
                  <c:v>2131700000</c:v>
                </c:pt>
                <c:pt idx="110">
                  <c:v>2384400000</c:v>
                </c:pt>
                <c:pt idx="111">
                  <c:v>2704400000</c:v>
                </c:pt>
                <c:pt idx="112">
                  <c:v>5671400000</c:v>
                </c:pt>
                <c:pt idx="113">
                  <c:v>5808300000</c:v>
                </c:pt>
                <c:pt idx="114">
                  <c:v>6011600000</c:v>
                </c:pt>
                <c:pt idx="115">
                  <c:v>8680100000</c:v>
                </c:pt>
                <c:pt idx="116">
                  <c:v>122196000000</c:v>
                </c:pt>
                <c:pt idx="117">
                  <c:v>137392000000</c:v>
                </c:pt>
                <c:pt idx="118">
                  <c:v>179045000000</c:v>
                </c:pt>
                <c:pt idx="119">
                  <c:v>190884000000</c:v>
                </c:pt>
                <c:pt idx="120">
                  <c:v>2378972000</c:v>
                </c:pt>
                <c:pt idx="121">
                  <c:v>2485983000</c:v>
                </c:pt>
                <c:pt idx="122">
                  <c:v>2395447000</c:v>
                </c:pt>
                <c:pt idx="123">
                  <c:v>2508257000</c:v>
                </c:pt>
                <c:pt idx="124">
                  <c:v>3637212000</c:v>
                </c:pt>
                <c:pt idx="125">
                  <c:v>3585141000</c:v>
                </c:pt>
                <c:pt idx="126">
                  <c:v>3910865000</c:v>
                </c:pt>
                <c:pt idx="127">
                  <c:v>5386703000</c:v>
                </c:pt>
                <c:pt idx="128">
                  <c:v>2105188000</c:v>
                </c:pt>
                <c:pt idx="129">
                  <c:v>2157586000</c:v>
                </c:pt>
                <c:pt idx="130">
                  <c:v>2237219000</c:v>
                </c:pt>
                <c:pt idx="131">
                  <c:v>2262359000</c:v>
                </c:pt>
                <c:pt idx="132">
                  <c:v>2104745000</c:v>
                </c:pt>
                <c:pt idx="133">
                  <c:v>2819557000</c:v>
                </c:pt>
                <c:pt idx="134">
                  <c:v>4103728000</c:v>
                </c:pt>
                <c:pt idx="135">
                  <c:v>4860427000</c:v>
                </c:pt>
                <c:pt idx="136">
                  <c:v>9021000000</c:v>
                </c:pt>
                <c:pt idx="137">
                  <c:v>9675000000</c:v>
                </c:pt>
                <c:pt idx="138">
                  <c:v>9946000000</c:v>
                </c:pt>
                <c:pt idx="139">
                  <c:v>11325000000</c:v>
                </c:pt>
                <c:pt idx="140">
                  <c:v>12509900000</c:v>
                </c:pt>
                <c:pt idx="141">
                  <c:v>13090300000</c:v>
                </c:pt>
                <c:pt idx="142">
                  <c:v>16889600000</c:v>
                </c:pt>
                <c:pt idx="143">
                  <c:v>16965400000</c:v>
                </c:pt>
                <c:pt idx="144">
                  <c:v>122489000000</c:v>
                </c:pt>
                <c:pt idx="145">
                  <c:v>130474000000</c:v>
                </c:pt>
                <c:pt idx="146">
                  <c:v>157107000000</c:v>
                </c:pt>
                <c:pt idx="147">
                  <c:v>184840000000</c:v>
                </c:pt>
                <c:pt idx="148">
                  <c:v>2942897000</c:v>
                </c:pt>
                <c:pt idx="149">
                  <c:v>3049800000</c:v>
                </c:pt>
                <c:pt idx="150">
                  <c:v>3099100000</c:v>
                </c:pt>
                <c:pt idx="151">
                  <c:v>3217800000</c:v>
                </c:pt>
                <c:pt idx="152">
                  <c:v>1527042000</c:v>
                </c:pt>
                <c:pt idx="153">
                  <c:v>1211975000</c:v>
                </c:pt>
                <c:pt idx="154">
                  <c:v>580415000</c:v>
                </c:pt>
                <c:pt idx="155">
                  <c:v>1032336000</c:v>
                </c:pt>
                <c:pt idx="156">
                  <c:v>1843641000</c:v>
                </c:pt>
                <c:pt idx="157">
                  <c:v>1904218000</c:v>
                </c:pt>
                <c:pt idx="158">
                  <c:v>1989344000</c:v>
                </c:pt>
                <c:pt idx="159">
                  <c:v>2042332000</c:v>
                </c:pt>
                <c:pt idx="160">
                  <c:v>2928429000</c:v>
                </c:pt>
                <c:pt idx="161">
                  <c:v>2950800000</c:v>
                </c:pt>
                <c:pt idx="162">
                  <c:v>2922600000</c:v>
                </c:pt>
                <c:pt idx="163">
                  <c:v>2674300000</c:v>
                </c:pt>
                <c:pt idx="164">
                  <c:v>4471700000</c:v>
                </c:pt>
                <c:pt idx="165">
                  <c:v>4623400000</c:v>
                </c:pt>
                <c:pt idx="166">
                  <c:v>4673300000</c:v>
                </c:pt>
                <c:pt idx="167">
                  <c:v>5997800000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10-45F4-936C-6C71432E9591}"/>
            </c:ext>
          </c:extLst>
        </c:ser>
        <c:ser>
          <c:idx val="1"/>
          <c:order val="1"/>
          <c:tx>
            <c:strRef>
              <c:f>'Other Health care sub Ind'!$I$1</c:f>
              <c:strCache>
                <c:ptCount val="1"/>
                <c:pt idx="0">
                  <c:v>Gross Profit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yVal>
            <c:numRef>
              <c:f>'Other Health care sub Ind'!$I$2:$I$191</c:f>
              <c:numCache>
                <c:formatCode>"$"#,##0_);[Red]\("$"#,##0\)</c:formatCode>
                <c:ptCount val="168"/>
                <c:pt idx="0">
                  <c:v>2507819000</c:v>
                </c:pt>
                <c:pt idx="1">
                  <c:v>2982366000</c:v>
                </c:pt>
                <c:pt idx="2">
                  <c:v>3529313000</c:v>
                </c:pt>
                <c:pt idx="3">
                  <c:v>4272606000</c:v>
                </c:pt>
                <c:pt idx="4">
                  <c:v>10151000000</c:v>
                </c:pt>
                <c:pt idx="5">
                  <c:v>10464000000</c:v>
                </c:pt>
                <c:pt idx="6">
                  <c:v>11029000000</c:v>
                </c:pt>
                <c:pt idx="7">
                  <c:v>11658000000</c:v>
                </c:pt>
                <c:pt idx="8">
                  <c:v>1373790000</c:v>
                </c:pt>
                <c:pt idx="9">
                  <c:v>2060000000</c:v>
                </c:pt>
                <c:pt idx="10">
                  <c:v>2371000000</c:v>
                </c:pt>
                <c:pt idx="11">
                  <c:v>2826000000</c:v>
                </c:pt>
                <c:pt idx="12">
                  <c:v>15330000000</c:v>
                </c:pt>
                <c:pt idx="13">
                  <c:v>15641000000</c:v>
                </c:pt>
                <c:pt idx="14">
                  <c:v>17435000000</c:v>
                </c:pt>
                <c:pt idx="15">
                  <c:v>18829000000</c:v>
                </c:pt>
                <c:pt idx="16">
                  <c:v>13283600000</c:v>
                </c:pt>
                <c:pt idx="17">
                  <c:v>14786400000</c:v>
                </c:pt>
                <c:pt idx="18">
                  <c:v>17019200000</c:v>
                </c:pt>
                <c:pt idx="19">
                  <c:v>18039600000</c:v>
                </c:pt>
                <c:pt idx="20">
                  <c:v>7134000000</c:v>
                </c:pt>
                <c:pt idx="21">
                  <c:v>4162000000</c:v>
                </c:pt>
                <c:pt idx="22">
                  <c:v>4581000000</c:v>
                </c:pt>
                <c:pt idx="23">
                  <c:v>4146000000</c:v>
                </c:pt>
                <c:pt idx="24">
                  <c:v>1855100000</c:v>
                </c:pt>
                <c:pt idx="25">
                  <c:v>2065000000</c:v>
                </c:pt>
                <c:pt idx="26">
                  <c:v>2114800000</c:v>
                </c:pt>
                <c:pt idx="27">
                  <c:v>2342300000</c:v>
                </c:pt>
                <c:pt idx="28">
                  <c:v>4171000000</c:v>
                </c:pt>
                <c:pt idx="29">
                  <c:v>4301000000</c:v>
                </c:pt>
                <c:pt idx="30">
                  <c:v>4695000000</c:v>
                </c:pt>
                <c:pt idx="31">
                  <c:v>5991000000</c:v>
                </c:pt>
                <c:pt idx="32">
                  <c:v>6074500000</c:v>
                </c:pt>
                <c:pt idx="33">
                  <c:v>8532300000</c:v>
                </c:pt>
                <c:pt idx="34">
                  <c:v>9523400000</c:v>
                </c:pt>
                <c:pt idx="35">
                  <c:v>9970100000</c:v>
                </c:pt>
                <c:pt idx="36">
                  <c:v>13011000000</c:v>
                </c:pt>
                <c:pt idx="37">
                  <c:v>11766000000</c:v>
                </c:pt>
                <c:pt idx="38">
                  <c:v>11947000000</c:v>
                </c:pt>
                <c:pt idx="39">
                  <c:v>12651000000</c:v>
                </c:pt>
                <c:pt idx="40">
                  <c:v>4900000000</c:v>
                </c:pt>
                <c:pt idx="41">
                  <c:v>4969000000</c:v>
                </c:pt>
                <c:pt idx="42">
                  <c:v>5170000000</c:v>
                </c:pt>
                <c:pt idx="43">
                  <c:v>5304000000</c:v>
                </c:pt>
                <c:pt idx="44">
                  <c:v>4921000000</c:v>
                </c:pt>
                <c:pt idx="45">
                  <c:v>5161000000</c:v>
                </c:pt>
                <c:pt idx="46">
                  <c:v>5712000000</c:v>
                </c:pt>
                <c:pt idx="47">
                  <c:v>6543000000</c:v>
                </c:pt>
                <c:pt idx="48">
                  <c:v>6153500000</c:v>
                </c:pt>
                <c:pt idx="49">
                  <c:v>7284500000</c:v>
                </c:pt>
                <c:pt idx="50">
                  <c:v>8835900000</c:v>
                </c:pt>
                <c:pt idx="51">
                  <c:v>10791200000</c:v>
                </c:pt>
                <c:pt idx="52">
                  <c:v>2396026000</c:v>
                </c:pt>
                <c:pt idx="53">
                  <c:v>2798326000</c:v>
                </c:pt>
                <c:pt idx="54">
                  <c:v>3674486000</c:v>
                </c:pt>
                <c:pt idx="55">
                  <c:v>4017357000</c:v>
                </c:pt>
                <c:pt idx="56">
                  <c:v>11219000000</c:v>
                </c:pt>
                <c:pt idx="57">
                  <c:v>11515000000</c:v>
                </c:pt>
                <c:pt idx="58">
                  <c:v>13580000000</c:v>
                </c:pt>
                <c:pt idx="59">
                  <c:v>14586000000</c:v>
                </c:pt>
                <c:pt idx="60">
                  <c:v>1329000000</c:v>
                </c:pt>
                <c:pt idx="61">
                  <c:v>1868000000</c:v>
                </c:pt>
                <c:pt idx="62">
                  <c:v>3882000000</c:v>
                </c:pt>
                <c:pt idx="63">
                  <c:v>5518000000</c:v>
                </c:pt>
                <c:pt idx="64">
                  <c:v>1026808000</c:v>
                </c:pt>
                <c:pt idx="65">
                  <c:v>1091570000</c:v>
                </c:pt>
                <c:pt idx="66">
                  <c:v>1070262000</c:v>
                </c:pt>
                <c:pt idx="67">
                  <c:v>1173079000</c:v>
                </c:pt>
                <c:pt idx="68">
                  <c:v>3018000000</c:v>
                </c:pt>
                <c:pt idx="69">
                  <c:v>2820000000</c:v>
                </c:pt>
                <c:pt idx="70">
                  <c:v>2798000000</c:v>
                </c:pt>
                <c:pt idx="71">
                  <c:v>2836000000</c:v>
                </c:pt>
                <c:pt idx="72">
                  <c:v>2602731000</c:v>
                </c:pt>
                <c:pt idx="73">
                  <c:v>3565673000</c:v>
                </c:pt>
                <c:pt idx="74">
                  <c:v>3675801000</c:v>
                </c:pt>
                <c:pt idx="75">
                  <c:v>3957003000</c:v>
                </c:pt>
                <c:pt idx="76">
                  <c:v>1408600000</c:v>
                </c:pt>
                <c:pt idx="77">
                  <c:v>1528900000</c:v>
                </c:pt>
                <c:pt idx="78">
                  <c:v>1697300000</c:v>
                </c:pt>
                <c:pt idx="79">
                  <c:v>1876500000</c:v>
                </c:pt>
                <c:pt idx="80">
                  <c:v>7231000000</c:v>
                </c:pt>
                <c:pt idx="81">
                  <c:v>8343000000</c:v>
                </c:pt>
                <c:pt idx="82">
                  <c:v>21102000000</c:v>
                </c:pt>
                <c:pt idx="83">
                  <c:v>28633000000</c:v>
                </c:pt>
                <c:pt idx="84">
                  <c:v>27296000000</c:v>
                </c:pt>
                <c:pt idx="85">
                  <c:v>28212000000</c:v>
                </c:pt>
                <c:pt idx="86">
                  <c:v>30656000000</c:v>
                </c:pt>
                <c:pt idx="87">
                  <c:v>33040000000</c:v>
                </c:pt>
                <c:pt idx="88">
                  <c:v>1161400000</c:v>
                </c:pt>
                <c:pt idx="89">
                  <c:v>1245500000</c:v>
                </c:pt>
                <c:pt idx="90">
                  <c:v>1432700000</c:v>
                </c:pt>
                <c:pt idx="91">
                  <c:v>1563300000</c:v>
                </c:pt>
                <c:pt idx="92">
                  <c:v>2507513000</c:v>
                </c:pt>
                <c:pt idx="93">
                  <c:v>2656014000</c:v>
                </c:pt>
                <c:pt idx="94">
                  <c:v>2911315000</c:v>
                </c:pt>
                <c:pt idx="95">
                  <c:v>3012259000</c:v>
                </c:pt>
                <c:pt idx="96">
                  <c:v>8749000000</c:v>
                </c:pt>
                <c:pt idx="97">
                  <c:v>10334000000</c:v>
                </c:pt>
                <c:pt idx="98">
                  <c:v>10020000000</c:v>
                </c:pt>
                <c:pt idx="99">
                  <c:v>9372000000</c:v>
                </c:pt>
                <c:pt idx="100">
                  <c:v>699148000</c:v>
                </c:pt>
                <c:pt idx="101">
                  <c:v>756118000</c:v>
                </c:pt>
                <c:pt idx="102">
                  <c:v>816116000</c:v>
                </c:pt>
                <c:pt idx="103">
                  <c:v>890270000</c:v>
                </c:pt>
                <c:pt idx="104">
                  <c:v>911887000</c:v>
                </c:pt>
                <c:pt idx="105">
                  <c:v>1297710000</c:v>
                </c:pt>
                <c:pt idx="106">
                  <c:v>1549290000</c:v>
                </c:pt>
                <c:pt idx="107">
                  <c:v>1666448000</c:v>
                </c:pt>
                <c:pt idx="108">
                  <c:v>1594200000</c:v>
                </c:pt>
                <c:pt idx="109">
                  <c:v>1413800000</c:v>
                </c:pt>
                <c:pt idx="110">
                  <c:v>1577900000</c:v>
                </c:pt>
                <c:pt idx="111">
                  <c:v>1890100000</c:v>
                </c:pt>
                <c:pt idx="112">
                  <c:v>2249700000</c:v>
                </c:pt>
                <c:pt idx="113">
                  <c:v>2223200000</c:v>
                </c:pt>
                <c:pt idx="114">
                  <c:v>2203100000</c:v>
                </c:pt>
                <c:pt idx="115">
                  <c:v>2903300000</c:v>
                </c:pt>
                <c:pt idx="116">
                  <c:v>6881000000</c:v>
                </c:pt>
                <c:pt idx="117">
                  <c:v>8352000000</c:v>
                </c:pt>
                <c:pt idx="118">
                  <c:v>11411000000</c:v>
                </c:pt>
                <c:pt idx="119">
                  <c:v>11416000000</c:v>
                </c:pt>
                <c:pt idx="120">
                  <c:v>1281931000</c:v>
                </c:pt>
                <c:pt idx="121">
                  <c:v>1358750000</c:v>
                </c:pt>
                <c:pt idx="122">
                  <c:v>1351993000</c:v>
                </c:pt>
                <c:pt idx="123">
                  <c:v>1435587000</c:v>
                </c:pt>
                <c:pt idx="124">
                  <c:v>1190769000</c:v>
                </c:pt>
                <c:pt idx="125">
                  <c:v>1018697000</c:v>
                </c:pt>
                <c:pt idx="126">
                  <c:v>1060549000</c:v>
                </c:pt>
                <c:pt idx="127">
                  <c:v>1322748000</c:v>
                </c:pt>
                <c:pt idx="128">
                  <c:v>961529000</c:v>
                </c:pt>
                <c:pt idx="129">
                  <c:v>976142000</c:v>
                </c:pt>
                <c:pt idx="130">
                  <c:v>1004608000</c:v>
                </c:pt>
                <c:pt idx="131">
                  <c:v>1024500000</c:v>
                </c:pt>
                <c:pt idx="132">
                  <c:v>1949390000</c:v>
                </c:pt>
                <c:pt idx="133">
                  <c:v>2614539000</c:v>
                </c:pt>
                <c:pt idx="134">
                  <c:v>3711019000</c:v>
                </c:pt>
                <c:pt idx="135">
                  <c:v>4560733000</c:v>
                </c:pt>
                <c:pt idx="136">
                  <c:v>6019000000</c:v>
                </c:pt>
                <c:pt idx="137">
                  <c:v>6356000000</c:v>
                </c:pt>
                <c:pt idx="138">
                  <c:v>6602000000</c:v>
                </c:pt>
                <c:pt idx="139">
                  <c:v>7495000000</c:v>
                </c:pt>
                <c:pt idx="140">
                  <c:v>5295500000</c:v>
                </c:pt>
                <c:pt idx="141">
                  <c:v>5529100000</c:v>
                </c:pt>
                <c:pt idx="142">
                  <c:v>7492000000</c:v>
                </c:pt>
                <c:pt idx="143">
                  <c:v>7755900000</c:v>
                </c:pt>
                <c:pt idx="144">
                  <c:v>32830000000</c:v>
                </c:pt>
                <c:pt idx="145">
                  <c:v>36841000000</c:v>
                </c:pt>
                <c:pt idx="146">
                  <c:v>53232000000</c:v>
                </c:pt>
                <c:pt idx="147">
                  <c:v>67802000000</c:v>
                </c:pt>
                <c:pt idx="148">
                  <c:v>1249687000</c:v>
                </c:pt>
                <c:pt idx="149">
                  <c:v>1301700000</c:v>
                </c:pt>
                <c:pt idx="150">
                  <c:v>1282700000</c:v>
                </c:pt>
                <c:pt idx="151">
                  <c:v>1361300000</c:v>
                </c:pt>
                <c:pt idx="152">
                  <c:v>1247157000</c:v>
                </c:pt>
                <c:pt idx="153">
                  <c:v>1081698000</c:v>
                </c:pt>
                <c:pt idx="154">
                  <c:v>519428000</c:v>
                </c:pt>
                <c:pt idx="155">
                  <c:v>907824000</c:v>
                </c:pt>
                <c:pt idx="156">
                  <c:v>1106027000</c:v>
                </c:pt>
                <c:pt idx="157">
                  <c:v>1120762000</c:v>
                </c:pt>
                <c:pt idx="158">
                  <c:v>1164431000</c:v>
                </c:pt>
                <c:pt idx="159">
                  <c:v>1199660000</c:v>
                </c:pt>
                <c:pt idx="160">
                  <c:v>1556387000</c:v>
                </c:pt>
                <c:pt idx="161">
                  <c:v>1577400000</c:v>
                </c:pt>
                <c:pt idx="162">
                  <c:v>1599800000</c:v>
                </c:pt>
                <c:pt idx="163">
                  <c:v>1517200000</c:v>
                </c:pt>
                <c:pt idx="164">
                  <c:v>3346500000</c:v>
                </c:pt>
                <c:pt idx="165">
                  <c:v>3356700000</c:v>
                </c:pt>
                <c:pt idx="166">
                  <c:v>3430500000</c:v>
                </c:pt>
                <c:pt idx="167">
                  <c:v>4197200000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10-45F4-936C-6C71432E9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485487"/>
        <c:axId val="1250724399"/>
      </c:scatterChart>
      <c:valAx>
        <c:axId val="137548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companies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24399"/>
        <c:crosses val="autoZero"/>
        <c:crossBetween val="midCat"/>
      </c:valAx>
      <c:valAx>
        <c:axId val="12507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\ 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48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531263139603637"/>
          <c:y val="0.9475520676301642"/>
          <c:w val="0.39597522517176881"/>
          <c:h val="3.37999091581861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Comparision of Total Revenue and Gross Profit in Pharmacheutical Industry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210252788168921"/>
          <c:y val="0.15780425640244394"/>
          <c:w val="0.72343457067866512"/>
          <c:h val="0.63198601043955172"/>
        </c:manualLayout>
      </c:layout>
      <c:scatterChart>
        <c:scatterStyle val="lineMarker"/>
        <c:varyColors val="0"/>
        <c:ser>
          <c:idx val="0"/>
          <c:order val="0"/>
          <c:tx>
            <c:strRef>
              <c:f>Pharma!$D$1</c:f>
              <c:strCache>
                <c:ptCount val="1"/>
                <c:pt idx="0">
                  <c:v>Total Revenue 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yVal>
            <c:numRef>
              <c:f>Pharma!$D$2:$D$23</c:f>
              <c:numCache>
                <c:formatCode>"$"#,##0_);[Red]\("$"#,##0\)</c:formatCode>
                <c:ptCount val="22"/>
                <c:pt idx="0">
                  <c:v>18380000000</c:v>
                </c:pt>
                <c:pt idx="1">
                  <c:v>18790000000</c:v>
                </c:pt>
                <c:pt idx="2">
                  <c:v>19960000000</c:v>
                </c:pt>
                <c:pt idx="3">
                  <c:v>22859000000</c:v>
                </c:pt>
                <c:pt idx="4">
                  <c:v>22603400000</c:v>
                </c:pt>
                <c:pt idx="5">
                  <c:v>23113100000</c:v>
                </c:pt>
                <c:pt idx="6">
                  <c:v>19615600000</c:v>
                </c:pt>
                <c:pt idx="7">
                  <c:v>19958700000</c:v>
                </c:pt>
                <c:pt idx="8">
                  <c:v>47267000000</c:v>
                </c:pt>
                <c:pt idx="9">
                  <c:v>44033000000</c:v>
                </c:pt>
                <c:pt idx="10">
                  <c:v>42237000000</c:v>
                </c:pt>
                <c:pt idx="11">
                  <c:v>39498000000</c:v>
                </c:pt>
                <c:pt idx="12">
                  <c:v>7719600000</c:v>
                </c:pt>
                <c:pt idx="13">
                  <c:v>9429300000</c:v>
                </c:pt>
                <c:pt idx="14">
                  <c:v>54657000000</c:v>
                </c:pt>
                <c:pt idx="15">
                  <c:v>51584000000</c:v>
                </c:pt>
                <c:pt idx="16">
                  <c:v>49605000000</c:v>
                </c:pt>
                <c:pt idx="17">
                  <c:v>48851000000</c:v>
                </c:pt>
                <c:pt idx="18">
                  <c:v>4561000000</c:v>
                </c:pt>
                <c:pt idx="19">
                  <c:v>4785000000</c:v>
                </c:pt>
                <c:pt idx="20">
                  <c:v>4765000000</c:v>
                </c:pt>
                <c:pt idx="21">
                  <c:v>4888000000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9-4BD4-B6B4-CD086E238B60}"/>
            </c:ext>
          </c:extLst>
        </c:ser>
        <c:ser>
          <c:idx val="1"/>
          <c:order val="1"/>
          <c:tx>
            <c:strRef>
              <c:f>Pharma!$I$1</c:f>
              <c:strCache>
                <c:ptCount val="1"/>
                <c:pt idx="0">
                  <c:v>Gross Profit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yVal>
            <c:numRef>
              <c:f>Pharma!$I$2:$I$23</c:f>
              <c:numCache>
                <c:formatCode>"$"#,##0_);[Red]\("$"#,##0\)</c:formatCode>
                <c:ptCount val="22"/>
                <c:pt idx="0">
                  <c:v>13872000000</c:v>
                </c:pt>
                <c:pt idx="1">
                  <c:v>14209000000</c:v>
                </c:pt>
                <c:pt idx="2">
                  <c:v>15534000000</c:v>
                </c:pt>
                <c:pt idx="3">
                  <c:v>18359000000</c:v>
                </c:pt>
                <c:pt idx="4">
                  <c:v>17806900000</c:v>
                </c:pt>
                <c:pt idx="5">
                  <c:v>18205000000</c:v>
                </c:pt>
                <c:pt idx="6">
                  <c:v>14683100000</c:v>
                </c:pt>
                <c:pt idx="7">
                  <c:v>14921500000</c:v>
                </c:pt>
                <c:pt idx="8">
                  <c:v>30821000000</c:v>
                </c:pt>
                <c:pt idx="9">
                  <c:v>27079000000</c:v>
                </c:pt>
                <c:pt idx="10">
                  <c:v>25469000000</c:v>
                </c:pt>
                <c:pt idx="11">
                  <c:v>24564000000</c:v>
                </c:pt>
                <c:pt idx="12">
                  <c:v>3528000000</c:v>
                </c:pt>
                <c:pt idx="13">
                  <c:v>4216100000</c:v>
                </c:pt>
                <c:pt idx="14">
                  <c:v>44836000000</c:v>
                </c:pt>
                <c:pt idx="15">
                  <c:v>41998000000</c:v>
                </c:pt>
                <c:pt idx="16">
                  <c:v>40028000000</c:v>
                </c:pt>
                <c:pt idx="17">
                  <c:v>39203000000</c:v>
                </c:pt>
                <c:pt idx="18">
                  <c:v>2892000000</c:v>
                </c:pt>
                <c:pt idx="19">
                  <c:v>3068000000</c:v>
                </c:pt>
                <c:pt idx="20">
                  <c:v>3027000000</c:v>
                </c:pt>
                <c:pt idx="21">
                  <c:v>3222000000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59-4BD4-B6B4-CD086E238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824143"/>
        <c:axId val="1250724815"/>
      </c:scatterChart>
      <c:valAx>
        <c:axId val="91282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companies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24815"/>
        <c:crosses val="autoZero"/>
        <c:crossBetween val="midCat"/>
      </c:valAx>
      <c:valAx>
        <c:axId val="125072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2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Gross Profit in Pharmacheutical Industry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Gross Profit in Pharmacheutical Industry</a:t>
          </a:r>
        </a:p>
      </cx:txPr>
    </cx:title>
    <cx:plotArea>
      <cx:plotAreaRegion>
        <cx:series layoutId="clusteredColumn" uniqueId="{1135F578-6CF1-427E-AD44-4A2612182CD1}">
          <cx:tx>
            <cx:txData>
              <cx:f>_xlchart.v1.0</cx:f>
              <cx:v>Gross Profit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Gross Profit in Other health care sub Industries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95D7C9D-FD0B-4643-9AAA-B3185E5062D7}">
          <cx:tx>
            <cx:txData>
              <cx:f>_xlchart.v1.2</cx:f>
              <cx:v>Gross Profit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3</xdr:row>
      <xdr:rowOff>19051</xdr:rowOff>
    </xdr:from>
    <xdr:to>
      <xdr:col>3</xdr:col>
      <xdr:colOff>638175</xdr:colOff>
      <xdr:row>21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66FB887-B4EE-409C-A1AC-FFDE8D268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6" y="914401"/>
              <a:ext cx="4438649" cy="3409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628649</xdr:colOff>
      <xdr:row>2</xdr:row>
      <xdr:rowOff>380999</xdr:rowOff>
    </xdr:from>
    <xdr:to>
      <xdr:col>8</xdr:col>
      <xdr:colOff>0</xdr:colOff>
      <xdr:row>20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3E77BAE-DCE9-4661-8BA1-10E1C6D54A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38649" y="895349"/>
              <a:ext cx="5076826" cy="3400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104776</xdr:colOff>
      <xdr:row>1</xdr:row>
      <xdr:rowOff>171449</xdr:rowOff>
    </xdr:from>
    <xdr:to>
      <xdr:col>10</xdr:col>
      <xdr:colOff>390525</xdr:colOff>
      <xdr:row>22</xdr:row>
      <xdr:rowOff>47624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0D4D5A-664D-45B3-8996-39AE7D539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409575</xdr:colOff>
      <xdr:row>1</xdr:row>
      <xdr:rowOff>180975</xdr:rowOff>
    </xdr:from>
    <xdr:to>
      <xdr:col>19</xdr:col>
      <xdr:colOff>323850</xdr:colOff>
      <xdr:row>22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5BC9B3-9AEC-4316-B109-5F23DDB487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9044-98FE-452D-A73B-35590DAB97F1}">
  <dimension ref="A1:L23"/>
  <sheetViews>
    <sheetView topLeftCell="A2" workbookViewId="0">
      <selection activeCell="J1" sqref="J1"/>
    </sheetView>
  </sheetViews>
  <sheetFormatPr defaultRowHeight="15" x14ac:dyDescent="0.25"/>
  <cols>
    <col min="1" max="1" width="9.28515625" customWidth="1"/>
    <col min="3" max="3" width="12.7109375" customWidth="1"/>
    <col min="4" max="4" width="15.85546875" customWidth="1"/>
    <col min="5" max="5" width="16.28515625" customWidth="1"/>
    <col min="6" max="6" width="17" customWidth="1"/>
    <col min="7" max="7" width="16.7109375" customWidth="1"/>
    <col min="8" max="8" width="16.5703125" customWidth="1"/>
    <col min="9" max="9" width="15.28515625" customWidth="1"/>
    <col min="10" max="10" width="17" customWidth="1"/>
    <col min="11" max="11" width="13.140625" customWidth="1"/>
    <col min="12" max="12" width="16" customWidth="1"/>
  </cols>
  <sheetData>
    <row r="1" spans="1:12" ht="30" x14ac:dyDescent="0.25">
      <c r="A1" s="1" t="s">
        <v>0</v>
      </c>
      <c r="B1" s="1" t="s">
        <v>1</v>
      </c>
      <c r="C1" s="2" t="s">
        <v>2</v>
      </c>
      <c r="D1" s="1" t="s">
        <v>121</v>
      </c>
      <c r="E1" s="1" t="s">
        <v>120</v>
      </c>
      <c r="F1" s="1" t="s">
        <v>122</v>
      </c>
      <c r="G1" s="1" t="s">
        <v>123</v>
      </c>
      <c r="H1" s="1" t="s">
        <v>124</v>
      </c>
      <c r="I1" s="1" t="s">
        <v>110</v>
      </c>
      <c r="J1" s="1" t="s">
        <v>111</v>
      </c>
      <c r="K1" s="1" t="s">
        <v>8</v>
      </c>
      <c r="L1" s="1" t="s">
        <v>9</v>
      </c>
    </row>
    <row r="2" spans="1:12" x14ac:dyDescent="0.25">
      <c r="A2" s="3" t="s">
        <v>10</v>
      </c>
      <c r="B2" s="3" t="s">
        <v>11</v>
      </c>
      <c r="C2" s="4" t="s">
        <v>12</v>
      </c>
      <c r="D2" s="5">
        <v>18380000000</v>
      </c>
      <c r="E2" s="5">
        <v>4508000000</v>
      </c>
      <c r="F2" s="5">
        <v>4989000000</v>
      </c>
      <c r="G2" s="5">
        <v>2778000000</v>
      </c>
      <c r="H2" s="3">
        <v>0</v>
      </c>
      <c r="I2" s="5">
        <v>13872000000</v>
      </c>
      <c r="J2" s="5">
        <v>6105000000</v>
      </c>
      <c r="K2" s="3" t="s">
        <v>13</v>
      </c>
      <c r="L2" s="3" t="s">
        <v>14</v>
      </c>
    </row>
    <row r="3" spans="1:12" x14ac:dyDescent="0.25">
      <c r="A3" s="3" t="s">
        <v>10</v>
      </c>
      <c r="B3" s="3" t="s">
        <v>15</v>
      </c>
      <c r="C3" s="4" t="s">
        <v>16</v>
      </c>
      <c r="D3" s="5">
        <v>18790000000</v>
      </c>
      <c r="E3" s="5">
        <v>4581000000</v>
      </c>
      <c r="F3" s="5">
        <v>5352000000</v>
      </c>
      <c r="G3" s="5">
        <v>2855000000</v>
      </c>
      <c r="H3" s="3">
        <v>0</v>
      </c>
      <c r="I3" s="5">
        <v>14209000000</v>
      </c>
      <c r="J3" s="5">
        <v>6002000000</v>
      </c>
      <c r="K3" s="3" t="s">
        <v>13</v>
      </c>
      <c r="L3" s="3" t="s">
        <v>14</v>
      </c>
    </row>
    <row r="4" spans="1:12" x14ac:dyDescent="0.25">
      <c r="A4" s="3" t="s">
        <v>10</v>
      </c>
      <c r="B4" s="3" t="s">
        <v>17</v>
      </c>
      <c r="C4" s="4" t="s">
        <v>18</v>
      </c>
      <c r="D4" s="5">
        <v>19960000000</v>
      </c>
      <c r="E4" s="5">
        <v>4426000000</v>
      </c>
      <c r="F4" s="5">
        <v>8474000000</v>
      </c>
      <c r="G4" s="5">
        <v>3297000000</v>
      </c>
      <c r="H4" s="3">
        <v>0</v>
      </c>
      <c r="I4" s="5">
        <v>15534000000</v>
      </c>
      <c r="J4" s="5">
        <v>3763000000</v>
      </c>
      <c r="K4" s="3" t="s">
        <v>13</v>
      </c>
      <c r="L4" s="3" t="s">
        <v>14</v>
      </c>
    </row>
    <row r="5" spans="1:12" x14ac:dyDescent="0.25">
      <c r="A5" s="3" t="s">
        <v>10</v>
      </c>
      <c r="B5" s="3" t="s">
        <v>19</v>
      </c>
      <c r="C5" s="4" t="s">
        <v>20</v>
      </c>
      <c r="D5" s="5">
        <v>22859000000</v>
      </c>
      <c r="E5" s="5">
        <v>4500000000</v>
      </c>
      <c r="F5" s="5">
        <v>6387000000</v>
      </c>
      <c r="G5" s="5">
        <v>4285000000</v>
      </c>
      <c r="H5" s="3">
        <v>0</v>
      </c>
      <c r="I5" s="5">
        <v>18359000000</v>
      </c>
      <c r="J5" s="5">
        <v>7687000000</v>
      </c>
      <c r="K5" s="3" t="s">
        <v>13</v>
      </c>
      <c r="L5" s="3" t="s">
        <v>14</v>
      </c>
    </row>
    <row r="6" spans="1:12" x14ac:dyDescent="0.25">
      <c r="A6" s="3" t="s">
        <v>81</v>
      </c>
      <c r="B6" s="3" t="s">
        <v>11</v>
      </c>
      <c r="C6" s="4" t="s">
        <v>12</v>
      </c>
      <c r="D6" s="5">
        <v>22603400000</v>
      </c>
      <c r="E6" s="5">
        <v>4796500000</v>
      </c>
      <c r="F6" s="5">
        <v>6839500000</v>
      </c>
      <c r="G6" s="5">
        <v>5278100000</v>
      </c>
      <c r="H6" s="3">
        <v>0</v>
      </c>
      <c r="I6" s="5">
        <v>17806900000</v>
      </c>
      <c r="J6" s="5">
        <v>5689300000</v>
      </c>
      <c r="K6" s="3" t="s">
        <v>13</v>
      </c>
      <c r="L6" s="3" t="s">
        <v>14</v>
      </c>
    </row>
    <row r="7" spans="1:12" x14ac:dyDescent="0.25">
      <c r="A7" s="3" t="s">
        <v>81</v>
      </c>
      <c r="B7" s="3" t="s">
        <v>15</v>
      </c>
      <c r="C7" s="4" t="s">
        <v>16</v>
      </c>
      <c r="D7" s="5">
        <v>23113100000</v>
      </c>
      <c r="E7" s="5">
        <v>4908100000</v>
      </c>
      <c r="F7" s="5">
        <v>6606700000</v>
      </c>
      <c r="G7" s="5">
        <v>5531300000</v>
      </c>
      <c r="H7" s="3">
        <v>0</v>
      </c>
      <c r="I7" s="5">
        <v>18205000000</v>
      </c>
      <c r="J7" s="5">
        <v>6067000000</v>
      </c>
      <c r="K7" s="3" t="s">
        <v>13</v>
      </c>
      <c r="L7" s="3" t="s">
        <v>14</v>
      </c>
    </row>
    <row r="8" spans="1:12" x14ac:dyDescent="0.25">
      <c r="A8" s="3" t="s">
        <v>81</v>
      </c>
      <c r="B8" s="3" t="s">
        <v>17</v>
      </c>
      <c r="C8" s="4" t="s">
        <v>18</v>
      </c>
      <c r="D8" s="5">
        <v>19615600000</v>
      </c>
      <c r="E8" s="5">
        <v>4932500000</v>
      </c>
      <c r="F8" s="5">
        <v>6280300000</v>
      </c>
      <c r="G8" s="5">
        <v>4733600000</v>
      </c>
      <c r="H8" s="3">
        <v>0</v>
      </c>
      <c r="I8" s="5">
        <v>14683100000</v>
      </c>
      <c r="J8" s="5">
        <v>3669200000</v>
      </c>
      <c r="K8" s="3" t="s">
        <v>13</v>
      </c>
      <c r="L8" s="3" t="s">
        <v>14</v>
      </c>
    </row>
    <row r="9" spans="1:12" x14ac:dyDescent="0.25">
      <c r="A9" s="3" t="s">
        <v>81</v>
      </c>
      <c r="B9" s="3" t="s">
        <v>19</v>
      </c>
      <c r="C9" s="4" t="s">
        <v>20</v>
      </c>
      <c r="D9" s="5">
        <v>19958700000</v>
      </c>
      <c r="E9" s="5">
        <v>5037200000</v>
      </c>
      <c r="F9" s="5">
        <v>6432400000</v>
      </c>
      <c r="G9" s="5">
        <v>4796400000</v>
      </c>
      <c r="H9" s="3">
        <v>0</v>
      </c>
      <c r="I9" s="5">
        <v>14921500000</v>
      </c>
      <c r="J9" s="5">
        <v>3692700000</v>
      </c>
      <c r="K9" s="3" t="s">
        <v>13</v>
      </c>
      <c r="L9" s="3" t="s">
        <v>14</v>
      </c>
    </row>
    <row r="10" spans="1:12" x14ac:dyDescent="0.25">
      <c r="A10" s="3" t="s">
        <v>87</v>
      </c>
      <c r="B10" s="3" t="s">
        <v>11</v>
      </c>
      <c r="C10" s="4" t="s">
        <v>12</v>
      </c>
      <c r="D10" s="5">
        <v>47267000000</v>
      </c>
      <c r="E10" s="5">
        <v>16446000000</v>
      </c>
      <c r="F10" s="5">
        <v>12776000000</v>
      </c>
      <c r="G10" s="5">
        <v>8168000000</v>
      </c>
      <c r="H10" s="3">
        <v>0</v>
      </c>
      <c r="I10" s="5">
        <v>30821000000</v>
      </c>
      <c r="J10" s="5">
        <v>9877000000</v>
      </c>
      <c r="K10" s="3" t="s">
        <v>13</v>
      </c>
      <c r="L10" s="3" t="s">
        <v>14</v>
      </c>
    </row>
    <row r="11" spans="1:12" x14ac:dyDescent="0.25">
      <c r="A11" s="3" t="s">
        <v>87</v>
      </c>
      <c r="B11" s="3" t="s">
        <v>15</v>
      </c>
      <c r="C11" s="4" t="s">
        <v>16</v>
      </c>
      <c r="D11" s="5">
        <v>44033000000</v>
      </c>
      <c r="E11" s="5">
        <v>16954000000</v>
      </c>
      <c r="F11" s="5">
        <v>11911000000</v>
      </c>
      <c r="G11" s="5">
        <v>7503000000</v>
      </c>
      <c r="H11" s="3">
        <v>0</v>
      </c>
      <c r="I11" s="5">
        <v>27079000000</v>
      </c>
      <c r="J11" s="5">
        <v>7665000000</v>
      </c>
      <c r="K11" s="3" t="s">
        <v>13</v>
      </c>
      <c r="L11" s="3" t="s">
        <v>14</v>
      </c>
    </row>
    <row r="12" spans="1:12" x14ac:dyDescent="0.25">
      <c r="A12" s="3" t="s">
        <v>87</v>
      </c>
      <c r="B12" s="3" t="s">
        <v>17</v>
      </c>
      <c r="C12" s="4" t="s">
        <v>18</v>
      </c>
      <c r="D12" s="5">
        <v>42237000000</v>
      </c>
      <c r="E12" s="5">
        <v>16768000000</v>
      </c>
      <c r="F12" s="5">
        <v>11606000000</v>
      </c>
      <c r="G12" s="5">
        <v>7180000000</v>
      </c>
      <c r="H12" s="3">
        <v>0</v>
      </c>
      <c r="I12" s="5">
        <v>25469000000</v>
      </c>
      <c r="J12" s="5">
        <v>6683000000</v>
      </c>
      <c r="K12" s="3" t="s">
        <v>13</v>
      </c>
      <c r="L12" s="3" t="s">
        <v>14</v>
      </c>
    </row>
    <row r="13" spans="1:12" x14ac:dyDescent="0.25">
      <c r="A13" s="3" t="s">
        <v>87</v>
      </c>
      <c r="B13" s="3" t="s">
        <v>19</v>
      </c>
      <c r="C13" s="4" t="s">
        <v>20</v>
      </c>
      <c r="D13" s="5">
        <v>39498000000</v>
      </c>
      <c r="E13" s="5">
        <v>14934000000</v>
      </c>
      <c r="F13" s="5">
        <v>10313000000</v>
      </c>
      <c r="G13" s="5">
        <v>6704000000</v>
      </c>
      <c r="H13" s="3">
        <v>0</v>
      </c>
      <c r="I13" s="5">
        <v>24564000000</v>
      </c>
      <c r="J13" s="5">
        <v>7547000000</v>
      </c>
      <c r="K13" s="3" t="s">
        <v>13</v>
      </c>
      <c r="L13" s="3" t="s">
        <v>14</v>
      </c>
    </row>
    <row r="14" spans="1:12" x14ac:dyDescent="0.25">
      <c r="A14" s="3" t="s">
        <v>89</v>
      </c>
      <c r="B14" s="3" t="s">
        <v>11</v>
      </c>
      <c r="C14" s="4" t="s">
        <v>18</v>
      </c>
      <c r="D14" s="5">
        <v>7719600000</v>
      </c>
      <c r="E14" s="5">
        <v>4191600000</v>
      </c>
      <c r="F14" s="5">
        <v>1545700000</v>
      </c>
      <c r="G14" s="5">
        <v>581800000</v>
      </c>
      <c r="H14" s="3">
        <v>0</v>
      </c>
      <c r="I14" s="5">
        <v>3528000000</v>
      </c>
      <c r="J14" s="5">
        <v>1400500000</v>
      </c>
      <c r="K14" s="3" t="s">
        <v>13</v>
      </c>
      <c r="L14" s="3" t="s">
        <v>14</v>
      </c>
    </row>
    <row r="15" spans="1:12" x14ac:dyDescent="0.25">
      <c r="A15" s="3" t="s">
        <v>89</v>
      </c>
      <c r="B15" s="3" t="s">
        <v>15</v>
      </c>
      <c r="C15" s="4" t="s">
        <v>20</v>
      </c>
      <c r="D15" s="5">
        <v>9429300000</v>
      </c>
      <c r="E15" s="5">
        <v>5213200000</v>
      </c>
      <c r="F15" s="5">
        <v>2180700000</v>
      </c>
      <c r="G15" s="5">
        <v>671900000</v>
      </c>
      <c r="H15" s="3">
        <v>0</v>
      </c>
      <c r="I15" s="5">
        <v>4216100000</v>
      </c>
      <c r="J15" s="5">
        <v>1363500000</v>
      </c>
      <c r="K15" s="3" t="s">
        <v>13</v>
      </c>
      <c r="L15" s="3" t="s">
        <v>14</v>
      </c>
    </row>
    <row r="16" spans="1:12" x14ac:dyDescent="0.25">
      <c r="A16" s="3" t="s">
        <v>95</v>
      </c>
      <c r="B16" s="3" t="s">
        <v>11</v>
      </c>
      <c r="C16" s="4" t="s">
        <v>12</v>
      </c>
      <c r="D16" s="5">
        <v>54657000000</v>
      </c>
      <c r="E16" s="5">
        <v>9821000000</v>
      </c>
      <c r="F16" s="5">
        <v>15171000000</v>
      </c>
      <c r="G16" s="5">
        <v>7482000000</v>
      </c>
      <c r="H16" s="5">
        <v>5109000000</v>
      </c>
      <c r="I16" s="5">
        <v>44836000000</v>
      </c>
      <c r="J16" s="5">
        <v>17074000000</v>
      </c>
      <c r="K16" s="3" t="s">
        <v>13</v>
      </c>
      <c r="L16" s="3" t="s">
        <v>14</v>
      </c>
    </row>
    <row r="17" spans="1:12" x14ac:dyDescent="0.25">
      <c r="A17" s="3" t="s">
        <v>95</v>
      </c>
      <c r="B17" s="3" t="s">
        <v>15</v>
      </c>
      <c r="C17" s="4" t="s">
        <v>16</v>
      </c>
      <c r="D17" s="5">
        <v>51584000000</v>
      </c>
      <c r="E17" s="5">
        <v>9586000000</v>
      </c>
      <c r="F17" s="5">
        <v>14355000000</v>
      </c>
      <c r="G17" s="5">
        <v>6678000000</v>
      </c>
      <c r="H17" s="5">
        <v>4599000000</v>
      </c>
      <c r="I17" s="5">
        <v>41998000000</v>
      </c>
      <c r="J17" s="5">
        <v>16366000000</v>
      </c>
      <c r="K17" s="3" t="s">
        <v>13</v>
      </c>
      <c r="L17" s="3" t="s">
        <v>14</v>
      </c>
    </row>
    <row r="18" spans="1:12" x14ac:dyDescent="0.25">
      <c r="A18" s="3" t="s">
        <v>95</v>
      </c>
      <c r="B18" s="3" t="s">
        <v>17</v>
      </c>
      <c r="C18" s="4" t="s">
        <v>18</v>
      </c>
      <c r="D18" s="5">
        <v>49605000000</v>
      </c>
      <c r="E18" s="5">
        <v>9577000000</v>
      </c>
      <c r="F18" s="5">
        <v>14097000000</v>
      </c>
      <c r="G18" s="5">
        <v>8393000000</v>
      </c>
      <c r="H18" s="5">
        <v>4039000000</v>
      </c>
      <c r="I18" s="5">
        <v>40028000000</v>
      </c>
      <c r="J18" s="5">
        <v>13499000000</v>
      </c>
      <c r="K18" s="3" t="s">
        <v>13</v>
      </c>
      <c r="L18" s="3" t="s">
        <v>14</v>
      </c>
    </row>
    <row r="19" spans="1:12" x14ac:dyDescent="0.25">
      <c r="A19" s="3" t="s">
        <v>95</v>
      </c>
      <c r="B19" s="3" t="s">
        <v>19</v>
      </c>
      <c r="C19" s="4" t="s">
        <v>20</v>
      </c>
      <c r="D19" s="5">
        <v>48851000000</v>
      </c>
      <c r="E19" s="5">
        <v>9648000000</v>
      </c>
      <c r="F19" s="5">
        <v>14809000000</v>
      </c>
      <c r="G19" s="5">
        <v>7690000000</v>
      </c>
      <c r="H19" s="5">
        <v>3728000000</v>
      </c>
      <c r="I19" s="5">
        <v>39203000000</v>
      </c>
      <c r="J19" s="5">
        <v>12976000000</v>
      </c>
      <c r="K19" s="3" t="s">
        <v>13</v>
      </c>
      <c r="L19" s="3" t="s">
        <v>14</v>
      </c>
    </row>
    <row r="20" spans="1:12" x14ac:dyDescent="0.25">
      <c r="A20" s="3" t="s">
        <v>109</v>
      </c>
      <c r="B20" s="3" t="s">
        <v>11</v>
      </c>
      <c r="C20" s="4" t="s">
        <v>16</v>
      </c>
      <c r="D20" s="5">
        <v>4561000000</v>
      </c>
      <c r="E20" s="5">
        <v>1669000000</v>
      </c>
      <c r="F20" s="5">
        <v>1613000000</v>
      </c>
      <c r="G20" s="5">
        <v>399000000</v>
      </c>
      <c r="H20" s="5">
        <v>60000000</v>
      </c>
      <c r="I20" s="5">
        <v>2892000000</v>
      </c>
      <c r="J20" s="5">
        <v>820000000</v>
      </c>
      <c r="K20" s="3" t="s">
        <v>13</v>
      </c>
      <c r="L20" s="3" t="s">
        <v>14</v>
      </c>
    </row>
    <row r="21" spans="1:12" x14ac:dyDescent="0.25">
      <c r="A21" s="3" t="s">
        <v>109</v>
      </c>
      <c r="B21" s="3" t="s">
        <v>15</v>
      </c>
      <c r="C21" s="4" t="s">
        <v>18</v>
      </c>
      <c r="D21" s="5">
        <v>4785000000</v>
      </c>
      <c r="E21" s="5">
        <v>1717000000</v>
      </c>
      <c r="F21" s="5">
        <v>1643000000</v>
      </c>
      <c r="G21" s="5">
        <v>396000000</v>
      </c>
      <c r="H21" s="5">
        <v>60000000</v>
      </c>
      <c r="I21" s="5">
        <v>3068000000</v>
      </c>
      <c r="J21" s="5">
        <v>969000000</v>
      </c>
      <c r="K21" s="3" t="s">
        <v>13</v>
      </c>
      <c r="L21" s="3" t="s">
        <v>14</v>
      </c>
    </row>
    <row r="22" spans="1:12" x14ac:dyDescent="0.25">
      <c r="A22" s="3" t="s">
        <v>109</v>
      </c>
      <c r="B22" s="3" t="s">
        <v>17</v>
      </c>
      <c r="C22" s="4" t="s">
        <v>20</v>
      </c>
      <c r="D22" s="5">
        <v>4765000000</v>
      </c>
      <c r="E22" s="5">
        <v>1738000000</v>
      </c>
      <c r="F22" s="5">
        <v>1532000000</v>
      </c>
      <c r="G22" s="5">
        <v>364000000</v>
      </c>
      <c r="H22" s="5">
        <v>61000000</v>
      </c>
      <c r="I22" s="5">
        <v>3027000000</v>
      </c>
      <c r="J22" s="5">
        <v>1070000000</v>
      </c>
      <c r="K22" s="3" t="s">
        <v>13</v>
      </c>
      <c r="L22" s="3" t="s">
        <v>14</v>
      </c>
    </row>
    <row r="23" spans="1:12" x14ac:dyDescent="0.25">
      <c r="A23" s="3" t="s">
        <v>109</v>
      </c>
      <c r="B23" s="3" t="s">
        <v>19</v>
      </c>
      <c r="C23" s="4" t="s">
        <v>31</v>
      </c>
      <c r="D23" s="5">
        <v>4888000000</v>
      </c>
      <c r="E23" s="5">
        <v>1666000000</v>
      </c>
      <c r="F23" s="5">
        <v>1364000000</v>
      </c>
      <c r="G23" s="5">
        <v>376000000</v>
      </c>
      <c r="H23" s="5">
        <v>85000000</v>
      </c>
      <c r="I23" s="5">
        <v>3222000000</v>
      </c>
      <c r="J23" s="5">
        <v>1397000000</v>
      </c>
      <c r="K23" s="3" t="s">
        <v>13</v>
      </c>
      <c r="L2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91"/>
  <sheetViews>
    <sheetView topLeftCell="A166" workbookViewId="0">
      <selection activeCell="J10" sqref="J10"/>
    </sheetView>
  </sheetViews>
  <sheetFormatPr defaultRowHeight="15" x14ac:dyDescent="0.25"/>
  <cols>
    <col min="1" max="1" width="8.5703125" customWidth="1"/>
    <col min="2" max="2" width="7.7109375" customWidth="1"/>
    <col min="3" max="3" width="11" customWidth="1"/>
    <col min="4" max="4" width="18" customWidth="1"/>
    <col min="5" max="5" width="19.42578125" customWidth="1"/>
    <col min="6" max="6" width="18.42578125" customWidth="1"/>
    <col min="7" max="7" width="16" customWidth="1"/>
    <col min="8" max="10" width="17.140625" customWidth="1"/>
    <col min="11" max="11" width="13.7109375" customWidth="1"/>
    <col min="12" max="12" width="22" customWidth="1"/>
  </cols>
  <sheetData>
    <row r="1" spans="1:12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110</v>
      </c>
      <c r="J1" s="1" t="s">
        <v>111</v>
      </c>
      <c r="K1" s="1" t="s">
        <v>8</v>
      </c>
      <c r="L1" s="1" t="s">
        <v>9</v>
      </c>
    </row>
    <row r="2" spans="1:12" hidden="1" x14ac:dyDescent="0.25">
      <c r="A2" s="3" t="s">
        <v>10</v>
      </c>
      <c r="B2" s="3" t="s">
        <v>11</v>
      </c>
      <c r="C2" s="4" t="s">
        <v>12</v>
      </c>
      <c r="D2" s="5">
        <v>18380000000</v>
      </c>
      <c r="E2" s="5">
        <v>4508000000</v>
      </c>
      <c r="F2" s="5">
        <v>4989000000</v>
      </c>
      <c r="G2" s="5">
        <v>2778000000</v>
      </c>
      <c r="H2" s="3">
        <v>0</v>
      </c>
      <c r="I2" s="5">
        <f>D2-E2</f>
        <v>13872000000</v>
      </c>
      <c r="J2" s="5">
        <f>I2-(F2+G2+H2)</f>
        <v>6105000000</v>
      </c>
      <c r="K2" s="3" t="s">
        <v>13</v>
      </c>
      <c r="L2" s="3" t="s">
        <v>14</v>
      </c>
    </row>
    <row r="3" spans="1:12" hidden="1" x14ac:dyDescent="0.25">
      <c r="A3" s="3" t="s">
        <v>10</v>
      </c>
      <c r="B3" s="3" t="s">
        <v>15</v>
      </c>
      <c r="C3" s="4" t="s">
        <v>16</v>
      </c>
      <c r="D3" s="5">
        <v>18790000000</v>
      </c>
      <c r="E3" s="5">
        <v>4581000000</v>
      </c>
      <c r="F3" s="5">
        <v>5352000000</v>
      </c>
      <c r="G3" s="5">
        <v>2855000000</v>
      </c>
      <c r="H3" s="3">
        <v>0</v>
      </c>
      <c r="I3" s="5">
        <f t="shared" ref="I3:I66" si="0">D3-E3</f>
        <v>14209000000</v>
      </c>
      <c r="J3" s="5">
        <f t="shared" ref="J3:J66" si="1">I3-(F3+G3+H3)</f>
        <v>6002000000</v>
      </c>
      <c r="K3" s="3" t="s">
        <v>13</v>
      </c>
      <c r="L3" s="3" t="s">
        <v>14</v>
      </c>
    </row>
    <row r="4" spans="1:12" hidden="1" x14ac:dyDescent="0.25">
      <c r="A4" s="3" t="s">
        <v>10</v>
      </c>
      <c r="B4" s="3" t="s">
        <v>17</v>
      </c>
      <c r="C4" s="4" t="s">
        <v>18</v>
      </c>
      <c r="D4" s="5">
        <v>19960000000</v>
      </c>
      <c r="E4" s="5">
        <v>4426000000</v>
      </c>
      <c r="F4" s="5">
        <v>8474000000</v>
      </c>
      <c r="G4" s="5">
        <v>3297000000</v>
      </c>
      <c r="H4" s="3">
        <v>0</v>
      </c>
      <c r="I4" s="5">
        <f t="shared" si="0"/>
        <v>15534000000</v>
      </c>
      <c r="J4" s="5">
        <f t="shared" si="1"/>
        <v>3763000000</v>
      </c>
      <c r="K4" s="3" t="s">
        <v>13</v>
      </c>
      <c r="L4" s="3" t="s">
        <v>14</v>
      </c>
    </row>
    <row r="5" spans="1:12" hidden="1" x14ac:dyDescent="0.25">
      <c r="A5" s="3" t="s">
        <v>10</v>
      </c>
      <c r="B5" s="3" t="s">
        <v>19</v>
      </c>
      <c r="C5" s="4" t="s">
        <v>20</v>
      </c>
      <c r="D5" s="5">
        <v>22859000000</v>
      </c>
      <c r="E5" s="5">
        <v>4500000000</v>
      </c>
      <c r="F5" s="5">
        <v>6387000000</v>
      </c>
      <c r="G5" s="5">
        <v>4285000000</v>
      </c>
      <c r="H5" s="3">
        <v>0</v>
      </c>
      <c r="I5" s="5">
        <f t="shared" si="0"/>
        <v>18359000000</v>
      </c>
      <c r="J5" s="5">
        <f t="shared" si="1"/>
        <v>7687000000</v>
      </c>
      <c r="K5" s="3" t="s">
        <v>13</v>
      </c>
      <c r="L5" s="3" t="s">
        <v>14</v>
      </c>
    </row>
    <row r="6" spans="1:12" x14ac:dyDescent="0.25">
      <c r="A6" s="3" t="s">
        <v>21</v>
      </c>
      <c r="B6" s="3" t="s">
        <v>11</v>
      </c>
      <c r="C6" s="4" t="s">
        <v>22</v>
      </c>
      <c r="D6" s="5">
        <v>87959167000</v>
      </c>
      <c r="E6" s="5">
        <v>85451348000</v>
      </c>
      <c r="F6" s="5">
        <v>1447234000</v>
      </c>
      <c r="G6" s="3">
        <v>0</v>
      </c>
      <c r="H6" s="5">
        <v>162186000</v>
      </c>
      <c r="I6" s="5">
        <f t="shared" si="0"/>
        <v>2507819000</v>
      </c>
      <c r="J6" s="5">
        <f t="shared" si="1"/>
        <v>898399000</v>
      </c>
      <c r="K6" s="3" t="s">
        <v>13</v>
      </c>
      <c r="L6" s="3" t="s">
        <v>23</v>
      </c>
    </row>
    <row r="7" spans="1:12" x14ac:dyDescent="0.25">
      <c r="A7" s="3" t="s">
        <v>21</v>
      </c>
      <c r="B7" s="3" t="s">
        <v>15</v>
      </c>
      <c r="C7" s="4" t="s">
        <v>24</v>
      </c>
      <c r="D7" s="5">
        <v>119569127000</v>
      </c>
      <c r="E7" s="5">
        <v>116586761000</v>
      </c>
      <c r="F7" s="5">
        <v>2011595000</v>
      </c>
      <c r="G7" s="3">
        <v>0</v>
      </c>
      <c r="H7" s="5">
        <v>188680000</v>
      </c>
      <c r="I7" s="5">
        <f t="shared" si="0"/>
        <v>2982366000</v>
      </c>
      <c r="J7" s="5">
        <f t="shared" si="1"/>
        <v>782091000</v>
      </c>
      <c r="K7" s="3" t="s">
        <v>13</v>
      </c>
      <c r="L7" s="3" t="s">
        <v>23</v>
      </c>
    </row>
    <row r="8" spans="1:12" x14ac:dyDescent="0.25">
      <c r="A8" s="3" t="s">
        <v>21</v>
      </c>
      <c r="B8" s="3" t="s">
        <v>17</v>
      </c>
      <c r="C8" s="4" t="s">
        <v>25</v>
      </c>
      <c r="D8" s="5">
        <v>135961803000</v>
      </c>
      <c r="E8" s="5">
        <v>132432490000</v>
      </c>
      <c r="F8" s="5">
        <v>2858458000</v>
      </c>
      <c r="G8" s="3">
        <v>0</v>
      </c>
      <c r="H8" s="5">
        <v>248635000</v>
      </c>
      <c r="I8" s="5">
        <f t="shared" si="0"/>
        <v>3529313000</v>
      </c>
      <c r="J8" s="5">
        <f t="shared" si="1"/>
        <v>422220000</v>
      </c>
      <c r="K8" s="3" t="s">
        <v>13</v>
      </c>
      <c r="L8" s="3" t="s">
        <v>23</v>
      </c>
    </row>
    <row r="9" spans="1:12" x14ac:dyDescent="0.25">
      <c r="A9" s="3" t="s">
        <v>21</v>
      </c>
      <c r="B9" s="3" t="s">
        <v>19</v>
      </c>
      <c r="C9" s="4" t="s">
        <v>26</v>
      </c>
      <c r="D9" s="5">
        <v>146849686000</v>
      </c>
      <c r="E9" s="5">
        <v>142577080000</v>
      </c>
      <c r="F9" s="5">
        <v>2382097000</v>
      </c>
      <c r="G9" s="3">
        <v>0</v>
      </c>
      <c r="H9" s="5">
        <v>364735000</v>
      </c>
      <c r="I9" s="5">
        <f t="shared" si="0"/>
        <v>4272606000</v>
      </c>
      <c r="J9" s="5">
        <f t="shared" si="1"/>
        <v>1525774000</v>
      </c>
      <c r="K9" s="3" t="s">
        <v>13</v>
      </c>
      <c r="L9" s="3" t="s">
        <v>23</v>
      </c>
    </row>
    <row r="10" spans="1:12" x14ac:dyDescent="0.25">
      <c r="A10" s="3" t="s">
        <v>27</v>
      </c>
      <c r="B10" s="3" t="s">
        <v>11</v>
      </c>
      <c r="C10" s="4" t="s">
        <v>12</v>
      </c>
      <c r="D10" s="5">
        <v>19050000000</v>
      </c>
      <c r="E10" s="5">
        <v>8899000000</v>
      </c>
      <c r="F10" s="5">
        <v>6735000000</v>
      </c>
      <c r="G10" s="5">
        <v>1461000000</v>
      </c>
      <c r="H10" s="5">
        <v>595000000</v>
      </c>
      <c r="I10" s="5">
        <f t="shared" si="0"/>
        <v>10151000000</v>
      </c>
      <c r="J10" s="5">
        <f t="shared" si="1"/>
        <v>1360000000</v>
      </c>
      <c r="K10" s="3" t="s">
        <v>13</v>
      </c>
      <c r="L10" s="3" t="s">
        <v>28</v>
      </c>
    </row>
    <row r="11" spans="1:12" x14ac:dyDescent="0.25">
      <c r="A11" s="3" t="s">
        <v>27</v>
      </c>
      <c r="B11" s="3" t="s">
        <v>15</v>
      </c>
      <c r="C11" s="4" t="s">
        <v>16</v>
      </c>
      <c r="D11" s="5">
        <v>19657000000</v>
      </c>
      <c r="E11" s="5">
        <v>9193000000</v>
      </c>
      <c r="F11" s="5">
        <v>6372000000</v>
      </c>
      <c r="G11" s="5">
        <v>1371000000</v>
      </c>
      <c r="H11" s="5">
        <v>588000000</v>
      </c>
      <c r="I11" s="5">
        <f t="shared" si="0"/>
        <v>10464000000</v>
      </c>
      <c r="J11" s="5">
        <f t="shared" si="1"/>
        <v>2133000000</v>
      </c>
      <c r="K11" s="3" t="s">
        <v>13</v>
      </c>
      <c r="L11" s="3" t="s">
        <v>28</v>
      </c>
    </row>
    <row r="12" spans="1:12" x14ac:dyDescent="0.25">
      <c r="A12" s="3" t="s">
        <v>27</v>
      </c>
      <c r="B12" s="3" t="s">
        <v>17</v>
      </c>
      <c r="C12" s="4" t="s">
        <v>18</v>
      </c>
      <c r="D12" s="5">
        <v>20247000000</v>
      </c>
      <c r="E12" s="5">
        <v>9218000000</v>
      </c>
      <c r="F12" s="5">
        <v>6530000000</v>
      </c>
      <c r="G12" s="5">
        <v>1345000000</v>
      </c>
      <c r="H12" s="5">
        <v>555000000</v>
      </c>
      <c r="I12" s="5">
        <f t="shared" si="0"/>
        <v>11029000000</v>
      </c>
      <c r="J12" s="5">
        <f t="shared" si="1"/>
        <v>2599000000</v>
      </c>
      <c r="K12" s="3" t="s">
        <v>13</v>
      </c>
      <c r="L12" s="3" t="s">
        <v>28</v>
      </c>
    </row>
    <row r="13" spans="1:12" x14ac:dyDescent="0.25">
      <c r="A13" s="3" t="s">
        <v>27</v>
      </c>
      <c r="B13" s="3" t="s">
        <v>19</v>
      </c>
      <c r="C13" s="4" t="s">
        <v>20</v>
      </c>
      <c r="D13" s="5">
        <v>20405000000</v>
      </c>
      <c r="E13" s="5">
        <v>8747000000</v>
      </c>
      <c r="F13" s="5">
        <v>6785000000</v>
      </c>
      <c r="G13" s="5">
        <v>1405000000</v>
      </c>
      <c r="H13" s="5">
        <v>601000000</v>
      </c>
      <c r="I13" s="5">
        <f t="shared" si="0"/>
        <v>11658000000</v>
      </c>
      <c r="J13" s="5">
        <f t="shared" si="1"/>
        <v>2867000000</v>
      </c>
      <c r="K13" s="3" t="s">
        <v>13</v>
      </c>
      <c r="L13" s="3" t="s">
        <v>28</v>
      </c>
    </row>
    <row r="14" spans="1:12" x14ac:dyDescent="0.25">
      <c r="A14" s="3" t="s">
        <v>29</v>
      </c>
      <c r="B14" s="3" t="s">
        <v>11</v>
      </c>
      <c r="C14" s="4" t="s">
        <v>16</v>
      </c>
      <c r="D14" s="5">
        <v>1551346000</v>
      </c>
      <c r="E14" s="5">
        <v>177556000</v>
      </c>
      <c r="F14" s="5">
        <v>493726000</v>
      </c>
      <c r="G14" s="5">
        <v>317093000</v>
      </c>
      <c r="H14" s="5">
        <v>417000</v>
      </c>
      <c r="I14" s="5">
        <f t="shared" si="0"/>
        <v>1373790000</v>
      </c>
      <c r="J14" s="5">
        <f t="shared" si="1"/>
        <v>562554000</v>
      </c>
      <c r="K14" s="3" t="s">
        <v>13</v>
      </c>
      <c r="L14" s="3" t="s">
        <v>30</v>
      </c>
    </row>
    <row r="15" spans="1:12" x14ac:dyDescent="0.25">
      <c r="A15" s="3" t="s">
        <v>29</v>
      </c>
      <c r="B15" s="3" t="s">
        <v>15</v>
      </c>
      <c r="C15" s="4" t="s">
        <v>18</v>
      </c>
      <c r="D15" s="5">
        <v>2234000000</v>
      </c>
      <c r="E15" s="5">
        <v>174000000</v>
      </c>
      <c r="F15" s="5">
        <v>650000000</v>
      </c>
      <c r="G15" s="5">
        <v>514000000</v>
      </c>
      <c r="H15" s="3">
        <v>0</v>
      </c>
      <c r="I15" s="5">
        <f t="shared" si="0"/>
        <v>2060000000</v>
      </c>
      <c r="J15" s="5">
        <f t="shared" si="1"/>
        <v>896000000</v>
      </c>
      <c r="K15" s="3" t="s">
        <v>13</v>
      </c>
      <c r="L15" s="3" t="s">
        <v>30</v>
      </c>
    </row>
    <row r="16" spans="1:12" x14ac:dyDescent="0.25">
      <c r="A16" s="3" t="s">
        <v>29</v>
      </c>
      <c r="B16" s="3" t="s">
        <v>17</v>
      </c>
      <c r="C16" s="4" t="s">
        <v>20</v>
      </c>
      <c r="D16" s="5">
        <v>2604000000</v>
      </c>
      <c r="E16" s="5">
        <v>233000000</v>
      </c>
      <c r="F16" s="5">
        <v>927000000</v>
      </c>
      <c r="G16" s="5">
        <v>709000000</v>
      </c>
      <c r="H16" s="5">
        <v>117000000</v>
      </c>
      <c r="I16" s="5">
        <f t="shared" si="0"/>
        <v>2371000000</v>
      </c>
      <c r="J16" s="5">
        <f t="shared" si="1"/>
        <v>618000000</v>
      </c>
      <c r="K16" s="3" t="s">
        <v>13</v>
      </c>
      <c r="L16" s="3" t="s">
        <v>30</v>
      </c>
    </row>
    <row r="17" spans="1:12" x14ac:dyDescent="0.25">
      <c r="A17" s="3" t="s">
        <v>29</v>
      </c>
      <c r="B17" s="3" t="s">
        <v>19</v>
      </c>
      <c r="C17" s="4" t="s">
        <v>31</v>
      </c>
      <c r="D17" s="5">
        <v>3084000000</v>
      </c>
      <c r="E17" s="5">
        <v>258000000</v>
      </c>
      <c r="F17" s="5">
        <v>990000000</v>
      </c>
      <c r="G17" s="5">
        <v>757000000</v>
      </c>
      <c r="H17" s="5">
        <v>322000000</v>
      </c>
      <c r="I17" s="5">
        <f t="shared" si="0"/>
        <v>2826000000</v>
      </c>
      <c r="J17" s="5">
        <f t="shared" si="1"/>
        <v>757000000</v>
      </c>
      <c r="K17" s="3" t="s">
        <v>13</v>
      </c>
      <c r="L17" s="3" t="s">
        <v>30</v>
      </c>
    </row>
    <row r="18" spans="1:12" x14ac:dyDescent="0.25">
      <c r="A18" s="3" t="s">
        <v>32</v>
      </c>
      <c r="B18" s="3" t="s">
        <v>11</v>
      </c>
      <c r="C18" s="4" t="s">
        <v>16</v>
      </c>
      <c r="D18" s="5">
        <v>18676000000</v>
      </c>
      <c r="E18" s="5">
        <v>3346000000</v>
      </c>
      <c r="F18" s="5">
        <v>5380000000</v>
      </c>
      <c r="G18" s="5">
        <v>4083000000</v>
      </c>
      <c r="H18" s="3">
        <v>0</v>
      </c>
      <c r="I18" s="5">
        <f t="shared" si="0"/>
        <v>15330000000</v>
      </c>
      <c r="J18" s="5">
        <f t="shared" si="1"/>
        <v>5867000000</v>
      </c>
      <c r="K18" s="3" t="s">
        <v>13</v>
      </c>
      <c r="L18" s="3" t="s">
        <v>30</v>
      </c>
    </row>
    <row r="19" spans="1:12" x14ac:dyDescent="0.25">
      <c r="A19" s="3" t="s">
        <v>32</v>
      </c>
      <c r="B19" s="3" t="s">
        <v>15</v>
      </c>
      <c r="C19" s="4" t="s">
        <v>18</v>
      </c>
      <c r="D19" s="5">
        <v>20063000000</v>
      </c>
      <c r="E19" s="5">
        <v>4422000000</v>
      </c>
      <c r="F19" s="5">
        <v>5153000000</v>
      </c>
      <c r="G19" s="5">
        <v>4297000000</v>
      </c>
      <c r="H19" s="3">
        <v>0</v>
      </c>
      <c r="I19" s="5">
        <f t="shared" si="0"/>
        <v>15641000000</v>
      </c>
      <c r="J19" s="5">
        <f t="shared" si="1"/>
        <v>6191000000</v>
      </c>
      <c r="K19" s="3" t="s">
        <v>13</v>
      </c>
      <c r="L19" s="3" t="s">
        <v>30</v>
      </c>
    </row>
    <row r="20" spans="1:12" x14ac:dyDescent="0.25">
      <c r="A20" s="3" t="s">
        <v>32</v>
      </c>
      <c r="B20" s="3" t="s">
        <v>17</v>
      </c>
      <c r="C20" s="4" t="s">
        <v>20</v>
      </c>
      <c r="D20" s="5">
        <v>21662000000</v>
      </c>
      <c r="E20" s="5">
        <v>4227000000</v>
      </c>
      <c r="F20" s="5">
        <v>4895000000</v>
      </c>
      <c r="G20" s="5">
        <v>4070000000</v>
      </c>
      <c r="H20" s="3">
        <v>0</v>
      </c>
      <c r="I20" s="5">
        <f t="shared" si="0"/>
        <v>17435000000</v>
      </c>
      <c r="J20" s="5">
        <f t="shared" si="1"/>
        <v>8470000000</v>
      </c>
      <c r="K20" s="3" t="s">
        <v>13</v>
      </c>
      <c r="L20" s="3" t="s">
        <v>30</v>
      </c>
    </row>
    <row r="21" spans="1:12" x14ac:dyDescent="0.25">
      <c r="A21" s="3" t="s">
        <v>32</v>
      </c>
      <c r="B21" s="3" t="s">
        <v>19</v>
      </c>
      <c r="C21" s="4" t="s">
        <v>31</v>
      </c>
      <c r="D21" s="5">
        <v>22991000000</v>
      </c>
      <c r="E21" s="5">
        <v>4162000000</v>
      </c>
      <c r="F21" s="5">
        <v>5195000000</v>
      </c>
      <c r="G21" s="5">
        <v>3840000000</v>
      </c>
      <c r="H21" s="3">
        <v>0</v>
      </c>
      <c r="I21" s="5">
        <f t="shared" si="0"/>
        <v>18829000000</v>
      </c>
      <c r="J21" s="5">
        <f t="shared" si="1"/>
        <v>9794000000</v>
      </c>
      <c r="K21" s="3" t="s">
        <v>13</v>
      </c>
      <c r="L21" s="3" t="s">
        <v>30</v>
      </c>
    </row>
    <row r="22" spans="1:12" x14ac:dyDescent="0.25">
      <c r="A22" s="3" t="s">
        <v>33</v>
      </c>
      <c r="B22" s="3" t="s">
        <v>11</v>
      </c>
      <c r="C22" s="4" t="s">
        <v>12</v>
      </c>
      <c r="D22" s="5">
        <v>61497200000</v>
      </c>
      <c r="E22" s="5">
        <v>48213600000</v>
      </c>
      <c r="F22" s="5">
        <v>8680500000</v>
      </c>
      <c r="G22" s="3">
        <v>0</v>
      </c>
      <c r="H22" s="5">
        <v>233000000</v>
      </c>
      <c r="I22" s="5">
        <f t="shared" si="0"/>
        <v>13283600000</v>
      </c>
      <c r="J22" s="5">
        <f t="shared" si="1"/>
        <v>4370100000</v>
      </c>
      <c r="K22" s="3" t="s">
        <v>13</v>
      </c>
      <c r="L22" s="3" t="s">
        <v>34</v>
      </c>
    </row>
    <row r="23" spans="1:12" x14ac:dyDescent="0.25">
      <c r="A23" s="3" t="s">
        <v>33</v>
      </c>
      <c r="B23" s="3" t="s">
        <v>15</v>
      </c>
      <c r="C23" s="4" t="s">
        <v>16</v>
      </c>
      <c r="D23" s="5">
        <v>71023500000</v>
      </c>
      <c r="E23" s="5">
        <v>56237100000</v>
      </c>
      <c r="F23" s="5">
        <v>9952900000</v>
      </c>
      <c r="G23" s="3">
        <v>0</v>
      </c>
      <c r="H23" s="5">
        <v>245300000</v>
      </c>
      <c r="I23" s="5">
        <f t="shared" si="0"/>
        <v>14786400000</v>
      </c>
      <c r="J23" s="5">
        <f t="shared" si="1"/>
        <v>4588200000</v>
      </c>
      <c r="K23" s="3" t="s">
        <v>13</v>
      </c>
      <c r="L23" s="3" t="s">
        <v>34</v>
      </c>
    </row>
    <row r="24" spans="1:12" x14ac:dyDescent="0.25">
      <c r="A24" s="3" t="s">
        <v>33</v>
      </c>
      <c r="B24" s="3" t="s">
        <v>17</v>
      </c>
      <c r="C24" s="4" t="s">
        <v>18</v>
      </c>
      <c r="D24" s="5">
        <v>73874100000</v>
      </c>
      <c r="E24" s="5">
        <v>56854900000</v>
      </c>
      <c r="F24" s="5">
        <v>11748400000</v>
      </c>
      <c r="G24" s="3">
        <v>0</v>
      </c>
      <c r="H24" s="5">
        <v>220900000</v>
      </c>
      <c r="I24" s="5">
        <f t="shared" si="0"/>
        <v>17019200000</v>
      </c>
      <c r="J24" s="5">
        <f t="shared" si="1"/>
        <v>5049900000</v>
      </c>
      <c r="K24" s="3" t="s">
        <v>13</v>
      </c>
      <c r="L24" s="3" t="s">
        <v>34</v>
      </c>
    </row>
    <row r="25" spans="1:12" x14ac:dyDescent="0.25">
      <c r="A25" s="3" t="s">
        <v>33</v>
      </c>
      <c r="B25" s="3" t="s">
        <v>19</v>
      </c>
      <c r="C25" s="4" t="s">
        <v>20</v>
      </c>
      <c r="D25" s="5">
        <v>79156500000</v>
      </c>
      <c r="E25" s="5">
        <v>61116900000</v>
      </c>
      <c r="F25" s="5">
        <v>12534800000</v>
      </c>
      <c r="G25" s="3">
        <v>0</v>
      </c>
      <c r="H25" s="5">
        <v>230100000</v>
      </c>
      <c r="I25" s="5">
        <f t="shared" si="0"/>
        <v>18039600000</v>
      </c>
      <c r="J25" s="5">
        <f t="shared" si="1"/>
        <v>5274700000</v>
      </c>
      <c r="K25" s="3" t="s">
        <v>13</v>
      </c>
      <c r="L25" s="3" t="s">
        <v>34</v>
      </c>
    </row>
    <row r="26" spans="1:12" x14ac:dyDescent="0.25">
      <c r="A26" s="3" t="s">
        <v>35</v>
      </c>
      <c r="B26" s="3" t="s">
        <v>11</v>
      </c>
      <c r="C26" s="4" t="s">
        <v>12</v>
      </c>
      <c r="D26" s="5">
        <v>13936000000</v>
      </c>
      <c r="E26" s="5">
        <v>6802000000</v>
      </c>
      <c r="F26" s="5">
        <v>3283000000</v>
      </c>
      <c r="G26" s="5">
        <v>1081000000</v>
      </c>
      <c r="H26" s="3">
        <v>0</v>
      </c>
      <c r="I26" s="5">
        <f t="shared" si="0"/>
        <v>7134000000</v>
      </c>
      <c r="J26" s="5">
        <f t="shared" si="1"/>
        <v>2770000000</v>
      </c>
      <c r="K26" s="3" t="s">
        <v>13</v>
      </c>
      <c r="L26" s="3" t="s">
        <v>28</v>
      </c>
    </row>
    <row r="27" spans="1:12" x14ac:dyDescent="0.25">
      <c r="A27" s="3" t="s">
        <v>35</v>
      </c>
      <c r="B27" s="3" t="s">
        <v>15</v>
      </c>
      <c r="C27" s="4" t="s">
        <v>16</v>
      </c>
      <c r="D27" s="5">
        <v>9413000000</v>
      </c>
      <c r="E27" s="5">
        <v>5251000000</v>
      </c>
      <c r="F27" s="5">
        <v>3084000000</v>
      </c>
      <c r="G27" s="5">
        <v>582000000</v>
      </c>
      <c r="H27" s="3">
        <v>0</v>
      </c>
      <c r="I27" s="5">
        <f t="shared" si="0"/>
        <v>4162000000</v>
      </c>
      <c r="J27" s="5">
        <f t="shared" si="1"/>
        <v>496000000</v>
      </c>
      <c r="K27" s="3" t="s">
        <v>13</v>
      </c>
      <c r="L27" s="3" t="s">
        <v>28</v>
      </c>
    </row>
    <row r="28" spans="1:12" x14ac:dyDescent="0.25">
      <c r="A28" s="3" t="s">
        <v>35</v>
      </c>
      <c r="B28" s="3" t="s">
        <v>17</v>
      </c>
      <c r="C28" s="4" t="s">
        <v>18</v>
      </c>
      <c r="D28" s="5">
        <v>10719000000</v>
      </c>
      <c r="E28" s="5">
        <v>6138000000</v>
      </c>
      <c r="F28" s="5">
        <v>3315000000</v>
      </c>
      <c r="G28" s="5">
        <v>610000000</v>
      </c>
      <c r="H28" s="3">
        <v>0</v>
      </c>
      <c r="I28" s="5">
        <f t="shared" si="0"/>
        <v>4581000000</v>
      </c>
      <c r="J28" s="5">
        <f t="shared" si="1"/>
        <v>656000000</v>
      </c>
      <c r="K28" s="3" t="s">
        <v>13</v>
      </c>
      <c r="L28" s="3" t="s">
        <v>28</v>
      </c>
    </row>
    <row r="29" spans="1:12" x14ac:dyDescent="0.25">
      <c r="A29" s="3" t="s">
        <v>35</v>
      </c>
      <c r="B29" s="3" t="s">
        <v>19</v>
      </c>
      <c r="C29" s="4" t="s">
        <v>20</v>
      </c>
      <c r="D29" s="5">
        <v>9968000000</v>
      </c>
      <c r="E29" s="5">
        <v>5822000000</v>
      </c>
      <c r="F29" s="5">
        <v>3094000000</v>
      </c>
      <c r="G29" s="5">
        <v>603000000</v>
      </c>
      <c r="H29" s="3">
        <v>0</v>
      </c>
      <c r="I29" s="5">
        <f t="shared" si="0"/>
        <v>4146000000</v>
      </c>
      <c r="J29" s="5">
        <f t="shared" si="1"/>
        <v>449000000</v>
      </c>
      <c r="K29" s="3" t="s">
        <v>13</v>
      </c>
      <c r="L29" s="3" t="s">
        <v>28</v>
      </c>
    </row>
    <row r="30" spans="1:12" x14ac:dyDescent="0.25">
      <c r="A30" s="3" t="s">
        <v>36</v>
      </c>
      <c r="B30" s="3" t="s">
        <v>11</v>
      </c>
      <c r="C30" s="4" t="s">
        <v>16</v>
      </c>
      <c r="D30" s="5">
        <v>3049500000</v>
      </c>
      <c r="E30" s="5">
        <v>1194400000</v>
      </c>
      <c r="F30" s="5">
        <v>920300000</v>
      </c>
      <c r="G30" s="5">
        <v>295700000</v>
      </c>
      <c r="H30" s="3">
        <v>0</v>
      </c>
      <c r="I30" s="5">
        <f t="shared" si="0"/>
        <v>1855100000</v>
      </c>
      <c r="J30" s="5">
        <f t="shared" si="1"/>
        <v>639100000</v>
      </c>
      <c r="K30" s="3" t="s">
        <v>13</v>
      </c>
      <c r="L30" s="3" t="s">
        <v>28</v>
      </c>
    </row>
    <row r="31" spans="1:12" x14ac:dyDescent="0.25">
      <c r="A31" s="3" t="s">
        <v>36</v>
      </c>
      <c r="B31" s="3" t="s">
        <v>15</v>
      </c>
      <c r="C31" s="4" t="s">
        <v>18</v>
      </c>
      <c r="D31" s="5">
        <v>3323600000</v>
      </c>
      <c r="E31" s="5">
        <v>1258600000</v>
      </c>
      <c r="F31" s="5">
        <v>981500000</v>
      </c>
      <c r="G31" s="5">
        <v>302000000</v>
      </c>
      <c r="H31" s="3">
        <v>0</v>
      </c>
      <c r="I31" s="5">
        <f t="shared" si="0"/>
        <v>2065000000</v>
      </c>
      <c r="J31" s="5">
        <f t="shared" si="1"/>
        <v>781500000</v>
      </c>
      <c r="K31" s="3" t="s">
        <v>13</v>
      </c>
      <c r="L31" s="3" t="s">
        <v>28</v>
      </c>
    </row>
    <row r="32" spans="1:12" x14ac:dyDescent="0.25">
      <c r="A32" s="3" t="s">
        <v>36</v>
      </c>
      <c r="B32" s="3" t="s">
        <v>17</v>
      </c>
      <c r="C32" s="4" t="s">
        <v>20</v>
      </c>
      <c r="D32" s="5">
        <v>3416000000</v>
      </c>
      <c r="E32" s="5">
        <v>1301200000</v>
      </c>
      <c r="F32" s="5">
        <v>1012100000</v>
      </c>
      <c r="G32" s="5">
        <v>259200000</v>
      </c>
      <c r="H32" s="3">
        <v>0</v>
      </c>
      <c r="I32" s="5">
        <f t="shared" si="0"/>
        <v>2114800000</v>
      </c>
      <c r="J32" s="5">
        <f t="shared" si="1"/>
        <v>843500000</v>
      </c>
      <c r="K32" s="3" t="s">
        <v>13</v>
      </c>
      <c r="L32" s="3" t="s">
        <v>28</v>
      </c>
    </row>
    <row r="33" spans="1:12" x14ac:dyDescent="0.25">
      <c r="A33" s="3" t="s">
        <v>36</v>
      </c>
      <c r="B33" s="3" t="s">
        <v>19</v>
      </c>
      <c r="C33" s="4" t="s">
        <v>31</v>
      </c>
      <c r="D33" s="5">
        <v>3714000000</v>
      </c>
      <c r="E33" s="5">
        <v>1371700000</v>
      </c>
      <c r="F33" s="5">
        <v>1101900000</v>
      </c>
      <c r="G33" s="5">
        <v>292800000</v>
      </c>
      <c r="H33" s="3">
        <v>0</v>
      </c>
      <c r="I33" s="5">
        <f t="shared" si="0"/>
        <v>2342300000</v>
      </c>
      <c r="J33" s="5">
        <f t="shared" si="1"/>
        <v>947600000</v>
      </c>
      <c r="K33" s="3" t="s">
        <v>13</v>
      </c>
      <c r="L33" s="3" t="s">
        <v>28</v>
      </c>
    </row>
    <row r="34" spans="1:12" x14ac:dyDescent="0.25">
      <c r="A34" s="3" t="s">
        <v>37</v>
      </c>
      <c r="B34" s="3" t="s">
        <v>11</v>
      </c>
      <c r="C34" s="4" t="s">
        <v>22</v>
      </c>
      <c r="D34" s="5">
        <v>8054000000</v>
      </c>
      <c r="E34" s="5">
        <v>3883000000</v>
      </c>
      <c r="F34" s="5">
        <v>2422000000</v>
      </c>
      <c r="G34" s="5">
        <v>494000000</v>
      </c>
      <c r="H34" s="3">
        <v>0</v>
      </c>
      <c r="I34" s="5">
        <f t="shared" si="0"/>
        <v>4171000000</v>
      </c>
      <c r="J34" s="5">
        <f t="shared" si="1"/>
        <v>1255000000</v>
      </c>
      <c r="K34" s="3" t="s">
        <v>13</v>
      </c>
      <c r="L34" s="3" t="s">
        <v>28</v>
      </c>
    </row>
    <row r="35" spans="1:12" x14ac:dyDescent="0.25">
      <c r="A35" s="3" t="s">
        <v>37</v>
      </c>
      <c r="B35" s="3" t="s">
        <v>15</v>
      </c>
      <c r="C35" s="4" t="s">
        <v>24</v>
      </c>
      <c r="D35" s="5">
        <v>8446000000</v>
      </c>
      <c r="E35" s="5">
        <v>4145000000</v>
      </c>
      <c r="F35" s="5">
        <v>2145000000</v>
      </c>
      <c r="G35" s="5">
        <v>550000000</v>
      </c>
      <c r="H35" s="3">
        <v>0</v>
      </c>
      <c r="I35" s="5">
        <f t="shared" si="0"/>
        <v>4301000000</v>
      </c>
      <c r="J35" s="5">
        <f t="shared" si="1"/>
        <v>1606000000</v>
      </c>
      <c r="K35" s="3" t="s">
        <v>13</v>
      </c>
      <c r="L35" s="3" t="s">
        <v>28</v>
      </c>
    </row>
    <row r="36" spans="1:12" x14ac:dyDescent="0.25">
      <c r="A36" s="3" t="s">
        <v>37</v>
      </c>
      <c r="B36" s="3" t="s">
        <v>17</v>
      </c>
      <c r="C36" s="4" t="s">
        <v>25</v>
      </c>
      <c r="D36" s="5">
        <v>10282000000</v>
      </c>
      <c r="E36" s="5">
        <v>5587000000</v>
      </c>
      <c r="F36" s="5">
        <v>2563000000</v>
      </c>
      <c r="G36" s="5">
        <v>632000000</v>
      </c>
      <c r="H36" s="3">
        <v>0</v>
      </c>
      <c r="I36" s="5">
        <f t="shared" si="0"/>
        <v>4695000000</v>
      </c>
      <c r="J36" s="5">
        <f t="shared" si="1"/>
        <v>1500000000</v>
      </c>
      <c r="K36" s="3" t="s">
        <v>13</v>
      </c>
      <c r="L36" s="3" t="s">
        <v>28</v>
      </c>
    </row>
    <row r="37" spans="1:12" x14ac:dyDescent="0.25">
      <c r="A37" s="3" t="s">
        <v>37</v>
      </c>
      <c r="B37" s="3" t="s">
        <v>19</v>
      </c>
      <c r="C37" s="4" t="s">
        <v>26</v>
      </c>
      <c r="D37" s="5">
        <v>12483000000</v>
      </c>
      <c r="E37" s="5">
        <v>6492000000</v>
      </c>
      <c r="F37" s="5">
        <v>3005000000</v>
      </c>
      <c r="G37" s="5">
        <v>828000000</v>
      </c>
      <c r="H37" s="3">
        <v>0</v>
      </c>
      <c r="I37" s="5">
        <f t="shared" si="0"/>
        <v>5991000000</v>
      </c>
      <c r="J37" s="5">
        <f t="shared" si="1"/>
        <v>2158000000</v>
      </c>
      <c r="K37" s="3" t="s">
        <v>13</v>
      </c>
      <c r="L37" s="3" t="s">
        <v>28</v>
      </c>
    </row>
    <row r="38" spans="1:12" x14ac:dyDescent="0.25">
      <c r="A38" s="3" t="s">
        <v>38</v>
      </c>
      <c r="B38" s="3" t="s">
        <v>11</v>
      </c>
      <c r="C38" s="4" t="s">
        <v>16</v>
      </c>
      <c r="D38" s="5">
        <v>6932200000</v>
      </c>
      <c r="E38" s="5">
        <v>857700000</v>
      </c>
      <c r="F38" s="5">
        <v>1797000000</v>
      </c>
      <c r="G38" s="5">
        <v>1444100000</v>
      </c>
      <c r="H38" s="5">
        <v>342900000</v>
      </c>
      <c r="I38" s="5">
        <f t="shared" si="0"/>
        <v>6074500000</v>
      </c>
      <c r="J38" s="5">
        <f t="shared" si="1"/>
        <v>2490500000</v>
      </c>
      <c r="K38" s="3" t="s">
        <v>13</v>
      </c>
      <c r="L38" s="3" t="s">
        <v>30</v>
      </c>
    </row>
    <row r="39" spans="1:12" x14ac:dyDescent="0.25">
      <c r="A39" s="3" t="s">
        <v>38</v>
      </c>
      <c r="B39" s="3" t="s">
        <v>15</v>
      </c>
      <c r="C39" s="4" t="s">
        <v>18</v>
      </c>
      <c r="D39" s="5">
        <v>9703300000</v>
      </c>
      <c r="E39" s="5">
        <v>1171000000</v>
      </c>
      <c r="F39" s="5">
        <v>2193400000</v>
      </c>
      <c r="G39" s="5">
        <v>1893400000</v>
      </c>
      <c r="H39" s="5">
        <v>489800000</v>
      </c>
      <c r="I39" s="5">
        <f t="shared" si="0"/>
        <v>8532300000</v>
      </c>
      <c r="J39" s="5">
        <f t="shared" si="1"/>
        <v>3955700000</v>
      </c>
      <c r="K39" s="3" t="s">
        <v>13</v>
      </c>
      <c r="L39" s="3" t="s">
        <v>30</v>
      </c>
    </row>
    <row r="40" spans="1:12" x14ac:dyDescent="0.25">
      <c r="A40" s="3" t="s">
        <v>38</v>
      </c>
      <c r="B40" s="3" t="s">
        <v>17</v>
      </c>
      <c r="C40" s="4" t="s">
        <v>20</v>
      </c>
      <c r="D40" s="5">
        <v>10763800000</v>
      </c>
      <c r="E40" s="5">
        <v>1240400000</v>
      </c>
      <c r="F40" s="5">
        <v>2143600000</v>
      </c>
      <c r="G40" s="5">
        <v>2012800000</v>
      </c>
      <c r="H40" s="5">
        <v>382600000</v>
      </c>
      <c r="I40" s="5">
        <f t="shared" si="0"/>
        <v>9523400000</v>
      </c>
      <c r="J40" s="5">
        <f t="shared" si="1"/>
        <v>4984400000</v>
      </c>
      <c r="K40" s="3" t="s">
        <v>13</v>
      </c>
      <c r="L40" s="3" t="s">
        <v>30</v>
      </c>
    </row>
    <row r="41" spans="1:12" x14ac:dyDescent="0.25">
      <c r="A41" s="3" t="s">
        <v>38</v>
      </c>
      <c r="B41" s="3" t="s">
        <v>19</v>
      </c>
      <c r="C41" s="4" t="s">
        <v>31</v>
      </c>
      <c r="D41" s="5">
        <v>11448800000</v>
      </c>
      <c r="E41" s="5">
        <v>1478700000</v>
      </c>
      <c r="F41" s="5">
        <v>1972900000</v>
      </c>
      <c r="G41" s="5">
        <v>1973300000</v>
      </c>
      <c r="H41" s="5">
        <v>385600000</v>
      </c>
      <c r="I41" s="5">
        <f t="shared" si="0"/>
        <v>9970100000</v>
      </c>
      <c r="J41" s="5">
        <f t="shared" si="1"/>
        <v>5638300000</v>
      </c>
      <c r="K41" s="3" t="s">
        <v>13</v>
      </c>
      <c r="L41" s="3" t="s">
        <v>30</v>
      </c>
    </row>
    <row r="42" spans="1:12" x14ac:dyDescent="0.25">
      <c r="A42" s="3" t="s">
        <v>39</v>
      </c>
      <c r="B42" s="3" t="s">
        <v>11</v>
      </c>
      <c r="C42" s="4" t="s">
        <v>12</v>
      </c>
      <c r="D42" s="5">
        <v>17621000000</v>
      </c>
      <c r="E42" s="5">
        <v>4610000000</v>
      </c>
      <c r="F42" s="5">
        <v>5017000000</v>
      </c>
      <c r="G42" s="5">
        <v>3904000000</v>
      </c>
      <c r="H42" s="3">
        <v>0</v>
      </c>
      <c r="I42" s="5">
        <f t="shared" si="0"/>
        <v>13011000000</v>
      </c>
      <c r="J42" s="5">
        <f t="shared" si="1"/>
        <v>4090000000</v>
      </c>
      <c r="K42" s="3" t="s">
        <v>13</v>
      </c>
      <c r="L42" s="3" t="s">
        <v>23</v>
      </c>
    </row>
    <row r="43" spans="1:12" x14ac:dyDescent="0.25">
      <c r="A43" s="3" t="s">
        <v>39</v>
      </c>
      <c r="B43" s="3" t="s">
        <v>15</v>
      </c>
      <c r="C43" s="4" t="s">
        <v>16</v>
      </c>
      <c r="D43" s="5">
        <v>16385000000</v>
      </c>
      <c r="E43" s="5">
        <v>4619000000</v>
      </c>
      <c r="F43" s="5">
        <v>4939000000</v>
      </c>
      <c r="G43" s="5">
        <v>3731000000</v>
      </c>
      <c r="H43" s="3">
        <v>0</v>
      </c>
      <c r="I43" s="5">
        <f t="shared" si="0"/>
        <v>11766000000</v>
      </c>
      <c r="J43" s="5">
        <f t="shared" si="1"/>
        <v>3096000000</v>
      </c>
      <c r="K43" s="3" t="s">
        <v>13</v>
      </c>
      <c r="L43" s="3" t="s">
        <v>23</v>
      </c>
    </row>
    <row r="44" spans="1:12" x14ac:dyDescent="0.25">
      <c r="A44" s="3" t="s">
        <v>39</v>
      </c>
      <c r="B44" s="3" t="s">
        <v>17</v>
      </c>
      <c r="C44" s="4" t="s">
        <v>18</v>
      </c>
      <c r="D44" s="5">
        <v>15879000000</v>
      </c>
      <c r="E44" s="5">
        <v>3932000000</v>
      </c>
      <c r="F44" s="5">
        <v>4822000000</v>
      </c>
      <c r="G44" s="5">
        <v>4534000000</v>
      </c>
      <c r="H44" s="3">
        <v>0</v>
      </c>
      <c r="I44" s="5">
        <f t="shared" si="0"/>
        <v>11947000000</v>
      </c>
      <c r="J44" s="5">
        <f t="shared" si="1"/>
        <v>2591000000</v>
      </c>
      <c r="K44" s="3" t="s">
        <v>13</v>
      </c>
      <c r="L44" s="3" t="s">
        <v>23</v>
      </c>
    </row>
    <row r="45" spans="1:12" x14ac:dyDescent="0.25">
      <c r="A45" s="3" t="s">
        <v>39</v>
      </c>
      <c r="B45" s="3" t="s">
        <v>19</v>
      </c>
      <c r="C45" s="4" t="s">
        <v>20</v>
      </c>
      <c r="D45" s="5">
        <v>16560000000</v>
      </c>
      <c r="E45" s="5">
        <v>3909000000</v>
      </c>
      <c r="F45" s="5">
        <v>4841000000</v>
      </c>
      <c r="G45" s="5">
        <v>5920000000</v>
      </c>
      <c r="H45" s="3">
        <v>0</v>
      </c>
      <c r="I45" s="5">
        <f t="shared" si="0"/>
        <v>12651000000</v>
      </c>
      <c r="J45" s="5">
        <f t="shared" si="1"/>
        <v>1890000000</v>
      </c>
      <c r="K45" s="3" t="s">
        <v>13</v>
      </c>
      <c r="L45" s="3" t="s">
        <v>23</v>
      </c>
    </row>
    <row r="46" spans="1:12" x14ac:dyDescent="0.25">
      <c r="A46" s="3" t="s">
        <v>40</v>
      </c>
      <c r="B46" s="3" t="s">
        <v>11</v>
      </c>
      <c r="C46" s="4" t="s">
        <v>12</v>
      </c>
      <c r="D46" s="5">
        <v>7249000000</v>
      </c>
      <c r="E46" s="5">
        <v>2349000000</v>
      </c>
      <c r="F46" s="5">
        <v>2529000000</v>
      </c>
      <c r="G46" s="5">
        <v>886000000</v>
      </c>
      <c r="H46" s="5">
        <v>395000000</v>
      </c>
      <c r="I46" s="5">
        <f t="shared" si="0"/>
        <v>4900000000</v>
      </c>
      <c r="J46" s="5">
        <f t="shared" si="1"/>
        <v>1090000000</v>
      </c>
      <c r="K46" s="3" t="s">
        <v>13</v>
      </c>
      <c r="L46" s="3" t="s">
        <v>28</v>
      </c>
    </row>
    <row r="47" spans="1:12" x14ac:dyDescent="0.25">
      <c r="A47" s="3" t="s">
        <v>40</v>
      </c>
      <c r="B47" s="3" t="s">
        <v>15</v>
      </c>
      <c r="C47" s="4" t="s">
        <v>16</v>
      </c>
      <c r="D47" s="5">
        <v>7143000000</v>
      </c>
      <c r="E47" s="5">
        <v>2174000000</v>
      </c>
      <c r="F47" s="5">
        <v>2678000000</v>
      </c>
      <c r="G47" s="5">
        <v>861000000</v>
      </c>
      <c r="H47" s="5">
        <v>410000000</v>
      </c>
      <c r="I47" s="5">
        <f t="shared" si="0"/>
        <v>4969000000</v>
      </c>
      <c r="J47" s="5">
        <f t="shared" si="1"/>
        <v>1020000000</v>
      </c>
      <c r="K47" s="3" t="s">
        <v>13</v>
      </c>
      <c r="L47" s="3" t="s">
        <v>28</v>
      </c>
    </row>
    <row r="48" spans="1:12" x14ac:dyDescent="0.25">
      <c r="A48" s="3" t="s">
        <v>40</v>
      </c>
      <c r="B48" s="3" t="s">
        <v>17</v>
      </c>
      <c r="C48" s="4" t="s">
        <v>18</v>
      </c>
      <c r="D48" s="5">
        <v>7380000000</v>
      </c>
      <c r="E48" s="5">
        <v>2210000000</v>
      </c>
      <c r="F48" s="5">
        <v>2817000000</v>
      </c>
      <c r="G48" s="5">
        <v>817000000</v>
      </c>
      <c r="H48" s="5">
        <v>438000000</v>
      </c>
      <c r="I48" s="5">
        <f t="shared" si="0"/>
        <v>5170000000</v>
      </c>
      <c r="J48" s="5">
        <f t="shared" si="1"/>
        <v>1098000000</v>
      </c>
      <c r="K48" s="3" t="s">
        <v>13</v>
      </c>
      <c r="L48" s="3" t="s">
        <v>28</v>
      </c>
    </row>
    <row r="49" spans="1:12" x14ac:dyDescent="0.25">
      <c r="A49" s="3" t="s">
        <v>40</v>
      </c>
      <c r="B49" s="3" t="s">
        <v>19</v>
      </c>
      <c r="C49" s="4" t="s">
        <v>20</v>
      </c>
      <c r="D49" s="5">
        <v>7477000000</v>
      </c>
      <c r="E49" s="5">
        <v>2173000000</v>
      </c>
      <c r="F49" s="5">
        <v>2996000000</v>
      </c>
      <c r="G49" s="5">
        <v>876000000</v>
      </c>
      <c r="H49" s="5">
        <v>495000000</v>
      </c>
      <c r="I49" s="5">
        <f t="shared" si="0"/>
        <v>5304000000</v>
      </c>
      <c r="J49" s="5">
        <f t="shared" si="1"/>
        <v>937000000</v>
      </c>
      <c r="K49" s="3" t="s">
        <v>13</v>
      </c>
      <c r="L49" s="3" t="s">
        <v>28</v>
      </c>
    </row>
    <row r="50" spans="1:12" x14ac:dyDescent="0.25">
      <c r="A50" s="3" t="s">
        <v>41</v>
      </c>
      <c r="B50" s="3" t="s">
        <v>11</v>
      </c>
      <c r="C50" s="4" t="s">
        <v>42</v>
      </c>
      <c r="D50" s="5">
        <v>101093000000</v>
      </c>
      <c r="E50" s="5">
        <v>96172000000</v>
      </c>
      <c r="F50" s="5">
        <v>2875000000</v>
      </c>
      <c r="G50" s="3">
        <v>0</v>
      </c>
      <c r="H50" s="5">
        <v>158000000</v>
      </c>
      <c r="I50" s="5">
        <f t="shared" si="0"/>
        <v>4921000000</v>
      </c>
      <c r="J50" s="5">
        <f t="shared" si="1"/>
        <v>1888000000</v>
      </c>
      <c r="K50" s="3" t="s">
        <v>13</v>
      </c>
      <c r="L50" s="3" t="s">
        <v>23</v>
      </c>
    </row>
    <row r="51" spans="1:12" x14ac:dyDescent="0.25">
      <c r="A51" s="3" t="s">
        <v>41</v>
      </c>
      <c r="B51" s="3" t="s">
        <v>15</v>
      </c>
      <c r="C51" s="4" t="s">
        <v>43</v>
      </c>
      <c r="D51" s="5">
        <v>91084000000</v>
      </c>
      <c r="E51" s="5">
        <v>85923000000</v>
      </c>
      <c r="F51" s="5">
        <v>3028000000</v>
      </c>
      <c r="G51" s="3">
        <v>0</v>
      </c>
      <c r="H51" s="5">
        <v>223000000</v>
      </c>
      <c r="I51" s="5">
        <f t="shared" si="0"/>
        <v>5161000000</v>
      </c>
      <c r="J51" s="5">
        <f t="shared" si="1"/>
        <v>1910000000</v>
      </c>
      <c r="K51" s="3" t="s">
        <v>13</v>
      </c>
      <c r="L51" s="3" t="s">
        <v>23</v>
      </c>
    </row>
    <row r="52" spans="1:12" x14ac:dyDescent="0.25">
      <c r="A52" s="3" t="s">
        <v>41</v>
      </c>
      <c r="B52" s="3" t="s">
        <v>17</v>
      </c>
      <c r="C52" s="4" t="s">
        <v>44</v>
      </c>
      <c r="D52" s="5">
        <v>102531000000</v>
      </c>
      <c r="E52" s="5">
        <v>96819000000</v>
      </c>
      <c r="F52" s="5">
        <v>3240000000</v>
      </c>
      <c r="G52" s="3">
        <v>0</v>
      </c>
      <c r="H52" s="5">
        <v>281000000</v>
      </c>
      <c r="I52" s="5">
        <f t="shared" si="0"/>
        <v>5712000000</v>
      </c>
      <c r="J52" s="5">
        <f t="shared" si="1"/>
        <v>2191000000</v>
      </c>
      <c r="K52" s="3" t="s">
        <v>13</v>
      </c>
      <c r="L52" s="3" t="s">
        <v>23</v>
      </c>
    </row>
    <row r="53" spans="1:12" x14ac:dyDescent="0.25">
      <c r="A53" s="3" t="s">
        <v>41</v>
      </c>
      <c r="B53" s="3" t="s">
        <v>19</v>
      </c>
      <c r="C53" s="4" t="s">
        <v>45</v>
      </c>
      <c r="D53" s="5">
        <v>121546000000</v>
      </c>
      <c r="E53" s="5">
        <v>115003000000</v>
      </c>
      <c r="F53" s="5">
        <v>3648000000</v>
      </c>
      <c r="G53" s="3">
        <v>0</v>
      </c>
      <c r="H53" s="5">
        <v>459000000</v>
      </c>
      <c r="I53" s="5">
        <f t="shared" si="0"/>
        <v>6543000000</v>
      </c>
      <c r="J53" s="5">
        <f t="shared" si="1"/>
        <v>2436000000</v>
      </c>
      <c r="K53" s="3" t="s">
        <v>13</v>
      </c>
      <c r="L53" s="3" t="s">
        <v>23</v>
      </c>
    </row>
    <row r="54" spans="1:12" x14ac:dyDescent="0.25">
      <c r="A54" s="3" t="s">
        <v>46</v>
      </c>
      <c r="B54" s="3" t="s">
        <v>11</v>
      </c>
      <c r="C54" s="4" t="s">
        <v>16</v>
      </c>
      <c r="D54" s="5">
        <v>6493900000</v>
      </c>
      <c r="E54" s="5">
        <v>340400000</v>
      </c>
      <c r="F54" s="5">
        <v>1684500000</v>
      </c>
      <c r="G54" s="5">
        <v>2226200000</v>
      </c>
      <c r="H54" s="5">
        <v>262800000</v>
      </c>
      <c r="I54" s="5">
        <f t="shared" si="0"/>
        <v>6153500000</v>
      </c>
      <c r="J54" s="5">
        <f t="shared" si="1"/>
        <v>1980000000</v>
      </c>
      <c r="K54" s="3" t="s">
        <v>13</v>
      </c>
      <c r="L54" s="3" t="s">
        <v>30</v>
      </c>
    </row>
    <row r="55" spans="1:12" x14ac:dyDescent="0.25">
      <c r="A55" s="3" t="s">
        <v>46</v>
      </c>
      <c r="B55" s="3" t="s">
        <v>15</v>
      </c>
      <c r="C55" s="4" t="s">
        <v>18</v>
      </c>
      <c r="D55" s="5">
        <v>7670400000</v>
      </c>
      <c r="E55" s="5">
        <v>385900000</v>
      </c>
      <c r="F55" s="5">
        <v>2027900000</v>
      </c>
      <c r="G55" s="5">
        <v>2430600000</v>
      </c>
      <c r="H55" s="5">
        <v>258300000</v>
      </c>
      <c r="I55" s="5">
        <f t="shared" si="0"/>
        <v>7284500000</v>
      </c>
      <c r="J55" s="5">
        <f t="shared" si="1"/>
        <v>2567700000</v>
      </c>
      <c r="K55" s="3" t="s">
        <v>13</v>
      </c>
      <c r="L55" s="3" t="s">
        <v>30</v>
      </c>
    </row>
    <row r="56" spans="1:12" x14ac:dyDescent="0.25">
      <c r="A56" s="3" t="s">
        <v>46</v>
      </c>
      <c r="B56" s="3" t="s">
        <v>17</v>
      </c>
      <c r="C56" s="4" t="s">
        <v>20</v>
      </c>
      <c r="D56" s="5">
        <v>9256000000</v>
      </c>
      <c r="E56" s="5">
        <v>420100000</v>
      </c>
      <c r="F56" s="5">
        <v>2305400000</v>
      </c>
      <c r="G56" s="5">
        <v>3697300000</v>
      </c>
      <c r="H56" s="5">
        <v>279000000</v>
      </c>
      <c r="I56" s="5">
        <f t="shared" si="0"/>
        <v>8835900000</v>
      </c>
      <c r="J56" s="5">
        <f t="shared" si="1"/>
        <v>2554200000</v>
      </c>
      <c r="K56" s="3" t="s">
        <v>13</v>
      </c>
      <c r="L56" s="3" t="s">
        <v>30</v>
      </c>
    </row>
    <row r="57" spans="1:12" x14ac:dyDescent="0.25">
      <c r="A57" s="3" t="s">
        <v>46</v>
      </c>
      <c r="B57" s="3" t="s">
        <v>19</v>
      </c>
      <c r="C57" s="4" t="s">
        <v>31</v>
      </c>
      <c r="D57" s="5">
        <v>11229200000</v>
      </c>
      <c r="E57" s="5">
        <v>438000000</v>
      </c>
      <c r="F57" s="5">
        <v>2657700000</v>
      </c>
      <c r="G57" s="5">
        <v>4470100000</v>
      </c>
      <c r="H57" s="5">
        <v>459000000</v>
      </c>
      <c r="I57" s="5">
        <f t="shared" si="0"/>
        <v>10791200000</v>
      </c>
      <c r="J57" s="5">
        <f t="shared" si="1"/>
        <v>3204400000</v>
      </c>
      <c r="K57" s="3" t="s">
        <v>13</v>
      </c>
      <c r="L57" s="3" t="s">
        <v>30</v>
      </c>
    </row>
    <row r="58" spans="1:12" x14ac:dyDescent="0.25">
      <c r="A58" s="3" t="s">
        <v>47</v>
      </c>
      <c r="B58" s="3" t="s">
        <v>11</v>
      </c>
      <c r="C58" s="4" t="s">
        <v>48</v>
      </c>
      <c r="D58" s="5">
        <v>2910748000</v>
      </c>
      <c r="E58" s="5">
        <v>514722000</v>
      </c>
      <c r="F58" s="5">
        <v>1468434000</v>
      </c>
      <c r="G58" s="5">
        <v>338786000</v>
      </c>
      <c r="H58" s="5">
        <v>12794000</v>
      </c>
      <c r="I58" s="5">
        <f t="shared" si="0"/>
        <v>2396026000</v>
      </c>
      <c r="J58" s="5">
        <f t="shared" si="1"/>
        <v>576012000</v>
      </c>
      <c r="K58" s="3" t="s">
        <v>13</v>
      </c>
      <c r="L58" s="3" t="s">
        <v>49</v>
      </c>
    </row>
    <row r="59" spans="1:12" x14ac:dyDescent="0.25">
      <c r="A59" s="3" t="s">
        <v>47</v>
      </c>
      <c r="B59" s="3" t="s">
        <v>15</v>
      </c>
      <c r="C59" s="4">
        <v>42064</v>
      </c>
      <c r="D59" s="5">
        <v>3402703000</v>
      </c>
      <c r="E59" s="5">
        <v>604377000</v>
      </c>
      <c r="F59" s="5">
        <v>1628961000</v>
      </c>
      <c r="G59" s="5">
        <v>392805000</v>
      </c>
      <c r="H59" s="5">
        <v>13476000</v>
      </c>
      <c r="I59" s="5">
        <f t="shared" si="0"/>
        <v>2798326000</v>
      </c>
      <c r="J59" s="5">
        <f t="shared" si="1"/>
        <v>763084000</v>
      </c>
      <c r="K59" s="3" t="s">
        <v>13</v>
      </c>
      <c r="L59" s="3" t="s">
        <v>49</v>
      </c>
    </row>
    <row r="60" spans="1:12" x14ac:dyDescent="0.25">
      <c r="A60" s="3" t="s">
        <v>47</v>
      </c>
      <c r="B60" s="3" t="s">
        <v>17</v>
      </c>
      <c r="C60" s="4">
        <v>42401</v>
      </c>
      <c r="D60" s="5">
        <v>4425267000</v>
      </c>
      <c r="E60" s="5">
        <v>750781000</v>
      </c>
      <c r="F60" s="5">
        <v>2262024000</v>
      </c>
      <c r="G60" s="5">
        <v>539799000</v>
      </c>
      <c r="H60" s="5">
        <v>91527000</v>
      </c>
      <c r="I60" s="5">
        <f t="shared" si="0"/>
        <v>3674486000</v>
      </c>
      <c r="J60" s="5">
        <f t="shared" si="1"/>
        <v>781136000</v>
      </c>
      <c r="K60" s="3" t="s">
        <v>13</v>
      </c>
      <c r="L60" s="3" t="s">
        <v>49</v>
      </c>
    </row>
    <row r="61" spans="1:12" x14ac:dyDescent="0.25">
      <c r="A61" s="3" t="s">
        <v>47</v>
      </c>
      <c r="B61" s="3" t="s">
        <v>19</v>
      </c>
      <c r="C61" s="4" t="s">
        <v>31</v>
      </c>
      <c r="D61" s="5">
        <v>4796473000</v>
      </c>
      <c r="E61" s="5">
        <v>779116000</v>
      </c>
      <c r="F61" s="5">
        <v>2464380000</v>
      </c>
      <c r="G61" s="5">
        <v>551418000</v>
      </c>
      <c r="H61" s="5">
        <v>90546000</v>
      </c>
      <c r="I61" s="5">
        <f t="shared" si="0"/>
        <v>4017357000</v>
      </c>
      <c r="J61" s="5">
        <f t="shared" si="1"/>
        <v>911013000</v>
      </c>
      <c r="K61" s="3" t="s">
        <v>13</v>
      </c>
      <c r="L61" s="3" t="s">
        <v>49</v>
      </c>
    </row>
    <row r="62" spans="1:12" x14ac:dyDescent="0.25">
      <c r="A62" s="3" t="s">
        <v>50</v>
      </c>
      <c r="B62" s="3" t="s">
        <v>11</v>
      </c>
      <c r="C62" s="4" t="s">
        <v>12</v>
      </c>
      <c r="D62" s="5">
        <v>29119000000</v>
      </c>
      <c r="E62" s="5">
        <v>17900000000</v>
      </c>
      <c r="F62" s="3">
        <v>0</v>
      </c>
      <c r="G62" s="3">
        <v>0</v>
      </c>
      <c r="H62" s="5">
        <v>8742000000</v>
      </c>
      <c r="I62" s="5">
        <f t="shared" si="0"/>
        <v>11219000000</v>
      </c>
      <c r="J62" s="5">
        <f t="shared" si="1"/>
        <v>2477000000</v>
      </c>
      <c r="K62" s="3" t="s">
        <v>13</v>
      </c>
      <c r="L62" s="3" t="s">
        <v>34</v>
      </c>
    </row>
    <row r="63" spans="1:12" x14ac:dyDescent="0.25">
      <c r="A63" s="3" t="s">
        <v>50</v>
      </c>
      <c r="B63" s="3" t="s">
        <v>15</v>
      </c>
      <c r="C63" s="4" t="s">
        <v>16</v>
      </c>
      <c r="D63" s="5">
        <v>32380000000</v>
      </c>
      <c r="E63" s="5">
        <v>20865000000</v>
      </c>
      <c r="F63" s="3">
        <v>0</v>
      </c>
      <c r="G63" s="3">
        <v>0</v>
      </c>
      <c r="H63" s="5">
        <v>9339000000</v>
      </c>
      <c r="I63" s="5">
        <f t="shared" si="0"/>
        <v>11515000000</v>
      </c>
      <c r="J63" s="5">
        <f t="shared" si="1"/>
        <v>2176000000</v>
      </c>
      <c r="K63" s="3" t="s">
        <v>13</v>
      </c>
      <c r="L63" s="3" t="s">
        <v>34</v>
      </c>
    </row>
    <row r="64" spans="1:12" x14ac:dyDescent="0.25">
      <c r="A64" s="3" t="s">
        <v>50</v>
      </c>
      <c r="B64" s="3" t="s">
        <v>17</v>
      </c>
      <c r="C64" s="4" t="s">
        <v>18</v>
      </c>
      <c r="D64" s="5">
        <v>34914000000</v>
      </c>
      <c r="E64" s="5">
        <v>21334000000</v>
      </c>
      <c r="F64" s="3">
        <v>0</v>
      </c>
      <c r="G64" s="3">
        <v>0</v>
      </c>
      <c r="H64" s="5">
        <v>10276000000</v>
      </c>
      <c r="I64" s="5">
        <f t="shared" si="0"/>
        <v>13580000000</v>
      </c>
      <c r="J64" s="5">
        <f t="shared" si="1"/>
        <v>3304000000</v>
      </c>
      <c r="K64" s="3" t="s">
        <v>13</v>
      </c>
      <c r="L64" s="3" t="s">
        <v>34</v>
      </c>
    </row>
    <row r="65" spans="1:12" x14ac:dyDescent="0.25">
      <c r="A65" s="3" t="s">
        <v>50</v>
      </c>
      <c r="B65" s="3" t="s">
        <v>19</v>
      </c>
      <c r="C65" s="4" t="s">
        <v>20</v>
      </c>
      <c r="D65" s="5">
        <v>37876000000</v>
      </c>
      <c r="E65" s="5">
        <v>23290000000</v>
      </c>
      <c r="F65" s="3">
        <v>0</v>
      </c>
      <c r="G65" s="3">
        <v>0</v>
      </c>
      <c r="H65" s="5">
        <v>11259000000</v>
      </c>
      <c r="I65" s="5">
        <f t="shared" si="0"/>
        <v>14586000000</v>
      </c>
      <c r="J65" s="5">
        <f t="shared" si="1"/>
        <v>3327000000</v>
      </c>
      <c r="K65" s="3" t="s">
        <v>13</v>
      </c>
      <c r="L65" s="3" t="s">
        <v>34</v>
      </c>
    </row>
    <row r="66" spans="1:12" x14ac:dyDescent="0.25">
      <c r="A66" s="3" t="s">
        <v>51</v>
      </c>
      <c r="B66" s="3" t="s">
        <v>11</v>
      </c>
      <c r="C66" s="4" t="s">
        <v>12</v>
      </c>
      <c r="D66" s="5">
        <v>8110000000</v>
      </c>
      <c r="E66" s="5">
        <v>6781000000</v>
      </c>
      <c r="F66" s="5">
        <v>1105000000</v>
      </c>
      <c r="G66" s="3">
        <v>0</v>
      </c>
      <c r="H66" s="5">
        <v>88000000</v>
      </c>
      <c r="I66" s="5">
        <f t="shared" si="0"/>
        <v>1329000000</v>
      </c>
      <c r="J66" s="5">
        <f t="shared" si="1"/>
        <v>136000000</v>
      </c>
      <c r="K66" s="3" t="s">
        <v>13</v>
      </c>
      <c r="L66" s="3" t="s">
        <v>34</v>
      </c>
    </row>
    <row r="67" spans="1:12" x14ac:dyDescent="0.25">
      <c r="A67" s="3" t="s">
        <v>51</v>
      </c>
      <c r="B67" s="3" t="s">
        <v>15</v>
      </c>
      <c r="C67" s="4" t="s">
        <v>16</v>
      </c>
      <c r="D67" s="5">
        <v>10863000000</v>
      </c>
      <c r="E67" s="5">
        <v>8995000000</v>
      </c>
      <c r="F67" s="5">
        <v>1264000000</v>
      </c>
      <c r="G67" s="3">
        <v>0</v>
      </c>
      <c r="H67" s="5">
        <v>327000000</v>
      </c>
      <c r="I67" s="5">
        <f t="shared" ref="I67:I130" si="2">D67-E67</f>
        <v>1868000000</v>
      </c>
      <c r="J67" s="5">
        <f t="shared" ref="J67:J130" si="3">I67-(F67+G67+H67)</f>
        <v>277000000</v>
      </c>
      <c r="K67" s="3" t="s">
        <v>13</v>
      </c>
      <c r="L67" s="3" t="s">
        <v>34</v>
      </c>
    </row>
    <row r="68" spans="1:12" x14ac:dyDescent="0.25">
      <c r="A68" s="3" t="s">
        <v>51</v>
      </c>
      <c r="B68" s="3" t="s">
        <v>17</v>
      </c>
      <c r="C68" s="4" t="s">
        <v>18</v>
      </c>
      <c r="D68" s="5">
        <v>16560000000</v>
      </c>
      <c r="E68" s="5">
        <v>12678000000</v>
      </c>
      <c r="F68" s="5">
        <v>2012000000</v>
      </c>
      <c r="G68" s="3">
        <v>0</v>
      </c>
      <c r="H68" s="5">
        <v>1406000000</v>
      </c>
      <c r="I68" s="5">
        <f t="shared" si="2"/>
        <v>3882000000</v>
      </c>
      <c r="J68" s="5">
        <f t="shared" si="3"/>
        <v>464000000</v>
      </c>
      <c r="K68" s="3" t="s">
        <v>13</v>
      </c>
      <c r="L68" s="3" t="s">
        <v>34</v>
      </c>
    </row>
    <row r="69" spans="1:12" x14ac:dyDescent="0.25">
      <c r="A69" s="3" t="s">
        <v>51</v>
      </c>
      <c r="B69" s="3" t="s">
        <v>19</v>
      </c>
      <c r="C69" s="4" t="s">
        <v>20</v>
      </c>
      <c r="D69" s="5">
        <v>22760000000</v>
      </c>
      <c r="E69" s="5">
        <v>17242000000</v>
      </c>
      <c r="F69" s="5">
        <v>2977000000</v>
      </c>
      <c r="G69" s="3">
        <v>0</v>
      </c>
      <c r="H69" s="5">
        <v>1836000000</v>
      </c>
      <c r="I69" s="5">
        <f t="shared" si="2"/>
        <v>5518000000</v>
      </c>
      <c r="J69" s="5">
        <f t="shared" si="3"/>
        <v>705000000</v>
      </c>
      <c r="K69" s="3" t="s">
        <v>13</v>
      </c>
      <c r="L69" s="3" t="s">
        <v>34</v>
      </c>
    </row>
    <row r="70" spans="1:12" x14ac:dyDescent="0.25">
      <c r="A70" s="3" t="s">
        <v>52</v>
      </c>
      <c r="B70" s="3" t="s">
        <v>11</v>
      </c>
      <c r="C70" s="4" t="s">
        <v>53</v>
      </c>
      <c r="D70" s="5">
        <v>1587725000</v>
      </c>
      <c r="E70" s="5">
        <v>560917000</v>
      </c>
      <c r="F70" s="5">
        <v>610735000</v>
      </c>
      <c r="G70" s="5">
        <v>58827000</v>
      </c>
      <c r="H70" s="5">
        <v>30239000</v>
      </c>
      <c r="I70" s="5">
        <f t="shared" si="2"/>
        <v>1026808000</v>
      </c>
      <c r="J70" s="5">
        <f t="shared" si="3"/>
        <v>327007000</v>
      </c>
      <c r="K70" s="3" t="s">
        <v>13</v>
      </c>
      <c r="L70" s="3" t="s">
        <v>54</v>
      </c>
    </row>
    <row r="71" spans="1:12" x14ac:dyDescent="0.25">
      <c r="A71" s="3" t="s">
        <v>52</v>
      </c>
      <c r="B71" s="3" t="s">
        <v>15</v>
      </c>
      <c r="C71" s="4" t="s">
        <v>55</v>
      </c>
      <c r="D71" s="5">
        <v>1717776000</v>
      </c>
      <c r="E71" s="5">
        <v>626206000</v>
      </c>
      <c r="F71" s="5">
        <v>683115000</v>
      </c>
      <c r="G71" s="5">
        <v>66259000</v>
      </c>
      <c r="H71" s="5">
        <v>35710000</v>
      </c>
      <c r="I71" s="5">
        <f t="shared" si="2"/>
        <v>1091570000</v>
      </c>
      <c r="J71" s="5">
        <f t="shared" si="3"/>
        <v>306486000</v>
      </c>
      <c r="K71" s="3" t="s">
        <v>13</v>
      </c>
      <c r="L71" s="3" t="s">
        <v>54</v>
      </c>
    </row>
    <row r="72" spans="1:12" x14ac:dyDescent="0.25">
      <c r="A72" s="3" t="s">
        <v>52</v>
      </c>
      <c r="B72" s="3" t="s">
        <v>17</v>
      </c>
      <c r="C72" s="4" t="s">
        <v>56</v>
      </c>
      <c r="D72" s="5">
        <v>1797060000</v>
      </c>
      <c r="E72" s="5">
        <v>726798000</v>
      </c>
      <c r="F72" s="5">
        <v>712543000</v>
      </c>
      <c r="G72" s="5">
        <v>69589000</v>
      </c>
      <c r="H72" s="5">
        <v>51459000</v>
      </c>
      <c r="I72" s="5">
        <f t="shared" si="2"/>
        <v>1070262000</v>
      </c>
      <c r="J72" s="5">
        <f t="shared" si="3"/>
        <v>236671000</v>
      </c>
      <c r="K72" s="3" t="s">
        <v>13</v>
      </c>
      <c r="L72" s="3" t="s">
        <v>54</v>
      </c>
    </row>
    <row r="73" spans="1:12" x14ac:dyDescent="0.25">
      <c r="A73" s="3" t="s">
        <v>52</v>
      </c>
      <c r="B73" s="3" t="s">
        <v>19</v>
      </c>
      <c r="C73" s="4" t="s">
        <v>57</v>
      </c>
      <c r="D73" s="5">
        <v>1966814000</v>
      </c>
      <c r="E73" s="5">
        <v>793735000</v>
      </c>
      <c r="F73" s="5">
        <v>722798000</v>
      </c>
      <c r="G73" s="5">
        <v>65411000</v>
      </c>
      <c r="H73" s="5">
        <v>60790000</v>
      </c>
      <c r="I73" s="5">
        <f t="shared" si="2"/>
        <v>1173079000</v>
      </c>
      <c r="J73" s="5">
        <f t="shared" si="3"/>
        <v>324080000</v>
      </c>
      <c r="K73" s="3" t="s">
        <v>13</v>
      </c>
      <c r="L73" s="3" t="s">
        <v>54</v>
      </c>
    </row>
    <row r="74" spans="1:12" x14ac:dyDescent="0.25">
      <c r="A74" s="3" t="s">
        <v>58</v>
      </c>
      <c r="B74" s="3" t="s">
        <v>11</v>
      </c>
      <c r="C74" s="4" t="s">
        <v>12</v>
      </c>
      <c r="D74" s="5">
        <v>7383000000</v>
      </c>
      <c r="E74" s="5">
        <v>4365000000</v>
      </c>
      <c r="F74" s="5">
        <v>1742000000</v>
      </c>
      <c r="G74" s="3">
        <v>0</v>
      </c>
      <c r="H74" s="5">
        <v>75000000</v>
      </c>
      <c r="I74" s="5">
        <f t="shared" si="2"/>
        <v>3018000000</v>
      </c>
      <c r="J74" s="5">
        <f t="shared" si="3"/>
        <v>1201000000</v>
      </c>
      <c r="K74" s="3" t="s">
        <v>13</v>
      </c>
      <c r="L74" s="3" t="s">
        <v>59</v>
      </c>
    </row>
    <row r="75" spans="1:12" x14ac:dyDescent="0.25">
      <c r="A75" s="3" t="s">
        <v>58</v>
      </c>
      <c r="B75" s="3" t="s">
        <v>15</v>
      </c>
      <c r="C75" s="4" t="s">
        <v>16</v>
      </c>
      <c r="D75" s="5">
        <v>7146000000</v>
      </c>
      <c r="E75" s="5">
        <v>4326000000</v>
      </c>
      <c r="F75" s="5">
        <v>1740000000</v>
      </c>
      <c r="G75" s="3">
        <v>0</v>
      </c>
      <c r="H75" s="5">
        <v>79000000</v>
      </c>
      <c r="I75" s="5">
        <f t="shared" si="2"/>
        <v>2820000000</v>
      </c>
      <c r="J75" s="5">
        <f t="shared" si="3"/>
        <v>1001000000</v>
      </c>
      <c r="K75" s="3" t="s">
        <v>13</v>
      </c>
      <c r="L75" s="3" t="s">
        <v>59</v>
      </c>
    </row>
    <row r="76" spans="1:12" x14ac:dyDescent="0.25">
      <c r="A76" s="3" t="s">
        <v>58</v>
      </c>
      <c r="B76" s="3" t="s">
        <v>17</v>
      </c>
      <c r="C76" s="4" t="s">
        <v>18</v>
      </c>
      <c r="D76" s="5">
        <v>7435000000</v>
      </c>
      <c r="E76" s="5">
        <v>4637000000</v>
      </c>
      <c r="F76" s="5">
        <v>1721000000</v>
      </c>
      <c r="G76" s="3">
        <v>0</v>
      </c>
      <c r="H76" s="5">
        <v>94000000</v>
      </c>
      <c r="I76" s="5">
        <f t="shared" si="2"/>
        <v>2798000000</v>
      </c>
      <c r="J76" s="5">
        <f t="shared" si="3"/>
        <v>983000000</v>
      </c>
      <c r="K76" s="3" t="s">
        <v>13</v>
      </c>
      <c r="L76" s="3" t="s">
        <v>59</v>
      </c>
    </row>
    <row r="77" spans="1:12" x14ac:dyDescent="0.25">
      <c r="A77" s="3" t="s">
        <v>58</v>
      </c>
      <c r="B77" s="3" t="s">
        <v>19</v>
      </c>
      <c r="C77" s="4" t="s">
        <v>20</v>
      </c>
      <c r="D77" s="5">
        <v>7493000000</v>
      </c>
      <c r="E77" s="5">
        <v>4657000000</v>
      </c>
      <c r="F77" s="5">
        <v>1356000000</v>
      </c>
      <c r="G77" s="3">
        <v>0</v>
      </c>
      <c r="H77" s="5">
        <v>81000000</v>
      </c>
      <c r="I77" s="5">
        <f t="shared" si="2"/>
        <v>2836000000</v>
      </c>
      <c r="J77" s="5">
        <f t="shared" si="3"/>
        <v>1399000000</v>
      </c>
      <c r="K77" s="3" t="s">
        <v>13</v>
      </c>
      <c r="L77" s="3" t="s">
        <v>59</v>
      </c>
    </row>
    <row r="78" spans="1:12" x14ac:dyDescent="0.25">
      <c r="A78" s="3" t="s">
        <v>60</v>
      </c>
      <c r="B78" s="3" t="s">
        <v>11</v>
      </c>
      <c r="C78" s="4" t="s">
        <v>12</v>
      </c>
      <c r="D78" s="5">
        <v>8186280000</v>
      </c>
      <c r="E78" s="5">
        <v>5583549000</v>
      </c>
      <c r="F78" s="5">
        <v>889879000</v>
      </c>
      <c r="G78" s="3">
        <v>0</v>
      </c>
      <c r="H78" s="5">
        <v>341969000</v>
      </c>
      <c r="I78" s="5">
        <f t="shared" si="2"/>
        <v>2602731000</v>
      </c>
      <c r="J78" s="5">
        <f t="shared" si="3"/>
        <v>1370883000</v>
      </c>
      <c r="K78" s="3" t="s">
        <v>13</v>
      </c>
      <c r="L78" s="3" t="s">
        <v>59</v>
      </c>
    </row>
    <row r="79" spans="1:12" x14ac:dyDescent="0.25">
      <c r="A79" s="3" t="s">
        <v>60</v>
      </c>
      <c r="B79" s="3" t="s">
        <v>15</v>
      </c>
      <c r="C79" s="4" t="s">
        <v>16</v>
      </c>
      <c r="D79" s="5">
        <v>11764050000</v>
      </c>
      <c r="E79" s="5">
        <v>8198377000</v>
      </c>
      <c r="F79" s="5">
        <v>1516508000</v>
      </c>
      <c r="G79" s="3">
        <v>0</v>
      </c>
      <c r="H79" s="5">
        <v>528737000</v>
      </c>
      <c r="I79" s="5">
        <f t="shared" si="2"/>
        <v>3565673000</v>
      </c>
      <c r="J79" s="5">
        <f t="shared" si="3"/>
        <v>1520428000</v>
      </c>
      <c r="K79" s="3" t="s">
        <v>13</v>
      </c>
      <c r="L79" s="3" t="s">
        <v>59</v>
      </c>
    </row>
    <row r="80" spans="1:12" x14ac:dyDescent="0.25">
      <c r="A80" s="3" t="s">
        <v>60</v>
      </c>
      <c r="B80" s="3" t="s">
        <v>17</v>
      </c>
      <c r="C80" s="4" t="s">
        <v>18</v>
      </c>
      <c r="D80" s="5">
        <v>12795106000</v>
      </c>
      <c r="E80" s="5">
        <v>9119305000</v>
      </c>
      <c r="F80" s="5">
        <v>1278506000</v>
      </c>
      <c r="G80" s="3">
        <v>0</v>
      </c>
      <c r="H80" s="5">
        <v>590935000</v>
      </c>
      <c r="I80" s="5">
        <f t="shared" si="2"/>
        <v>3675801000</v>
      </c>
      <c r="J80" s="5">
        <f t="shared" si="3"/>
        <v>1806360000</v>
      </c>
      <c r="K80" s="3" t="s">
        <v>13</v>
      </c>
      <c r="L80" s="3" t="s">
        <v>59</v>
      </c>
    </row>
    <row r="81" spans="1:12" x14ac:dyDescent="0.25">
      <c r="A81" s="3" t="s">
        <v>60</v>
      </c>
      <c r="B81" s="3" t="s">
        <v>19</v>
      </c>
      <c r="C81" s="4" t="s">
        <v>20</v>
      </c>
      <c r="D81" s="5">
        <v>13781837000</v>
      </c>
      <c r="E81" s="5">
        <v>9824834000</v>
      </c>
      <c r="F81" s="5">
        <v>1947135000</v>
      </c>
      <c r="G81" s="3">
        <v>0</v>
      </c>
      <c r="H81" s="5">
        <v>638024000</v>
      </c>
      <c r="I81" s="5">
        <f t="shared" si="2"/>
        <v>3957003000</v>
      </c>
      <c r="J81" s="5">
        <f t="shared" si="3"/>
        <v>1371844000</v>
      </c>
      <c r="K81" s="3" t="s">
        <v>13</v>
      </c>
      <c r="L81" s="3" t="s">
        <v>59</v>
      </c>
    </row>
    <row r="82" spans="1:12" x14ac:dyDescent="0.25">
      <c r="A82" s="3" t="s">
        <v>61</v>
      </c>
      <c r="B82" s="3" t="s">
        <v>11</v>
      </c>
      <c r="C82" s="4" t="s">
        <v>12</v>
      </c>
      <c r="D82" s="5">
        <v>1899600000</v>
      </c>
      <c r="E82" s="5">
        <v>491000000</v>
      </c>
      <c r="F82" s="5">
        <v>697400000</v>
      </c>
      <c r="G82" s="5">
        <v>291300000</v>
      </c>
      <c r="H82" s="3">
        <v>0</v>
      </c>
      <c r="I82" s="5">
        <f t="shared" si="2"/>
        <v>1408600000</v>
      </c>
      <c r="J82" s="5">
        <f t="shared" si="3"/>
        <v>419900000</v>
      </c>
      <c r="K82" s="3" t="s">
        <v>13</v>
      </c>
      <c r="L82" s="3" t="s">
        <v>28</v>
      </c>
    </row>
    <row r="83" spans="1:12" x14ac:dyDescent="0.25">
      <c r="A83" s="3" t="s">
        <v>61</v>
      </c>
      <c r="B83" s="3" t="s">
        <v>15</v>
      </c>
      <c r="C83" s="4" t="s">
        <v>16</v>
      </c>
      <c r="D83" s="5">
        <v>2045500000</v>
      </c>
      <c r="E83" s="5">
        <v>516600000</v>
      </c>
      <c r="F83" s="5">
        <v>749700000</v>
      </c>
      <c r="G83" s="5">
        <v>323000000</v>
      </c>
      <c r="H83" s="3">
        <v>0</v>
      </c>
      <c r="I83" s="5">
        <f t="shared" si="2"/>
        <v>1528900000</v>
      </c>
      <c r="J83" s="5">
        <f t="shared" si="3"/>
        <v>456200000</v>
      </c>
      <c r="K83" s="3" t="s">
        <v>13</v>
      </c>
      <c r="L83" s="3" t="s">
        <v>28</v>
      </c>
    </row>
    <row r="84" spans="1:12" x14ac:dyDescent="0.25">
      <c r="A84" s="3" t="s">
        <v>61</v>
      </c>
      <c r="B84" s="3" t="s">
        <v>17</v>
      </c>
      <c r="C84" s="4" t="s">
        <v>18</v>
      </c>
      <c r="D84" s="5">
        <v>2322900000</v>
      </c>
      <c r="E84" s="5">
        <v>625600000</v>
      </c>
      <c r="F84" s="5">
        <v>928700000</v>
      </c>
      <c r="G84" s="5">
        <v>346500000</v>
      </c>
      <c r="H84" s="3">
        <v>0</v>
      </c>
      <c r="I84" s="5">
        <f t="shared" si="2"/>
        <v>1697300000</v>
      </c>
      <c r="J84" s="5">
        <f t="shared" si="3"/>
        <v>422100000</v>
      </c>
      <c r="K84" s="3" t="s">
        <v>13</v>
      </c>
      <c r="L84" s="3" t="s">
        <v>28</v>
      </c>
    </row>
    <row r="85" spans="1:12" x14ac:dyDescent="0.25">
      <c r="A85" s="3" t="s">
        <v>61</v>
      </c>
      <c r="B85" s="3" t="s">
        <v>19</v>
      </c>
      <c r="C85" s="4" t="s">
        <v>20</v>
      </c>
      <c r="D85" s="5">
        <v>2493700000</v>
      </c>
      <c r="E85" s="5">
        <v>617200000</v>
      </c>
      <c r="F85" s="5">
        <v>850700000</v>
      </c>
      <c r="G85" s="5">
        <v>383100000</v>
      </c>
      <c r="H85" s="3">
        <v>0</v>
      </c>
      <c r="I85" s="5">
        <f t="shared" si="2"/>
        <v>1876500000</v>
      </c>
      <c r="J85" s="5">
        <f t="shared" si="3"/>
        <v>642700000</v>
      </c>
      <c r="K85" s="3" t="s">
        <v>13</v>
      </c>
      <c r="L85" s="3" t="s">
        <v>28</v>
      </c>
    </row>
    <row r="86" spans="1:12" x14ac:dyDescent="0.25">
      <c r="A86" s="3" t="s">
        <v>62</v>
      </c>
      <c r="B86" s="3" t="s">
        <v>11</v>
      </c>
      <c r="C86" s="4" t="s">
        <v>12</v>
      </c>
      <c r="D86" s="5">
        <v>9702000000</v>
      </c>
      <c r="E86" s="5">
        <v>2471000000</v>
      </c>
      <c r="F86" s="5">
        <v>1461000000</v>
      </c>
      <c r="G86" s="5">
        <v>1760000000</v>
      </c>
      <c r="H86" s="3">
        <v>0</v>
      </c>
      <c r="I86" s="5">
        <f t="shared" si="2"/>
        <v>7231000000</v>
      </c>
      <c r="J86" s="5">
        <f t="shared" si="3"/>
        <v>4010000000</v>
      </c>
      <c r="K86" s="3" t="s">
        <v>13</v>
      </c>
      <c r="L86" s="3" t="s">
        <v>30</v>
      </c>
    </row>
    <row r="87" spans="1:12" x14ac:dyDescent="0.25">
      <c r="A87" s="3" t="s">
        <v>62</v>
      </c>
      <c r="B87" s="3" t="s">
        <v>15</v>
      </c>
      <c r="C87" s="4" t="s">
        <v>16</v>
      </c>
      <c r="D87" s="5">
        <v>11202000000</v>
      </c>
      <c r="E87" s="5">
        <v>2859000000</v>
      </c>
      <c r="F87" s="5">
        <v>1699000000</v>
      </c>
      <c r="G87" s="5">
        <v>2120000000</v>
      </c>
      <c r="H87" s="3">
        <v>0</v>
      </c>
      <c r="I87" s="5">
        <f t="shared" si="2"/>
        <v>8343000000</v>
      </c>
      <c r="J87" s="5">
        <f t="shared" si="3"/>
        <v>4524000000</v>
      </c>
      <c r="K87" s="3" t="s">
        <v>13</v>
      </c>
      <c r="L87" s="3" t="s">
        <v>30</v>
      </c>
    </row>
    <row r="88" spans="1:12" x14ac:dyDescent="0.25">
      <c r="A88" s="3" t="s">
        <v>62</v>
      </c>
      <c r="B88" s="3" t="s">
        <v>17</v>
      </c>
      <c r="C88" s="4" t="s">
        <v>18</v>
      </c>
      <c r="D88" s="5">
        <v>24890000000</v>
      </c>
      <c r="E88" s="5">
        <v>3788000000</v>
      </c>
      <c r="F88" s="5">
        <v>2983000000</v>
      </c>
      <c r="G88" s="5">
        <v>2854000000</v>
      </c>
      <c r="H88" s="3">
        <v>0</v>
      </c>
      <c r="I88" s="5">
        <f t="shared" si="2"/>
        <v>21102000000</v>
      </c>
      <c r="J88" s="5">
        <f t="shared" si="3"/>
        <v>15265000000</v>
      </c>
      <c r="K88" s="3" t="s">
        <v>13</v>
      </c>
      <c r="L88" s="3" t="s">
        <v>30</v>
      </c>
    </row>
    <row r="89" spans="1:12" x14ac:dyDescent="0.25">
      <c r="A89" s="3" t="s">
        <v>62</v>
      </c>
      <c r="B89" s="3" t="s">
        <v>19</v>
      </c>
      <c r="C89" s="4" t="s">
        <v>20</v>
      </c>
      <c r="D89" s="5">
        <v>32639000000</v>
      </c>
      <c r="E89" s="5">
        <v>4006000000</v>
      </c>
      <c r="F89" s="5">
        <v>3426000000</v>
      </c>
      <c r="G89" s="5">
        <v>3014000000</v>
      </c>
      <c r="H89" s="3">
        <v>0</v>
      </c>
      <c r="I89" s="5">
        <f t="shared" si="2"/>
        <v>28633000000</v>
      </c>
      <c r="J89" s="5">
        <f t="shared" si="3"/>
        <v>22193000000</v>
      </c>
      <c r="K89" s="3" t="s">
        <v>13</v>
      </c>
      <c r="L89" s="3" t="s">
        <v>30</v>
      </c>
    </row>
    <row r="90" spans="1:12" x14ac:dyDescent="0.25">
      <c r="A90" s="3" t="s">
        <v>63</v>
      </c>
      <c r="B90" s="3" t="s">
        <v>11</v>
      </c>
      <c r="C90" s="4" t="s">
        <v>12</v>
      </c>
      <c r="D90" s="5">
        <v>33013000000</v>
      </c>
      <c r="E90" s="5">
        <v>5717000000</v>
      </c>
      <c r="F90" s="5">
        <v>20801000000</v>
      </c>
      <c r="G90" s="3">
        <v>0</v>
      </c>
      <c r="H90" s="5">
        <v>1679000000</v>
      </c>
      <c r="I90" s="5">
        <f t="shared" si="2"/>
        <v>27296000000</v>
      </c>
      <c r="J90" s="5">
        <f t="shared" si="3"/>
        <v>4816000000</v>
      </c>
      <c r="K90" s="3" t="s">
        <v>13</v>
      </c>
      <c r="L90" s="3" t="s">
        <v>59</v>
      </c>
    </row>
    <row r="91" spans="1:12" x14ac:dyDescent="0.25">
      <c r="A91" s="3" t="s">
        <v>63</v>
      </c>
      <c r="B91" s="3" t="s">
        <v>15</v>
      </c>
      <c r="C91" s="4" t="s">
        <v>16</v>
      </c>
      <c r="D91" s="5">
        <v>34182000000</v>
      </c>
      <c r="E91" s="5">
        <v>5970000000</v>
      </c>
      <c r="F91" s="5">
        <v>21667000000</v>
      </c>
      <c r="G91" s="3">
        <v>0</v>
      </c>
      <c r="H91" s="5">
        <v>1753000000</v>
      </c>
      <c r="I91" s="5">
        <f t="shared" si="2"/>
        <v>28212000000</v>
      </c>
      <c r="J91" s="5">
        <f t="shared" si="3"/>
        <v>4792000000</v>
      </c>
      <c r="K91" s="3" t="s">
        <v>13</v>
      </c>
      <c r="L91" s="3" t="s">
        <v>59</v>
      </c>
    </row>
    <row r="92" spans="1:12" x14ac:dyDescent="0.25">
      <c r="A92" s="3" t="s">
        <v>63</v>
      </c>
      <c r="B92" s="3" t="s">
        <v>17</v>
      </c>
      <c r="C92" s="4" t="s">
        <v>18</v>
      </c>
      <c r="D92" s="5">
        <v>36918000000</v>
      </c>
      <c r="E92" s="5">
        <v>6262000000</v>
      </c>
      <c r="F92" s="5">
        <v>23271000000</v>
      </c>
      <c r="G92" s="3">
        <v>0</v>
      </c>
      <c r="H92" s="5">
        <v>1820000000</v>
      </c>
      <c r="I92" s="5">
        <f t="shared" si="2"/>
        <v>30656000000</v>
      </c>
      <c r="J92" s="5">
        <f t="shared" si="3"/>
        <v>5565000000</v>
      </c>
      <c r="K92" s="3" t="s">
        <v>13</v>
      </c>
      <c r="L92" s="3" t="s">
        <v>59</v>
      </c>
    </row>
    <row r="93" spans="1:12" x14ac:dyDescent="0.25">
      <c r="A93" s="3" t="s">
        <v>63</v>
      </c>
      <c r="B93" s="3" t="s">
        <v>19</v>
      </c>
      <c r="C93" s="4" t="s">
        <v>20</v>
      </c>
      <c r="D93" s="5">
        <v>39678000000</v>
      </c>
      <c r="E93" s="5">
        <v>6638000000</v>
      </c>
      <c r="F93" s="5">
        <v>25171000000</v>
      </c>
      <c r="G93" s="3">
        <v>0</v>
      </c>
      <c r="H93" s="5">
        <v>1904000000</v>
      </c>
      <c r="I93" s="5">
        <f t="shared" si="2"/>
        <v>33040000000</v>
      </c>
      <c r="J93" s="5">
        <f t="shared" si="3"/>
        <v>5965000000</v>
      </c>
      <c r="K93" s="3" t="s">
        <v>13</v>
      </c>
      <c r="L93" s="3" t="s">
        <v>59</v>
      </c>
    </row>
    <row r="94" spans="1:12" x14ac:dyDescent="0.25">
      <c r="A94" s="3" t="s">
        <v>64</v>
      </c>
      <c r="B94" s="3" t="s">
        <v>11</v>
      </c>
      <c r="C94" s="4" t="s">
        <v>65</v>
      </c>
      <c r="D94" s="5">
        <v>2492300000</v>
      </c>
      <c r="E94" s="5">
        <v>1330900000</v>
      </c>
      <c r="F94" s="5">
        <v>661100000</v>
      </c>
      <c r="G94" s="5">
        <v>197600000</v>
      </c>
      <c r="H94" s="5">
        <v>112600000</v>
      </c>
      <c r="I94" s="5">
        <f t="shared" si="2"/>
        <v>1161400000</v>
      </c>
      <c r="J94" s="5">
        <f t="shared" si="3"/>
        <v>190100000</v>
      </c>
      <c r="K94" s="3" t="s">
        <v>13</v>
      </c>
      <c r="L94" s="3" t="s">
        <v>28</v>
      </c>
    </row>
    <row r="95" spans="1:12" x14ac:dyDescent="0.25">
      <c r="A95" s="3" t="s">
        <v>64</v>
      </c>
      <c r="B95" s="3" t="s">
        <v>15</v>
      </c>
      <c r="C95" s="4" t="s">
        <v>66</v>
      </c>
      <c r="D95" s="5">
        <v>2530700000</v>
      </c>
      <c r="E95" s="5">
        <v>1285200000</v>
      </c>
      <c r="F95" s="5">
        <v>591500000</v>
      </c>
      <c r="G95" s="5">
        <v>203200000</v>
      </c>
      <c r="H95" s="5">
        <v>113800000</v>
      </c>
      <c r="I95" s="5">
        <f t="shared" si="2"/>
        <v>1245500000</v>
      </c>
      <c r="J95" s="5">
        <f t="shared" si="3"/>
        <v>337000000</v>
      </c>
      <c r="K95" s="3" t="s">
        <v>13</v>
      </c>
      <c r="L95" s="3" t="s">
        <v>28</v>
      </c>
    </row>
    <row r="96" spans="1:12" x14ac:dyDescent="0.25">
      <c r="A96" s="3" t="s">
        <v>64</v>
      </c>
      <c r="B96" s="3" t="s">
        <v>17</v>
      </c>
      <c r="C96" s="4" t="s">
        <v>67</v>
      </c>
      <c r="D96" s="5">
        <v>2705000000</v>
      </c>
      <c r="E96" s="5">
        <v>1272300000</v>
      </c>
      <c r="F96" s="5">
        <v>624000000</v>
      </c>
      <c r="G96" s="5">
        <v>214900000</v>
      </c>
      <c r="H96" s="5">
        <v>110200000</v>
      </c>
      <c r="I96" s="5">
        <f t="shared" si="2"/>
        <v>1432700000</v>
      </c>
      <c r="J96" s="5">
        <f t="shared" si="3"/>
        <v>483600000</v>
      </c>
      <c r="K96" s="3" t="s">
        <v>13</v>
      </c>
      <c r="L96" s="3" t="s">
        <v>28</v>
      </c>
    </row>
    <row r="97" spans="1:12" x14ac:dyDescent="0.25">
      <c r="A97" s="3" t="s">
        <v>64</v>
      </c>
      <c r="B97" s="3" t="s">
        <v>19</v>
      </c>
      <c r="C97" s="4" t="s">
        <v>68</v>
      </c>
      <c r="D97" s="5">
        <v>2832700000</v>
      </c>
      <c r="E97" s="5">
        <v>1269400000</v>
      </c>
      <c r="F97" s="5">
        <v>682400000</v>
      </c>
      <c r="G97" s="5">
        <v>232100000</v>
      </c>
      <c r="H97" s="5">
        <v>89700000</v>
      </c>
      <c r="I97" s="5">
        <f t="shared" si="2"/>
        <v>1563300000</v>
      </c>
      <c r="J97" s="5">
        <f t="shared" si="3"/>
        <v>559100000</v>
      </c>
      <c r="K97" s="3" t="s">
        <v>13</v>
      </c>
      <c r="L97" s="3" t="s">
        <v>28</v>
      </c>
    </row>
    <row r="98" spans="1:12" x14ac:dyDescent="0.25">
      <c r="A98" s="3" t="s">
        <v>69</v>
      </c>
      <c r="B98" s="3" t="s">
        <v>11</v>
      </c>
      <c r="C98" s="4" t="s">
        <v>70</v>
      </c>
      <c r="D98" s="5">
        <v>8939967000</v>
      </c>
      <c r="E98" s="5">
        <v>6432454000</v>
      </c>
      <c r="F98" s="5">
        <v>1873360000</v>
      </c>
      <c r="G98" s="3">
        <v>0</v>
      </c>
      <c r="H98" s="3">
        <v>0</v>
      </c>
      <c r="I98" s="5">
        <f t="shared" si="2"/>
        <v>2507513000</v>
      </c>
      <c r="J98" s="5">
        <f t="shared" si="3"/>
        <v>634153000</v>
      </c>
      <c r="K98" s="3" t="s">
        <v>13</v>
      </c>
      <c r="L98" s="3" t="s">
        <v>23</v>
      </c>
    </row>
    <row r="99" spans="1:12" x14ac:dyDescent="0.25">
      <c r="A99" s="3" t="s">
        <v>69</v>
      </c>
      <c r="B99" s="3" t="s">
        <v>15</v>
      </c>
      <c r="C99" s="4" t="s">
        <v>48</v>
      </c>
      <c r="D99" s="5">
        <v>9560647000</v>
      </c>
      <c r="E99" s="5">
        <v>6904633000</v>
      </c>
      <c r="F99" s="5">
        <v>1978960000</v>
      </c>
      <c r="G99" s="3">
        <v>0</v>
      </c>
      <c r="H99" s="3">
        <v>0</v>
      </c>
      <c r="I99" s="5">
        <f t="shared" si="2"/>
        <v>2656014000</v>
      </c>
      <c r="J99" s="5">
        <f t="shared" si="3"/>
        <v>677054000</v>
      </c>
      <c r="K99" s="3" t="s">
        <v>13</v>
      </c>
      <c r="L99" s="3" t="s">
        <v>23</v>
      </c>
    </row>
    <row r="100" spans="1:12" x14ac:dyDescent="0.25">
      <c r="A100" s="3" t="s">
        <v>69</v>
      </c>
      <c r="B100" s="3" t="s">
        <v>17</v>
      </c>
      <c r="C100" s="4" t="s">
        <v>71</v>
      </c>
      <c r="D100" s="5">
        <v>10371390000</v>
      </c>
      <c r="E100" s="5">
        <v>7460075000</v>
      </c>
      <c r="F100" s="5">
        <v>2196173000</v>
      </c>
      <c r="G100" s="3">
        <v>0</v>
      </c>
      <c r="H100" s="3">
        <v>0</v>
      </c>
      <c r="I100" s="5">
        <f t="shared" si="2"/>
        <v>2911315000</v>
      </c>
      <c r="J100" s="5">
        <f t="shared" si="3"/>
        <v>715142000</v>
      </c>
      <c r="K100" s="3" t="s">
        <v>13</v>
      </c>
      <c r="L100" s="3" t="s">
        <v>23</v>
      </c>
    </row>
    <row r="101" spans="1:12" x14ac:dyDescent="0.25">
      <c r="A101" s="3" t="s">
        <v>69</v>
      </c>
      <c r="B101" s="3" t="s">
        <v>19</v>
      </c>
      <c r="C101" s="4" t="s">
        <v>72</v>
      </c>
      <c r="D101" s="5">
        <v>10629719000</v>
      </c>
      <c r="E101" s="5">
        <v>7617460000</v>
      </c>
      <c r="F101" s="5">
        <v>2243356000</v>
      </c>
      <c r="G101" s="3">
        <v>0</v>
      </c>
      <c r="H101" s="3">
        <v>0</v>
      </c>
      <c r="I101" s="5">
        <f t="shared" si="2"/>
        <v>3012259000</v>
      </c>
      <c r="J101" s="5">
        <f t="shared" si="3"/>
        <v>768903000</v>
      </c>
      <c r="K101" s="3" t="s">
        <v>13</v>
      </c>
      <c r="L101" s="3" t="s">
        <v>23</v>
      </c>
    </row>
    <row r="102" spans="1:12" x14ac:dyDescent="0.25">
      <c r="A102" s="3" t="s">
        <v>73</v>
      </c>
      <c r="B102" s="3" t="s">
        <v>11</v>
      </c>
      <c r="C102" s="4" t="s">
        <v>16</v>
      </c>
      <c r="D102" s="5">
        <v>41313000000</v>
      </c>
      <c r="E102" s="5">
        <v>32564000000</v>
      </c>
      <c r="F102" s="3">
        <v>0</v>
      </c>
      <c r="G102" s="3">
        <v>0</v>
      </c>
      <c r="H102" s="5">
        <v>6688000000</v>
      </c>
      <c r="I102" s="5">
        <f t="shared" si="2"/>
        <v>8749000000</v>
      </c>
      <c r="J102" s="5">
        <f t="shared" si="3"/>
        <v>2061000000</v>
      </c>
      <c r="K102" s="3" t="s">
        <v>13</v>
      </c>
      <c r="L102" s="3" t="s">
        <v>34</v>
      </c>
    </row>
    <row r="103" spans="1:12" x14ac:dyDescent="0.25">
      <c r="A103" s="3" t="s">
        <v>73</v>
      </c>
      <c r="B103" s="3" t="s">
        <v>15</v>
      </c>
      <c r="C103" s="4" t="s">
        <v>18</v>
      </c>
      <c r="D103" s="5">
        <v>48500000000</v>
      </c>
      <c r="E103" s="5">
        <v>38166000000</v>
      </c>
      <c r="F103" s="3">
        <v>0</v>
      </c>
      <c r="G103" s="3">
        <v>0</v>
      </c>
      <c r="H103" s="5">
        <v>7972000000</v>
      </c>
      <c r="I103" s="5">
        <f t="shared" si="2"/>
        <v>10334000000</v>
      </c>
      <c r="J103" s="5">
        <f t="shared" si="3"/>
        <v>2362000000</v>
      </c>
      <c r="K103" s="3" t="s">
        <v>13</v>
      </c>
      <c r="L103" s="3" t="s">
        <v>34</v>
      </c>
    </row>
    <row r="104" spans="1:12" x14ac:dyDescent="0.25">
      <c r="A104" s="3" t="s">
        <v>73</v>
      </c>
      <c r="B104" s="3" t="s">
        <v>17</v>
      </c>
      <c r="C104" s="4" t="s">
        <v>20</v>
      </c>
      <c r="D104" s="5">
        <v>54289000000</v>
      </c>
      <c r="E104" s="5">
        <v>44269000000</v>
      </c>
      <c r="F104" s="3">
        <v>0</v>
      </c>
      <c r="G104" s="3">
        <v>0</v>
      </c>
      <c r="H104" s="5">
        <v>7673000000</v>
      </c>
      <c r="I104" s="5">
        <f t="shared" si="2"/>
        <v>10020000000</v>
      </c>
      <c r="J104" s="5">
        <f t="shared" si="3"/>
        <v>2347000000</v>
      </c>
      <c r="K104" s="3" t="s">
        <v>13</v>
      </c>
      <c r="L104" s="3" t="s">
        <v>34</v>
      </c>
    </row>
    <row r="105" spans="1:12" x14ac:dyDescent="0.25">
      <c r="A105" s="3" t="s">
        <v>73</v>
      </c>
      <c r="B105" s="3" t="s">
        <v>19</v>
      </c>
      <c r="C105" s="4" t="s">
        <v>31</v>
      </c>
      <c r="D105" s="5">
        <v>54379000000</v>
      </c>
      <c r="E105" s="5">
        <v>45007000000</v>
      </c>
      <c r="F105" s="3">
        <v>0</v>
      </c>
      <c r="G105" s="3">
        <v>0</v>
      </c>
      <c r="H105" s="5">
        <v>7631000000</v>
      </c>
      <c r="I105" s="5">
        <f t="shared" si="2"/>
        <v>9372000000</v>
      </c>
      <c r="J105" s="5">
        <f t="shared" si="3"/>
        <v>1741000000</v>
      </c>
      <c r="K105" s="3" t="s">
        <v>13</v>
      </c>
      <c r="L105" s="3" t="s">
        <v>34</v>
      </c>
    </row>
    <row r="106" spans="1:12" x14ac:dyDescent="0.25">
      <c r="A106" s="3" t="s">
        <v>74</v>
      </c>
      <c r="B106" s="3" t="s">
        <v>11</v>
      </c>
      <c r="C106" s="4" t="s">
        <v>12</v>
      </c>
      <c r="D106" s="5">
        <v>1293338000</v>
      </c>
      <c r="E106" s="5">
        <v>594190000</v>
      </c>
      <c r="F106" s="5">
        <v>354571000</v>
      </c>
      <c r="G106" s="5">
        <v>82014000</v>
      </c>
      <c r="H106" s="3">
        <v>0</v>
      </c>
      <c r="I106" s="5">
        <f t="shared" si="2"/>
        <v>699148000</v>
      </c>
      <c r="J106" s="5">
        <f t="shared" si="3"/>
        <v>262563000</v>
      </c>
      <c r="K106" s="3" t="s">
        <v>13</v>
      </c>
      <c r="L106" s="3" t="s">
        <v>28</v>
      </c>
    </row>
    <row r="107" spans="1:12" x14ac:dyDescent="0.25">
      <c r="A107" s="3" t="s">
        <v>74</v>
      </c>
      <c r="B107" s="3" t="s">
        <v>15</v>
      </c>
      <c r="C107" s="4" t="s">
        <v>16</v>
      </c>
      <c r="D107" s="5">
        <v>1377058000</v>
      </c>
      <c r="E107" s="5">
        <v>620940000</v>
      </c>
      <c r="F107" s="5">
        <v>401353000</v>
      </c>
      <c r="G107" s="5">
        <v>88003000</v>
      </c>
      <c r="H107" s="3">
        <v>0</v>
      </c>
      <c r="I107" s="5">
        <f t="shared" si="2"/>
        <v>756118000</v>
      </c>
      <c r="J107" s="5">
        <f t="shared" si="3"/>
        <v>266762000</v>
      </c>
      <c r="K107" s="3" t="s">
        <v>13</v>
      </c>
      <c r="L107" s="3" t="s">
        <v>28</v>
      </c>
    </row>
    <row r="108" spans="1:12" x14ac:dyDescent="0.25">
      <c r="A108" s="3" t="s">
        <v>74</v>
      </c>
      <c r="B108" s="3" t="s">
        <v>17</v>
      </c>
      <c r="C108" s="4" t="s">
        <v>18</v>
      </c>
      <c r="D108" s="5">
        <v>1485807000</v>
      </c>
      <c r="E108" s="5">
        <v>669691000</v>
      </c>
      <c r="F108" s="5">
        <v>457598000</v>
      </c>
      <c r="G108" s="5">
        <v>98263000</v>
      </c>
      <c r="H108" s="3">
        <v>0</v>
      </c>
      <c r="I108" s="5">
        <f t="shared" si="2"/>
        <v>816116000</v>
      </c>
      <c r="J108" s="5">
        <f t="shared" si="3"/>
        <v>260255000</v>
      </c>
      <c r="K108" s="3" t="s">
        <v>13</v>
      </c>
      <c r="L108" s="3" t="s">
        <v>28</v>
      </c>
    </row>
    <row r="109" spans="1:12" x14ac:dyDescent="0.25">
      <c r="A109" s="3" t="s">
        <v>74</v>
      </c>
      <c r="B109" s="3" t="s">
        <v>19</v>
      </c>
      <c r="C109" s="4" t="s">
        <v>20</v>
      </c>
      <c r="D109" s="5">
        <v>1601892000</v>
      </c>
      <c r="E109" s="5">
        <v>711622000</v>
      </c>
      <c r="F109" s="5">
        <v>482465000</v>
      </c>
      <c r="G109" s="5">
        <v>99681000</v>
      </c>
      <c r="H109" s="3">
        <v>0</v>
      </c>
      <c r="I109" s="5">
        <f t="shared" si="2"/>
        <v>890270000</v>
      </c>
      <c r="J109" s="5">
        <f t="shared" si="3"/>
        <v>308124000</v>
      </c>
      <c r="K109" s="3" t="s">
        <v>13</v>
      </c>
      <c r="L109" s="3" t="s">
        <v>28</v>
      </c>
    </row>
    <row r="110" spans="1:12" x14ac:dyDescent="0.25">
      <c r="A110" s="3" t="s">
        <v>75</v>
      </c>
      <c r="B110" s="3" t="s">
        <v>11</v>
      </c>
      <c r="C110" s="4" t="s">
        <v>76</v>
      </c>
      <c r="D110" s="5">
        <v>1421178000</v>
      </c>
      <c r="E110" s="5">
        <v>509291000</v>
      </c>
      <c r="F110" s="5">
        <v>397285000</v>
      </c>
      <c r="G110" s="5">
        <v>276743000</v>
      </c>
      <c r="H110" s="3">
        <v>0</v>
      </c>
      <c r="I110" s="5">
        <f t="shared" si="2"/>
        <v>911887000</v>
      </c>
      <c r="J110" s="5">
        <f t="shared" si="3"/>
        <v>237859000</v>
      </c>
      <c r="K110" s="3" t="s">
        <v>13</v>
      </c>
      <c r="L110" s="3" t="s">
        <v>77</v>
      </c>
    </row>
    <row r="111" spans="1:12" x14ac:dyDescent="0.25">
      <c r="A111" s="3" t="s">
        <v>75</v>
      </c>
      <c r="B111" s="3" t="s">
        <v>15</v>
      </c>
      <c r="C111" s="4" t="s">
        <v>78</v>
      </c>
      <c r="D111" s="5">
        <v>1861358000</v>
      </c>
      <c r="E111" s="5">
        <v>563648000</v>
      </c>
      <c r="F111" s="5">
        <v>471921000</v>
      </c>
      <c r="G111" s="5">
        <v>388055000</v>
      </c>
      <c r="H111" s="3">
        <v>0</v>
      </c>
      <c r="I111" s="5">
        <f t="shared" si="2"/>
        <v>1297710000</v>
      </c>
      <c r="J111" s="5">
        <f t="shared" si="3"/>
        <v>437734000</v>
      </c>
      <c r="K111" s="3" t="s">
        <v>13</v>
      </c>
      <c r="L111" s="3" t="s">
        <v>77</v>
      </c>
    </row>
    <row r="112" spans="1:12" x14ac:dyDescent="0.25">
      <c r="A112" s="3" t="s">
        <v>75</v>
      </c>
      <c r="B112" s="3" t="s">
        <v>17</v>
      </c>
      <c r="C112" s="4">
        <v>42430</v>
      </c>
      <c r="D112" s="5">
        <v>2219762000</v>
      </c>
      <c r="E112" s="5">
        <v>670472000</v>
      </c>
      <c r="F112" s="5">
        <v>522046000</v>
      </c>
      <c r="G112" s="5">
        <v>401527000</v>
      </c>
      <c r="H112" s="3">
        <v>0</v>
      </c>
      <c r="I112" s="5">
        <f t="shared" si="2"/>
        <v>1549290000</v>
      </c>
      <c r="J112" s="5">
        <f t="shared" si="3"/>
        <v>625717000</v>
      </c>
      <c r="K112" s="3" t="s">
        <v>13</v>
      </c>
      <c r="L112" s="3" t="s">
        <v>77</v>
      </c>
    </row>
    <row r="113" spans="1:12" x14ac:dyDescent="0.25">
      <c r="A113" s="3" t="s">
        <v>75</v>
      </c>
      <c r="B113" s="3" t="s">
        <v>19</v>
      </c>
      <c r="C113" s="4">
        <v>42736</v>
      </c>
      <c r="D113" s="5">
        <v>2398373000</v>
      </c>
      <c r="E113" s="5">
        <v>731925000</v>
      </c>
      <c r="F113" s="5">
        <v>584491000</v>
      </c>
      <c r="G113" s="5">
        <v>504415000</v>
      </c>
      <c r="H113" s="3">
        <v>0</v>
      </c>
      <c r="I113" s="5">
        <f t="shared" si="2"/>
        <v>1666448000</v>
      </c>
      <c r="J113" s="5">
        <f t="shared" si="3"/>
        <v>577542000</v>
      </c>
      <c r="K113" s="3" t="s">
        <v>13</v>
      </c>
      <c r="L113" s="3" t="s">
        <v>77</v>
      </c>
    </row>
    <row r="114" spans="1:12" x14ac:dyDescent="0.25">
      <c r="A114" s="3" t="s">
        <v>79</v>
      </c>
      <c r="B114" s="3" t="s">
        <v>11</v>
      </c>
      <c r="C114" s="4" t="s">
        <v>16</v>
      </c>
      <c r="D114" s="5">
        <v>2265100000</v>
      </c>
      <c r="E114" s="5">
        <v>670900000</v>
      </c>
      <c r="F114" s="5">
        <v>574000000</v>
      </c>
      <c r="G114" s="5">
        <v>167700000</v>
      </c>
      <c r="H114" s="3">
        <v>0</v>
      </c>
      <c r="I114" s="5">
        <f t="shared" si="2"/>
        <v>1594200000</v>
      </c>
      <c r="J114" s="5">
        <f t="shared" si="3"/>
        <v>852500000</v>
      </c>
      <c r="K114" s="3" t="s">
        <v>13</v>
      </c>
      <c r="L114" s="3" t="s">
        <v>28</v>
      </c>
    </row>
    <row r="115" spans="1:12" x14ac:dyDescent="0.25">
      <c r="A115" s="3" t="s">
        <v>79</v>
      </c>
      <c r="B115" s="3" t="s">
        <v>15</v>
      </c>
      <c r="C115" s="4" t="s">
        <v>18</v>
      </c>
      <c r="D115" s="5">
        <v>2131700000</v>
      </c>
      <c r="E115" s="5">
        <v>717900000</v>
      </c>
      <c r="F115" s="5">
        <v>691000000</v>
      </c>
      <c r="G115" s="5">
        <v>178000000</v>
      </c>
      <c r="H115" s="3">
        <v>0</v>
      </c>
      <c r="I115" s="5">
        <f t="shared" si="2"/>
        <v>1413800000</v>
      </c>
      <c r="J115" s="5">
        <f t="shared" si="3"/>
        <v>544800000</v>
      </c>
      <c r="K115" s="3" t="s">
        <v>13</v>
      </c>
      <c r="L115" s="3" t="s">
        <v>28</v>
      </c>
    </row>
    <row r="116" spans="1:12" x14ac:dyDescent="0.25">
      <c r="A116" s="3" t="s">
        <v>79</v>
      </c>
      <c r="B116" s="3" t="s">
        <v>17</v>
      </c>
      <c r="C116" s="4" t="s">
        <v>20</v>
      </c>
      <c r="D116" s="5">
        <v>2384400000</v>
      </c>
      <c r="E116" s="5">
        <v>806500000</v>
      </c>
      <c r="F116" s="5">
        <v>640500000</v>
      </c>
      <c r="G116" s="5">
        <v>197400000</v>
      </c>
      <c r="H116" s="3">
        <v>0</v>
      </c>
      <c r="I116" s="5">
        <f t="shared" si="2"/>
        <v>1577900000</v>
      </c>
      <c r="J116" s="5">
        <f t="shared" si="3"/>
        <v>740000000</v>
      </c>
      <c r="K116" s="3" t="s">
        <v>13</v>
      </c>
      <c r="L116" s="3" t="s">
        <v>28</v>
      </c>
    </row>
    <row r="117" spans="1:12" x14ac:dyDescent="0.25">
      <c r="A117" s="3" t="s">
        <v>79</v>
      </c>
      <c r="B117" s="3" t="s">
        <v>19</v>
      </c>
      <c r="C117" s="4" t="s">
        <v>31</v>
      </c>
      <c r="D117" s="5">
        <v>2704400000</v>
      </c>
      <c r="E117" s="5">
        <v>814300000</v>
      </c>
      <c r="F117" s="5">
        <v>705300000</v>
      </c>
      <c r="G117" s="5">
        <v>239600000</v>
      </c>
      <c r="H117" s="3">
        <v>0</v>
      </c>
      <c r="I117" s="5">
        <f t="shared" si="2"/>
        <v>1890100000</v>
      </c>
      <c r="J117" s="5">
        <f t="shared" si="3"/>
        <v>945200000</v>
      </c>
      <c r="K117" s="3" t="s">
        <v>13</v>
      </c>
      <c r="L117" s="3" t="s">
        <v>28</v>
      </c>
    </row>
    <row r="118" spans="1:12" x14ac:dyDescent="0.25">
      <c r="A118" s="3" t="s">
        <v>80</v>
      </c>
      <c r="B118" s="3" t="s">
        <v>11</v>
      </c>
      <c r="C118" s="4" t="s">
        <v>12</v>
      </c>
      <c r="D118" s="5">
        <v>5671400000</v>
      </c>
      <c r="E118" s="5">
        <v>3421700000</v>
      </c>
      <c r="F118" s="5">
        <v>1114600000</v>
      </c>
      <c r="G118" s="3">
        <v>0</v>
      </c>
      <c r="H118" s="5">
        <v>86300000</v>
      </c>
      <c r="I118" s="5">
        <f t="shared" si="2"/>
        <v>2249700000</v>
      </c>
      <c r="J118" s="5">
        <f t="shared" si="3"/>
        <v>1048800000</v>
      </c>
      <c r="K118" s="3" t="s">
        <v>13</v>
      </c>
      <c r="L118" s="3" t="s">
        <v>59</v>
      </c>
    </row>
    <row r="119" spans="1:12" x14ac:dyDescent="0.25">
      <c r="A119" s="3" t="s">
        <v>80</v>
      </c>
      <c r="B119" s="3" t="s">
        <v>15</v>
      </c>
      <c r="C119" s="4" t="s">
        <v>16</v>
      </c>
      <c r="D119" s="5">
        <v>5808300000</v>
      </c>
      <c r="E119" s="5">
        <v>3585100000</v>
      </c>
      <c r="F119" s="5">
        <v>1128800000</v>
      </c>
      <c r="G119" s="3">
        <v>0</v>
      </c>
      <c r="H119" s="5">
        <v>81700000</v>
      </c>
      <c r="I119" s="5">
        <f t="shared" si="2"/>
        <v>2223200000</v>
      </c>
      <c r="J119" s="5">
        <f t="shared" si="3"/>
        <v>1012700000</v>
      </c>
      <c r="K119" s="3" t="s">
        <v>13</v>
      </c>
      <c r="L119" s="3" t="s">
        <v>59</v>
      </c>
    </row>
    <row r="120" spans="1:12" x14ac:dyDescent="0.25">
      <c r="A120" s="3" t="s">
        <v>80</v>
      </c>
      <c r="B120" s="3" t="s">
        <v>17</v>
      </c>
      <c r="C120" s="4" t="s">
        <v>18</v>
      </c>
      <c r="D120" s="5">
        <v>6011600000</v>
      </c>
      <c r="E120" s="5">
        <v>3808500000</v>
      </c>
      <c r="F120" s="5">
        <v>1198200000</v>
      </c>
      <c r="G120" s="3">
        <v>0</v>
      </c>
      <c r="H120" s="5">
        <v>76700000</v>
      </c>
      <c r="I120" s="5">
        <f t="shared" si="2"/>
        <v>2203100000</v>
      </c>
      <c r="J120" s="5">
        <f t="shared" si="3"/>
        <v>928200000</v>
      </c>
      <c r="K120" s="3" t="s">
        <v>13</v>
      </c>
      <c r="L120" s="3" t="s">
        <v>59</v>
      </c>
    </row>
    <row r="121" spans="1:12" x14ac:dyDescent="0.25">
      <c r="A121" s="3" t="s">
        <v>80</v>
      </c>
      <c r="B121" s="3" t="s">
        <v>19</v>
      </c>
      <c r="C121" s="4" t="s">
        <v>20</v>
      </c>
      <c r="D121" s="5">
        <v>8680100000</v>
      </c>
      <c r="E121" s="5">
        <v>5776800000</v>
      </c>
      <c r="F121" s="5">
        <v>1622000000</v>
      </c>
      <c r="G121" s="3">
        <v>0</v>
      </c>
      <c r="H121" s="5">
        <v>164500000</v>
      </c>
      <c r="I121" s="5">
        <f t="shared" si="2"/>
        <v>2903300000</v>
      </c>
      <c r="J121" s="5">
        <f t="shared" si="3"/>
        <v>1116800000</v>
      </c>
      <c r="K121" s="3" t="s">
        <v>13</v>
      </c>
      <c r="L121" s="3" t="s">
        <v>59</v>
      </c>
    </row>
    <row r="122" spans="1:12" hidden="1" x14ac:dyDescent="0.25">
      <c r="A122" s="3" t="s">
        <v>81</v>
      </c>
      <c r="B122" s="3" t="s">
        <v>11</v>
      </c>
      <c r="C122" s="4" t="s">
        <v>12</v>
      </c>
      <c r="D122" s="5">
        <v>22603400000</v>
      </c>
      <c r="E122" s="5">
        <v>4796500000</v>
      </c>
      <c r="F122" s="5">
        <v>6839500000</v>
      </c>
      <c r="G122" s="5">
        <v>5278100000</v>
      </c>
      <c r="H122" s="3">
        <v>0</v>
      </c>
      <c r="I122" s="5">
        <f t="shared" si="2"/>
        <v>17806900000</v>
      </c>
      <c r="J122" s="5">
        <f t="shared" si="3"/>
        <v>5689300000</v>
      </c>
      <c r="K122" s="3" t="s">
        <v>13</v>
      </c>
      <c r="L122" s="3" t="s">
        <v>14</v>
      </c>
    </row>
    <row r="123" spans="1:12" hidden="1" x14ac:dyDescent="0.25">
      <c r="A123" s="3" t="s">
        <v>81</v>
      </c>
      <c r="B123" s="3" t="s">
        <v>15</v>
      </c>
      <c r="C123" s="4" t="s">
        <v>16</v>
      </c>
      <c r="D123" s="5">
        <v>23113100000</v>
      </c>
      <c r="E123" s="5">
        <v>4908100000</v>
      </c>
      <c r="F123" s="5">
        <v>6606700000</v>
      </c>
      <c r="G123" s="5">
        <v>5531300000</v>
      </c>
      <c r="H123" s="3">
        <v>0</v>
      </c>
      <c r="I123" s="5">
        <f t="shared" si="2"/>
        <v>18205000000</v>
      </c>
      <c r="J123" s="5">
        <f t="shared" si="3"/>
        <v>6067000000</v>
      </c>
      <c r="K123" s="3" t="s">
        <v>13</v>
      </c>
      <c r="L123" s="3" t="s">
        <v>14</v>
      </c>
    </row>
    <row r="124" spans="1:12" hidden="1" x14ac:dyDescent="0.25">
      <c r="A124" s="3" t="s">
        <v>81</v>
      </c>
      <c r="B124" s="3" t="s">
        <v>17</v>
      </c>
      <c r="C124" s="4" t="s">
        <v>18</v>
      </c>
      <c r="D124" s="5">
        <v>19615600000</v>
      </c>
      <c r="E124" s="5">
        <v>4932500000</v>
      </c>
      <c r="F124" s="5">
        <v>6280300000</v>
      </c>
      <c r="G124" s="5">
        <v>4733600000</v>
      </c>
      <c r="H124" s="3">
        <v>0</v>
      </c>
      <c r="I124" s="5">
        <f t="shared" si="2"/>
        <v>14683100000</v>
      </c>
      <c r="J124" s="5">
        <f t="shared" si="3"/>
        <v>3669200000</v>
      </c>
      <c r="K124" s="3" t="s">
        <v>13</v>
      </c>
      <c r="L124" s="3" t="s">
        <v>14</v>
      </c>
    </row>
    <row r="125" spans="1:12" hidden="1" x14ac:dyDescent="0.25">
      <c r="A125" s="3" t="s">
        <v>81</v>
      </c>
      <c r="B125" s="3" t="s">
        <v>19</v>
      </c>
      <c r="C125" s="4" t="s">
        <v>20</v>
      </c>
      <c r="D125" s="5">
        <v>19958700000</v>
      </c>
      <c r="E125" s="5">
        <v>5037200000</v>
      </c>
      <c r="F125" s="5">
        <v>6432400000</v>
      </c>
      <c r="G125" s="5">
        <v>4796400000</v>
      </c>
      <c r="H125" s="3">
        <v>0</v>
      </c>
      <c r="I125" s="5">
        <f t="shared" si="2"/>
        <v>14921500000</v>
      </c>
      <c r="J125" s="5">
        <f t="shared" si="3"/>
        <v>3692700000</v>
      </c>
      <c r="K125" s="3" t="s">
        <v>13</v>
      </c>
      <c r="L125" s="3" t="s">
        <v>14</v>
      </c>
    </row>
    <row r="126" spans="1:12" x14ac:dyDescent="0.25">
      <c r="A126" s="3" t="s">
        <v>82</v>
      </c>
      <c r="B126" s="3" t="s">
        <v>11</v>
      </c>
      <c r="C126" s="4" t="s">
        <v>83</v>
      </c>
      <c r="D126" s="5">
        <v>122196000000</v>
      </c>
      <c r="E126" s="5">
        <v>115315000000</v>
      </c>
      <c r="F126" s="5">
        <v>4110000000</v>
      </c>
      <c r="G126" s="5">
        <v>433000000</v>
      </c>
      <c r="H126" s="3">
        <v>0</v>
      </c>
      <c r="I126" s="5">
        <f t="shared" si="2"/>
        <v>6881000000</v>
      </c>
      <c r="J126" s="5">
        <f t="shared" si="3"/>
        <v>2338000000</v>
      </c>
      <c r="K126" s="3" t="s">
        <v>13</v>
      </c>
      <c r="L126" s="3" t="s">
        <v>23</v>
      </c>
    </row>
    <row r="127" spans="1:12" x14ac:dyDescent="0.25">
      <c r="A127" s="3" t="s">
        <v>82</v>
      </c>
      <c r="B127" s="3" t="s">
        <v>15</v>
      </c>
      <c r="C127" s="4" t="s">
        <v>84</v>
      </c>
      <c r="D127" s="5">
        <v>137392000000</v>
      </c>
      <c r="E127" s="5">
        <v>129040000000</v>
      </c>
      <c r="F127" s="5">
        <v>5388000000</v>
      </c>
      <c r="G127" s="5">
        <v>457000000</v>
      </c>
      <c r="H127" s="3">
        <v>0</v>
      </c>
      <c r="I127" s="5">
        <f t="shared" si="2"/>
        <v>8352000000</v>
      </c>
      <c r="J127" s="5">
        <f t="shared" si="3"/>
        <v>2507000000</v>
      </c>
      <c r="K127" s="3" t="s">
        <v>13</v>
      </c>
      <c r="L127" s="3" t="s">
        <v>23</v>
      </c>
    </row>
    <row r="128" spans="1:12" x14ac:dyDescent="0.25">
      <c r="A128" s="3" t="s">
        <v>82</v>
      </c>
      <c r="B128" s="3" t="s">
        <v>17</v>
      </c>
      <c r="C128" s="4" t="s">
        <v>85</v>
      </c>
      <c r="D128" s="5">
        <v>179045000000</v>
      </c>
      <c r="E128" s="5">
        <v>167634000000</v>
      </c>
      <c r="F128" s="5">
        <v>7901000000</v>
      </c>
      <c r="G128" s="5">
        <v>392000000</v>
      </c>
      <c r="H128" s="3">
        <v>0</v>
      </c>
      <c r="I128" s="5">
        <f t="shared" si="2"/>
        <v>11411000000</v>
      </c>
      <c r="J128" s="5">
        <f t="shared" si="3"/>
        <v>3118000000</v>
      </c>
      <c r="K128" s="3" t="s">
        <v>13</v>
      </c>
      <c r="L128" s="3" t="s">
        <v>23</v>
      </c>
    </row>
    <row r="129" spans="1:12" x14ac:dyDescent="0.25">
      <c r="A129" s="3" t="s">
        <v>82</v>
      </c>
      <c r="B129" s="3" t="s">
        <v>19</v>
      </c>
      <c r="C129" s="4" t="s">
        <v>86</v>
      </c>
      <c r="D129" s="5">
        <v>190884000000</v>
      </c>
      <c r="E129" s="5">
        <v>179468000000</v>
      </c>
      <c r="F129" s="5">
        <v>7276000000</v>
      </c>
      <c r="G129" s="5">
        <v>392000000</v>
      </c>
      <c r="H129" s="3">
        <v>0</v>
      </c>
      <c r="I129" s="5">
        <f t="shared" si="2"/>
        <v>11416000000</v>
      </c>
      <c r="J129" s="5">
        <f t="shared" si="3"/>
        <v>3748000000</v>
      </c>
      <c r="K129" s="3" t="s">
        <v>13</v>
      </c>
      <c r="L129" s="3" t="s">
        <v>23</v>
      </c>
    </row>
    <row r="130" spans="1:12" hidden="1" x14ac:dyDescent="0.25">
      <c r="A130" s="3" t="s">
        <v>87</v>
      </c>
      <c r="B130" s="3" t="s">
        <v>11</v>
      </c>
      <c r="C130" s="4" t="s">
        <v>12</v>
      </c>
      <c r="D130" s="5">
        <v>47267000000</v>
      </c>
      <c r="E130" s="5">
        <v>16446000000</v>
      </c>
      <c r="F130" s="5">
        <v>12776000000</v>
      </c>
      <c r="G130" s="5">
        <v>8168000000</v>
      </c>
      <c r="H130" s="3">
        <v>0</v>
      </c>
      <c r="I130" s="5">
        <f t="shared" si="2"/>
        <v>30821000000</v>
      </c>
      <c r="J130" s="5">
        <f t="shared" si="3"/>
        <v>9877000000</v>
      </c>
      <c r="K130" s="3" t="s">
        <v>13</v>
      </c>
      <c r="L130" s="3" t="s">
        <v>14</v>
      </c>
    </row>
    <row r="131" spans="1:12" hidden="1" x14ac:dyDescent="0.25">
      <c r="A131" s="3" t="s">
        <v>87</v>
      </c>
      <c r="B131" s="3" t="s">
        <v>15</v>
      </c>
      <c r="C131" s="4" t="s">
        <v>16</v>
      </c>
      <c r="D131" s="5">
        <v>44033000000</v>
      </c>
      <c r="E131" s="5">
        <v>16954000000</v>
      </c>
      <c r="F131" s="5">
        <v>11911000000</v>
      </c>
      <c r="G131" s="5">
        <v>7503000000</v>
      </c>
      <c r="H131" s="3">
        <v>0</v>
      </c>
      <c r="I131" s="5">
        <f t="shared" ref="I131:I191" si="4">D131-E131</f>
        <v>27079000000</v>
      </c>
      <c r="J131" s="5">
        <f t="shared" ref="J131:J191" si="5">I131-(F131+G131+H131)</f>
        <v>7665000000</v>
      </c>
      <c r="K131" s="3" t="s">
        <v>13</v>
      </c>
      <c r="L131" s="3" t="s">
        <v>14</v>
      </c>
    </row>
    <row r="132" spans="1:12" hidden="1" x14ac:dyDescent="0.25">
      <c r="A132" s="3" t="s">
        <v>87</v>
      </c>
      <c r="B132" s="3" t="s">
        <v>17</v>
      </c>
      <c r="C132" s="4" t="s">
        <v>18</v>
      </c>
      <c r="D132" s="5">
        <v>42237000000</v>
      </c>
      <c r="E132" s="5">
        <v>16768000000</v>
      </c>
      <c r="F132" s="5">
        <v>11606000000</v>
      </c>
      <c r="G132" s="5">
        <v>7180000000</v>
      </c>
      <c r="H132" s="3">
        <v>0</v>
      </c>
      <c r="I132" s="5">
        <f t="shared" si="4"/>
        <v>25469000000</v>
      </c>
      <c r="J132" s="5">
        <f t="shared" si="5"/>
        <v>6683000000</v>
      </c>
      <c r="K132" s="3" t="s">
        <v>13</v>
      </c>
      <c r="L132" s="3" t="s">
        <v>14</v>
      </c>
    </row>
    <row r="133" spans="1:12" hidden="1" x14ac:dyDescent="0.25">
      <c r="A133" s="3" t="s">
        <v>87</v>
      </c>
      <c r="B133" s="3" t="s">
        <v>19</v>
      </c>
      <c r="C133" s="4" t="s">
        <v>20</v>
      </c>
      <c r="D133" s="5">
        <v>39498000000</v>
      </c>
      <c r="E133" s="5">
        <v>14934000000</v>
      </c>
      <c r="F133" s="5">
        <v>10313000000</v>
      </c>
      <c r="G133" s="5">
        <v>6704000000</v>
      </c>
      <c r="H133" s="3">
        <v>0</v>
      </c>
      <c r="I133" s="5">
        <f t="shared" si="4"/>
        <v>24564000000</v>
      </c>
      <c r="J133" s="5">
        <f t="shared" si="5"/>
        <v>7547000000</v>
      </c>
      <c r="K133" s="3" t="s">
        <v>13</v>
      </c>
      <c r="L133" s="3" t="s">
        <v>14</v>
      </c>
    </row>
    <row r="134" spans="1:12" x14ac:dyDescent="0.25">
      <c r="A134" s="3" t="s">
        <v>88</v>
      </c>
      <c r="B134" s="3" t="s">
        <v>11</v>
      </c>
      <c r="C134" s="4" t="s">
        <v>16</v>
      </c>
      <c r="D134" s="5">
        <v>2378972000</v>
      </c>
      <c r="E134" s="5">
        <v>1097041000</v>
      </c>
      <c r="F134" s="5">
        <v>692693000</v>
      </c>
      <c r="G134" s="5">
        <v>116346000</v>
      </c>
      <c r="H134" s="5">
        <v>24539000</v>
      </c>
      <c r="I134" s="5">
        <f t="shared" si="4"/>
        <v>1281931000</v>
      </c>
      <c r="J134" s="5">
        <f t="shared" si="5"/>
        <v>448353000</v>
      </c>
      <c r="K134" s="3" t="s">
        <v>13</v>
      </c>
      <c r="L134" s="3" t="s">
        <v>77</v>
      </c>
    </row>
    <row r="135" spans="1:12" x14ac:dyDescent="0.25">
      <c r="A135" s="3" t="s">
        <v>88</v>
      </c>
      <c r="B135" s="3" t="s">
        <v>15</v>
      </c>
      <c r="C135" s="4" t="s">
        <v>18</v>
      </c>
      <c r="D135" s="5">
        <v>2485983000</v>
      </c>
      <c r="E135" s="5">
        <v>1127233000</v>
      </c>
      <c r="F135" s="5">
        <v>728582000</v>
      </c>
      <c r="G135" s="5">
        <v>123297000</v>
      </c>
      <c r="H135" s="5">
        <v>29185000</v>
      </c>
      <c r="I135" s="5">
        <f t="shared" si="4"/>
        <v>1358750000</v>
      </c>
      <c r="J135" s="5">
        <f t="shared" si="5"/>
        <v>477686000</v>
      </c>
      <c r="K135" s="3" t="s">
        <v>13</v>
      </c>
      <c r="L135" s="3" t="s">
        <v>77</v>
      </c>
    </row>
    <row r="136" spans="1:12" x14ac:dyDescent="0.25">
      <c r="A136" s="3" t="s">
        <v>88</v>
      </c>
      <c r="B136" s="3" t="s">
        <v>17</v>
      </c>
      <c r="C136" s="4" t="s">
        <v>20</v>
      </c>
      <c r="D136" s="5">
        <v>2395447000</v>
      </c>
      <c r="E136" s="5">
        <v>1043454000</v>
      </c>
      <c r="F136" s="5">
        <v>700810000</v>
      </c>
      <c r="G136" s="5">
        <v>119076000</v>
      </c>
      <c r="H136" s="5">
        <v>30951000</v>
      </c>
      <c r="I136" s="5">
        <f t="shared" si="4"/>
        <v>1351993000</v>
      </c>
      <c r="J136" s="5">
        <f t="shared" si="5"/>
        <v>501156000</v>
      </c>
      <c r="K136" s="3" t="s">
        <v>13</v>
      </c>
      <c r="L136" s="3" t="s">
        <v>77</v>
      </c>
    </row>
    <row r="137" spans="1:12" x14ac:dyDescent="0.25">
      <c r="A137" s="3" t="s">
        <v>88</v>
      </c>
      <c r="B137" s="3" t="s">
        <v>19</v>
      </c>
      <c r="C137" s="4" t="s">
        <v>31</v>
      </c>
      <c r="D137" s="5">
        <v>2508257000</v>
      </c>
      <c r="E137" s="5">
        <v>1072670000</v>
      </c>
      <c r="F137" s="5">
        <v>732622000</v>
      </c>
      <c r="G137" s="5">
        <v>119968000</v>
      </c>
      <c r="H137" s="5">
        <v>36052000</v>
      </c>
      <c r="I137" s="5">
        <f t="shared" si="4"/>
        <v>1435587000</v>
      </c>
      <c r="J137" s="5">
        <f t="shared" si="5"/>
        <v>546945000</v>
      </c>
      <c r="K137" s="3" t="s">
        <v>13</v>
      </c>
      <c r="L137" s="3" t="s">
        <v>77</v>
      </c>
    </row>
    <row r="138" spans="1:12" hidden="1" x14ac:dyDescent="0.25">
      <c r="A138" s="3" t="s">
        <v>89</v>
      </c>
      <c r="B138" s="3" t="s">
        <v>11</v>
      </c>
      <c r="C138" s="4" t="s">
        <v>18</v>
      </c>
      <c r="D138" s="5">
        <v>7719600000</v>
      </c>
      <c r="E138" s="5">
        <v>4191600000</v>
      </c>
      <c r="F138" s="5">
        <v>1545700000</v>
      </c>
      <c r="G138" s="5">
        <v>581800000</v>
      </c>
      <c r="H138" s="3">
        <v>0</v>
      </c>
      <c r="I138" s="5">
        <f t="shared" si="4"/>
        <v>3528000000</v>
      </c>
      <c r="J138" s="5">
        <f t="shared" si="5"/>
        <v>1400500000</v>
      </c>
      <c r="K138" s="3" t="s">
        <v>13</v>
      </c>
      <c r="L138" s="3" t="s">
        <v>14</v>
      </c>
    </row>
    <row r="139" spans="1:12" hidden="1" x14ac:dyDescent="0.25">
      <c r="A139" s="3" t="s">
        <v>89</v>
      </c>
      <c r="B139" s="3" t="s">
        <v>15</v>
      </c>
      <c r="C139" s="4" t="s">
        <v>20</v>
      </c>
      <c r="D139" s="5">
        <v>9429300000</v>
      </c>
      <c r="E139" s="5">
        <v>5213200000</v>
      </c>
      <c r="F139" s="5">
        <v>2180700000</v>
      </c>
      <c r="G139" s="5">
        <v>671900000</v>
      </c>
      <c r="H139" s="3">
        <v>0</v>
      </c>
      <c r="I139" s="5">
        <f t="shared" si="4"/>
        <v>4216100000</v>
      </c>
      <c r="J139" s="5">
        <f t="shared" si="5"/>
        <v>1363500000</v>
      </c>
      <c r="K139" s="3" t="s">
        <v>13</v>
      </c>
      <c r="L139" s="3" t="s">
        <v>14</v>
      </c>
    </row>
    <row r="140" spans="1:12" x14ac:dyDescent="0.25">
      <c r="A140" s="3" t="s">
        <v>90</v>
      </c>
      <c r="B140" s="3" t="s">
        <v>11</v>
      </c>
      <c r="C140" s="4" t="s">
        <v>91</v>
      </c>
      <c r="D140" s="5">
        <v>3637212000</v>
      </c>
      <c r="E140" s="5">
        <v>2446443000</v>
      </c>
      <c r="F140" s="3">
        <v>0</v>
      </c>
      <c r="G140" s="3">
        <v>0</v>
      </c>
      <c r="H140" s="3">
        <v>0</v>
      </c>
      <c r="I140" s="5">
        <f t="shared" si="4"/>
        <v>1190769000</v>
      </c>
      <c r="J140" s="5">
        <f t="shared" si="5"/>
        <v>1190769000</v>
      </c>
      <c r="K140" s="3" t="s">
        <v>13</v>
      </c>
      <c r="L140" s="3" t="s">
        <v>54</v>
      </c>
    </row>
    <row r="141" spans="1:12" x14ac:dyDescent="0.25">
      <c r="A141" s="3" t="s">
        <v>90</v>
      </c>
      <c r="B141" s="3" t="s">
        <v>15</v>
      </c>
      <c r="C141" s="4" t="s">
        <v>92</v>
      </c>
      <c r="D141" s="5">
        <v>3585141000</v>
      </c>
      <c r="E141" s="5">
        <v>2566444000</v>
      </c>
      <c r="F141" s="3">
        <v>0</v>
      </c>
      <c r="G141" s="3">
        <v>0</v>
      </c>
      <c r="H141" s="3">
        <v>0</v>
      </c>
      <c r="I141" s="5">
        <f t="shared" si="4"/>
        <v>1018697000</v>
      </c>
      <c r="J141" s="5">
        <f t="shared" si="5"/>
        <v>1018697000</v>
      </c>
      <c r="K141" s="3" t="s">
        <v>13</v>
      </c>
      <c r="L141" s="3" t="s">
        <v>54</v>
      </c>
    </row>
    <row r="142" spans="1:12" x14ac:dyDescent="0.25">
      <c r="A142" s="3" t="s">
        <v>90</v>
      </c>
      <c r="B142" s="3" t="s">
        <v>17</v>
      </c>
      <c r="C142" s="4" t="s">
        <v>93</v>
      </c>
      <c r="D142" s="5">
        <v>3910865000</v>
      </c>
      <c r="E142" s="5">
        <v>2850316000</v>
      </c>
      <c r="F142" s="3">
        <v>0</v>
      </c>
      <c r="G142" s="3">
        <v>0</v>
      </c>
      <c r="H142" s="3">
        <v>0</v>
      </c>
      <c r="I142" s="5">
        <f t="shared" si="4"/>
        <v>1060549000</v>
      </c>
      <c r="J142" s="5">
        <f t="shared" si="5"/>
        <v>1060549000</v>
      </c>
      <c r="K142" s="3" t="s">
        <v>13</v>
      </c>
      <c r="L142" s="3" t="s">
        <v>54</v>
      </c>
    </row>
    <row r="143" spans="1:12" x14ac:dyDescent="0.25">
      <c r="A143" s="3" t="s">
        <v>90</v>
      </c>
      <c r="B143" s="3" t="s">
        <v>19</v>
      </c>
      <c r="C143" s="4" t="s">
        <v>94</v>
      </c>
      <c r="D143" s="5">
        <v>5386703000</v>
      </c>
      <c r="E143" s="5">
        <v>4063955000</v>
      </c>
      <c r="F143" s="3">
        <v>0</v>
      </c>
      <c r="G143" s="3">
        <v>0</v>
      </c>
      <c r="H143" s="3">
        <v>0</v>
      </c>
      <c r="I143" s="5">
        <f t="shared" si="4"/>
        <v>1322748000</v>
      </c>
      <c r="J143" s="5">
        <f t="shared" si="5"/>
        <v>1322748000</v>
      </c>
      <c r="K143" s="3" t="s">
        <v>13</v>
      </c>
      <c r="L143" s="3" t="s">
        <v>54</v>
      </c>
    </row>
    <row r="144" spans="1:12" hidden="1" x14ac:dyDescent="0.25">
      <c r="A144" s="3" t="s">
        <v>95</v>
      </c>
      <c r="B144" s="3" t="s">
        <v>11</v>
      </c>
      <c r="C144" s="4" t="s">
        <v>12</v>
      </c>
      <c r="D144" s="5">
        <v>54657000000</v>
      </c>
      <c r="E144" s="5">
        <v>9821000000</v>
      </c>
      <c r="F144" s="5">
        <v>15171000000</v>
      </c>
      <c r="G144" s="5">
        <v>7482000000</v>
      </c>
      <c r="H144" s="5">
        <v>5109000000</v>
      </c>
      <c r="I144" s="5">
        <f t="shared" si="4"/>
        <v>44836000000</v>
      </c>
      <c r="J144" s="5">
        <f t="shared" si="5"/>
        <v>17074000000</v>
      </c>
      <c r="K144" s="3" t="s">
        <v>13</v>
      </c>
      <c r="L144" s="3" t="s">
        <v>14</v>
      </c>
    </row>
    <row r="145" spans="1:12" hidden="1" x14ac:dyDescent="0.25">
      <c r="A145" s="3" t="s">
        <v>95</v>
      </c>
      <c r="B145" s="3" t="s">
        <v>15</v>
      </c>
      <c r="C145" s="4" t="s">
        <v>16</v>
      </c>
      <c r="D145" s="5">
        <v>51584000000</v>
      </c>
      <c r="E145" s="5">
        <v>9586000000</v>
      </c>
      <c r="F145" s="5">
        <v>14355000000</v>
      </c>
      <c r="G145" s="5">
        <v>6678000000</v>
      </c>
      <c r="H145" s="5">
        <v>4599000000</v>
      </c>
      <c r="I145" s="5">
        <f t="shared" si="4"/>
        <v>41998000000</v>
      </c>
      <c r="J145" s="5">
        <f t="shared" si="5"/>
        <v>16366000000</v>
      </c>
      <c r="K145" s="3" t="s">
        <v>13</v>
      </c>
      <c r="L145" s="3" t="s">
        <v>14</v>
      </c>
    </row>
    <row r="146" spans="1:12" hidden="1" x14ac:dyDescent="0.25">
      <c r="A146" s="3" t="s">
        <v>95</v>
      </c>
      <c r="B146" s="3" t="s">
        <v>17</v>
      </c>
      <c r="C146" s="4" t="s">
        <v>18</v>
      </c>
      <c r="D146" s="5">
        <v>49605000000</v>
      </c>
      <c r="E146" s="5">
        <v>9577000000</v>
      </c>
      <c r="F146" s="5">
        <v>14097000000</v>
      </c>
      <c r="G146" s="5">
        <v>8393000000</v>
      </c>
      <c r="H146" s="5">
        <v>4039000000</v>
      </c>
      <c r="I146" s="5">
        <f t="shared" si="4"/>
        <v>40028000000</v>
      </c>
      <c r="J146" s="5">
        <f t="shared" si="5"/>
        <v>13499000000</v>
      </c>
      <c r="K146" s="3" t="s">
        <v>13</v>
      </c>
      <c r="L146" s="3" t="s">
        <v>14</v>
      </c>
    </row>
    <row r="147" spans="1:12" hidden="1" x14ac:dyDescent="0.25">
      <c r="A147" s="3" t="s">
        <v>95</v>
      </c>
      <c r="B147" s="3" t="s">
        <v>19</v>
      </c>
      <c r="C147" s="4" t="s">
        <v>20</v>
      </c>
      <c r="D147" s="5">
        <v>48851000000</v>
      </c>
      <c r="E147" s="5">
        <v>9648000000</v>
      </c>
      <c r="F147" s="5">
        <v>14809000000</v>
      </c>
      <c r="G147" s="5">
        <v>7690000000</v>
      </c>
      <c r="H147" s="5">
        <v>3728000000</v>
      </c>
      <c r="I147" s="5">
        <f t="shared" si="4"/>
        <v>39203000000</v>
      </c>
      <c r="J147" s="5">
        <f t="shared" si="5"/>
        <v>12976000000</v>
      </c>
      <c r="K147" s="3" t="s">
        <v>13</v>
      </c>
      <c r="L147" s="3" t="s">
        <v>14</v>
      </c>
    </row>
    <row r="148" spans="1:12" x14ac:dyDescent="0.25">
      <c r="A148" s="3" t="s">
        <v>96</v>
      </c>
      <c r="B148" s="3" t="s">
        <v>11</v>
      </c>
      <c r="C148" s="4" t="s">
        <v>97</v>
      </c>
      <c r="D148" s="5">
        <v>2105188000</v>
      </c>
      <c r="E148" s="5">
        <v>1143659000</v>
      </c>
      <c r="F148" s="5">
        <v>627370000</v>
      </c>
      <c r="G148" s="5">
        <v>131835000</v>
      </c>
      <c r="H148" s="3">
        <v>0</v>
      </c>
      <c r="I148" s="5">
        <f t="shared" si="4"/>
        <v>961529000</v>
      </c>
      <c r="J148" s="5">
        <f t="shared" si="5"/>
        <v>202324000</v>
      </c>
      <c r="K148" s="3" t="s">
        <v>13</v>
      </c>
      <c r="L148" s="3" t="s">
        <v>28</v>
      </c>
    </row>
    <row r="149" spans="1:12" x14ac:dyDescent="0.25">
      <c r="A149" s="3" t="s">
        <v>96</v>
      </c>
      <c r="B149" s="3" t="s">
        <v>15</v>
      </c>
      <c r="C149" s="4" t="s">
        <v>76</v>
      </c>
      <c r="D149" s="5">
        <v>2157586000</v>
      </c>
      <c r="E149" s="5">
        <v>1181444000</v>
      </c>
      <c r="F149" s="5">
        <v>581898000</v>
      </c>
      <c r="G149" s="5">
        <v>132400000</v>
      </c>
      <c r="H149" s="3">
        <v>0</v>
      </c>
      <c r="I149" s="5">
        <f t="shared" si="4"/>
        <v>976142000</v>
      </c>
      <c r="J149" s="5">
        <f t="shared" si="5"/>
        <v>261844000</v>
      </c>
      <c r="K149" s="3" t="s">
        <v>13</v>
      </c>
      <c r="L149" s="3" t="s">
        <v>28</v>
      </c>
    </row>
    <row r="150" spans="1:12" x14ac:dyDescent="0.25">
      <c r="A150" s="3" t="s">
        <v>96</v>
      </c>
      <c r="B150" s="3" t="s">
        <v>17</v>
      </c>
      <c r="C150" s="4" t="s">
        <v>78</v>
      </c>
      <c r="D150" s="5">
        <v>2237219000</v>
      </c>
      <c r="E150" s="5">
        <v>1232611000</v>
      </c>
      <c r="F150" s="5">
        <v>659335000</v>
      </c>
      <c r="G150" s="5">
        <v>121141000</v>
      </c>
      <c r="H150" s="3">
        <v>0</v>
      </c>
      <c r="I150" s="5">
        <f t="shared" si="4"/>
        <v>1004608000</v>
      </c>
      <c r="J150" s="5">
        <f t="shared" si="5"/>
        <v>224132000</v>
      </c>
      <c r="K150" s="3" t="s">
        <v>13</v>
      </c>
      <c r="L150" s="3" t="s">
        <v>28</v>
      </c>
    </row>
    <row r="151" spans="1:12" x14ac:dyDescent="0.25">
      <c r="A151" s="3" t="s">
        <v>96</v>
      </c>
      <c r="B151" s="3" t="s">
        <v>19</v>
      </c>
      <c r="C151" s="4">
        <v>42430</v>
      </c>
      <c r="D151" s="5">
        <v>2262359000</v>
      </c>
      <c r="E151" s="5">
        <v>1237859000</v>
      </c>
      <c r="F151" s="5">
        <v>598848000</v>
      </c>
      <c r="G151" s="5">
        <v>125928000</v>
      </c>
      <c r="H151" s="3">
        <v>0</v>
      </c>
      <c r="I151" s="5">
        <f t="shared" si="4"/>
        <v>1024500000</v>
      </c>
      <c r="J151" s="5">
        <f t="shared" si="5"/>
        <v>299724000</v>
      </c>
      <c r="K151" s="3" t="s">
        <v>13</v>
      </c>
      <c r="L151" s="3" t="s">
        <v>28</v>
      </c>
    </row>
    <row r="152" spans="1:12" x14ac:dyDescent="0.25">
      <c r="A152" s="3" t="s">
        <v>98</v>
      </c>
      <c r="B152" s="3" t="s">
        <v>11</v>
      </c>
      <c r="C152" s="4" t="s">
        <v>16</v>
      </c>
      <c r="D152" s="5">
        <v>2104745000</v>
      </c>
      <c r="E152" s="5">
        <v>155355000</v>
      </c>
      <c r="F152" s="5">
        <v>346393000</v>
      </c>
      <c r="G152" s="5">
        <v>859947000</v>
      </c>
      <c r="H152" s="3">
        <v>0</v>
      </c>
      <c r="I152" s="5">
        <f t="shared" si="4"/>
        <v>1949390000</v>
      </c>
      <c r="J152" s="5">
        <f t="shared" si="5"/>
        <v>743050000</v>
      </c>
      <c r="K152" s="3" t="s">
        <v>13</v>
      </c>
      <c r="L152" s="3" t="s">
        <v>30</v>
      </c>
    </row>
    <row r="153" spans="1:12" x14ac:dyDescent="0.25">
      <c r="A153" s="3" t="s">
        <v>98</v>
      </c>
      <c r="B153" s="3" t="s">
        <v>15</v>
      </c>
      <c r="C153" s="4" t="s">
        <v>18</v>
      </c>
      <c r="D153" s="5">
        <v>2819557000</v>
      </c>
      <c r="E153" s="5">
        <v>205018000</v>
      </c>
      <c r="F153" s="5">
        <v>519267000</v>
      </c>
      <c r="G153" s="5">
        <v>1271353000</v>
      </c>
      <c r="H153" s="3">
        <v>0</v>
      </c>
      <c r="I153" s="5">
        <f t="shared" si="4"/>
        <v>2614539000</v>
      </c>
      <c r="J153" s="5">
        <f t="shared" si="5"/>
        <v>823919000</v>
      </c>
      <c r="K153" s="3" t="s">
        <v>13</v>
      </c>
      <c r="L153" s="3" t="s">
        <v>30</v>
      </c>
    </row>
    <row r="154" spans="1:12" x14ac:dyDescent="0.25">
      <c r="A154" s="3" t="s">
        <v>98</v>
      </c>
      <c r="B154" s="3" t="s">
        <v>17</v>
      </c>
      <c r="C154" s="4" t="s">
        <v>20</v>
      </c>
      <c r="D154" s="5">
        <v>4103728000</v>
      </c>
      <c r="E154" s="5">
        <v>392709000</v>
      </c>
      <c r="F154" s="5">
        <v>838526000</v>
      </c>
      <c r="G154" s="5">
        <v>1620577000</v>
      </c>
      <c r="H154" s="3">
        <v>0</v>
      </c>
      <c r="I154" s="5">
        <f t="shared" si="4"/>
        <v>3711019000</v>
      </c>
      <c r="J154" s="5">
        <f t="shared" si="5"/>
        <v>1251916000</v>
      </c>
      <c r="K154" s="3" t="s">
        <v>13</v>
      </c>
      <c r="L154" s="3" t="s">
        <v>30</v>
      </c>
    </row>
    <row r="155" spans="1:12" x14ac:dyDescent="0.25">
      <c r="A155" s="3" t="s">
        <v>98</v>
      </c>
      <c r="B155" s="3" t="s">
        <v>19</v>
      </c>
      <c r="C155" s="4" t="s">
        <v>31</v>
      </c>
      <c r="D155" s="5">
        <v>4860427000</v>
      </c>
      <c r="E155" s="5">
        <v>299694000</v>
      </c>
      <c r="F155" s="5">
        <v>1177697000</v>
      </c>
      <c r="G155" s="5">
        <v>2052295000</v>
      </c>
      <c r="H155" s="3">
        <v>0</v>
      </c>
      <c r="I155" s="5">
        <f t="shared" si="4"/>
        <v>4560733000</v>
      </c>
      <c r="J155" s="5">
        <f t="shared" si="5"/>
        <v>1330741000</v>
      </c>
      <c r="K155" s="3" t="s">
        <v>13</v>
      </c>
      <c r="L155" s="3" t="s">
        <v>30</v>
      </c>
    </row>
    <row r="156" spans="1:12" x14ac:dyDescent="0.25">
      <c r="A156" s="3" t="s">
        <v>99</v>
      </c>
      <c r="B156" s="3" t="s">
        <v>11</v>
      </c>
      <c r="C156" s="4" t="s">
        <v>16</v>
      </c>
      <c r="D156" s="5">
        <v>9021000000</v>
      </c>
      <c r="E156" s="5">
        <v>3002000000</v>
      </c>
      <c r="F156" s="5">
        <v>4089000000</v>
      </c>
      <c r="G156" s="5">
        <v>536000000</v>
      </c>
      <c r="H156" s="5">
        <v>138000000</v>
      </c>
      <c r="I156" s="5">
        <f t="shared" si="4"/>
        <v>6019000000</v>
      </c>
      <c r="J156" s="5">
        <f t="shared" si="5"/>
        <v>1256000000</v>
      </c>
      <c r="K156" s="3" t="s">
        <v>13</v>
      </c>
      <c r="L156" s="3" t="s">
        <v>28</v>
      </c>
    </row>
    <row r="157" spans="1:12" x14ac:dyDescent="0.25">
      <c r="A157" s="3" t="s">
        <v>99</v>
      </c>
      <c r="B157" s="3" t="s">
        <v>15</v>
      </c>
      <c r="C157" s="4" t="s">
        <v>18</v>
      </c>
      <c r="D157" s="5">
        <v>9675000000</v>
      </c>
      <c r="E157" s="5">
        <v>3319000000</v>
      </c>
      <c r="F157" s="5">
        <v>4308000000</v>
      </c>
      <c r="G157" s="5">
        <v>614000000</v>
      </c>
      <c r="H157" s="5">
        <v>188000000</v>
      </c>
      <c r="I157" s="5">
        <f t="shared" si="4"/>
        <v>6356000000</v>
      </c>
      <c r="J157" s="5">
        <f t="shared" si="5"/>
        <v>1246000000</v>
      </c>
      <c r="K157" s="3" t="s">
        <v>13</v>
      </c>
      <c r="L157" s="3" t="s">
        <v>28</v>
      </c>
    </row>
    <row r="158" spans="1:12" x14ac:dyDescent="0.25">
      <c r="A158" s="3" t="s">
        <v>99</v>
      </c>
      <c r="B158" s="3" t="s">
        <v>17</v>
      </c>
      <c r="C158" s="4" t="s">
        <v>20</v>
      </c>
      <c r="D158" s="5">
        <v>9946000000</v>
      </c>
      <c r="E158" s="5">
        <v>3344000000</v>
      </c>
      <c r="F158" s="5">
        <v>3906000000</v>
      </c>
      <c r="G158" s="5">
        <v>625000000</v>
      </c>
      <c r="H158" s="5">
        <v>210000000</v>
      </c>
      <c r="I158" s="5">
        <f t="shared" si="4"/>
        <v>6602000000</v>
      </c>
      <c r="J158" s="5">
        <f t="shared" si="5"/>
        <v>1861000000</v>
      </c>
      <c r="K158" s="3" t="s">
        <v>13</v>
      </c>
      <c r="L158" s="3" t="s">
        <v>28</v>
      </c>
    </row>
    <row r="159" spans="1:12" x14ac:dyDescent="0.25">
      <c r="A159" s="3" t="s">
        <v>99</v>
      </c>
      <c r="B159" s="3" t="s">
        <v>19</v>
      </c>
      <c r="C159" s="4" t="s">
        <v>31</v>
      </c>
      <c r="D159" s="5">
        <v>11325000000</v>
      </c>
      <c r="E159" s="5">
        <v>3830000000</v>
      </c>
      <c r="F159" s="5">
        <v>4295000000</v>
      </c>
      <c r="G159" s="5">
        <v>715000000</v>
      </c>
      <c r="H159" s="5">
        <v>319000000</v>
      </c>
      <c r="I159" s="5">
        <f t="shared" si="4"/>
        <v>7495000000</v>
      </c>
      <c r="J159" s="5">
        <f t="shared" si="5"/>
        <v>2166000000</v>
      </c>
      <c r="K159" s="3" t="s">
        <v>13</v>
      </c>
      <c r="L159" s="3" t="s">
        <v>28</v>
      </c>
    </row>
    <row r="160" spans="1:12" x14ac:dyDescent="0.25">
      <c r="A160" s="3" t="s">
        <v>100</v>
      </c>
      <c r="B160" s="3" t="s">
        <v>11</v>
      </c>
      <c r="C160" s="4" t="s">
        <v>12</v>
      </c>
      <c r="D160" s="5">
        <v>12509900000</v>
      </c>
      <c r="E160" s="5">
        <v>7214400000</v>
      </c>
      <c r="F160" s="5">
        <v>3354900000</v>
      </c>
      <c r="G160" s="5">
        <v>376400000</v>
      </c>
      <c r="H160" s="3">
        <v>0</v>
      </c>
      <c r="I160" s="5">
        <f t="shared" si="4"/>
        <v>5295500000</v>
      </c>
      <c r="J160" s="5">
        <f t="shared" si="5"/>
        <v>1564200000</v>
      </c>
      <c r="K160" s="3" t="s">
        <v>13</v>
      </c>
      <c r="L160" s="3" t="s">
        <v>28</v>
      </c>
    </row>
    <row r="161" spans="1:12" x14ac:dyDescent="0.25">
      <c r="A161" s="3" t="s">
        <v>100</v>
      </c>
      <c r="B161" s="3" t="s">
        <v>15</v>
      </c>
      <c r="C161" s="4" t="s">
        <v>16</v>
      </c>
      <c r="D161" s="5">
        <v>13090300000</v>
      </c>
      <c r="E161" s="5">
        <v>7561200000</v>
      </c>
      <c r="F161" s="5">
        <v>3446300000</v>
      </c>
      <c r="G161" s="5">
        <v>395500000</v>
      </c>
      <c r="H161" s="3">
        <v>0</v>
      </c>
      <c r="I161" s="5">
        <f t="shared" si="4"/>
        <v>5529100000</v>
      </c>
      <c r="J161" s="5">
        <f t="shared" si="5"/>
        <v>1687300000</v>
      </c>
      <c r="K161" s="3" t="s">
        <v>13</v>
      </c>
      <c r="L161" s="3" t="s">
        <v>28</v>
      </c>
    </row>
    <row r="162" spans="1:12" x14ac:dyDescent="0.25">
      <c r="A162" s="3" t="s">
        <v>100</v>
      </c>
      <c r="B162" s="3" t="s">
        <v>17</v>
      </c>
      <c r="C162" s="4" t="s">
        <v>18</v>
      </c>
      <c r="D162" s="5">
        <v>16889600000</v>
      </c>
      <c r="E162" s="5">
        <v>9397600000</v>
      </c>
      <c r="F162" s="5">
        <v>4896100000</v>
      </c>
      <c r="G162" s="5">
        <v>691100000</v>
      </c>
      <c r="H162" s="3">
        <v>0</v>
      </c>
      <c r="I162" s="5">
        <f t="shared" si="4"/>
        <v>7492000000</v>
      </c>
      <c r="J162" s="5">
        <f t="shared" si="5"/>
        <v>1904800000</v>
      </c>
      <c r="K162" s="3" t="s">
        <v>13</v>
      </c>
      <c r="L162" s="3" t="s">
        <v>28</v>
      </c>
    </row>
    <row r="163" spans="1:12" x14ac:dyDescent="0.25">
      <c r="A163" s="3" t="s">
        <v>100</v>
      </c>
      <c r="B163" s="3" t="s">
        <v>19</v>
      </c>
      <c r="C163" s="4" t="s">
        <v>20</v>
      </c>
      <c r="D163" s="5">
        <v>16965400000</v>
      </c>
      <c r="E163" s="5">
        <v>9209500000</v>
      </c>
      <c r="F163" s="5">
        <v>4612100000</v>
      </c>
      <c r="G163" s="5">
        <v>692300000</v>
      </c>
      <c r="H163" s="3">
        <v>0</v>
      </c>
      <c r="I163" s="5">
        <f t="shared" si="4"/>
        <v>7755900000</v>
      </c>
      <c r="J163" s="5">
        <f t="shared" si="5"/>
        <v>2451500000</v>
      </c>
      <c r="K163" s="3" t="s">
        <v>13</v>
      </c>
      <c r="L163" s="3" t="s">
        <v>28</v>
      </c>
    </row>
    <row r="164" spans="1:12" x14ac:dyDescent="0.25">
      <c r="A164" s="3" t="s">
        <v>101</v>
      </c>
      <c r="B164" s="3" t="s">
        <v>11</v>
      </c>
      <c r="C164" s="4" t="s">
        <v>16</v>
      </c>
      <c r="D164" s="5">
        <v>122489000000</v>
      </c>
      <c r="E164" s="5">
        <v>89659000000</v>
      </c>
      <c r="F164" s="3">
        <v>0</v>
      </c>
      <c r="G164" s="3">
        <v>0</v>
      </c>
      <c r="H164" s="5">
        <v>23207000000</v>
      </c>
      <c r="I164" s="5">
        <f t="shared" si="4"/>
        <v>32830000000</v>
      </c>
      <c r="J164" s="5">
        <f t="shared" si="5"/>
        <v>9623000000</v>
      </c>
      <c r="K164" s="3" t="s">
        <v>13</v>
      </c>
      <c r="L164" s="3" t="s">
        <v>34</v>
      </c>
    </row>
    <row r="165" spans="1:12" x14ac:dyDescent="0.25">
      <c r="A165" s="3" t="s">
        <v>101</v>
      </c>
      <c r="B165" s="3" t="s">
        <v>15</v>
      </c>
      <c r="C165" s="4" t="s">
        <v>18</v>
      </c>
      <c r="D165" s="5">
        <v>130474000000</v>
      </c>
      <c r="E165" s="5">
        <v>93633000000</v>
      </c>
      <c r="F165" s="3">
        <v>0</v>
      </c>
      <c r="G165" s="3">
        <v>0</v>
      </c>
      <c r="H165" s="5">
        <v>26567000000</v>
      </c>
      <c r="I165" s="5">
        <f t="shared" si="4"/>
        <v>36841000000</v>
      </c>
      <c r="J165" s="5">
        <f t="shared" si="5"/>
        <v>10274000000</v>
      </c>
      <c r="K165" s="3" t="s">
        <v>13</v>
      </c>
      <c r="L165" s="3" t="s">
        <v>34</v>
      </c>
    </row>
    <row r="166" spans="1:12" x14ac:dyDescent="0.25">
      <c r="A166" s="3" t="s">
        <v>101</v>
      </c>
      <c r="B166" s="3" t="s">
        <v>17</v>
      </c>
      <c r="C166" s="4" t="s">
        <v>20</v>
      </c>
      <c r="D166" s="5">
        <v>157107000000</v>
      </c>
      <c r="E166" s="5">
        <v>103875000000</v>
      </c>
      <c r="F166" s="3">
        <v>0</v>
      </c>
      <c r="G166" s="3">
        <v>0</v>
      </c>
      <c r="H166" s="5">
        <v>42211000000</v>
      </c>
      <c r="I166" s="5">
        <f t="shared" si="4"/>
        <v>53232000000</v>
      </c>
      <c r="J166" s="5">
        <f t="shared" si="5"/>
        <v>11021000000</v>
      </c>
      <c r="K166" s="3" t="s">
        <v>13</v>
      </c>
      <c r="L166" s="3" t="s">
        <v>34</v>
      </c>
    </row>
    <row r="167" spans="1:12" x14ac:dyDescent="0.25">
      <c r="A167" s="3" t="s">
        <v>101</v>
      </c>
      <c r="B167" s="3" t="s">
        <v>19</v>
      </c>
      <c r="C167" s="4" t="s">
        <v>31</v>
      </c>
      <c r="D167" s="5">
        <v>184840000000</v>
      </c>
      <c r="E167" s="5">
        <v>117038000000</v>
      </c>
      <c r="F167" s="3">
        <v>0</v>
      </c>
      <c r="G167" s="3">
        <v>0</v>
      </c>
      <c r="H167" s="5">
        <v>54872000000</v>
      </c>
      <c r="I167" s="5">
        <f t="shared" si="4"/>
        <v>67802000000</v>
      </c>
      <c r="J167" s="5">
        <f t="shared" si="5"/>
        <v>12930000000</v>
      </c>
      <c r="K167" s="3" t="s">
        <v>13</v>
      </c>
      <c r="L167" s="3" t="s">
        <v>34</v>
      </c>
    </row>
    <row r="168" spans="1:12" x14ac:dyDescent="0.25">
      <c r="A168" s="3" t="s">
        <v>102</v>
      </c>
      <c r="B168" s="3" t="s">
        <v>11</v>
      </c>
      <c r="C168" s="4" t="s">
        <v>103</v>
      </c>
      <c r="D168" s="5">
        <v>2942897000</v>
      </c>
      <c r="E168" s="5">
        <v>1693210000</v>
      </c>
      <c r="F168" s="5">
        <v>432589000</v>
      </c>
      <c r="G168" s="5">
        <v>208208000</v>
      </c>
      <c r="H168" s="3">
        <v>0</v>
      </c>
      <c r="I168" s="5">
        <f t="shared" si="4"/>
        <v>1249687000</v>
      </c>
      <c r="J168" s="5">
        <f t="shared" si="5"/>
        <v>608890000</v>
      </c>
      <c r="K168" s="3" t="s">
        <v>13</v>
      </c>
      <c r="L168" s="3" t="s">
        <v>28</v>
      </c>
    </row>
    <row r="169" spans="1:12" x14ac:dyDescent="0.25">
      <c r="A169" s="3" t="s">
        <v>102</v>
      </c>
      <c r="B169" s="3" t="s">
        <v>15</v>
      </c>
      <c r="C169" s="4" t="s">
        <v>104</v>
      </c>
      <c r="D169" s="5">
        <v>3049800000</v>
      </c>
      <c r="E169" s="5">
        <v>1748100000</v>
      </c>
      <c r="F169" s="5">
        <v>470600000</v>
      </c>
      <c r="G169" s="5">
        <v>234800000</v>
      </c>
      <c r="H169" s="3">
        <v>0</v>
      </c>
      <c r="I169" s="5">
        <f t="shared" si="4"/>
        <v>1301700000</v>
      </c>
      <c r="J169" s="5">
        <f t="shared" si="5"/>
        <v>596300000</v>
      </c>
      <c r="K169" s="3" t="s">
        <v>13</v>
      </c>
      <c r="L169" s="3" t="s">
        <v>28</v>
      </c>
    </row>
    <row r="170" spans="1:12" x14ac:dyDescent="0.25">
      <c r="A170" s="3" t="s">
        <v>102</v>
      </c>
      <c r="B170" s="3" t="s">
        <v>17</v>
      </c>
      <c r="C170" s="4">
        <v>42045</v>
      </c>
      <c r="D170" s="5">
        <v>3099100000</v>
      </c>
      <c r="E170" s="5">
        <v>1816400000</v>
      </c>
      <c r="F170" s="5">
        <v>488500000</v>
      </c>
      <c r="G170" s="5">
        <v>245200000</v>
      </c>
      <c r="H170" s="3">
        <v>0</v>
      </c>
      <c r="I170" s="5">
        <f t="shared" si="4"/>
        <v>1282700000</v>
      </c>
      <c r="J170" s="5">
        <f t="shared" si="5"/>
        <v>549000000</v>
      </c>
      <c r="K170" s="3" t="s">
        <v>13</v>
      </c>
      <c r="L170" s="3" t="s">
        <v>28</v>
      </c>
    </row>
    <row r="171" spans="1:12" x14ac:dyDescent="0.25">
      <c r="A171" s="3" t="s">
        <v>102</v>
      </c>
      <c r="B171" s="3" t="s">
        <v>19</v>
      </c>
      <c r="C171" s="4" t="s">
        <v>26</v>
      </c>
      <c r="D171" s="5">
        <v>3217800000</v>
      </c>
      <c r="E171" s="5">
        <v>1856500000</v>
      </c>
      <c r="F171" s="5">
        <v>557000000</v>
      </c>
      <c r="G171" s="5">
        <v>253500000</v>
      </c>
      <c r="H171" s="3">
        <v>0</v>
      </c>
      <c r="I171" s="5">
        <f t="shared" si="4"/>
        <v>1361300000</v>
      </c>
      <c r="J171" s="5">
        <f t="shared" si="5"/>
        <v>550800000</v>
      </c>
      <c r="K171" s="3" t="s">
        <v>13</v>
      </c>
      <c r="L171" s="3" t="s">
        <v>28</v>
      </c>
    </row>
    <row r="172" spans="1:12" x14ac:dyDescent="0.25">
      <c r="A172" s="3" t="s">
        <v>105</v>
      </c>
      <c r="B172" s="3" t="s">
        <v>11</v>
      </c>
      <c r="C172" s="4" t="s">
        <v>12</v>
      </c>
      <c r="D172" s="5">
        <v>1527042000</v>
      </c>
      <c r="E172" s="5">
        <v>279885000</v>
      </c>
      <c r="F172" s="5">
        <v>432681000</v>
      </c>
      <c r="G172" s="5">
        <v>765905000</v>
      </c>
      <c r="H172" s="3">
        <v>0</v>
      </c>
      <c r="I172" s="5">
        <f t="shared" si="4"/>
        <v>1247157000</v>
      </c>
      <c r="J172" s="5">
        <f t="shared" si="5"/>
        <v>48571000</v>
      </c>
      <c r="K172" s="3" t="s">
        <v>13</v>
      </c>
      <c r="L172" s="3" t="s">
        <v>30</v>
      </c>
    </row>
    <row r="173" spans="1:12" x14ac:dyDescent="0.25">
      <c r="A173" s="3" t="s">
        <v>105</v>
      </c>
      <c r="B173" s="3" t="s">
        <v>15</v>
      </c>
      <c r="C173" s="4" t="s">
        <v>16</v>
      </c>
      <c r="D173" s="5">
        <v>1211975000</v>
      </c>
      <c r="E173" s="5">
        <v>130277000</v>
      </c>
      <c r="F173" s="5">
        <v>356188000</v>
      </c>
      <c r="G173" s="5">
        <v>882097000</v>
      </c>
      <c r="H173" s="3">
        <v>0</v>
      </c>
      <c r="I173" s="5">
        <f t="shared" si="4"/>
        <v>1081698000</v>
      </c>
      <c r="J173" s="5">
        <f t="shared" si="5"/>
        <v>-156587000</v>
      </c>
      <c r="K173" s="3" t="s">
        <v>13</v>
      </c>
      <c r="L173" s="3" t="s">
        <v>30</v>
      </c>
    </row>
    <row r="174" spans="1:12" x14ac:dyDescent="0.25">
      <c r="A174" s="3" t="s">
        <v>105</v>
      </c>
      <c r="B174" s="3" t="s">
        <v>17</v>
      </c>
      <c r="C174" s="4" t="s">
        <v>18</v>
      </c>
      <c r="D174" s="5">
        <v>580415000</v>
      </c>
      <c r="E174" s="5">
        <v>60987000</v>
      </c>
      <c r="F174" s="5">
        <v>305409000</v>
      </c>
      <c r="G174" s="5">
        <v>855506000</v>
      </c>
      <c r="H174" s="3">
        <v>0</v>
      </c>
      <c r="I174" s="5">
        <f t="shared" si="4"/>
        <v>519428000</v>
      </c>
      <c r="J174" s="5">
        <f t="shared" si="5"/>
        <v>-641487000</v>
      </c>
      <c r="K174" s="3" t="s">
        <v>13</v>
      </c>
      <c r="L174" s="3" t="s">
        <v>30</v>
      </c>
    </row>
    <row r="175" spans="1:12" x14ac:dyDescent="0.25">
      <c r="A175" s="3" t="s">
        <v>105</v>
      </c>
      <c r="B175" s="3" t="s">
        <v>19</v>
      </c>
      <c r="C175" s="4" t="s">
        <v>20</v>
      </c>
      <c r="D175" s="5">
        <v>1032336000</v>
      </c>
      <c r="E175" s="5">
        <v>124512000</v>
      </c>
      <c r="F175" s="5">
        <v>376575000</v>
      </c>
      <c r="G175" s="5">
        <v>995922000</v>
      </c>
      <c r="H175" s="3">
        <v>0</v>
      </c>
      <c r="I175" s="5">
        <f t="shared" si="4"/>
        <v>907824000</v>
      </c>
      <c r="J175" s="5">
        <f t="shared" si="5"/>
        <v>-464673000</v>
      </c>
      <c r="K175" s="3" t="s">
        <v>13</v>
      </c>
      <c r="L175" s="3" t="s">
        <v>30</v>
      </c>
    </row>
    <row r="176" spans="1:12" x14ac:dyDescent="0.25">
      <c r="A176" s="3" t="s">
        <v>106</v>
      </c>
      <c r="B176" s="3" t="s">
        <v>11</v>
      </c>
      <c r="C176" s="4" t="s">
        <v>12</v>
      </c>
      <c r="D176" s="5">
        <v>1843641000</v>
      </c>
      <c r="E176" s="5">
        <v>737614000</v>
      </c>
      <c r="F176" s="5">
        <v>477270000</v>
      </c>
      <c r="G176" s="5">
        <v>96004000</v>
      </c>
      <c r="H176" s="5">
        <v>13829000</v>
      </c>
      <c r="I176" s="5">
        <f t="shared" si="4"/>
        <v>1106027000</v>
      </c>
      <c r="J176" s="5">
        <f t="shared" si="5"/>
        <v>518924000</v>
      </c>
      <c r="K176" s="3" t="s">
        <v>13</v>
      </c>
      <c r="L176" s="3" t="s">
        <v>23</v>
      </c>
    </row>
    <row r="177" spans="1:12" x14ac:dyDescent="0.25">
      <c r="A177" s="3" t="s">
        <v>106</v>
      </c>
      <c r="B177" s="3" t="s">
        <v>15</v>
      </c>
      <c r="C177" s="4" t="s">
        <v>16</v>
      </c>
      <c r="D177" s="5">
        <v>1904218000</v>
      </c>
      <c r="E177" s="5">
        <v>783456000</v>
      </c>
      <c r="F177" s="5">
        <v>492965000</v>
      </c>
      <c r="G177" s="5">
        <v>100536000</v>
      </c>
      <c r="H177" s="5">
        <v>9918000</v>
      </c>
      <c r="I177" s="5">
        <f t="shared" si="4"/>
        <v>1120762000</v>
      </c>
      <c r="J177" s="5">
        <f t="shared" si="5"/>
        <v>517343000</v>
      </c>
      <c r="K177" s="3" t="s">
        <v>13</v>
      </c>
      <c r="L177" s="3" t="s">
        <v>23</v>
      </c>
    </row>
    <row r="178" spans="1:12" x14ac:dyDescent="0.25">
      <c r="A178" s="3" t="s">
        <v>106</v>
      </c>
      <c r="B178" s="3" t="s">
        <v>17</v>
      </c>
      <c r="C178" s="4" t="s">
        <v>18</v>
      </c>
      <c r="D178" s="5">
        <v>1989344000</v>
      </c>
      <c r="E178" s="5">
        <v>824913000</v>
      </c>
      <c r="F178" s="5">
        <v>512707000</v>
      </c>
      <c r="G178" s="5">
        <v>107726000</v>
      </c>
      <c r="H178" s="5">
        <v>10634000</v>
      </c>
      <c r="I178" s="5">
        <f t="shared" si="4"/>
        <v>1164431000</v>
      </c>
      <c r="J178" s="5">
        <f t="shared" si="5"/>
        <v>533364000</v>
      </c>
      <c r="K178" s="3" t="s">
        <v>13</v>
      </c>
      <c r="L178" s="3" t="s">
        <v>23</v>
      </c>
    </row>
    <row r="179" spans="1:12" x14ac:dyDescent="0.25">
      <c r="A179" s="3" t="s">
        <v>106</v>
      </c>
      <c r="B179" s="3" t="s">
        <v>19</v>
      </c>
      <c r="C179" s="4" t="s">
        <v>20</v>
      </c>
      <c r="D179" s="5">
        <v>2042332000</v>
      </c>
      <c r="E179" s="5">
        <v>842672000</v>
      </c>
      <c r="F179" s="5">
        <v>495747000</v>
      </c>
      <c r="G179" s="5">
        <v>118545000</v>
      </c>
      <c r="H179" s="5">
        <v>10123000</v>
      </c>
      <c r="I179" s="5">
        <f t="shared" si="4"/>
        <v>1199660000</v>
      </c>
      <c r="J179" s="5">
        <f t="shared" si="5"/>
        <v>575245000</v>
      </c>
      <c r="K179" s="3" t="s">
        <v>13</v>
      </c>
      <c r="L179" s="3" t="s">
        <v>23</v>
      </c>
    </row>
    <row r="180" spans="1:12" x14ac:dyDescent="0.25">
      <c r="A180" s="3" t="s">
        <v>107</v>
      </c>
      <c r="B180" s="3" t="s">
        <v>11</v>
      </c>
      <c r="C180" s="4" t="s">
        <v>12</v>
      </c>
      <c r="D180" s="5">
        <v>2928429000</v>
      </c>
      <c r="E180" s="5">
        <v>1372042000</v>
      </c>
      <c r="F180" s="5">
        <v>1148731000</v>
      </c>
      <c r="G180" s="3">
        <v>0</v>
      </c>
      <c r="H180" s="3">
        <v>0</v>
      </c>
      <c r="I180" s="5">
        <f t="shared" si="4"/>
        <v>1556387000</v>
      </c>
      <c r="J180" s="5">
        <f t="shared" si="5"/>
        <v>407656000</v>
      </c>
      <c r="K180" s="3" t="s">
        <v>13</v>
      </c>
      <c r="L180" s="3" t="s">
        <v>54</v>
      </c>
    </row>
    <row r="181" spans="1:12" x14ac:dyDescent="0.25">
      <c r="A181" s="3" t="s">
        <v>107</v>
      </c>
      <c r="B181" s="3" t="s">
        <v>15</v>
      </c>
      <c r="C181" s="4" t="s">
        <v>16</v>
      </c>
      <c r="D181" s="5">
        <v>2950800000</v>
      </c>
      <c r="E181" s="5">
        <v>1373400000</v>
      </c>
      <c r="F181" s="5">
        <v>1144800000</v>
      </c>
      <c r="G181" s="3">
        <v>0</v>
      </c>
      <c r="H181" s="3">
        <v>0</v>
      </c>
      <c r="I181" s="5">
        <f t="shared" si="4"/>
        <v>1577400000</v>
      </c>
      <c r="J181" s="5">
        <f t="shared" si="5"/>
        <v>432600000</v>
      </c>
      <c r="K181" s="3" t="s">
        <v>13</v>
      </c>
      <c r="L181" s="3" t="s">
        <v>54</v>
      </c>
    </row>
    <row r="182" spans="1:12" x14ac:dyDescent="0.25">
      <c r="A182" s="3" t="s">
        <v>107</v>
      </c>
      <c r="B182" s="3" t="s">
        <v>17</v>
      </c>
      <c r="C182" s="4" t="s">
        <v>18</v>
      </c>
      <c r="D182" s="5">
        <v>2922600000</v>
      </c>
      <c r="E182" s="5">
        <v>1322800000</v>
      </c>
      <c r="F182" s="5">
        <v>1143100000</v>
      </c>
      <c r="G182" s="3">
        <v>0</v>
      </c>
      <c r="H182" s="3">
        <v>0</v>
      </c>
      <c r="I182" s="5">
        <f t="shared" si="4"/>
        <v>1599800000</v>
      </c>
      <c r="J182" s="5">
        <f t="shared" si="5"/>
        <v>456700000</v>
      </c>
      <c r="K182" s="3" t="s">
        <v>13</v>
      </c>
      <c r="L182" s="3" t="s">
        <v>54</v>
      </c>
    </row>
    <row r="183" spans="1:12" x14ac:dyDescent="0.25">
      <c r="A183" s="3" t="s">
        <v>107</v>
      </c>
      <c r="B183" s="3" t="s">
        <v>19</v>
      </c>
      <c r="C183" s="4" t="s">
        <v>20</v>
      </c>
      <c r="D183" s="5">
        <v>2674300000</v>
      </c>
      <c r="E183" s="5">
        <v>1157100000</v>
      </c>
      <c r="F183" s="5">
        <v>1077300000</v>
      </c>
      <c r="G183" s="3">
        <v>0</v>
      </c>
      <c r="H183" s="3">
        <v>0</v>
      </c>
      <c r="I183" s="5">
        <f t="shared" si="4"/>
        <v>1517200000</v>
      </c>
      <c r="J183" s="5">
        <f t="shared" si="5"/>
        <v>439900000</v>
      </c>
      <c r="K183" s="3" t="s">
        <v>13</v>
      </c>
      <c r="L183" s="3" t="s">
        <v>54</v>
      </c>
    </row>
    <row r="184" spans="1:12" x14ac:dyDescent="0.25">
      <c r="A184" s="3" t="s">
        <v>108</v>
      </c>
      <c r="B184" s="3" t="s">
        <v>11</v>
      </c>
      <c r="C184" s="4" t="s">
        <v>12</v>
      </c>
      <c r="D184" s="5">
        <v>4471700000</v>
      </c>
      <c r="E184" s="5">
        <v>1125200000</v>
      </c>
      <c r="F184" s="5">
        <v>1822100000</v>
      </c>
      <c r="G184" s="5">
        <v>225600000</v>
      </c>
      <c r="H184" s="3">
        <v>0</v>
      </c>
      <c r="I184" s="5">
        <f t="shared" si="4"/>
        <v>3346500000</v>
      </c>
      <c r="J184" s="5">
        <f t="shared" si="5"/>
        <v>1298800000</v>
      </c>
      <c r="K184" s="3" t="s">
        <v>13</v>
      </c>
      <c r="L184" s="3" t="s">
        <v>28</v>
      </c>
    </row>
    <row r="185" spans="1:12" x14ac:dyDescent="0.25">
      <c r="A185" s="3" t="s">
        <v>108</v>
      </c>
      <c r="B185" s="3" t="s">
        <v>15</v>
      </c>
      <c r="C185" s="4" t="s">
        <v>16</v>
      </c>
      <c r="D185" s="5">
        <v>4623400000</v>
      </c>
      <c r="E185" s="5">
        <v>1266700000</v>
      </c>
      <c r="F185" s="5">
        <v>1796300000</v>
      </c>
      <c r="G185" s="5">
        <v>203000000</v>
      </c>
      <c r="H185" s="5">
        <v>78500000</v>
      </c>
      <c r="I185" s="5">
        <f t="shared" si="4"/>
        <v>3356700000</v>
      </c>
      <c r="J185" s="5">
        <f t="shared" si="5"/>
        <v>1278900000</v>
      </c>
      <c r="K185" s="3" t="s">
        <v>13</v>
      </c>
      <c r="L185" s="3" t="s">
        <v>28</v>
      </c>
    </row>
    <row r="186" spans="1:12" x14ac:dyDescent="0.25">
      <c r="A186" s="3" t="s">
        <v>108</v>
      </c>
      <c r="B186" s="3" t="s">
        <v>17</v>
      </c>
      <c r="C186" s="4" t="s">
        <v>18</v>
      </c>
      <c r="D186" s="5">
        <v>4673300000</v>
      </c>
      <c r="E186" s="5">
        <v>1242800000</v>
      </c>
      <c r="F186" s="5">
        <v>1772200000</v>
      </c>
      <c r="G186" s="5">
        <v>187400000</v>
      </c>
      <c r="H186" s="5">
        <v>92500000</v>
      </c>
      <c r="I186" s="5">
        <f t="shared" si="4"/>
        <v>3430500000</v>
      </c>
      <c r="J186" s="5">
        <f t="shared" si="5"/>
        <v>1378400000</v>
      </c>
      <c r="K186" s="3" t="s">
        <v>13</v>
      </c>
      <c r="L186" s="3" t="s">
        <v>28</v>
      </c>
    </row>
    <row r="187" spans="1:12" x14ac:dyDescent="0.25">
      <c r="A187" s="3" t="s">
        <v>108</v>
      </c>
      <c r="B187" s="3" t="s">
        <v>19</v>
      </c>
      <c r="C187" s="4" t="s">
        <v>20</v>
      </c>
      <c r="D187" s="5">
        <v>5997800000</v>
      </c>
      <c r="E187" s="5">
        <v>1800600000</v>
      </c>
      <c r="F187" s="5">
        <v>2291900000</v>
      </c>
      <c r="G187" s="5">
        <v>268800000</v>
      </c>
      <c r="H187" s="5">
        <v>337400000</v>
      </c>
      <c r="I187" s="5">
        <f t="shared" si="4"/>
        <v>4197200000</v>
      </c>
      <c r="J187" s="5">
        <f t="shared" si="5"/>
        <v>1299100000</v>
      </c>
      <c r="K187" s="3" t="s">
        <v>13</v>
      </c>
      <c r="L187" s="3" t="s">
        <v>28</v>
      </c>
    </row>
    <row r="188" spans="1:12" hidden="1" x14ac:dyDescent="0.25">
      <c r="A188" s="3" t="s">
        <v>109</v>
      </c>
      <c r="B188" s="3" t="s">
        <v>11</v>
      </c>
      <c r="C188" s="4" t="s">
        <v>16</v>
      </c>
      <c r="D188" s="5">
        <v>4561000000</v>
      </c>
      <c r="E188" s="5">
        <v>1669000000</v>
      </c>
      <c r="F188" s="5">
        <v>1613000000</v>
      </c>
      <c r="G188" s="5">
        <v>399000000</v>
      </c>
      <c r="H188" s="5">
        <v>60000000</v>
      </c>
      <c r="I188" s="5">
        <f t="shared" si="4"/>
        <v>2892000000</v>
      </c>
      <c r="J188" s="5">
        <f t="shared" si="5"/>
        <v>820000000</v>
      </c>
      <c r="K188" s="3" t="s">
        <v>13</v>
      </c>
      <c r="L188" s="3" t="s">
        <v>14</v>
      </c>
    </row>
    <row r="189" spans="1:12" hidden="1" x14ac:dyDescent="0.25">
      <c r="A189" s="3" t="s">
        <v>109</v>
      </c>
      <c r="B189" s="3" t="s">
        <v>15</v>
      </c>
      <c r="C189" s="4" t="s">
        <v>18</v>
      </c>
      <c r="D189" s="5">
        <v>4785000000</v>
      </c>
      <c r="E189" s="5">
        <v>1717000000</v>
      </c>
      <c r="F189" s="5">
        <v>1643000000</v>
      </c>
      <c r="G189" s="5">
        <v>396000000</v>
      </c>
      <c r="H189" s="5">
        <v>60000000</v>
      </c>
      <c r="I189" s="5">
        <f t="shared" si="4"/>
        <v>3068000000</v>
      </c>
      <c r="J189" s="5">
        <f t="shared" si="5"/>
        <v>969000000</v>
      </c>
      <c r="K189" s="3" t="s">
        <v>13</v>
      </c>
      <c r="L189" s="3" t="s">
        <v>14</v>
      </c>
    </row>
    <row r="190" spans="1:12" hidden="1" x14ac:dyDescent="0.25">
      <c r="A190" s="3" t="s">
        <v>109</v>
      </c>
      <c r="B190" s="3" t="s">
        <v>17</v>
      </c>
      <c r="C190" s="4" t="s">
        <v>20</v>
      </c>
      <c r="D190" s="5">
        <v>4765000000</v>
      </c>
      <c r="E190" s="5">
        <v>1738000000</v>
      </c>
      <c r="F190" s="5">
        <v>1532000000</v>
      </c>
      <c r="G190" s="5">
        <v>364000000</v>
      </c>
      <c r="H190" s="5">
        <v>61000000</v>
      </c>
      <c r="I190" s="5">
        <f t="shared" si="4"/>
        <v>3027000000</v>
      </c>
      <c r="J190" s="5">
        <f t="shared" si="5"/>
        <v>1070000000</v>
      </c>
      <c r="K190" s="3" t="s">
        <v>13</v>
      </c>
      <c r="L190" s="3" t="s">
        <v>14</v>
      </c>
    </row>
    <row r="191" spans="1:12" hidden="1" x14ac:dyDescent="0.25">
      <c r="A191" s="3" t="s">
        <v>109</v>
      </c>
      <c r="B191" s="3" t="s">
        <v>19</v>
      </c>
      <c r="C191" s="4" t="s">
        <v>31</v>
      </c>
      <c r="D191" s="5">
        <v>4888000000</v>
      </c>
      <c r="E191" s="5">
        <v>1666000000</v>
      </c>
      <c r="F191" s="5">
        <v>1364000000</v>
      </c>
      <c r="G191" s="5">
        <v>376000000</v>
      </c>
      <c r="H191" s="5">
        <v>85000000</v>
      </c>
      <c r="I191" s="5">
        <f t="shared" si="4"/>
        <v>3222000000</v>
      </c>
      <c r="J191" s="5">
        <f t="shared" si="5"/>
        <v>1397000000</v>
      </c>
      <c r="K191" s="3" t="s">
        <v>13</v>
      </c>
      <c r="L191" s="3" t="s">
        <v>14</v>
      </c>
    </row>
  </sheetData>
  <autoFilter ref="A1:L191" xr:uid="{C89D19C0-5569-41E3-A865-4488194DBB7E}">
    <filterColumn colId="11">
      <filters>
        <filter val="Biotechnology"/>
        <filter val="Health Care Distributors"/>
        <filter val="Health Care Equipment"/>
        <filter val="Health Care Facilities"/>
        <filter val="Health Care Supplies"/>
        <filter val="Health Care Technology"/>
        <filter val="Life Sciences Tools &amp; Services"/>
        <filter val="Managed Health Car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8A97-A0B9-4AB8-AAAE-46BECAA09B58}">
  <dimension ref="A1:H3"/>
  <sheetViews>
    <sheetView workbookViewId="0">
      <selection activeCell="I2" sqref="I2"/>
    </sheetView>
  </sheetViews>
  <sheetFormatPr defaultRowHeight="15" x14ac:dyDescent="0.25"/>
  <cols>
    <col min="1" max="1" width="17.140625" customWidth="1"/>
    <col min="2" max="2" width="20.5703125" style="3" customWidth="1"/>
    <col min="3" max="3" width="19.42578125" style="9" customWidth="1"/>
    <col min="4" max="4" width="17.28515625" style="3" customWidth="1"/>
    <col min="5" max="5" width="19.85546875" style="7" customWidth="1"/>
    <col min="6" max="6" width="18.42578125" customWidth="1"/>
    <col min="7" max="7" width="16.28515625" bestFit="1" customWidth="1"/>
    <col min="8" max="8" width="13.7109375" customWidth="1"/>
  </cols>
  <sheetData>
    <row r="1" spans="1:8" s="11" customFormat="1" ht="25.5" x14ac:dyDescent="0.2">
      <c r="A1" s="11" t="s">
        <v>112</v>
      </c>
      <c r="B1" s="12" t="s">
        <v>114</v>
      </c>
      <c r="C1" s="13" t="s">
        <v>115</v>
      </c>
      <c r="D1" s="12" t="s">
        <v>116</v>
      </c>
      <c r="E1" s="14" t="s">
        <v>117</v>
      </c>
      <c r="F1" s="11" t="s">
        <v>118</v>
      </c>
      <c r="G1" s="11" t="s">
        <v>150</v>
      </c>
      <c r="H1" s="11" t="s">
        <v>149</v>
      </c>
    </row>
    <row r="2" spans="1:8" s="3" customFormat="1" x14ac:dyDescent="0.25">
      <c r="A2" s="3" t="s">
        <v>14</v>
      </c>
      <c r="B2" s="5">
        <f>AVERAGE(Pharma!D2:D23)</f>
        <v>26325440909.090908</v>
      </c>
      <c r="C2" s="9">
        <f>AVERAGE(Pharma!I2:I23)</f>
        <v>19160981818.18182</v>
      </c>
      <c r="D2" s="5">
        <f>MEDIAN(Pharma!I2:I23)</f>
        <v>16670450000</v>
      </c>
      <c r="E2" s="9">
        <f>AVERAGE(Pharma!E2:E23)</f>
        <v>7164459090.909091</v>
      </c>
      <c r="F2" s="5">
        <f>AVERAGE(Pharma!F2:G23)</f>
        <v>5964054545.454545</v>
      </c>
      <c r="G2" s="5">
        <f>MAX(Pharma!D2:D23)-MIN(Pharma!D2:D23)</f>
        <v>50096000000</v>
      </c>
      <c r="H2" s="3">
        <f>_xlfn.STDEV.S(Pharma!D2:D23)</f>
        <v>17518349826.604515</v>
      </c>
    </row>
    <row r="3" spans="1:8" s="1" customFormat="1" ht="30" x14ac:dyDescent="0.25">
      <c r="A3" s="1" t="s">
        <v>113</v>
      </c>
      <c r="B3" s="10">
        <f>AVERAGE('Other Health care sub Ind'!D6:D187)</f>
        <v>23950683379.12088</v>
      </c>
      <c r="C3" s="8">
        <f>AVERAGE('Other Health care sub Ind'!I6:I187)</f>
        <v>8069410159.3406591</v>
      </c>
      <c r="D3" s="10">
        <f>MEDIAN('Other Health care sub Ind'!I6:I187)</f>
        <v>3919501500</v>
      </c>
      <c r="E3" s="8">
        <f>AVERAGE('Other Health care sub Ind'!E6:E187)</f>
        <v>15881273219.78022</v>
      </c>
      <c r="F3" s="10">
        <f>AVERAGE('Other Health care sub Ind'!F6:G187)</f>
        <v>2067425027.4725275</v>
      </c>
      <c r="G3" s="10">
        <f>MAX('Other Health care sub Ind'!D6:D187)-MIN('Other Health care sub Ind'!D6:D187)</f>
        <v>190303585000</v>
      </c>
      <c r="H3" s="1">
        <f>_xlfn.STDEV.S('Other Health care sub Ind'!D6:D187)</f>
        <v>38427332558.026794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1D88-BD9A-4C25-93D8-B0B18D1A972F}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ECFE-B674-46F7-8194-4047DDCEF388}">
  <dimension ref="A2:X105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3" max="3" width="17.5703125" customWidth="1"/>
    <col min="4" max="4" width="16.85546875" customWidth="1"/>
    <col min="5" max="5" width="16" customWidth="1"/>
    <col min="6" max="6" width="25.28515625" customWidth="1"/>
    <col min="7" max="7" width="29.140625" customWidth="1"/>
    <col min="8" max="8" width="17.5703125" customWidth="1"/>
    <col min="9" max="9" width="18.42578125" customWidth="1"/>
    <col min="10" max="10" width="17" customWidth="1"/>
    <col min="11" max="11" width="17.140625" customWidth="1"/>
    <col min="21" max="21" width="16.7109375" customWidth="1"/>
    <col min="24" max="24" width="13" customWidth="1"/>
  </cols>
  <sheetData>
    <row r="2" spans="1:10" ht="28.5" x14ac:dyDescent="0.45">
      <c r="B2" s="55" t="s">
        <v>119</v>
      </c>
      <c r="C2" s="56"/>
      <c r="D2" s="56"/>
      <c r="E2" s="56"/>
      <c r="F2" s="56"/>
      <c r="G2" s="56"/>
      <c r="H2" s="56"/>
      <c r="I2" s="56"/>
    </row>
    <row r="4" spans="1:10" x14ac:dyDescent="0.25">
      <c r="A4" s="1"/>
      <c r="B4" s="1"/>
      <c r="C4" s="2"/>
      <c r="D4" s="1"/>
      <c r="E4" s="1"/>
      <c r="F4" s="1"/>
      <c r="G4" s="1"/>
      <c r="H4" s="1"/>
      <c r="I4" s="1"/>
      <c r="J4" s="1"/>
    </row>
    <row r="5" spans="1:10" x14ac:dyDescent="0.25">
      <c r="A5" s="3"/>
      <c r="B5" s="3"/>
      <c r="C5" s="4"/>
      <c r="D5" s="5"/>
      <c r="E5" s="5"/>
      <c r="F5" s="5"/>
      <c r="G5" s="5"/>
      <c r="H5" s="3"/>
      <c r="I5" s="3"/>
      <c r="J5" s="3"/>
    </row>
    <row r="6" spans="1:10" x14ac:dyDescent="0.25">
      <c r="A6" s="3"/>
      <c r="B6" s="3"/>
      <c r="C6" s="57"/>
      <c r="D6" s="5"/>
      <c r="E6" s="5"/>
      <c r="F6" s="40" t="str">
        <f>_xlfn.CONCAT("INCOME STATEMENT OF ",C7," FOR ",D7)</f>
        <v>INCOME STATEMENT OF SELECT COMPANY FOR SELECT YEAR</v>
      </c>
      <c r="G6" s="40"/>
      <c r="H6" s="3"/>
      <c r="I6" s="3"/>
      <c r="J6" s="3"/>
    </row>
    <row r="7" spans="1:10" x14ac:dyDescent="0.25">
      <c r="A7" s="3"/>
      <c r="B7" s="3"/>
      <c r="C7" s="59" t="s">
        <v>127</v>
      </c>
      <c r="D7" s="60" t="s">
        <v>128</v>
      </c>
      <c r="E7" s="5"/>
      <c r="G7" s="5"/>
      <c r="H7" s="3"/>
      <c r="I7" s="3"/>
      <c r="J7" s="3"/>
    </row>
    <row r="8" spans="1:10" x14ac:dyDescent="0.25">
      <c r="A8" s="3"/>
      <c r="B8" s="3"/>
      <c r="C8" s="4"/>
      <c r="D8" s="5"/>
      <c r="E8" s="5"/>
      <c r="F8" s="18"/>
      <c r="G8" s="5"/>
      <c r="H8" s="3"/>
      <c r="I8" s="3"/>
      <c r="J8" s="3"/>
    </row>
    <row r="9" spans="1:10" x14ac:dyDescent="0.25">
      <c r="A9" s="3"/>
      <c r="B9" s="3"/>
      <c r="C9" s="4"/>
      <c r="D9" s="5"/>
      <c r="E9" s="5"/>
      <c r="F9" s="22" t="s">
        <v>121</v>
      </c>
      <c r="G9" s="5" t="str">
        <f t="array" ref="G9">IF(OR('Profit Loss dashboard'!$C$7="SELECT COMPANY",'Profit Loss dashboard'!$D$7="SELECT YEAR"),"Company or Year not Selected",INDEX(Pharma!$A$2:$L$23,MATCH(1,('Profit Loss dashboard'!$C$7=Pharma!$A$2:$A$23)*('Profit Loss dashboard'!$D$7=Pharma!$B$2:$B$23),0),MATCH('Profit Loss dashboard'!$F9,Pharma!$A$1:$L$1,0)))</f>
        <v>Company or Year not Selected</v>
      </c>
      <c r="H9" s="3"/>
      <c r="I9" s="3"/>
      <c r="J9" s="3"/>
    </row>
    <row r="10" spans="1:10" x14ac:dyDescent="0.25">
      <c r="A10" s="3"/>
      <c r="B10" s="3"/>
      <c r="C10" s="4"/>
      <c r="D10" s="5"/>
      <c r="E10" s="5"/>
      <c r="F10" s="22" t="s">
        <v>120</v>
      </c>
      <c r="G10" s="5" t="str">
        <f t="array" ref="G10">IF(OR('Profit Loss dashboard'!$C$7="SELECT COMPANY",'Profit Loss dashboard'!$D$7="SELECT YEAR"),"Company or Year not Selected",INDEX(Pharma!$A$2:$L$23,MATCH(1,('Profit Loss dashboard'!$C$7=Pharma!$A$2:$A$23)*('Profit Loss dashboard'!$D$7=Pharma!$B$2:$B$23),0),MATCH('Profit Loss dashboard'!$F10,Pharma!$A$1:$L$1,0)))</f>
        <v>Company or Year not Selected</v>
      </c>
      <c r="H10" s="3"/>
      <c r="I10" s="3"/>
      <c r="J10" s="3"/>
    </row>
    <row r="11" spans="1:10" x14ac:dyDescent="0.25">
      <c r="A11" s="3"/>
      <c r="B11" s="3"/>
      <c r="C11" s="4"/>
      <c r="D11" s="5"/>
      <c r="E11" s="5"/>
      <c r="F11" s="22" t="s">
        <v>122</v>
      </c>
      <c r="G11" s="5" t="str">
        <f t="array" ref="G11">IF(OR('Profit Loss dashboard'!$C$7="SELECT COMPANY",'Profit Loss dashboard'!$D$7="SELECT YEAR"),"Company or Year not Selected",INDEX(Pharma!$A$2:$L$23,MATCH(1,('Profit Loss dashboard'!$C$7=Pharma!$A$2:$A$23)*('Profit Loss dashboard'!$D$7=Pharma!$B$2:$B$23),0),MATCH('Profit Loss dashboard'!$F11,Pharma!$A$1:$L$1,0)))</f>
        <v>Company or Year not Selected</v>
      </c>
      <c r="H11" s="3"/>
      <c r="I11" s="3"/>
      <c r="J11" s="3"/>
    </row>
    <row r="12" spans="1:10" x14ac:dyDescent="0.25">
      <c r="A12" s="3"/>
      <c r="B12" s="3"/>
      <c r="C12" s="4"/>
      <c r="D12" s="5"/>
      <c r="E12" s="5"/>
      <c r="F12" s="22" t="s">
        <v>123</v>
      </c>
      <c r="G12" s="5" t="str">
        <f t="array" ref="G12">IF(OR('Profit Loss dashboard'!$C$7="SELECT COMPANY",'Profit Loss dashboard'!$D$7="SELECT YEAR"),"Company or Year not Selected",INDEX(Pharma!$A$2:$L$23,MATCH(1,('Profit Loss dashboard'!$C$7=Pharma!$A$2:$A$23)*('Profit Loss dashboard'!$D$7=Pharma!$B$2:$B$23),0),MATCH('Profit Loss dashboard'!$F12,Pharma!$A$1:$L$1,0)))</f>
        <v>Company or Year not Selected</v>
      </c>
      <c r="H12" s="3"/>
      <c r="I12" s="3"/>
      <c r="J12" s="3"/>
    </row>
    <row r="13" spans="1:10" x14ac:dyDescent="0.25">
      <c r="A13" s="3"/>
      <c r="B13" s="3"/>
      <c r="C13" s="4"/>
      <c r="D13" s="61"/>
      <c r="E13" s="5"/>
      <c r="F13" s="22" t="s">
        <v>124</v>
      </c>
      <c r="G13" s="5" t="str">
        <f t="array" ref="G13">IF(OR('Profit Loss dashboard'!$C$7="SELECT COMPANY",'Profit Loss dashboard'!$D$7="SELECT YEAR"),"Company or Year not Selected",INDEX(Pharma!$A$2:$L$23,MATCH(1,('Profit Loss dashboard'!$C$7=Pharma!$A$2:$A$23)*('Profit Loss dashboard'!$D$7=Pharma!$B$2:$B$23),0),MATCH('Profit Loss dashboard'!$F13,Pharma!$A$1:$L$1,0)))</f>
        <v>Company or Year not Selected</v>
      </c>
      <c r="H13" s="3"/>
      <c r="I13" s="3"/>
      <c r="J13" s="3"/>
    </row>
    <row r="14" spans="1:10" x14ac:dyDescent="0.25">
      <c r="A14" s="3"/>
      <c r="B14" s="3"/>
      <c r="C14" s="4"/>
      <c r="D14" s="5"/>
      <c r="E14" s="5"/>
      <c r="F14" s="22"/>
      <c r="G14" s="5"/>
      <c r="H14" s="3"/>
      <c r="I14" s="3"/>
      <c r="J14" s="3"/>
    </row>
    <row r="15" spans="1:10" x14ac:dyDescent="0.25">
      <c r="A15" s="3"/>
      <c r="B15" s="3"/>
      <c r="C15" s="4"/>
      <c r="D15" s="5"/>
      <c r="E15" s="5"/>
      <c r="F15" s="22" t="s">
        <v>110</v>
      </c>
      <c r="G15" s="5" t="str">
        <f>IF(OR('Profit Loss dashboard'!$C$7="SELECT COMPANY",'Profit Loss dashboard'!$D$7="SELECT YEAR"),"Company or Year not Selected",G9-G10)</f>
        <v>Company or Year not Selected</v>
      </c>
      <c r="H15" s="3"/>
      <c r="I15" s="3"/>
      <c r="J15" s="3"/>
    </row>
    <row r="16" spans="1:10" x14ac:dyDescent="0.25">
      <c r="A16" s="3"/>
      <c r="B16" s="3"/>
      <c r="C16" s="4"/>
      <c r="D16" s="5"/>
      <c r="E16" s="5"/>
      <c r="F16" s="22" t="s">
        <v>111</v>
      </c>
      <c r="G16" s="5" t="str">
        <f>IF(OR('Profit Loss dashboard'!$C$7="SELECT COMPANY",'Profit Loss dashboard'!$D$7="SELECT YEAR"),"Company or Year not Selected",G15-(G11+G12+G13))</f>
        <v>Company or Year not Selected</v>
      </c>
      <c r="H16" s="3"/>
      <c r="I16" s="3"/>
      <c r="J16" s="3"/>
    </row>
    <row r="17" spans="1:12" x14ac:dyDescent="0.25">
      <c r="A17" s="3"/>
      <c r="B17" s="3"/>
      <c r="C17" s="4"/>
      <c r="D17" s="5"/>
      <c r="E17" s="5"/>
      <c r="F17" s="58" t="s">
        <v>125</v>
      </c>
      <c r="G17" s="17" t="str">
        <f>IF(OR('Profit Loss dashboard'!$C$7="SELECT COMPANY",'Profit Loss dashboard'!$D$7="SELECT YEAR"),"Company or Year not Selected",G15/G9)</f>
        <v>Company or Year not Selected</v>
      </c>
      <c r="H17" s="3"/>
      <c r="I17" s="3"/>
      <c r="J17" s="3"/>
    </row>
    <row r="18" spans="1:12" x14ac:dyDescent="0.25">
      <c r="A18" s="3"/>
      <c r="B18" s="3"/>
      <c r="C18" s="4"/>
      <c r="D18" s="5"/>
      <c r="E18" s="5"/>
      <c r="F18" s="58" t="s">
        <v>126</v>
      </c>
      <c r="G18" s="17" t="str">
        <f>IF(OR('Profit Loss dashboard'!$C$7="SELECT COMPANY",'Profit Loss dashboard'!$D$7="SELECT YEAR"),"Company or Year not Selected",G16/G9)</f>
        <v>Company or Year not Selected</v>
      </c>
      <c r="H18" s="3"/>
      <c r="I18" s="3"/>
      <c r="J18" s="3"/>
    </row>
    <row r="19" spans="1:12" x14ac:dyDescent="0.25">
      <c r="A19" s="3"/>
      <c r="B19" s="3"/>
      <c r="C19" s="4"/>
      <c r="D19" s="5"/>
      <c r="E19" s="5"/>
      <c r="F19" s="5"/>
      <c r="G19" s="5"/>
      <c r="H19" s="5"/>
      <c r="I19" s="3"/>
      <c r="J19" s="3"/>
    </row>
    <row r="20" spans="1:12" x14ac:dyDescent="0.25">
      <c r="A20" s="3"/>
      <c r="B20" s="3"/>
      <c r="C20" s="4"/>
      <c r="D20" s="5"/>
      <c r="E20" s="5"/>
      <c r="F20" s="5"/>
      <c r="G20" s="5"/>
      <c r="H20" s="5"/>
      <c r="I20" s="3"/>
      <c r="J20" s="3"/>
    </row>
    <row r="21" spans="1:12" x14ac:dyDescent="0.25">
      <c r="A21" s="3"/>
      <c r="B21" s="3"/>
      <c r="C21" s="4"/>
      <c r="D21" s="5"/>
      <c r="E21" s="5"/>
      <c r="F21" s="5"/>
      <c r="G21" s="5"/>
      <c r="H21" s="5"/>
      <c r="I21" s="3"/>
      <c r="J21" s="3"/>
    </row>
    <row r="22" spans="1:12" x14ac:dyDescent="0.25">
      <c r="A22" s="3"/>
      <c r="B22" s="3"/>
      <c r="C22" s="4"/>
      <c r="D22" s="5"/>
      <c r="E22" s="5"/>
      <c r="F22" s="5"/>
      <c r="G22" s="5"/>
      <c r="H22" s="5"/>
      <c r="I22" s="3"/>
      <c r="J22" s="3"/>
    </row>
    <row r="23" spans="1:12" x14ac:dyDescent="0.25">
      <c r="A23" s="3"/>
      <c r="B23" s="3"/>
      <c r="C23" s="4"/>
      <c r="D23" s="5"/>
      <c r="E23" s="5"/>
      <c r="F23" s="5"/>
      <c r="G23" s="5"/>
      <c r="H23" s="5"/>
      <c r="I23" s="3"/>
      <c r="J23" s="3"/>
    </row>
    <row r="24" spans="1:12" x14ac:dyDescent="0.25">
      <c r="A24" s="3"/>
      <c r="B24" s="3"/>
      <c r="C24" s="4"/>
      <c r="D24" s="5"/>
      <c r="E24" s="5"/>
      <c r="F24" s="5"/>
      <c r="G24" s="5"/>
      <c r="H24" s="5"/>
      <c r="I24" s="3"/>
      <c r="J24" s="3"/>
    </row>
    <row r="25" spans="1:12" x14ac:dyDescent="0.25">
      <c r="A25" s="3"/>
      <c r="B25" s="3"/>
      <c r="C25" s="4"/>
      <c r="D25" s="5"/>
      <c r="E25" s="5"/>
      <c r="F25" s="5"/>
      <c r="G25" s="5"/>
      <c r="H25" s="5"/>
      <c r="I25" s="3"/>
      <c r="J25" s="3"/>
    </row>
    <row r="26" spans="1:12" x14ac:dyDescent="0.25">
      <c r="A26" s="3"/>
      <c r="B26" s="3"/>
      <c r="C26" s="4"/>
      <c r="D26" s="5"/>
      <c r="E26" s="5"/>
      <c r="F26" s="5"/>
      <c r="G26" s="5"/>
      <c r="H26" s="5"/>
      <c r="I26" s="3"/>
      <c r="J26" s="3"/>
    </row>
    <row r="28" spans="1:12" x14ac:dyDescent="0.25"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 x14ac:dyDescent="0.25">
      <c r="C29" s="41"/>
      <c r="D29" s="41"/>
      <c r="E29" s="41"/>
      <c r="F29" s="41"/>
      <c r="G29" s="41"/>
      <c r="H29" s="41"/>
      <c r="I29" s="41"/>
      <c r="J29" s="41"/>
      <c r="K29" s="24"/>
      <c r="L29" s="24"/>
    </row>
    <row r="30" spans="1:12" ht="28.5" x14ac:dyDescent="0.45">
      <c r="C30" s="41"/>
      <c r="D30" s="42"/>
      <c r="E30" s="43"/>
      <c r="F30" s="43"/>
      <c r="G30" s="43"/>
      <c r="H30" s="43"/>
      <c r="I30" s="43"/>
      <c r="J30" s="41"/>
      <c r="K30" s="24"/>
      <c r="L30" s="24"/>
    </row>
    <row r="31" spans="1:12" x14ac:dyDescent="0.25">
      <c r="C31" s="41"/>
      <c r="D31" s="41"/>
      <c r="E31" s="41"/>
      <c r="F31" s="41"/>
      <c r="G31" s="41"/>
      <c r="H31" s="41"/>
      <c r="I31" s="41"/>
      <c r="J31" s="41"/>
      <c r="K31" s="24"/>
      <c r="L31" s="24"/>
    </row>
    <row r="32" spans="1:12" s="15" customFormat="1" x14ac:dyDescent="0.25">
      <c r="C32" s="44"/>
      <c r="D32" s="44"/>
      <c r="E32" s="44"/>
      <c r="F32" s="44"/>
      <c r="G32" s="44"/>
      <c r="H32" s="44"/>
      <c r="I32" s="44"/>
      <c r="J32" s="44"/>
      <c r="K32" s="45"/>
      <c r="L32" s="45"/>
    </row>
    <row r="33" spans="3:12" s="6" customFormat="1" x14ac:dyDescent="0.25">
      <c r="C33" s="46"/>
      <c r="D33" s="46"/>
      <c r="E33" s="46"/>
      <c r="F33" s="46"/>
      <c r="G33" s="46"/>
      <c r="H33" s="46"/>
      <c r="I33" s="46"/>
      <c r="J33" s="46"/>
      <c r="K33" s="47"/>
      <c r="L33" s="47"/>
    </row>
    <row r="34" spans="3:12" ht="17.25" customHeight="1" x14ac:dyDescent="0.25">
      <c r="C34" s="41"/>
      <c r="D34" s="41"/>
      <c r="E34" s="41"/>
      <c r="F34" s="41"/>
      <c r="G34" s="41"/>
      <c r="H34" s="41"/>
      <c r="I34" s="41"/>
      <c r="J34" s="41"/>
      <c r="K34" s="24"/>
      <c r="L34" s="24"/>
    </row>
    <row r="35" spans="3:12" s="16" customFormat="1" ht="32.25" customHeight="1" x14ac:dyDescent="0.25">
      <c r="C35" s="48"/>
      <c r="D35" s="48"/>
      <c r="E35" s="48"/>
      <c r="F35" s="48"/>
      <c r="G35" s="48"/>
      <c r="H35" s="48"/>
      <c r="I35" s="48"/>
      <c r="J35" s="48"/>
      <c r="K35" s="49"/>
      <c r="L35" s="49"/>
    </row>
    <row r="36" spans="3:12" ht="26.25" customHeight="1" x14ac:dyDescent="0.25">
      <c r="C36" s="41"/>
      <c r="D36" s="41"/>
      <c r="E36" s="41"/>
      <c r="F36" s="50"/>
      <c r="G36" s="51"/>
      <c r="H36" s="52"/>
      <c r="I36" s="52"/>
      <c r="J36" s="41"/>
      <c r="K36" s="53"/>
      <c r="L36" s="24"/>
    </row>
    <row r="37" spans="3:12" x14ac:dyDescent="0.25">
      <c r="C37" s="41"/>
      <c r="D37" s="41"/>
      <c r="E37" s="41"/>
      <c r="F37" s="54"/>
      <c r="G37" s="41"/>
      <c r="H37" s="41"/>
      <c r="I37" s="41"/>
      <c r="J37" s="41"/>
      <c r="K37" s="24"/>
      <c r="L37" s="24"/>
    </row>
    <row r="38" spans="3:12" x14ac:dyDescent="0.25">
      <c r="C38" s="41"/>
      <c r="D38" s="24"/>
      <c r="E38" s="24"/>
      <c r="F38" s="41"/>
      <c r="G38" s="41"/>
      <c r="H38" s="41"/>
      <c r="I38" s="41"/>
      <c r="J38" s="41"/>
      <c r="K38" s="24"/>
      <c r="L38" s="24"/>
    </row>
    <row r="39" spans="3:12" x14ac:dyDescent="0.25"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3:12" x14ac:dyDescent="0.25"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99" spans="21:24" x14ac:dyDescent="0.25">
      <c r="U99" s="19" t="s">
        <v>127</v>
      </c>
      <c r="X99" s="19" t="s">
        <v>128</v>
      </c>
    </row>
    <row r="100" spans="21:24" x14ac:dyDescent="0.25">
      <c r="U100" s="19" t="s">
        <v>10</v>
      </c>
      <c r="X100" s="19" t="s">
        <v>11</v>
      </c>
    </row>
    <row r="101" spans="21:24" x14ac:dyDescent="0.25">
      <c r="U101" s="19" t="s">
        <v>81</v>
      </c>
      <c r="X101" s="19" t="s">
        <v>15</v>
      </c>
    </row>
    <row r="102" spans="21:24" x14ac:dyDescent="0.25">
      <c r="U102" s="19" t="s">
        <v>87</v>
      </c>
      <c r="X102" s="19" t="s">
        <v>17</v>
      </c>
    </row>
    <row r="103" spans="21:24" x14ac:dyDescent="0.25">
      <c r="U103" s="19" t="s">
        <v>89</v>
      </c>
      <c r="X103" s="19" t="s">
        <v>19</v>
      </c>
    </row>
    <row r="104" spans="21:24" x14ac:dyDescent="0.25">
      <c r="U104" s="19" t="s">
        <v>95</v>
      </c>
    </row>
    <row r="105" spans="21:24" x14ac:dyDescent="0.25">
      <c r="U105" s="19" t="s">
        <v>109</v>
      </c>
    </row>
  </sheetData>
  <mergeCells count="1">
    <mergeCell ref="F6:G6"/>
  </mergeCells>
  <dataValidations count="3">
    <dataValidation type="list" allowBlank="1" showInputMessage="1" showErrorMessage="1" sqref="C33" xr:uid="{8AF12E4D-179E-465C-B736-C24D605CDDEF}">
      <formula1>$U$100:$U$105</formula1>
    </dataValidation>
    <dataValidation type="list" allowBlank="1" showInputMessage="1" showErrorMessage="1" sqref="C7" xr:uid="{C49A23AE-2A48-444C-9226-0A28BDAF98BB}">
      <formula1>$U$99:$U$105</formula1>
    </dataValidation>
    <dataValidation type="list" allowBlank="1" showInputMessage="1" showErrorMessage="1" sqref="D7" xr:uid="{9D83B1E2-A752-4C33-99B3-71DFF4E3D82A}">
      <formula1>$X$99:$X$103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B91F-5A9C-4520-A08E-D594874AD9E9}">
  <dimension ref="B2:Y102"/>
  <sheetViews>
    <sheetView topLeftCell="A7" workbookViewId="0">
      <selection activeCell="H25" sqref="H25"/>
    </sheetView>
  </sheetViews>
  <sheetFormatPr defaultRowHeight="15" x14ac:dyDescent="0.25"/>
  <cols>
    <col min="2" max="2" width="22.7109375" customWidth="1"/>
    <col min="3" max="3" width="26.140625" customWidth="1"/>
    <col min="4" max="4" width="15.5703125" customWidth="1"/>
    <col min="5" max="5" width="17.140625" customWidth="1"/>
    <col min="6" max="6" width="17.5703125" customWidth="1"/>
    <col min="7" max="7" width="16.28515625" customWidth="1"/>
    <col min="8" max="8" width="23.7109375" style="3" customWidth="1"/>
    <col min="9" max="9" width="20.42578125" style="3" customWidth="1"/>
    <col min="10" max="10" width="17.7109375" customWidth="1"/>
    <col min="11" max="11" width="12.28515625" customWidth="1"/>
    <col min="23" max="23" width="12.140625" customWidth="1"/>
    <col min="25" max="25" width="9.28515625" customWidth="1"/>
  </cols>
  <sheetData>
    <row r="2" spans="2:19" x14ac:dyDescent="0.25">
      <c r="E2" s="24"/>
      <c r="F2" s="24"/>
      <c r="G2" s="24"/>
      <c r="H2" s="29"/>
      <c r="I2" s="29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2:19" x14ac:dyDescent="0.25">
      <c r="B3" s="24"/>
      <c r="C3" s="24"/>
      <c r="D3" s="24"/>
      <c r="E3" s="24"/>
      <c r="F3" s="24"/>
      <c r="G3" s="30"/>
      <c r="H3" s="31"/>
      <c r="I3" s="29"/>
      <c r="J3" s="30"/>
      <c r="K3" s="24"/>
      <c r="L3" s="24"/>
      <c r="M3" s="24"/>
      <c r="N3" s="24"/>
      <c r="O3" s="24"/>
      <c r="P3" s="24"/>
      <c r="Q3" s="24"/>
      <c r="R3" s="24"/>
      <c r="S3" s="24"/>
    </row>
    <row r="4" spans="2:19" x14ac:dyDescent="0.25">
      <c r="B4" s="24"/>
      <c r="C4" s="21" t="s">
        <v>147</v>
      </c>
      <c r="D4" s="20"/>
      <c r="E4" s="20"/>
      <c r="F4" s="20"/>
      <c r="G4" s="21"/>
      <c r="H4" s="32"/>
      <c r="I4" s="29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19" x14ac:dyDescent="0.25">
      <c r="B5" s="24"/>
      <c r="C5" s="21" t="s">
        <v>148</v>
      </c>
      <c r="D5" s="20"/>
      <c r="E5" s="20"/>
      <c r="F5" s="33"/>
      <c r="G5" s="21"/>
      <c r="H5" s="32"/>
      <c r="I5" s="29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2:19" x14ac:dyDescent="0.25">
      <c r="C6" s="20"/>
      <c r="D6" s="20"/>
      <c r="E6" s="20"/>
      <c r="F6" s="20"/>
      <c r="G6" s="20"/>
      <c r="H6" s="32"/>
    </row>
    <row r="8" spans="2:19" s="6" customFormat="1" x14ac:dyDescent="0.25">
      <c r="C8" s="37" t="s">
        <v>135</v>
      </c>
      <c r="G8" s="38" t="s">
        <v>142</v>
      </c>
      <c r="H8" s="1"/>
      <c r="I8" s="1"/>
    </row>
    <row r="9" spans="2:19" x14ac:dyDescent="0.25">
      <c r="D9" s="40" t="s">
        <v>136</v>
      </c>
      <c r="E9" s="40"/>
      <c r="F9" s="40"/>
      <c r="G9" s="40"/>
      <c r="H9" s="39" t="s">
        <v>137</v>
      </c>
      <c r="I9" s="39"/>
    </row>
    <row r="10" spans="2:19" s="6" customFormat="1" x14ac:dyDescent="0.25">
      <c r="C10" s="18"/>
      <c r="D10" s="25" t="s">
        <v>11</v>
      </c>
      <c r="E10" s="25" t="s">
        <v>15</v>
      </c>
      <c r="F10" s="25" t="s">
        <v>17</v>
      </c>
      <c r="G10" s="25" t="s">
        <v>19</v>
      </c>
      <c r="H10" s="36" t="s">
        <v>129</v>
      </c>
      <c r="I10" s="36" t="s">
        <v>130</v>
      </c>
    </row>
    <row r="11" spans="2:19" x14ac:dyDescent="0.25">
      <c r="C11" s="22" t="s">
        <v>121</v>
      </c>
      <c r="D11" s="5">
        <v>4561000000</v>
      </c>
      <c r="E11" s="5">
        <v>4785000000</v>
      </c>
      <c r="F11" s="5">
        <v>4765000000</v>
      </c>
      <c r="G11" s="5">
        <v>4888000000</v>
      </c>
      <c r="H11" s="34">
        <f>IF(G8="Case Type","Please select scenario ",G11*(1+H25))</f>
        <v>5068856000</v>
      </c>
      <c r="I11" s="34">
        <f>IF(G8="Case Type","Please select scenario ",H11*(1+I25))</f>
        <v>5271610240</v>
      </c>
    </row>
    <row r="12" spans="2:19" x14ac:dyDescent="0.25">
      <c r="C12" s="22" t="s">
        <v>120</v>
      </c>
      <c r="D12" s="5">
        <v>1669000000</v>
      </c>
      <c r="E12" s="5">
        <v>1717000000</v>
      </c>
      <c r="F12" s="5">
        <v>1738000000</v>
      </c>
      <c r="G12" s="5">
        <v>1666000000</v>
      </c>
      <c r="H12" s="35"/>
      <c r="I12" s="35"/>
    </row>
    <row r="13" spans="2:19" x14ac:dyDescent="0.25">
      <c r="C13" s="22" t="s">
        <v>122</v>
      </c>
      <c r="D13" s="5">
        <v>1613000000</v>
      </c>
      <c r="E13" s="5">
        <v>1643000000</v>
      </c>
      <c r="F13" s="5">
        <v>1532000000</v>
      </c>
      <c r="G13" s="5">
        <v>1364000000</v>
      </c>
      <c r="H13" s="35"/>
      <c r="I13" s="35"/>
    </row>
    <row r="14" spans="2:19" x14ac:dyDescent="0.25">
      <c r="C14" s="22" t="s">
        <v>123</v>
      </c>
      <c r="D14" s="5">
        <v>399000000</v>
      </c>
      <c r="E14" s="5">
        <v>396000000</v>
      </c>
      <c r="F14" s="5">
        <v>364000000</v>
      </c>
      <c r="G14" s="5">
        <v>376000000</v>
      </c>
      <c r="H14" s="35"/>
      <c r="I14" s="35"/>
    </row>
    <row r="15" spans="2:19" x14ac:dyDescent="0.25">
      <c r="C15" s="22" t="s">
        <v>124</v>
      </c>
      <c r="D15" s="5">
        <v>60000000</v>
      </c>
      <c r="E15" s="5">
        <v>60000000</v>
      </c>
      <c r="F15" s="5">
        <v>61000000</v>
      </c>
      <c r="G15" s="5">
        <v>85000000</v>
      </c>
      <c r="H15" s="35"/>
      <c r="I15" s="35"/>
    </row>
    <row r="16" spans="2:19" x14ac:dyDescent="0.25">
      <c r="C16" s="22"/>
      <c r="H16" s="35"/>
      <c r="I16" s="35"/>
    </row>
    <row r="17" spans="3:9" x14ac:dyDescent="0.25">
      <c r="C17" s="22" t="s">
        <v>110</v>
      </c>
      <c r="D17" s="5">
        <f>D11-D12</f>
        <v>2892000000</v>
      </c>
      <c r="E17" s="5">
        <f t="shared" ref="E17:G17" si="0">E11-E12</f>
        <v>3068000000</v>
      </c>
      <c r="F17" s="5">
        <f t="shared" si="0"/>
        <v>3027000000</v>
      </c>
      <c r="G17" s="5">
        <f t="shared" si="0"/>
        <v>3222000000</v>
      </c>
      <c r="H17" s="34">
        <f>IF(G8="Case Type","Please select scenario ",H26*H11)</f>
        <v>3446822080.0000005</v>
      </c>
      <c r="I17" s="34">
        <f>IF(G8="Case Type","Please select scenario ",I26*I11)</f>
        <v>3690127168</v>
      </c>
    </row>
    <row r="18" spans="3:9" x14ac:dyDescent="0.25">
      <c r="C18" s="22" t="s">
        <v>111</v>
      </c>
      <c r="D18" s="5">
        <f>D17-(D13+D14+D15)</f>
        <v>820000000</v>
      </c>
      <c r="E18" s="5">
        <f t="shared" ref="E18:G18" si="1">E17-(E13+E14+E15)</f>
        <v>969000000</v>
      </c>
      <c r="F18" s="5">
        <f t="shared" si="1"/>
        <v>1070000000</v>
      </c>
      <c r="G18" s="5">
        <f t="shared" si="1"/>
        <v>1397000000</v>
      </c>
      <c r="H18" s="34">
        <f>IF(G8="Case Type","Please select scenario ",H27*H11)</f>
        <v>1520656800</v>
      </c>
      <c r="I18" s="34">
        <f>IF(G8="Case Type","Please select scenario ",I27*I11)</f>
        <v>1634199174.4000001</v>
      </c>
    </row>
    <row r="19" spans="3:9" x14ac:dyDescent="0.25">
      <c r="C19" s="22"/>
      <c r="D19" s="22"/>
      <c r="E19" s="22"/>
      <c r="F19" s="22"/>
      <c r="G19" s="22"/>
      <c r="H19" s="35"/>
      <c r="I19" s="35"/>
    </row>
    <row r="20" spans="3:9" x14ac:dyDescent="0.25">
      <c r="C20" s="22"/>
      <c r="D20" s="22"/>
      <c r="E20" s="22"/>
      <c r="F20" s="22"/>
      <c r="G20" s="22"/>
      <c r="H20" s="35"/>
      <c r="I20" s="35"/>
    </row>
    <row r="21" spans="3:9" x14ac:dyDescent="0.25">
      <c r="C21" s="22"/>
      <c r="E21" s="26"/>
      <c r="F21" s="26"/>
      <c r="H21" s="35"/>
      <c r="I21" s="35"/>
    </row>
    <row r="22" spans="3:9" s="19" customFormat="1" x14ac:dyDescent="0.25">
      <c r="H22" s="35"/>
      <c r="I22" s="35"/>
    </row>
    <row r="23" spans="3:9" x14ac:dyDescent="0.25">
      <c r="C23" s="23" t="s">
        <v>138</v>
      </c>
      <c r="H23" s="35"/>
      <c r="I23" s="35"/>
    </row>
    <row r="24" spans="3:9" x14ac:dyDescent="0.25">
      <c r="D24" s="40" t="s">
        <v>136</v>
      </c>
      <c r="E24" s="40"/>
      <c r="F24" s="40"/>
      <c r="G24" s="40"/>
      <c r="H24" s="39" t="s">
        <v>140</v>
      </c>
      <c r="I24" s="39"/>
    </row>
    <row r="25" spans="3:9" x14ac:dyDescent="0.25">
      <c r="C25" s="27" t="s">
        <v>139</v>
      </c>
      <c r="D25" s="28"/>
      <c r="E25" s="17">
        <f>(E11-D11)/D11</f>
        <v>4.9112036834027623E-2</v>
      </c>
      <c r="F25" s="17">
        <f t="shared" ref="F25:G25" si="2">(F11-E11)/E11</f>
        <v>-4.1797283176593526E-3</v>
      </c>
      <c r="G25" s="17">
        <f t="shared" si="2"/>
        <v>2.5813221406086044E-2</v>
      </c>
      <c r="H25" s="35">
        <f t="array" ref="H25">IF(G8="Case Type","Please select scenario ",INDEX($C$31:$G$36,MATCH(1,($G$8=$D$31:$D$36)*(H10=$C$31:$C$36),0),MATCH(C25,$C$30:$G$30,0)))</f>
        <v>3.6999999999999998E-2</v>
      </c>
      <c r="I25" s="35">
        <f t="array" ref="I25">IF(G8="Case Type","Please select scenario ",INDEX($C$31:$G$36,MATCH(1,($G$8=$D$31:$D$36)*(I10=$C$31:$C$36),0),MATCH(C25,$C$30:$G$30,0)))</f>
        <v>0.04</v>
      </c>
    </row>
    <row r="26" spans="3:9" x14ac:dyDescent="0.25">
      <c r="C26" t="s">
        <v>125</v>
      </c>
      <c r="D26" s="17">
        <f>D17/D11</f>
        <v>0.63407147555360666</v>
      </c>
      <c r="E26" s="17">
        <f t="shared" ref="E26:G26" si="3">E17/E11</f>
        <v>0.64117032392894457</v>
      </c>
      <c r="F26" s="17">
        <f t="shared" si="3"/>
        <v>0.63525708289611749</v>
      </c>
      <c r="G26" s="17">
        <f t="shared" si="3"/>
        <v>0.6591653027823241</v>
      </c>
      <c r="H26" s="35">
        <f t="array" ref="H26">IF(G8="Case Type","Please select scenario ",INDEX($C$31:$G$36,MATCH(1,($G$8=$D$31:$D$36)*(H10=$C$31:$C$36),0),MATCH(C26,$C$30:$G$30,0)))</f>
        <v>0.68</v>
      </c>
      <c r="I26" s="35">
        <f t="array" ref="I26">IF(G8="Case Type","Please select scenario ",INDEX($C$31:$G$36,MATCH(1,($G$8=$D$31:$D$36)*(I10=$C$31:$C$36),0),MATCH(C26,$C$30:$G$30,0)))</f>
        <v>0.7</v>
      </c>
    </row>
    <row r="27" spans="3:9" x14ac:dyDescent="0.25">
      <c r="C27" t="s">
        <v>126</v>
      </c>
      <c r="D27" s="17">
        <f>D18/D11</f>
        <v>0.17978513483885114</v>
      </c>
      <c r="E27" s="17">
        <f t="shared" ref="E27:G27" si="4">E18/E11</f>
        <v>0.2025078369905956</v>
      </c>
      <c r="F27" s="17">
        <f t="shared" si="4"/>
        <v>0.22455403987408185</v>
      </c>
      <c r="G27" s="17">
        <f t="shared" si="4"/>
        <v>0.28580196399345337</v>
      </c>
      <c r="H27" s="35">
        <f t="array" ref="H27">IF(G8="Case Type","Please select scenario ",INDEX($C$31:$G$36,MATCH(1,($G$8=$D$31:$D$36)*(H10=$C$31:$C$36),0),MATCH(C27,$C$30:$G$30,0)))</f>
        <v>0.3</v>
      </c>
      <c r="I27" s="35">
        <f t="array" ref="I27">IF(G8="Case Type","Please select scenario ",INDEX($C$31:$G$36,MATCH(1,($G$8=$D$31:$D$36)*(I10=$C$31:$C$36),0),MATCH(C27,$C$30:$G$30,0)))</f>
        <v>0.31</v>
      </c>
    </row>
    <row r="29" spans="3:9" x14ac:dyDescent="0.25">
      <c r="C29" s="23" t="s">
        <v>141</v>
      </c>
    </row>
    <row r="30" spans="3:9" x14ac:dyDescent="0.25">
      <c r="C30" t="s">
        <v>145</v>
      </c>
      <c r="D30" s="3" t="s">
        <v>146</v>
      </c>
      <c r="E30" s="27" t="s">
        <v>139</v>
      </c>
      <c r="F30" t="s">
        <v>125</v>
      </c>
      <c r="G30" t="s">
        <v>126</v>
      </c>
    </row>
    <row r="31" spans="3:9" x14ac:dyDescent="0.25">
      <c r="C31" t="s">
        <v>129</v>
      </c>
      <c r="D31" s="3" t="s">
        <v>142</v>
      </c>
      <c r="E31" s="3">
        <v>3.6999999999999998E-2</v>
      </c>
      <c r="F31" s="3">
        <v>0.68</v>
      </c>
      <c r="G31" s="3">
        <v>0.3</v>
      </c>
    </row>
    <row r="32" spans="3:9" x14ac:dyDescent="0.25">
      <c r="C32" t="s">
        <v>129</v>
      </c>
      <c r="D32" s="3" t="s">
        <v>143</v>
      </c>
      <c r="E32" s="3">
        <v>2.5999999999999999E-2</v>
      </c>
      <c r="F32" s="3">
        <v>0.65900000000000003</v>
      </c>
      <c r="G32" s="3">
        <v>0.28599999999999998</v>
      </c>
    </row>
    <row r="33" spans="3:7" x14ac:dyDescent="0.25">
      <c r="C33" t="s">
        <v>129</v>
      </c>
      <c r="D33" s="3" t="s">
        <v>144</v>
      </c>
      <c r="E33" s="3">
        <v>2.1999999999999999E-2</v>
      </c>
      <c r="F33" s="3">
        <v>0.64500000000000002</v>
      </c>
      <c r="G33" s="3">
        <v>0.32</v>
      </c>
    </row>
    <row r="34" spans="3:7" x14ac:dyDescent="0.25">
      <c r="C34" t="s">
        <v>130</v>
      </c>
      <c r="D34" s="3" t="s">
        <v>142</v>
      </c>
      <c r="E34" s="3">
        <v>0.04</v>
      </c>
      <c r="F34" s="3">
        <v>0.7</v>
      </c>
      <c r="G34" s="3">
        <v>0.31</v>
      </c>
    </row>
    <row r="35" spans="3:7" x14ac:dyDescent="0.25">
      <c r="C35" t="s">
        <v>130</v>
      </c>
      <c r="D35" s="3" t="s">
        <v>143</v>
      </c>
      <c r="E35" s="3">
        <v>2.5999999999999999E-2</v>
      </c>
      <c r="F35" s="3">
        <v>0.65900000000000003</v>
      </c>
      <c r="G35" s="3">
        <v>0.28599999999999998</v>
      </c>
    </row>
    <row r="36" spans="3:7" x14ac:dyDescent="0.25">
      <c r="C36" t="s">
        <v>130</v>
      </c>
      <c r="D36" s="3" t="s">
        <v>144</v>
      </c>
      <c r="E36" s="3">
        <v>1.4999999999999999E-2</v>
      </c>
      <c r="F36" s="3">
        <v>0.63</v>
      </c>
      <c r="G36" s="3">
        <v>0.35</v>
      </c>
    </row>
    <row r="48" spans="3:7" x14ac:dyDescent="0.25">
      <c r="C48" s="23"/>
    </row>
    <row r="50" spans="3:4" x14ac:dyDescent="0.25">
      <c r="C50" s="22"/>
    </row>
    <row r="51" spans="3:4" x14ac:dyDescent="0.25">
      <c r="C51" s="19"/>
      <c r="D51" s="3"/>
    </row>
    <row r="52" spans="3:4" x14ac:dyDescent="0.25">
      <c r="C52" s="19"/>
      <c r="D52" s="3"/>
    </row>
    <row r="53" spans="3:4" x14ac:dyDescent="0.25">
      <c r="C53" s="19"/>
      <c r="D53" s="3"/>
    </row>
    <row r="54" spans="3:4" x14ac:dyDescent="0.25">
      <c r="D54" s="3"/>
    </row>
    <row r="55" spans="3:4" x14ac:dyDescent="0.25">
      <c r="C55" s="3"/>
      <c r="D55" s="3"/>
    </row>
    <row r="56" spans="3:4" x14ac:dyDescent="0.25">
      <c r="C56" s="19"/>
      <c r="D56" s="3"/>
    </row>
    <row r="57" spans="3:4" x14ac:dyDescent="0.25">
      <c r="C57" s="19"/>
      <c r="D57" s="3"/>
    </row>
    <row r="58" spans="3:4" x14ac:dyDescent="0.25">
      <c r="C58" s="19"/>
      <c r="D58" s="3"/>
    </row>
    <row r="59" spans="3:4" x14ac:dyDescent="0.25">
      <c r="D59" s="3"/>
    </row>
    <row r="60" spans="3:4" x14ac:dyDescent="0.25">
      <c r="C60" s="3"/>
      <c r="D60" s="3"/>
    </row>
    <row r="61" spans="3:4" x14ac:dyDescent="0.25">
      <c r="C61" s="19"/>
      <c r="D61" s="3"/>
    </row>
    <row r="62" spans="3:4" x14ac:dyDescent="0.25">
      <c r="C62" s="19"/>
      <c r="D62" s="3"/>
    </row>
    <row r="63" spans="3:4" x14ac:dyDescent="0.25">
      <c r="C63" s="19"/>
      <c r="D63" s="3"/>
    </row>
    <row r="99" spans="25:25" x14ac:dyDescent="0.25">
      <c r="Y99" t="s">
        <v>134</v>
      </c>
    </row>
    <row r="100" spans="25:25" x14ac:dyDescent="0.25">
      <c r="Y100" t="s">
        <v>131</v>
      </c>
    </row>
    <row r="101" spans="25:25" x14ac:dyDescent="0.25">
      <c r="Y101" s="3" t="s">
        <v>132</v>
      </c>
    </row>
    <row r="102" spans="25:25" x14ac:dyDescent="0.25">
      <c r="Y102" t="s">
        <v>133</v>
      </c>
    </row>
  </sheetData>
  <mergeCells count="4">
    <mergeCell ref="H9:I9"/>
    <mergeCell ref="D9:G9"/>
    <mergeCell ref="D24:G24"/>
    <mergeCell ref="H24:I24"/>
  </mergeCells>
  <phoneticPr fontId="8" type="noConversion"/>
  <dataValidations count="2">
    <dataValidation type="list" allowBlank="1" showInputMessage="1" showErrorMessage="1" sqref="D48" xr:uid="{714A2593-C323-419C-8268-89135FEC1F14}">
      <formula1>$C$51:$C$53</formula1>
    </dataValidation>
    <dataValidation type="list" allowBlank="1" showInputMessage="1" showErrorMessage="1" sqref="G8" xr:uid="{FF1C8425-AF43-4404-AB49-52B8E8CBCC78}">
      <formula1>$D$30:$D$33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Pharma</vt:lpstr>
      <vt:lpstr>Other Health care sub Ind</vt:lpstr>
      <vt:lpstr>Summary stats</vt:lpstr>
      <vt:lpstr>Summary charts</vt:lpstr>
      <vt:lpstr>Profit Loss dashboard</vt:lpstr>
      <vt:lpstr>Forecasting Pharma company ZTS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2015-06-05T18:17:20Z</dcterms:created>
  <dcterms:modified xsi:type="dcterms:W3CDTF">2019-10-03T18:08:31Z</dcterms:modified>
</cp:coreProperties>
</file>