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karnimbp/Desktop/"/>
    </mc:Choice>
  </mc:AlternateContent>
  <xr:revisionPtr revIDLastSave="0" documentId="13_ncr:1_{0D270B42-F730-4F45-9F06-0AFDDAAB41FE}" xr6:coauthVersionLast="47" xr6:coauthVersionMax="47" xr10:uidLastSave="{00000000-0000-0000-0000-000000000000}"/>
  <bookViews>
    <workbookView xWindow="0" yWindow="0" windowWidth="28800" windowHeight="18000" xr2:uid="{DFF2DA02-9DB2-8E42-8B5D-81A25EDCEC2D}"/>
  </bookViews>
  <sheets>
    <sheet name="Pitchmap Top View" sheetId="1" r:id="rId1"/>
  </sheets>
  <definedNames>
    <definedName name="_xlchart.v1.0" hidden="1">'Pitchmap Top View'!$G$3:$G$32</definedName>
    <definedName name="_xlchart.v1.1" hidden="1">'Pitchmap Top View'!$L$2</definedName>
    <definedName name="_xlchart.v1.10" hidden="1">'Pitchmap Top View'!$L$2</definedName>
    <definedName name="_xlchart.v1.11" hidden="1">'Pitchmap Top View'!$L$3:$L$32</definedName>
    <definedName name="_xlchart.v1.12" hidden="1">'Pitchmap Top View'!$M$2</definedName>
    <definedName name="_xlchart.v1.13" hidden="1">'Pitchmap Top View'!$M$3:$M$32</definedName>
    <definedName name="_xlchart.v1.14" hidden="1">'Pitchmap Top View'!$N$2</definedName>
    <definedName name="_xlchart.v1.15" hidden="1">'Pitchmap Top View'!$N$3:$N$32</definedName>
    <definedName name="_xlchart.v1.16" hidden="1">'Pitchmap Top View'!$O$2</definedName>
    <definedName name="_xlchart.v1.17" hidden="1">'Pitchmap Top View'!$O$3:$O$32</definedName>
    <definedName name="_xlchart.v1.18" hidden="1">'Pitchmap Top View'!$G$3:$G$32</definedName>
    <definedName name="_xlchart.v1.19" hidden="1">'Pitchmap Top View'!$L$2</definedName>
    <definedName name="_xlchart.v1.2" hidden="1">'Pitchmap Top View'!$L$3:$L$32</definedName>
    <definedName name="_xlchart.v1.20" hidden="1">'Pitchmap Top View'!$L$3:$L$32</definedName>
    <definedName name="_xlchart.v1.21" hidden="1">'Pitchmap Top View'!$M$2</definedName>
    <definedName name="_xlchart.v1.22" hidden="1">'Pitchmap Top View'!$M$3:$M$32</definedName>
    <definedName name="_xlchart.v1.23" hidden="1">'Pitchmap Top View'!$N$2</definedName>
    <definedName name="_xlchart.v1.24" hidden="1">'Pitchmap Top View'!$N$3:$N$32</definedName>
    <definedName name="_xlchart.v1.25" hidden="1">'Pitchmap Top View'!$O$2</definedName>
    <definedName name="_xlchart.v1.26" hidden="1">'Pitchmap Top View'!$O$3:$O$32</definedName>
    <definedName name="_xlchart.v1.27" hidden="1">'Pitchmap Top View'!$G$3:$G$32</definedName>
    <definedName name="_xlchart.v1.28" hidden="1">'Pitchmap Top View'!$L$2</definedName>
    <definedName name="_xlchart.v1.29" hidden="1">'Pitchmap Top View'!$L$3:$L$32</definedName>
    <definedName name="_xlchart.v1.3" hidden="1">'Pitchmap Top View'!$M$2</definedName>
    <definedName name="_xlchart.v1.30" hidden="1">'Pitchmap Top View'!$M$2</definedName>
    <definedName name="_xlchart.v1.31" hidden="1">'Pitchmap Top View'!$M$3:$M$32</definedName>
    <definedName name="_xlchart.v1.32" hidden="1">'Pitchmap Top View'!$N$2</definedName>
    <definedName name="_xlchart.v1.33" hidden="1">'Pitchmap Top View'!$N$3:$N$32</definedName>
    <definedName name="_xlchart.v1.34" hidden="1">'Pitchmap Top View'!$O$2</definedName>
    <definedName name="_xlchart.v1.35" hidden="1">'Pitchmap Top View'!$O$3:$O$32</definedName>
    <definedName name="_xlchart.v1.36" hidden="1">'Pitchmap Top View'!$G$3:$G$32</definedName>
    <definedName name="_xlchart.v1.37" hidden="1">'Pitchmap Top View'!$L$2</definedName>
    <definedName name="_xlchart.v1.38" hidden="1">'Pitchmap Top View'!$L$3:$L$32</definedName>
    <definedName name="_xlchart.v1.39" hidden="1">'Pitchmap Top View'!$M$2</definedName>
    <definedName name="_xlchart.v1.4" hidden="1">'Pitchmap Top View'!$M$3:$M$32</definedName>
    <definedName name="_xlchart.v1.40" hidden="1">'Pitchmap Top View'!$M$3:$M$32</definedName>
    <definedName name="_xlchart.v1.41" hidden="1">'Pitchmap Top View'!$N$2</definedName>
    <definedName name="_xlchart.v1.42" hidden="1">'Pitchmap Top View'!$N$3:$N$32</definedName>
    <definedName name="_xlchart.v1.43" hidden="1">'Pitchmap Top View'!$O$2</definedName>
    <definedName name="_xlchart.v1.44" hidden="1">'Pitchmap Top View'!$O$3:$O$32</definedName>
    <definedName name="_xlchart.v1.45" hidden="1">'Pitchmap Top View'!$G$3:$G$32</definedName>
    <definedName name="_xlchart.v1.46" hidden="1">'Pitchmap Top View'!$L$2</definedName>
    <definedName name="_xlchart.v1.47" hidden="1">'Pitchmap Top View'!$L$3:$L$32</definedName>
    <definedName name="_xlchart.v1.48" hidden="1">'Pitchmap Top View'!$M$2</definedName>
    <definedName name="_xlchart.v1.49" hidden="1">'Pitchmap Top View'!$M$3:$M$32</definedName>
    <definedName name="_xlchart.v1.5" hidden="1">'Pitchmap Top View'!$N$2</definedName>
    <definedName name="_xlchart.v1.50" hidden="1">'Pitchmap Top View'!$N$2</definedName>
    <definedName name="_xlchart.v1.51" hidden="1">'Pitchmap Top View'!$N$3:$N$32</definedName>
    <definedName name="_xlchart.v1.52" hidden="1">'Pitchmap Top View'!$O$2</definedName>
    <definedName name="_xlchart.v1.53" hidden="1">'Pitchmap Top View'!$O$3:$O$32</definedName>
    <definedName name="_xlchart.v1.54" hidden="1">'Pitchmap Top View'!$G$3:$G$32</definedName>
    <definedName name="_xlchart.v1.55" hidden="1">'Pitchmap Top View'!$L$2</definedName>
    <definedName name="_xlchart.v1.56" hidden="1">'Pitchmap Top View'!$L$3:$L$32</definedName>
    <definedName name="_xlchart.v1.57" hidden="1">'Pitchmap Top View'!$M$2</definedName>
    <definedName name="_xlchart.v1.58" hidden="1">'Pitchmap Top View'!$M$3:$M$32</definedName>
    <definedName name="_xlchart.v1.59" hidden="1">'Pitchmap Top View'!$N$2</definedName>
    <definedName name="_xlchart.v1.6" hidden="1">'Pitchmap Top View'!$N$3:$N$32</definedName>
    <definedName name="_xlchart.v1.60" hidden="1">'Pitchmap Top View'!$N$3:$N$32</definedName>
    <definedName name="_xlchart.v1.61" hidden="1">'Pitchmap Top View'!$O$2</definedName>
    <definedName name="_xlchart.v1.62" hidden="1">'Pitchmap Top View'!$O$3:$O$32</definedName>
    <definedName name="_xlchart.v1.63" hidden="1">'Pitchmap Top View'!$G$3:$G$32</definedName>
    <definedName name="_xlchart.v1.64" hidden="1">'Pitchmap Top View'!$L$2</definedName>
    <definedName name="_xlchart.v1.65" hidden="1">'Pitchmap Top View'!$L$3:$L$32</definedName>
    <definedName name="_xlchart.v1.66" hidden="1">'Pitchmap Top View'!$M$2</definedName>
    <definedName name="_xlchart.v1.67" hidden="1">'Pitchmap Top View'!$M$3:$M$32</definedName>
    <definedName name="_xlchart.v1.68" hidden="1">'Pitchmap Top View'!$N$2</definedName>
    <definedName name="_xlchart.v1.69" hidden="1">'Pitchmap Top View'!$N$3:$N$32</definedName>
    <definedName name="_xlchart.v1.7" hidden="1">'Pitchmap Top View'!$O$2</definedName>
    <definedName name="_xlchart.v1.70" hidden="1">'Pitchmap Top View'!$O$2</definedName>
    <definedName name="_xlchart.v1.71" hidden="1">'Pitchmap Top View'!$O$3:$O$32</definedName>
    <definedName name="_xlchart.v1.8" hidden="1">'Pitchmap Top View'!$O$3:$O$32</definedName>
    <definedName name="_xlchart.v1.9" hidden="1">'Pitchmap Top View'!$G$3:$G$32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4" i="1" s="1"/>
  <c r="K4" i="1" s="1"/>
  <c r="H5" i="1"/>
  <c r="I5" i="1" s="1"/>
  <c r="K5" i="1" s="1"/>
  <c r="H6" i="1"/>
  <c r="I6" i="1" s="1"/>
  <c r="K6" i="1" s="1"/>
  <c r="H7" i="1"/>
  <c r="I7" i="1" s="1"/>
  <c r="K7" i="1" s="1"/>
  <c r="H8" i="1"/>
  <c r="I8" i="1" s="1"/>
  <c r="K8" i="1" s="1"/>
  <c r="H9" i="1"/>
  <c r="I9" i="1" s="1"/>
  <c r="K9" i="1" s="1"/>
  <c r="H10" i="1"/>
  <c r="I10" i="1" s="1"/>
  <c r="K10" i="1" s="1"/>
  <c r="H11" i="1"/>
  <c r="I11" i="1" s="1"/>
  <c r="K11" i="1" s="1"/>
  <c r="H12" i="1"/>
  <c r="I12" i="1" s="1"/>
  <c r="K12" i="1" s="1"/>
  <c r="H13" i="1"/>
  <c r="I13" i="1" s="1"/>
  <c r="K13" i="1" s="1"/>
  <c r="H14" i="1"/>
  <c r="I14" i="1" s="1"/>
  <c r="K14" i="1" s="1"/>
  <c r="H15" i="1"/>
  <c r="I15" i="1" s="1"/>
  <c r="K15" i="1" s="1"/>
  <c r="H16" i="1"/>
  <c r="I16" i="1" s="1"/>
  <c r="K16" i="1" s="1"/>
  <c r="H17" i="1"/>
  <c r="I17" i="1" s="1"/>
  <c r="K17" i="1" s="1"/>
  <c r="H18" i="1"/>
  <c r="I18" i="1" s="1"/>
  <c r="K18" i="1" s="1"/>
  <c r="H19" i="1"/>
  <c r="I19" i="1" s="1"/>
  <c r="K19" i="1" s="1"/>
  <c r="H20" i="1"/>
  <c r="I20" i="1" s="1"/>
  <c r="K20" i="1" s="1"/>
  <c r="H21" i="1"/>
  <c r="I21" i="1" s="1"/>
  <c r="K21" i="1" s="1"/>
  <c r="H22" i="1"/>
  <c r="I22" i="1" s="1"/>
  <c r="K22" i="1" s="1"/>
  <c r="H23" i="1"/>
  <c r="I23" i="1" s="1"/>
  <c r="K23" i="1" s="1"/>
  <c r="H24" i="1"/>
  <c r="I24" i="1" s="1"/>
  <c r="K24" i="1" s="1"/>
  <c r="H25" i="1"/>
  <c r="I25" i="1" s="1"/>
  <c r="K25" i="1" s="1"/>
  <c r="H26" i="1"/>
  <c r="I26" i="1" s="1"/>
  <c r="K26" i="1" s="1"/>
  <c r="H27" i="1"/>
  <c r="I27" i="1" s="1"/>
  <c r="K27" i="1" s="1"/>
  <c r="H28" i="1"/>
  <c r="I28" i="1" s="1"/>
  <c r="K28" i="1" s="1"/>
  <c r="H29" i="1"/>
  <c r="I29" i="1" s="1"/>
  <c r="K29" i="1" s="1"/>
  <c r="H30" i="1"/>
  <c r="I30" i="1" s="1"/>
  <c r="K30" i="1" s="1"/>
  <c r="H31" i="1"/>
  <c r="I31" i="1" s="1"/>
  <c r="K31" i="1" s="1"/>
  <c r="H32" i="1"/>
  <c r="I32" i="1" s="1"/>
  <c r="K32" i="1" s="1"/>
  <c r="H3" i="1"/>
  <c r="I3" i="1" s="1"/>
  <c r="K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" i="1" a="1"/>
  <c r="J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Y4" i="1" l="1"/>
  <c r="K33" i="1"/>
  <c r="Y15" i="1" s="1"/>
  <c r="O23" i="1"/>
  <c r="N32" i="1"/>
  <c r="N22" i="1"/>
  <c r="O7" i="1"/>
  <c r="M31" i="1"/>
  <c r="N14" i="1"/>
  <c r="O6" i="1"/>
  <c r="O15" i="1"/>
  <c r="O26" i="1"/>
  <c r="O30" i="1"/>
  <c r="O29" i="1"/>
  <c r="O25" i="1"/>
  <c r="O16" i="1"/>
  <c r="O32" i="1"/>
  <c r="O31" i="1"/>
  <c r="O27" i="1"/>
  <c r="O28" i="1"/>
  <c r="O18" i="1"/>
  <c r="O9" i="1"/>
  <c r="N24" i="1"/>
  <c r="O12" i="1"/>
  <c r="O21" i="1"/>
  <c r="O24" i="1"/>
  <c r="O20" i="1"/>
  <c r="O22" i="1"/>
  <c r="O17" i="1"/>
  <c r="O19" i="1"/>
  <c r="O11" i="1"/>
  <c r="N21" i="1"/>
  <c r="O13" i="1"/>
  <c r="O14" i="1"/>
  <c r="N29" i="1"/>
  <c r="O4" i="1"/>
  <c r="O10" i="1"/>
  <c r="O8" i="1"/>
  <c r="N16" i="1"/>
  <c r="O5" i="1"/>
  <c r="N30" i="1"/>
  <c r="N26" i="1"/>
  <c r="N23" i="1"/>
  <c r="N31" i="1"/>
  <c r="N28" i="1"/>
  <c r="N27" i="1"/>
  <c r="N25" i="1"/>
  <c r="N17" i="1"/>
  <c r="N7" i="1"/>
  <c r="N20" i="1"/>
  <c r="N18" i="1"/>
  <c r="N19" i="1"/>
  <c r="N13" i="1"/>
  <c r="N10" i="1"/>
  <c r="N12" i="1"/>
  <c r="M32" i="1"/>
  <c r="N15" i="1"/>
  <c r="N11" i="1"/>
  <c r="M15" i="1"/>
  <c r="N6" i="1"/>
  <c r="M29" i="1"/>
  <c r="N8" i="1"/>
  <c r="M30" i="1"/>
  <c r="M22" i="1"/>
  <c r="N5" i="1"/>
  <c r="N9" i="1"/>
  <c r="N4" i="1"/>
  <c r="M24" i="1"/>
  <c r="M16" i="1"/>
  <c r="M23" i="1"/>
  <c r="M14" i="1"/>
  <c r="M13" i="1"/>
  <c r="M28" i="1"/>
  <c r="M27" i="1"/>
  <c r="M26" i="1"/>
  <c r="M25" i="1"/>
  <c r="M20" i="1"/>
  <c r="M21" i="1"/>
  <c r="M19" i="1"/>
  <c r="M17" i="1"/>
  <c r="M8" i="1"/>
  <c r="M18" i="1"/>
  <c r="M10" i="1"/>
  <c r="M11" i="1"/>
  <c r="M12" i="1"/>
  <c r="M9" i="1"/>
  <c r="M5" i="1"/>
  <c r="M6" i="1"/>
  <c r="M7" i="1"/>
  <c r="M4" i="1"/>
  <c r="L22" i="1"/>
  <c r="L31" i="1"/>
  <c r="L32" i="1"/>
  <c r="L7" i="1"/>
  <c r="L24" i="1"/>
  <c r="L23" i="1"/>
  <c r="L15" i="1"/>
  <c r="L16" i="1"/>
  <c r="L29" i="1"/>
  <c r="L28" i="1"/>
  <c r="L30" i="1"/>
  <c r="L21" i="1"/>
  <c r="L26" i="1"/>
  <c r="L27" i="1"/>
  <c r="L25" i="1"/>
  <c r="L20" i="1"/>
  <c r="L19" i="1"/>
  <c r="L18" i="1"/>
  <c r="L17" i="1"/>
  <c r="L14" i="1"/>
  <c r="L13" i="1"/>
  <c r="L8" i="1"/>
  <c r="L11" i="1"/>
  <c r="L12" i="1"/>
  <c r="L9" i="1"/>
  <c r="L10" i="1"/>
  <c r="L4" i="1"/>
  <c r="L6" i="1"/>
  <c r="L5" i="1"/>
  <c r="M3" i="1"/>
  <c r="O3" i="1"/>
  <c r="N3" i="1"/>
  <c r="L3" i="1"/>
  <c r="W4" i="1" l="1"/>
  <c r="Y10" i="1"/>
  <c r="Y7" i="1"/>
  <c r="W10" i="1"/>
  <c r="W15" i="1"/>
  <c r="W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<sst xmlns="http://schemas.openxmlformats.org/spreadsheetml/2006/main" count="22" uniqueCount="22">
  <si>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Pitch Dimentions</t>
  </si>
  <si>
    <t>3.05 meters</t>
  </si>
  <si>
    <t>20.12 meters</t>
  </si>
  <si>
    <t>Result</t>
  </si>
  <si>
    <t>D</t>
  </si>
  <si>
    <t>R</t>
  </si>
  <si>
    <t>W</t>
  </si>
  <si>
    <t xml:space="preserve">Dot balls </t>
  </si>
  <si>
    <t>Runs</t>
  </si>
  <si>
    <t>Wickets</t>
  </si>
  <si>
    <t>Boundaries</t>
  </si>
  <si>
    <t>B</t>
  </si>
  <si>
    <t>X</t>
  </si>
  <si>
    <t>Y</t>
  </si>
  <si>
    <t>Ball Length</t>
  </si>
  <si>
    <t>From Stumps</t>
  </si>
  <si>
    <t>TOTAL BALLS</t>
  </si>
  <si>
    <t xml:space="preserve"> %</t>
  </si>
  <si>
    <t xml:space="preserve">Yorkers - </t>
  </si>
  <si>
    <t xml:space="preserve">Full - </t>
  </si>
  <si>
    <t xml:space="preserve">Good - </t>
  </si>
  <si>
    <t xml:space="preserve">Short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</si>
</sst>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/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'Pitchmap Top View'!$H$2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xVal>
            <c:numRef>
              <c:f>'Pitchmap Top View'!$G$3:$G$32</c:f>
              <c:numCache>
                <c:formatCode>General</c:formatCode>
                <c:ptCount val="30"/>
                <c:pt idx="0">
                  <c:v>2.63</c:v>
                </c:pt>
                <c:pt idx="1">
                  <c:v>2.2400000000000002</c:v>
                </c:pt>
                <c:pt idx="2">
                  <c:v>3.03</c:v>
                </c:pt>
                <c:pt idx="3">
                  <c:v>0.1</c:v>
                </c:pt>
                <c:pt idx="4">
                  <c:v>0.93</c:v>
                </c:pt>
                <c:pt idx="5">
                  <c:v>1.34</c:v>
                </c:pt>
                <c:pt idx="6">
                  <c:v>1.73</c:v>
                </c:pt>
                <c:pt idx="7">
                  <c:v>2.14</c:v>
                </c:pt>
                <c:pt idx="8">
                  <c:v>1.07</c:v>
                </c:pt>
                <c:pt idx="9">
                  <c:v>2.99</c:v>
                </c:pt>
                <c:pt idx="10">
                  <c:v>1.73</c:v>
                </c:pt>
                <c:pt idx="11">
                  <c:v>2.76</c:v>
                </c:pt>
                <c:pt idx="12">
                  <c:v>1.75</c:v>
                </c:pt>
                <c:pt idx="13">
                  <c:v>0.56999999999999995</c:v>
                </c:pt>
                <c:pt idx="14">
                  <c:v>0.15</c:v>
                </c:pt>
                <c:pt idx="15">
                  <c:v>2.71</c:v>
                </c:pt>
                <c:pt idx="16">
                  <c:v>2</c:v>
                </c:pt>
                <c:pt idx="17">
                  <c:v>2.38</c:v>
                </c:pt>
                <c:pt idx="18">
                  <c:v>7.0000000000000007E-2</c:v>
                </c:pt>
                <c:pt idx="19">
                  <c:v>1.75</c:v>
                </c:pt>
                <c:pt idx="20">
                  <c:v>1.94</c:v>
                </c:pt>
                <c:pt idx="21">
                  <c:v>2.56</c:v>
                </c:pt>
                <c:pt idx="22">
                  <c:v>0.66</c:v>
                </c:pt>
                <c:pt idx="23">
                  <c:v>2.54</c:v>
                </c:pt>
                <c:pt idx="24">
                  <c:v>2.09</c:v>
                </c:pt>
                <c:pt idx="25">
                  <c:v>0.39</c:v>
                </c:pt>
                <c:pt idx="26">
                  <c:v>1.95</c:v>
                </c:pt>
                <c:pt idx="27">
                  <c:v>1.88</c:v>
                </c:pt>
                <c:pt idx="28">
                  <c:v>0.05</c:v>
                </c:pt>
                <c:pt idx="29">
                  <c:v>0.28999999999999998</c:v>
                </c:pt>
              </c:numCache>
            </c:numRef>
          </c:xVal>
          <c:yVal>
            <c:numRef>
              <c:f>'Pitchmap Top View'!$H$3:$H$32</c:f>
              <c:numCache>
                <c:formatCode>General</c:formatCode>
                <c:ptCount val="30"/>
                <c:pt idx="0">
                  <c:v>1.26</c:v>
                </c:pt>
                <c:pt idx="1">
                  <c:v>18.920000000000002</c:v>
                </c:pt>
                <c:pt idx="2">
                  <c:v>8.5299999999999994</c:v>
                </c:pt>
                <c:pt idx="3">
                  <c:v>10.38</c:v>
                </c:pt>
                <c:pt idx="4">
                  <c:v>13.99</c:v>
                </c:pt>
                <c:pt idx="5">
                  <c:v>11.4</c:v>
                </c:pt>
                <c:pt idx="6">
                  <c:v>17.850000000000001</c:v>
                </c:pt>
                <c:pt idx="7">
                  <c:v>5.36</c:v>
                </c:pt>
                <c:pt idx="8">
                  <c:v>15.66</c:v>
                </c:pt>
                <c:pt idx="9">
                  <c:v>6.85</c:v>
                </c:pt>
                <c:pt idx="10">
                  <c:v>19.36</c:v>
                </c:pt>
                <c:pt idx="11">
                  <c:v>15.38</c:v>
                </c:pt>
                <c:pt idx="12">
                  <c:v>16.739999999999998</c:v>
                </c:pt>
                <c:pt idx="13">
                  <c:v>2.1800000000000002</c:v>
                </c:pt>
                <c:pt idx="14">
                  <c:v>13.72</c:v>
                </c:pt>
                <c:pt idx="15">
                  <c:v>15.13</c:v>
                </c:pt>
                <c:pt idx="16">
                  <c:v>19.170000000000002</c:v>
                </c:pt>
                <c:pt idx="17">
                  <c:v>5.35</c:v>
                </c:pt>
                <c:pt idx="18">
                  <c:v>10.85</c:v>
                </c:pt>
                <c:pt idx="19">
                  <c:v>5.14</c:v>
                </c:pt>
                <c:pt idx="20">
                  <c:v>1.91</c:v>
                </c:pt>
                <c:pt idx="21">
                  <c:v>9.3699999999999992</c:v>
                </c:pt>
                <c:pt idx="22">
                  <c:v>16.88</c:v>
                </c:pt>
                <c:pt idx="23">
                  <c:v>0.23</c:v>
                </c:pt>
                <c:pt idx="24">
                  <c:v>5.22</c:v>
                </c:pt>
                <c:pt idx="25">
                  <c:v>10.84</c:v>
                </c:pt>
                <c:pt idx="26">
                  <c:v>14.53</c:v>
                </c:pt>
                <c:pt idx="27">
                  <c:v>2.6</c:v>
                </c:pt>
                <c:pt idx="28">
                  <c:v>3.23</c:v>
                </c:pt>
                <c:pt idx="29">
                  <c:v>12.9</c:v>
                </c:pt>
              </c:numCache>
            </c:numRef>
          </c:yVal>
          <c:bubbleSize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1536-5348-A2B3-14B8387F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41661903"/>
        <c:axId val="41663903"/>
      </c:bubbleChart>
      <c:valAx>
        <c:axId val="4166190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663903"/>
        <c:crosses val="autoZero"/>
        <c:crossBetween val="midCat"/>
      </c:valAx>
      <c:valAx>
        <c:axId val="4166390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crossAx val="4166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3"/>
          <c:order val="0"/>
          <c:tx>
            <c:strRef>
              <c:f>'Pitchmap Top View'!$L$2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C00000"/>
            </a:solidFill>
            <a:ln w="25400">
              <a:noFill/>
            </a:ln>
            <a:effectLst/>
          </c:spPr>
          <c:invertIfNegative val="0"/>
          <c:xVal>
            <c:numRef>
              <c:f>'Pitchmap Top View'!$G$3:$G$32</c:f>
              <c:numCache>
                <c:formatCode>General</c:formatCode>
                <c:ptCount val="30"/>
                <c:pt idx="0">
                  <c:v>2.63</c:v>
                </c:pt>
                <c:pt idx="1">
                  <c:v>2.2400000000000002</c:v>
                </c:pt>
                <c:pt idx="2">
                  <c:v>3.03</c:v>
                </c:pt>
                <c:pt idx="3">
                  <c:v>0.1</c:v>
                </c:pt>
                <c:pt idx="4">
                  <c:v>0.93</c:v>
                </c:pt>
                <c:pt idx="5">
                  <c:v>1.34</c:v>
                </c:pt>
                <c:pt idx="6">
                  <c:v>1.73</c:v>
                </c:pt>
                <c:pt idx="7">
                  <c:v>2.14</c:v>
                </c:pt>
                <c:pt idx="8">
                  <c:v>1.07</c:v>
                </c:pt>
                <c:pt idx="9">
                  <c:v>2.99</c:v>
                </c:pt>
                <c:pt idx="10">
                  <c:v>1.73</c:v>
                </c:pt>
                <c:pt idx="11">
                  <c:v>2.76</c:v>
                </c:pt>
                <c:pt idx="12">
                  <c:v>1.75</c:v>
                </c:pt>
                <c:pt idx="13">
                  <c:v>0.56999999999999995</c:v>
                </c:pt>
                <c:pt idx="14">
                  <c:v>0.15</c:v>
                </c:pt>
                <c:pt idx="15">
                  <c:v>2.71</c:v>
                </c:pt>
                <c:pt idx="16">
                  <c:v>2</c:v>
                </c:pt>
                <c:pt idx="17">
                  <c:v>2.38</c:v>
                </c:pt>
                <c:pt idx="18">
                  <c:v>7.0000000000000007E-2</c:v>
                </c:pt>
                <c:pt idx="19">
                  <c:v>1.75</c:v>
                </c:pt>
                <c:pt idx="20">
                  <c:v>1.94</c:v>
                </c:pt>
                <c:pt idx="21">
                  <c:v>2.56</c:v>
                </c:pt>
                <c:pt idx="22">
                  <c:v>0.66</c:v>
                </c:pt>
                <c:pt idx="23">
                  <c:v>2.54</c:v>
                </c:pt>
                <c:pt idx="24">
                  <c:v>2.09</c:v>
                </c:pt>
                <c:pt idx="25">
                  <c:v>0.39</c:v>
                </c:pt>
                <c:pt idx="26">
                  <c:v>1.95</c:v>
                </c:pt>
                <c:pt idx="27">
                  <c:v>1.88</c:v>
                </c:pt>
                <c:pt idx="28">
                  <c:v>0.05</c:v>
                </c:pt>
                <c:pt idx="29">
                  <c:v>0.28999999999999998</c:v>
                </c:pt>
              </c:numCache>
            </c:numRef>
          </c:xVal>
          <c:yVal>
            <c:numRef>
              <c:f>'Pitchmap Top View'!$L$3:$L$32</c:f>
              <c:numCache>
                <c:formatCode>General</c:formatCode>
                <c:ptCount val="30"/>
                <c:pt idx="0">
                  <c:v>1.26</c:v>
                </c:pt>
                <c:pt idx="1">
                  <c:v>18.920000000000002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11.4</c:v>
                </c:pt>
                <c:pt idx="6">
                  <c:v>#N/A</c:v>
                </c:pt>
                <c:pt idx="7">
                  <c:v>5.36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2.1800000000000002</c:v>
                </c:pt>
                <c:pt idx="14">
                  <c:v>13.72</c:v>
                </c:pt>
                <c:pt idx="15">
                  <c:v>#N/A</c:v>
                </c:pt>
                <c:pt idx="16">
                  <c:v>#N/A</c:v>
                </c:pt>
                <c:pt idx="17">
                  <c:v>5.35</c:v>
                </c:pt>
                <c:pt idx="18">
                  <c:v>#N/A</c:v>
                </c:pt>
                <c:pt idx="19">
                  <c:v>5.14</c:v>
                </c:pt>
                <c:pt idx="20">
                  <c:v>#N/A</c:v>
                </c:pt>
                <c:pt idx="21">
                  <c:v>9.3699999999999992</c:v>
                </c:pt>
                <c:pt idx="22">
                  <c:v>#N/A</c:v>
                </c:pt>
                <c:pt idx="23">
                  <c:v>0.23</c:v>
                </c:pt>
                <c:pt idx="24">
                  <c:v>#N/A</c:v>
                </c:pt>
                <c:pt idx="25">
                  <c:v>10.84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12.9</c:v>
                </c:pt>
              </c:numCache>
            </c:numRef>
          </c:yVal>
          <c:bubbleSize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7-9211-F24F-A762-2A36120CA30B}"/>
            </c:ext>
          </c:extLst>
        </c:ser>
        <c:ser>
          <c:idx val="0"/>
          <c:order val="1"/>
          <c:tx>
            <c:strRef>
              <c:f>'Pitchmap Top View'!$M$2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021FB7"/>
            </a:solidFill>
            <a:ln w="25400">
              <a:noFill/>
            </a:ln>
            <a:effectLst/>
          </c:spPr>
          <c:invertIfNegative val="0"/>
          <c:xVal>
            <c:numRef>
              <c:f>'Pitchmap Top View'!$G$3:$G$32</c:f>
              <c:numCache>
                <c:formatCode>General</c:formatCode>
                <c:ptCount val="30"/>
                <c:pt idx="0">
                  <c:v>2.63</c:v>
                </c:pt>
                <c:pt idx="1">
                  <c:v>2.2400000000000002</c:v>
                </c:pt>
                <c:pt idx="2">
                  <c:v>3.03</c:v>
                </c:pt>
                <c:pt idx="3">
                  <c:v>0.1</c:v>
                </c:pt>
                <c:pt idx="4">
                  <c:v>0.93</c:v>
                </c:pt>
                <c:pt idx="5">
                  <c:v>1.34</c:v>
                </c:pt>
                <c:pt idx="6">
                  <c:v>1.73</c:v>
                </c:pt>
                <c:pt idx="7">
                  <c:v>2.14</c:v>
                </c:pt>
                <c:pt idx="8">
                  <c:v>1.07</c:v>
                </c:pt>
                <c:pt idx="9">
                  <c:v>2.99</c:v>
                </c:pt>
                <c:pt idx="10">
                  <c:v>1.73</c:v>
                </c:pt>
                <c:pt idx="11">
                  <c:v>2.76</c:v>
                </c:pt>
                <c:pt idx="12">
                  <c:v>1.75</c:v>
                </c:pt>
                <c:pt idx="13">
                  <c:v>0.56999999999999995</c:v>
                </c:pt>
                <c:pt idx="14">
                  <c:v>0.15</c:v>
                </c:pt>
                <c:pt idx="15">
                  <c:v>2.71</c:v>
                </c:pt>
                <c:pt idx="16">
                  <c:v>2</c:v>
                </c:pt>
                <c:pt idx="17">
                  <c:v>2.38</c:v>
                </c:pt>
                <c:pt idx="18">
                  <c:v>7.0000000000000007E-2</c:v>
                </c:pt>
                <c:pt idx="19">
                  <c:v>1.75</c:v>
                </c:pt>
                <c:pt idx="20">
                  <c:v>1.94</c:v>
                </c:pt>
                <c:pt idx="21">
                  <c:v>2.56</c:v>
                </c:pt>
                <c:pt idx="22">
                  <c:v>0.66</c:v>
                </c:pt>
                <c:pt idx="23">
                  <c:v>2.54</c:v>
                </c:pt>
                <c:pt idx="24">
                  <c:v>2.09</c:v>
                </c:pt>
                <c:pt idx="25">
                  <c:v>0.39</c:v>
                </c:pt>
                <c:pt idx="26">
                  <c:v>1.95</c:v>
                </c:pt>
                <c:pt idx="27">
                  <c:v>1.88</c:v>
                </c:pt>
                <c:pt idx="28">
                  <c:v>0.05</c:v>
                </c:pt>
                <c:pt idx="29">
                  <c:v>0.28999999999999998</c:v>
                </c:pt>
              </c:numCache>
            </c:numRef>
          </c:xVal>
          <c:yVal>
            <c:numRef>
              <c:f>'Pitchmap Top View'!$M$3:$M$32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13.99</c:v>
                </c:pt>
                <c:pt idx="5">
                  <c:v>#N/A</c:v>
                </c:pt>
                <c:pt idx="6">
                  <c:v>17.850000000000001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19.36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15.13</c:v>
                </c:pt>
                <c:pt idx="16">
                  <c:v>19.170000000000002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16.88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14.53</c:v>
                </c:pt>
                <c:pt idx="27">
                  <c:v>2.6</c:v>
                </c:pt>
                <c:pt idx="28">
                  <c:v>3.23</c:v>
                </c:pt>
                <c:pt idx="29">
                  <c:v>#N/A</c:v>
                </c:pt>
              </c:numCache>
            </c:numRef>
          </c:yVal>
          <c:bubbleSize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9211-F24F-A762-2A36120CA30B}"/>
            </c:ext>
          </c:extLst>
        </c:ser>
        <c:ser>
          <c:idx val="1"/>
          <c:order val="2"/>
          <c:tx>
            <c:strRef>
              <c:f>'Pitchmap Top View'!$N$2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/>
          </c:spPr>
          <c:invertIfNegative val="0"/>
          <c:xVal>
            <c:numRef>
              <c:f>'Pitchmap Top View'!$G$3:$G$32</c:f>
              <c:numCache>
                <c:formatCode>General</c:formatCode>
                <c:ptCount val="30"/>
                <c:pt idx="0">
                  <c:v>2.63</c:v>
                </c:pt>
                <c:pt idx="1">
                  <c:v>2.2400000000000002</c:v>
                </c:pt>
                <c:pt idx="2">
                  <c:v>3.03</c:v>
                </c:pt>
                <c:pt idx="3">
                  <c:v>0.1</c:v>
                </c:pt>
                <c:pt idx="4">
                  <c:v>0.93</c:v>
                </c:pt>
                <c:pt idx="5">
                  <c:v>1.34</c:v>
                </c:pt>
                <c:pt idx="6">
                  <c:v>1.73</c:v>
                </c:pt>
                <c:pt idx="7">
                  <c:v>2.14</c:v>
                </c:pt>
                <c:pt idx="8">
                  <c:v>1.07</c:v>
                </c:pt>
                <c:pt idx="9">
                  <c:v>2.99</c:v>
                </c:pt>
                <c:pt idx="10">
                  <c:v>1.73</c:v>
                </c:pt>
                <c:pt idx="11">
                  <c:v>2.76</c:v>
                </c:pt>
                <c:pt idx="12">
                  <c:v>1.75</c:v>
                </c:pt>
                <c:pt idx="13">
                  <c:v>0.56999999999999995</c:v>
                </c:pt>
                <c:pt idx="14">
                  <c:v>0.15</c:v>
                </c:pt>
                <c:pt idx="15">
                  <c:v>2.71</c:v>
                </c:pt>
                <c:pt idx="16">
                  <c:v>2</c:v>
                </c:pt>
                <c:pt idx="17">
                  <c:v>2.38</c:v>
                </c:pt>
                <c:pt idx="18">
                  <c:v>7.0000000000000007E-2</c:v>
                </c:pt>
                <c:pt idx="19">
                  <c:v>1.75</c:v>
                </c:pt>
                <c:pt idx="20">
                  <c:v>1.94</c:v>
                </c:pt>
                <c:pt idx="21">
                  <c:v>2.56</c:v>
                </c:pt>
                <c:pt idx="22">
                  <c:v>0.66</c:v>
                </c:pt>
                <c:pt idx="23">
                  <c:v>2.54</c:v>
                </c:pt>
                <c:pt idx="24">
                  <c:v>2.09</c:v>
                </c:pt>
                <c:pt idx="25">
                  <c:v>0.39</c:v>
                </c:pt>
                <c:pt idx="26">
                  <c:v>1.95</c:v>
                </c:pt>
                <c:pt idx="27">
                  <c:v>1.88</c:v>
                </c:pt>
                <c:pt idx="28">
                  <c:v>0.05</c:v>
                </c:pt>
                <c:pt idx="29">
                  <c:v>0.28999999999999998</c:v>
                </c:pt>
              </c:numCache>
            </c:numRef>
          </c:xVal>
          <c:yVal>
            <c:numRef>
              <c:f>'Pitchmap Top View'!$N$3:$N$32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8.5299999999999994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15.66</c:v>
                </c:pt>
                <c:pt idx="9">
                  <c:v>6.85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1.91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bubbleSize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1-9211-F24F-A762-2A36120CA30B}"/>
            </c:ext>
          </c:extLst>
        </c:ser>
        <c:ser>
          <c:idx val="2"/>
          <c:order val="3"/>
          <c:tx>
            <c:strRef>
              <c:f>'Pitchmap Top View'!$O$2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bg1"/>
            </a:solidFill>
            <a:ln w="25400">
              <a:noFill/>
            </a:ln>
            <a:effectLst/>
          </c:spPr>
          <c:invertIfNegative val="0"/>
          <c:xVal>
            <c:numRef>
              <c:f>'Pitchmap Top View'!$G$3:$G$32</c:f>
              <c:numCache>
                <c:formatCode>General</c:formatCode>
                <c:ptCount val="30"/>
                <c:pt idx="0">
                  <c:v>2.63</c:v>
                </c:pt>
                <c:pt idx="1">
                  <c:v>2.2400000000000002</c:v>
                </c:pt>
                <c:pt idx="2">
                  <c:v>3.03</c:v>
                </c:pt>
                <c:pt idx="3">
                  <c:v>0.1</c:v>
                </c:pt>
                <c:pt idx="4">
                  <c:v>0.93</c:v>
                </c:pt>
                <c:pt idx="5">
                  <c:v>1.34</c:v>
                </c:pt>
                <c:pt idx="6">
                  <c:v>1.73</c:v>
                </c:pt>
                <c:pt idx="7">
                  <c:v>2.14</c:v>
                </c:pt>
                <c:pt idx="8">
                  <c:v>1.07</c:v>
                </c:pt>
                <c:pt idx="9">
                  <c:v>2.99</c:v>
                </c:pt>
                <c:pt idx="10">
                  <c:v>1.73</c:v>
                </c:pt>
                <c:pt idx="11">
                  <c:v>2.76</c:v>
                </c:pt>
                <c:pt idx="12">
                  <c:v>1.75</c:v>
                </c:pt>
                <c:pt idx="13">
                  <c:v>0.56999999999999995</c:v>
                </c:pt>
                <c:pt idx="14">
                  <c:v>0.15</c:v>
                </c:pt>
                <c:pt idx="15">
                  <c:v>2.71</c:v>
                </c:pt>
                <c:pt idx="16">
                  <c:v>2</c:v>
                </c:pt>
                <c:pt idx="17">
                  <c:v>2.38</c:v>
                </c:pt>
                <c:pt idx="18">
                  <c:v>7.0000000000000007E-2</c:v>
                </c:pt>
                <c:pt idx="19">
                  <c:v>1.75</c:v>
                </c:pt>
                <c:pt idx="20">
                  <c:v>1.94</c:v>
                </c:pt>
                <c:pt idx="21">
                  <c:v>2.56</c:v>
                </c:pt>
                <c:pt idx="22">
                  <c:v>0.66</c:v>
                </c:pt>
                <c:pt idx="23">
                  <c:v>2.54</c:v>
                </c:pt>
                <c:pt idx="24">
                  <c:v>2.09</c:v>
                </c:pt>
                <c:pt idx="25">
                  <c:v>0.39</c:v>
                </c:pt>
                <c:pt idx="26">
                  <c:v>1.95</c:v>
                </c:pt>
                <c:pt idx="27">
                  <c:v>1.88</c:v>
                </c:pt>
                <c:pt idx="28">
                  <c:v>0.05</c:v>
                </c:pt>
                <c:pt idx="29">
                  <c:v>0.28999999999999998</c:v>
                </c:pt>
              </c:numCache>
            </c:numRef>
          </c:xVal>
          <c:yVal>
            <c:numRef>
              <c:f>'Pitchmap Top View'!$O$3:$O$32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15.38</c:v>
                </c:pt>
                <c:pt idx="12">
                  <c:v>16.739999999999998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10.85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5.22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bubbleSize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2-9211-F24F-A762-2A36120C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448036848"/>
        <c:axId val="34454447"/>
      </c:bubbleChart>
      <c:valAx>
        <c:axId val="448036848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454447"/>
        <c:crosses val="autoZero"/>
        <c:crossBetween val="midCat"/>
      </c:valAx>
      <c:valAx>
        <c:axId val="3445444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803684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2.xml"/><Relationship Id="rId7" Type="http://schemas.openxmlformats.org/officeDocument/2006/relationships/image" Target="../media/image5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259080</xdr:colOff>
      <xdr:row>24</xdr:row>
      <xdr:rowOff>66040</xdr:rowOff>
    </xdr:from>
    <xdr:ext cx="1038811" cy="238335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90DEF41-8B31-1F4B-B43C-8F8E8D165822}"/>
            </a:ext>
          </a:extLst>
        </xdr:cNvPr>
        <xdr:cNvSpPr txBox="1"/>
      </xdr:nvSpPr>
      <xdr:spPr>
        <a:xfrm>
          <a:off x="14466147" y="4942840"/>
          <a:ext cx="1038811" cy="238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rgbClr val="FF0000"/>
              </a:solidFill>
              <a:latin typeface="Copperplate" panose="02000504000000020004" pitchFamily="2" charset="77"/>
            </a:rPr>
            <a:t>Boundaries</a:t>
          </a:r>
        </a:p>
      </xdr:txBody>
    </xdr:sp>
    <xdr:clientData/>
  </xdr:oneCellAnchor>
  <xdr:twoCellAnchor>
    <xdr:from>
      <xdr:col>16</xdr:col>
      <xdr:colOff>253342</xdr:colOff>
      <xdr:row>0</xdr:row>
      <xdr:rowOff>162978</xdr:rowOff>
    </xdr:from>
    <xdr:to>
      <xdr:col>18</xdr:col>
      <xdr:colOff>644925</xdr:colOff>
      <xdr:row>24</xdr:row>
      <xdr:rowOff>58616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5A3375D-8FA0-1347-812F-073776308987}"/>
            </a:ext>
          </a:extLst>
        </xdr:cNvPr>
        <xdr:cNvSpPr/>
      </xdr:nvSpPr>
      <xdr:spPr>
        <a:xfrm>
          <a:off x="9387573" y="162978"/>
          <a:ext cx="2052352" cy="481933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279399</xdr:colOff>
      <xdr:row>35</xdr:row>
      <xdr:rowOff>36024</xdr:rowOff>
    </xdr:to>
    <xdr:pic>
      <xdr:nvPicPr>
        <xdr:cNvPr id="2" name="Picture 1" descr="Cricket Pitch Length- Types | Dimensions | Shape &amp; Size | Diagram of Pitch">
          <a:extLst>
            <a:ext uri="{FF2B5EF4-FFF2-40B4-BE49-F238E27FC236}">
              <a16:creationId xmlns:a16="http://schemas.microsoft.com/office/drawing/2014/main" id="{FDF5C061-74BF-2F4E-B2DB-F1E3821D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-1783312" y="1783312"/>
          <a:ext cx="7148024" cy="3581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254000</xdr:colOff>
      <xdr:row>2</xdr:row>
      <xdr:rowOff>4232</xdr:rowOff>
    </xdr:from>
    <xdr:to>
      <xdr:col>18</xdr:col>
      <xdr:colOff>645583</xdr:colOff>
      <xdr:row>4</xdr:row>
      <xdr:rowOff>8468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44870B4-E9C2-8EB1-5F94-8EB56ACFD704}"/>
            </a:ext>
          </a:extLst>
        </xdr:cNvPr>
        <xdr:cNvSpPr/>
      </xdr:nvSpPr>
      <xdr:spPr>
        <a:xfrm>
          <a:off x="13631333" y="410632"/>
          <a:ext cx="2051050" cy="410636"/>
        </a:xfrm>
        <a:prstGeom prst="rect">
          <a:avLst/>
        </a:prstGeom>
        <a:solidFill>
          <a:schemeClr val="accent4">
            <a:lumMod val="60000"/>
            <a:lumOff val="40000"/>
            <a:alpha val="50345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256116</xdr:colOff>
      <xdr:row>4</xdr:row>
      <xdr:rowOff>16934</xdr:rowOff>
    </xdr:from>
    <xdr:to>
      <xdr:col>18</xdr:col>
      <xdr:colOff>635000</xdr:colOff>
      <xdr:row>8</xdr:row>
      <xdr:rowOff>16933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7EE88D-F896-2D90-D55B-6473B403A7E1}"/>
            </a:ext>
          </a:extLst>
        </xdr:cNvPr>
        <xdr:cNvSpPr/>
      </xdr:nvSpPr>
      <xdr:spPr>
        <a:xfrm>
          <a:off x="13633449" y="829734"/>
          <a:ext cx="2038351" cy="812799"/>
        </a:xfrm>
        <a:prstGeom prst="rect">
          <a:avLst/>
        </a:prstGeom>
        <a:solidFill>
          <a:schemeClr val="accent6">
            <a:lumMod val="75000"/>
            <a:alpha val="49944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254000</xdr:colOff>
      <xdr:row>8</xdr:row>
      <xdr:rowOff>8463</xdr:rowOff>
    </xdr:from>
    <xdr:to>
      <xdr:col>18</xdr:col>
      <xdr:colOff>645583</xdr:colOff>
      <xdr:row>9</xdr:row>
      <xdr:rowOff>194733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AAAFDB7-CFDD-D25C-C50A-35AA517A3BB1}"/>
            </a:ext>
          </a:extLst>
        </xdr:cNvPr>
        <xdr:cNvSpPr/>
      </xdr:nvSpPr>
      <xdr:spPr>
        <a:xfrm>
          <a:off x="13631333" y="1634063"/>
          <a:ext cx="2051050" cy="389470"/>
        </a:xfrm>
        <a:prstGeom prst="rect">
          <a:avLst/>
        </a:prstGeom>
        <a:solidFill>
          <a:schemeClr val="accent2">
            <a:alpha val="49697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254000</xdr:colOff>
      <xdr:row>3</xdr:row>
      <xdr:rowOff>24929</xdr:rowOff>
    </xdr:from>
    <xdr:to>
      <xdr:col>18</xdr:col>
      <xdr:colOff>645583</xdr:colOff>
      <xdr:row>3</xdr:row>
      <xdr:rowOff>24929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9211B05-A7D5-1F2B-C6EF-0A2C17706C37}"/>
            </a:ext>
          </a:extLst>
        </xdr:cNvPr>
        <xdr:cNvCxnSpPr/>
      </xdr:nvCxnSpPr>
      <xdr:spPr>
        <a:xfrm>
          <a:off x="9388231" y="640391"/>
          <a:ext cx="2052352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258233</xdr:colOff>
      <xdr:row>9</xdr:row>
      <xdr:rowOff>194734</xdr:rowOff>
    </xdr:from>
    <xdr:to>
      <xdr:col>18</xdr:col>
      <xdr:colOff>645720</xdr:colOff>
      <xdr:row>22</xdr:row>
      <xdr:rowOff>19540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C58510D-F53F-894B-8E8A-F0FB3DF84853}"/>
            </a:ext>
          </a:extLst>
        </xdr:cNvPr>
        <xdr:cNvSpPr/>
      </xdr:nvSpPr>
      <xdr:spPr>
        <a:xfrm>
          <a:off x="13635566" y="2023534"/>
          <a:ext cx="2046954" cy="2466406"/>
        </a:xfrm>
        <a:prstGeom prst="rect">
          <a:avLst/>
        </a:prstGeom>
        <a:solidFill>
          <a:schemeClr val="accent1">
            <a:alpha val="49697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259861</xdr:colOff>
      <xdr:row>21</xdr:row>
      <xdr:rowOff>196865</xdr:rowOff>
    </xdr:from>
    <xdr:to>
      <xdr:col>18</xdr:col>
      <xdr:colOff>651444</xdr:colOff>
      <xdr:row>21</xdr:row>
      <xdr:rowOff>196865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46F2DE7-533E-A948-94A8-BCE9AF1A405A}"/>
            </a:ext>
          </a:extLst>
        </xdr:cNvPr>
        <xdr:cNvCxnSpPr/>
      </xdr:nvCxnSpPr>
      <xdr:spPr>
        <a:xfrm>
          <a:off x="9394092" y="4505096"/>
          <a:ext cx="2052352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801077</xdr:colOff>
      <xdr:row>2</xdr:row>
      <xdr:rowOff>0</xdr:rowOff>
    </xdr:from>
    <xdr:to>
      <xdr:col>18</xdr:col>
      <xdr:colOff>58616</xdr:colOff>
      <xdr:row>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FF2248A-7469-FB4A-9BAD-FEBDBAE159E9}"/>
            </a:ext>
          </a:extLst>
        </xdr:cNvPr>
        <xdr:cNvCxnSpPr/>
      </xdr:nvCxnSpPr>
      <xdr:spPr>
        <a:xfrm>
          <a:off x="9935308" y="410308"/>
          <a:ext cx="918308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806939</xdr:colOff>
      <xdr:row>0</xdr:row>
      <xdr:rowOff>152400</xdr:rowOff>
    </xdr:from>
    <xdr:to>
      <xdr:col>16</xdr:col>
      <xdr:colOff>806939</xdr:colOff>
      <xdr:row>2</xdr:row>
      <xdr:rowOff>199292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EE86C68-973D-084A-B87F-9CFE6FAD00EC}"/>
            </a:ext>
          </a:extLst>
        </xdr:cNvPr>
        <xdr:cNvCxnSpPr/>
      </xdr:nvCxnSpPr>
      <xdr:spPr>
        <a:xfrm>
          <a:off x="9941170" y="152400"/>
          <a:ext cx="0" cy="45720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70340</xdr:colOff>
      <xdr:row>0</xdr:row>
      <xdr:rowOff>158262</xdr:rowOff>
    </xdr:from>
    <xdr:to>
      <xdr:col>18</xdr:col>
      <xdr:colOff>70340</xdr:colOff>
      <xdr:row>3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6D455E3-9EC2-FF46-801E-427D4A58507F}"/>
            </a:ext>
          </a:extLst>
        </xdr:cNvPr>
        <xdr:cNvCxnSpPr/>
      </xdr:nvCxnSpPr>
      <xdr:spPr>
        <a:xfrm>
          <a:off x="10865340" y="158262"/>
          <a:ext cx="0" cy="45720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797171</xdr:colOff>
      <xdr:row>23</xdr:row>
      <xdr:rowOff>54697</xdr:rowOff>
    </xdr:from>
    <xdr:to>
      <xdr:col>18</xdr:col>
      <xdr:colOff>54710</xdr:colOff>
      <xdr:row>23</xdr:row>
      <xdr:rowOff>54697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D08C0DE-6809-D042-B990-B2C6D91B5821}"/>
            </a:ext>
          </a:extLst>
        </xdr:cNvPr>
        <xdr:cNvCxnSpPr/>
      </xdr:nvCxnSpPr>
      <xdr:spPr>
        <a:xfrm>
          <a:off x="9931402" y="4773235"/>
          <a:ext cx="918308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803033</xdr:colOff>
      <xdr:row>22</xdr:row>
      <xdr:rowOff>21480</xdr:rowOff>
    </xdr:from>
    <xdr:to>
      <xdr:col>16</xdr:col>
      <xdr:colOff>803033</xdr:colOff>
      <xdr:row>24</xdr:row>
      <xdr:rowOff>68373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B8F1D80-6017-4145-851A-0DE5F67020A6}"/>
            </a:ext>
          </a:extLst>
        </xdr:cNvPr>
        <xdr:cNvCxnSpPr/>
      </xdr:nvCxnSpPr>
      <xdr:spPr>
        <a:xfrm>
          <a:off x="9937264" y="4534865"/>
          <a:ext cx="0" cy="45720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66434</xdr:colOff>
      <xdr:row>22</xdr:row>
      <xdr:rowOff>17573</xdr:rowOff>
    </xdr:from>
    <xdr:to>
      <xdr:col>18</xdr:col>
      <xdr:colOff>66434</xdr:colOff>
      <xdr:row>24</xdr:row>
      <xdr:rowOff>64466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1A21096-F7B4-2647-A380-B464DC1E931E}"/>
            </a:ext>
          </a:extLst>
        </xdr:cNvPr>
        <xdr:cNvCxnSpPr/>
      </xdr:nvCxnSpPr>
      <xdr:spPr>
        <a:xfrm>
          <a:off x="10861434" y="4530958"/>
          <a:ext cx="0" cy="45720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361458</xdr:colOff>
      <xdr:row>1</xdr:row>
      <xdr:rowOff>146541</xdr:rowOff>
    </xdr:from>
    <xdr:to>
      <xdr:col>17</xdr:col>
      <xdr:colOff>478688</xdr:colOff>
      <xdr:row>2</xdr:row>
      <xdr:rowOff>58617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8EDDBF7-B389-1EEE-36B5-6AB1F3B0EB6F}"/>
            </a:ext>
          </a:extLst>
        </xdr:cNvPr>
        <xdr:cNvSpPr/>
      </xdr:nvSpPr>
      <xdr:spPr>
        <a:xfrm>
          <a:off x="10326073" y="351695"/>
          <a:ext cx="117230" cy="11723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211012</xdr:colOff>
      <xdr:row>1</xdr:row>
      <xdr:rowOff>152405</xdr:rowOff>
    </xdr:from>
    <xdr:to>
      <xdr:col>17</xdr:col>
      <xdr:colOff>328242</xdr:colOff>
      <xdr:row>2</xdr:row>
      <xdr:rowOff>64481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2BBA3E3-6958-3C4D-ABA4-A17025DDB124}"/>
            </a:ext>
          </a:extLst>
        </xdr:cNvPr>
        <xdr:cNvSpPr/>
      </xdr:nvSpPr>
      <xdr:spPr>
        <a:xfrm>
          <a:off x="10175627" y="357559"/>
          <a:ext cx="117230" cy="11723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509953</xdr:colOff>
      <xdr:row>1</xdr:row>
      <xdr:rowOff>148497</xdr:rowOff>
    </xdr:from>
    <xdr:to>
      <xdr:col>17</xdr:col>
      <xdr:colOff>627183</xdr:colOff>
      <xdr:row>2</xdr:row>
      <xdr:rowOff>60573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8FE7A330-E65F-7142-BB7F-886819A937BE}"/>
            </a:ext>
          </a:extLst>
        </xdr:cNvPr>
        <xdr:cNvSpPr/>
      </xdr:nvSpPr>
      <xdr:spPr>
        <a:xfrm>
          <a:off x="10474568" y="353651"/>
          <a:ext cx="117230" cy="11723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367321</xdr:colOff>
      <xdr:row>22</xdr:row>
      <xdr:rowOff>201236</xdr:rowOff>
    </xdr:from>
    <xdr:to>
      <xdr:col>17</xdr:col>
      <xdr:colOff>484551</xdr:colOff>
      <xdr:row>23</xdr:row>
      <xdr:rowOff>113313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A099072-E1D1-4745-A601-D21CF58F2487}"/>
            </a:ext>
          </a:extLst>
        </xdr:cNvPr>
        <xdr:cNvSpPr/>
      </xdr:nvSpPr>
      <xdr:spPr>
        <a:xfrm>
          <a:off x="10331936" y="4714621"/>
          <a:ext cx="117230" cy="11723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216875</xdr:colOff>
      <xdr:row>23</xdr:row>
      <xdr:rowOff>1947</xdr:rowOff>
    </xdr:from>
    <xdr:to>
      <xdr:col>17</xdr:col>
      <xdr:colOff>334105</xdr:colOff>
      <xdr:row>23</xdr:row>
      <xdr:rowOff>119177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D6E83BE-2D38-764A-9133-A6E451D91AD7}"/>
            </a:ext>
          </a:extLst>
        </xdr:cNvPr>
        <xdr:cNvSpPr/>
      </xdr:nvSpPr>
      <xdr:spPr>
        <a:xfrm>
          <a:off x="10181490" y="4720485"/>
          <a:ext cx="117230" cy="11723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515816</xdr:colOff>
      <xdr:row>22</xdr:row>
      <xdr:rowOff>203192</xdr:rowOff>
    </xdr:from>
    <xdr:to>
      <xdr:col>17</xdr:col>
      <xdr:colOff>633046</xdr:colOff>
      <xdr:row>23</xdr:row>
      <xdr:rowOff>115269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9D5EDD9-B8D6-B243-BD2D-A7DA4A4FF494}"/>
            </a:ext>
          </a:extLst>
        </xdr:cNvPr>
        <xdr:cNvSpPr/>
      </xdr:nvSpPr>
      <xdr:spPr>
        <a:xfrm>
          <a:off x="10480431" y="4716577"/>
          <a:ext cx="117230" cy="11723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430517</xdr:colOff>
      <xdr:row>2</xdr:row>
      <xdr:rowOff>12703</xdr:rowOff>
    </xdr:from>
    <xdr:to>
      <xdr:col>27</xdr:col>
      <xdr:colOff>827392</xdr:colOff>
      <xdr:row>23</xdr:row>
      <xdr:rowOff>15878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902EC-8F35-37F3-4867-F09588D75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251873</xdr:colOff>
      <xdr:row>2</xdr:row>
      <xdr:rowOff>12705</xdr:rowOff>
    </xdr:from>
    <xdr:to>
      <xdr:col>18</xdr:col>
      <xdr:colOff>649130</xdr:colOff>
      <xdr:row>23</xdr:row>
      <xdr:rowOff>14483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CE36AD8-DCCE-345E-4DD6-BF404324A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497417</xdr:colOff>
      <xdr:row>56</xdr:row>
      <xdr:rowOff>118745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E70D974-814A-0640-BE0F-AE6B475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18400"/>
          <a:ext cx="6305550" cy="3979545"/>
        </a:xfrm>
        <a:prstGeom prst="rect">
          <a:avLst/>
        </a:prstGeom>
      </xdr:spPr>
    </xdr:pic>
    <xdr:clientData/>
  </xdr:twoCellAnchor>
  <xdr:twoCellAnchor>
    <xdr:from>
      <xdr:col>15</xdr:col>
      <xdr:colOff>372533</xdr:colOff>
      <xdr:row>1</xdr:row>
      <xdr:rowOff>67733</xdr:rowOff>
    </xdr:from>
    <xdr:to>
      <xdr:col>16</xdr:col>
      <xdr:colOff>355600</xdr:colOff>
      <xdr:row>2</xdr:row>
      <xdr:rowOff>127000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8F97C5C-F8C2-2896-A415-E68770322A24}"/>
            </a:ext>
          </a:extLst>
        </xdr:cNvPr>
        <xdr:cNvSpPr txBox="1"/>
      </xdr:nvSpPr>
      <xdr:spPr>
        <a:xfrm>
          <a:off x="11988800" y="270933"/>
          <a:ext cx="812800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>
              <a:solidFill>
                <a:srgbClr val="FF0000"/>
              </a:solidFill>
            </a:rPr>
            <a:t>STUMPS -</a:t>
          </a:r>
        </a:p>
      </xdr:txBody>
    </xdr:sp>
    <xdr:clientData/>
  </xdr:twoCellAnchor>
  <xdr:twoCellAnchor>
    <xdr:from>
      <xdr:col>15</xdr:col>
      <xdr:colOff>364070</xdr:colOff>
      <xdr:row>3</xdr:row>
      <xdr:rowOff>67731</xdr:rowOff>
    </xdr:from>
    <xdr:to>
      <xdr:col>16</xdr:col>
      <xdr:colOff>347137</xdr:colOff>
      <xdr:row>4</xdr:row>
      <xdr:rowOff>126998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9E3862E-84F3-DD6C-60E6-92F1268285A7}"/>
            </a:ext>
          </a:extLst>
        </xdr:cNvPr>
        <xdr:cNvSpPr txBox="1"/>
      </xdr:nvSpPr>
      <xdr:spPr>
        <a:xfrm>
          <a:off x="12911670" y="677331"/>
          <a:ext cx="812800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>
              <a:solidFill>
                <a:srgbClr val="FF0000"/>
              </a:solidFill>
            </a:rPr>
            <a:t>2m -</a:t>
          </a:r>
        </a:p>
      </xdr:txBody>
    </xdr:sp>
    <xdr:clientData/>
  </xdr:twoCellAnchor>
  <xdr:twoCellAnchor>
    <xdr:from>
      <xdr:col>15</xdr:col>
      <xdr:colOff>372533</xdr:colOff>
      <xdr:row>5</xdr:row>
      <xdr:rowOff>93129</xdr:rowOff>
    </xdr:from>
    <xdr:to>
      <xdr:col>16</xdr:col>
      <xdr:colOff>355600</xdr:colOff>
      <xdr:row>6</xdr:row>
      <xdr:rowOff>152396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6AAADC5-3E00-6502-6682-A78382A774CF}"/>
            </a:ext>
          </a:extLst>
        </xdr:cNvPr>
        <xdr:cNvSpPr txBox="1"/>
      </xdr:nvSpPr>
      <xdr:spPr>
        <a:xfrm>
          <a:off x="12920133" y="1109129"/>
          <a:ext cx="812800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>
              <a:solidFill>
                <a:srgbClr val="FF0000"/>
              </a:solidFill>
            </a:rPr>
            <a:t>4m -</a:t>
          </a:r>
        </a:p>
      </xdr:txBody>
    </xdr:sp>
    <xdr:clientData/>
  </xdr:twoCellAnchor>
  <xdr:twoCellAnchor>
    <xdr:from>
      <xdr:col>15</xdr:col>
      <xdr:colOff>364072</xdr:colOff>
      <xdr:row>7</xdr:row>
      <xdr:rowOff>67729</xdr:rowOff>
    </xdr:from>
    <xdr:to>
      <xdr:col>16</xdr:col>
      <xdr:colOff>347139</xdr:colOff>
      <xdr:row>8</xdr:row>
      <xdr:rowOff>126996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52A12EB-C292-1373-1EDE-1DA085BA5FCF}"/>
            </a:ext>
          </a:extLst>
        </xdr:cNvPr>
        <xdr:cNvSpPr txBox="1"/>
      </xdr:nvSpPr>
      <xdr:spPr>
        <a:xfrm>
          <a:off x="12911672" y="1490129"/>
          <a:ext cx="812800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>
              <a:solidFill>
                <a:srgbClr val="FF0000"/>
              </a:solidFill>
            </a:rPr>
            <a:t>6m -</a:t>
          </a:r>
        </a:p>
      </xdr:txBody>
    </xdr:sp>
    <xdr:clientData/>
  </xdr:twoCellAnchor>
  <xdr:twoCellAnchor>
    <xdr:from>
      <xdr:col>15</xdr:col>
      <xdr:colOff>364071</xdr:colOff>
      <xdr:row>9</xdr:row>
      <xdr:rowOff>42331</xdr:rowOff>
    </xdr:from>
    <xdr:to>
      <xdr:col>16</xdr:col>
      <xdr:colOff>347138</xdr:colOff>
      <xdr:row>10</xdr:row>
      <xdr:rowOff>101598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DE51325-BC4D-2AB2-F918-67B85A0248C1}"/>
            </a:ext>
          </a:extLst>
        </xdr:cNvPr>
        <xdr:cNvSpPr txBox="1"/>
      </xdr:nvSpPr>
      <xdr:spPr>
        <a:xfrm>
          <a:off x="12911671" y="1871131"/>
          <a:ext cx="812800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>
              <a:solidFill>
                <a:srgbClr val="FF0000"/>
              </a:solidFill>
            </a:rPr>
            <a:t>8m -</a:t>
          </a:r>
        </a:p>
      </xdr:txBody>
    </xdr:sp>
    <xdr:clientData/>
  </xdr:twoCellAnchor>
  <xdr:twoCellAnchor>
    <xdr:from>
      <xdr:col>15</xdr:col>
      <xdr:colOff>254000</xdr:colOff>
      <xdr:row>11</xdr:row>
      <xdr:rowOff>42334</xdr:rowOff>
    </xdr:from>
    <xdr:to>
      <xdr:col>16</xdr:col>
      <xdr:colOff>355606</xdr:colOff>
      <xdr:row>12</xdr:row>
      <xdr:rowOff>101601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4F2424E-6A30-8147-BD1F-EB86B99274C6}"/>
            </a:ext>
          </a:extLst>
        </xdr:cNvPr>
        <xdr:cNvSpPr txBox="1"/>
      </xdr:nvSpPr>
      <xdr:spPr>
        <a:xfrm>
          <a:off x="12801600" y="2277534"/>
          <a:ext cx="931339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>
              <a:solidFill>
                <a:srgbClr val="FF0000"/>
              </a:solidFill>
            </a:rPr>
            <a:t>HALFWAY -</a:t>
          </a:r>
        </a:p>
      </xdr:txBody>
    </xdr:sp>
    <xdr:clientData/>
  </xdr:twoCellAnchor>
  <xdr:twoCellAnchor>
    <xdr:from>
      <xdr:col>18</xdr:col>
      <xdr:colOff>660400</xdr:colOff>
      <xdr:row>2</xdr:row>
      <xdr:rowOff>84667</xdr:rowOff>
    </xdr:from>
    <xdr:to>
      <xdr:col>22</xdr:col>
      <xdr:colOff>245533</xdr:colOff>
      <xdr:row>3</xdr:row>
      <xdr:rowOff>67731</xdr:rowOff>
    </xdr:to>
    <xdr:sp macro="" textlink="$W$4">
      <xdr:nvSpPr>
        <xdr:cNvPr id="48" name="TextBox 47">
          <a:extLst>
            <a:ext uri="{FF2B5EF4-FFF2-40B4-BE49-F238E27FC236}">
              <a16:creationId xmlns:a16="http://schemas.microsoft.com/office/drawing/2014/main" id="{27BB25E8-7E82-C5A8-FD9C-1462650865D7}"/>
            </a:ext>
          </a:extLst>
        </xdr:cNvPr>
        <xdr:cNvSpPr txBox="1"/>
      </xdr:nvSpPr>
      <xdr:spPr>
        <a:xfrm>
          <a:off x="15697200" y="491067"/>
          <a:ext cx="1930400" cy="186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0111AC7D-F4F6-B946-88C8-3C71EEAF05B3}" type="TxLink">
            <a:rPr lang="en-US" sz="1200" b="1" i="0" u="none" strike="noStrike">
              <a:solidFill>
                <a:srgbClr val="FF0000"/>
              </a:solidFill>
              <a:latin typeface="Copperplate" panose="02000504000000020004" pitchFamily="2" charset="77"/>
              <a:cs typeface="Calibri"/>
            </a:rPr>
            <a:pPr algn="l"/>
            <a:t>Yorkers - 10 %</a:t>
          </a:fld>
          <a:endParaRPr lang="en-GB" sz="1100" b="1">
            <a:solidFill>
              <a:srgbClr val="FF0000"/>
            </a:solidFill>
            <a:latin typeface="Copperplate" panose="02000504000000020004" pitchFamily="2" charset="77"/>
          </a:endParaRPr>
        </a:p>
      </xdr:txBody>
    </xdr:sp>
    <xdr:clientData/>
  </xdr:twoCellAnchor>
  <xdr:twoCellAnchor>
    <xdr:from>
      <xdr:col>18</xdr:col>
      <xdr:colOff>677333</xdr:colOff>
      <xdr:row>5</xdr:row>
      <xdr:rowOff>135467</xdr:rowOff>
    </xdr:from>
    <xdr:to>
      <xdr:col>22</xdr:col>
      <xdr:colOff>262466</xdr:colOff>
      <xdr:row>6</xdr:row>
      <xdr:rowOff>118531</xdr:rowOff>
    </xdr:to>
    <xdr:sp macro="" textlink="$W$7">
      <xdr:nvSpPr>
        <xdr:cNvPr id="49" name="TextBox 48">
          <a:extLst>
            <a:ext uri="{FF2B5EF4-FFF2-40B4-BE49-F238E27FC236}">
              <a16:creationId xmlns:a16="http://schemas.microsoft.com/office/drawing/2014/main" id="{4F778E68-0B4E-D546-BC53-E9054EA0EE9E}"/>
            </a:ext>
          </a:extLst>
        </xdr:cNvPr>
        <xdr:cNvSpPr txBox="1"/>
      </xdr:nvSpPr>
      <xdr:spPr>
        <a:xfrm>
          <a:off x="15714133" y="1151467"/>
          <a:ext cx="1930400" cy="186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C345258A-E1E2-C642-AD46-0F497903F691}" type="TxLink">
            <a:rPr lang="en-US" sz="1200" b="1" i="0" u="none" strike="noStrike">
              <a:solidFill>
                <a:srgbClr val="FF0000"/>
              </a:solidFill>
              <a:latin typeface="Copperplate" panose="02000504000000020004" pitchFamily="2" charset="77"/>
              <a:ea typeface="+mn-ea"/>
              <a:cs typeface="Calibri"/>
            </a:rPr>
            <a:pPr marL="0" indent="0" algn="l"/>
            <a:t>Full - 23.33 %</a:t>
          </a:fld>
          <a:endParaRPr lang="en-GB" sz="1200" b="1" i="0" u="none" strike="noStrike">
            <a:solidFill>
              <a:srgbClr val="FF0000"/>
            </a:solidFill>
            <a:latin typeface="Copperplate" panose="02000504000000020004" pitchFamily="2" charset="77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685800</xdr:colOff>
      <xdr:row>8</xdr:row>
      <xdr:rowOff>152400</xdr:rowOff>
    </xdr:from>
    <xdr:to>
      <xdr:col>22</xdr:col>
      <xdr:colOff>270933</xdr:colOff>
      <xdr:row>9</xdr:row>
      <xdr:rowOff>135464</xdr:rowOff>
    </xdr:to>
    <xdr:sp macro="" textlink="$W$10">
      <xdr:nvSpPr>
        <xdr:cNvPr id="50" name="TextBox 49">
          <a:extLst>
            <a:ext uri="{FF2B5EF4-FFF2-40B4-BE49-F238E27FC236}">
              <a16:creationId xmlns:a16="http://schemas.microsoft.com/office/drawing/2014/main" id="{D3CFBE01-77B9-5D49-AA6A-E368F27E8A4C}"/>
            </a:ext>
          </a:extLst>
        </xdr:cNvPr>
        <xdr:cNvSpPr txBox="1"/>
      </xdr:nvSpPr>
      <xdr:spPr>
        <a:xfrm>
          <a:off x="15722600" y="1778000"/>
          <a:ext cx="1930400" cy="186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1661EE32-33AE-694D-99F5-CFDD4CBE851F}" type="TxLink">
            <a:rPr lang="en-US" sz="1200" b="1" i="0" u="none" strike="noStrike">
              <a:solidFill>
                <a:srgbClr val="FF0000"/>
              </a:solidFill>
              <a:latin typeface="Copperplate" panose="02000504000000020004" pitchFamily="2" charset="77"/>
              <a:ea typeface="+mn-ea"/>
              <a:cs typeface="Calibri"/>
            </a:rPr>
            <a:pPr marL="0" indent="0" algn="l"/>
            <a:t>Good - 10 %</a:t>
          </a:fld>
          <a:endParaRPr lang="en-GB" sz="1200" b="1" i="0" u="none" strike="noStrike">
            <a:solidFill>
              <a:srgbClr val="FF0000"/>
            </a:solidFill>
            <a:latin typeface="Copperplate" panose="02000504000000020004" pitchFamily="2" charset="77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694267</xdr:colOff>
      <xdr:row>14</xdr:row>
      <xdr:rowOff>118533</xdr:rowOff>
    </xdr:from>
    <xdr:to>
      <xdr:col>22</xdr:col>
      <xdr:colOff>279400</xdr:colOff>
      <xdr:row>15</xdr:row>
      <xdr:rowOff>101597</xdr:rowOff>
    </xdr:to>
    <xdr:sp macro="" textlink="$W$15">
      <xdr:nvSpPr>
        <xdr:cNvPr id="51" name="TextBox 50">
          <a:extLst>
            <a:ext uri="{FF2B5EF4-FFF2-40B4-BE49-F238E27FC236}">
              <a16:creationId xmlns:a16="http://schemas.microsoft.com/office/drawing/2014/main" id="{57962B40-114A-DB4B-A963-4CF0FE8D947E}"/>
            </a:ext>
          </a:extLst>
        </xdr:cNvPr>
        <xdr:cNvSpPr txBox="1"/>
      </xdr:nvSpPr>
      <xdr:spPr>
        <a:xfrm>
          <a:off x="15731067" y="2963333"/>
          <a:ext cx="1930400" cy="186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A505065C-8644-8546-8DD4-C36EAFE6E5BB}" type="TxLink">
            <a:rPr lang="en-US" sz="1200" b="1" i="0" u="none" strike="noStrike">
              <a:solidFill>
                <a:srgbClr val="FF0000"/>
              </a:solidFill>
              <a:latin typeface="Copperplate" panose="02000504000000020004" pitchFamily="2" charset="77"/>
              <a:ea typeface="+mn-ea"/>
              <a:cs typeface="Calibri"/>
            </a:rPr>
            <a:pPr marL="0" indent="0" algn="l"/>
            <a:t>Short - 56.67 %</a:t>
          </a:fld>
          <a:endParaRPr lang="en-GB" sz="1200" b="1" i="0" u="none" strike="noStrike">
            <a:solidFill>
              <a:srgbClr val="FF0000"/>
            </a:solidFill>
            <a:latin typeface="Copperplate" panose="02000504000000020004" pitchFamily="2" charset="77"/>
            <a:ea typeface="+mn-ea"/>
            <a:cs typeface="Calibri"/>
          </a:endParaRPr>
        </a:p>
      </xdr:txBody>
    </xdr:sp>
    <xdr:clientData/>
  </xdr:twoCellAnchor>
  <xdr:twoCellAnchor editAs="oneCell">
    <xdr:from>
      <xdr:col>15</xdr:col>
      <xdr:colOff>592666</xdr:colOff>
      <xdr:row>24</xdr:row>
      <xdr:rowOff>67733</xdr:rowOff>
    </xdr:from>
    <xdr:to>
      <xdr:col>16</xdr:col>
      <xdr:colOff>42185</xdr:colOff>
      <xdr:row>25</xdr:row>
      <xdr:rowOff>84666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81FD5C1-539F-62F1-116A-E33A5C530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14866" y="4944533"/>
          <a:ext cx="277559" cy="220133"/>
        </a:xfrm>
        <a:prstGeom prst="rect">
          <a:avLst/>
        </a:prstGeom>
      </xdr:spPr>
    </xdr:pic>
    <xdr:clientData/>
  </xdr:twoCellAnchor>
  <xdr:twoCellAnchor editAs="oneCell">
    <xdr:from>
      <xdr:col>16</xdr:col>
      <xdr:colOff>382692</xdr:colOff>
      <xdr:row>24</xdr:row>
      <xdr:rowOff>66040</xdr:rowOff>
    </xdr:from>
    <xdr:to>
      <xdr:col>16</xdr:col>
      <xdr:colOff>613080</xdr:colOff>
      <xdr:row>25</xdr:row>
      <xdr:rowOff>76200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F6A3E93-A4AB-FABA-F6A3-5C702246D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60025" y="4942840"/>
          <a:ext cx="230388" cy="213360"/>
        </a:xfrm>
        <a:prstGeom prst="rect">
          <a:avLst/>
        </a:prstGeom>
      </xdr:spPr>
    </xdr:pic>
    <xdr:clientData/>
  </xdr:twoCellAnchor>
  <xdr:twoCellAnchor editAs="oneCell">
    <xdr:from>
      <xdr:col>17</xdr:col>
      <xdr:colOff>154092</xdr:colOff>
      <xdr:row>24</xdr:row>
      <xdr:rowOff>79586</xdr:rowOff>
    </xdr:from>
    <xdr:to>
      <xdr:col>17</xdr:col>
      <xdr:colOff>355177</xdr:colOff>
      <xdr:row>25</xdr:row>
      <xdr:rowOff>62654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96CC352-0D9C-158A-77A6-E2EDFD612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1159" y="4956386"/>
          <a:ext cx="201085" cy="186268"/>
        </a:xfrm>
        <a:prstGeom prst="rect">
          <a:avLst/>
        </a:prstGeom>
      </xdr:spPr>
    </xdr:pic>
    <xdr:clientData/>
  </xdr:twoCellAnchor>
  <xdr:twoCellAnchor editAs="oneCell">
    <xdr:from>
      <xdr:col>18</xdr:col>
      <xdr:colOff>430109</xdr:colOff>
      <xdr:row>24</xdr:row>
      <xdr:rowOff>93134</xdr:rowOff>
    </xdr:from>
    <xdr:to>
      <xdr:col>18</xdr:col>
      <xdr:colOff>611054</xdr:colOff>
      <xdr:row>25</xdr:row>
      <xdr:rowOff>62654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D5E0BB6-E1CF-0C38-3D1A-ABA04179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66909" y="4969934"/>
          <a:ext cx="180945" cy="172720"/>
        </a:xfrm>
        <a:prstGeom prst="rect">
          <a:avLst/>
        </a:prstGeom>
      </xdr:spPr>
    </xdr:pic>
    <xdr:clientData/>
  </xdr:twoCellAnchor>
  <xdr:oneCellAnchor>
    <xdr:from>
      <xdr:col>15</xdr:col>
      <xdr:colOff>719667</xdr:colOff>
      <xdr:row>24</xdr:row>
      <xdr:rowOff>54186</xdr:rowOff>
    </xdr:from>
    <xdr:ext cx="529504" cy="238335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065160D-ABA6-9623-9E09-0F7C42D9BF81}"/>
            </a:ext>
          </a:extLst>
        </xdr:cNvPr>
        <xdr:cNvSpPr txBox="1"/>
      </xdr:nvSpPr>
      <xdr:spPr>
        <a:xfrm>
          <a:off x="13241867" y="4930986"/>
          <a:ext cx="529504" cy="238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rgbClr val="FF0000"/>
              </a:solidFill>
              <a:latin typeface="Copperplate" panose="02000504000000020004" pitchFamily="2" charset="77"/>
            </a:rPr>
            <a:t>Dots</a:t>
          </a:r>
        </a:p>
      </xdr:txBody>
    </xdr:sp>
    <xdr:clientData/>
  </xdr:oneCellAnchor>
  <xdr:oneCellAnchor>
    <xdr:from>
      <xdr:col>16</xdr:col>
      <xdr:colOff>484293</xdr:colOff>
      <xdr:row>24</xdr:row>
      <xdr:rowOff>64346</xdr:rowOff>
    </xdr:from>
    <xdr:ext cx="553037" cy="238335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2E5A339-C1B2-D04F-A144-2511401AA6B5}"/>
            </a:ext>
          </a:extLst>
        </xdr:cNvPr>
        <xdr:cNvSpPr txBox="1"/>
      </xdr:nvSpPr>
      <xdr:spPr>
        <a:xfrm>
          <a:off x="13861626" y="4941146"/>
          <a:ext cx="553037" cy="238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rgbClr val="FF0000"/>
              </a:solidFill>
              <a:latin typeface="Copperplate" panose="02000504000000020004" pitchFamily="2" charset="77"/>
            </a:rPr>
            <a:t>Runs</a:t>
          </a:r>
        </a:p>
      </xdr:txBody>
    </xdr:sp>
    <xdr:clientData/>
  </xdr:oneCellAnchor>
  <xdr:oneCellAnchor>
    <xdr:from>
      <xdr:col>18</xdr:col>
      <xdr:colOff>506304</xdr:colOff>
      <xdr:row>24</xdr:row>
      <xdr:rowOff>66040</xdr:rowOff>
    </xdr:from>
    <xdr:ext cx="780214" cy="23833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548F8A6-FFE8-9142-96B5-68D5302F3962}"/>
            </a:ext>
          </a:extLst>
        </xdr:cNvPr>
        <xdr:cNvSpPr txBox="1"/>
      </xdr:nvSpPr>
      <xdr:spPr>
        <a:xfrm>
          <a:off x="15543104" y="4942840"/>
          <a:ext cx="780214" cy="238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100" b="1">
              <a:solidFill>
                <a:srgbClr val="FF0000"/>
              </a:solidFill>
              <a:latin typeface="Copperplate" panose="02000504000000020004" pitchFamily="2" charset="77"/>
            </a:rPr>
            <a:t>Wickets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A12-A678-FE44-BF62-FFC42AE4C6A8}">
  <dimension ref="E1:Y33"/>
  <sheetViews>
    <sheetView showGridLines="0" tabSelected="1" topLeftCell="K1" zoomScale="150" zoomScaleNormal="150" workbookViewId="0">
      <selection activeCell="X23" sqref="X23"/>
    </sheetView>
  </sheetViews>
  <sheetFormatPr baseColWidth="10" defaultRowHeight="16" x14ac:dyDescent="0.2"/>
  <cols>
    <col min="9" max="9" width="12.1640625" bestFit="1" customWidth="1"/>
    <col min="10" max="11" width="10.83203125" style="1"/>
    <col min="19" max="19" width="10.83203125" style="13"/>
    <col min="20" max="20" width="6" style="13" customWidth="1"/>
    <col min="21" max="21" width="9.33203125" style="13" customWidth="1"/>
    <col min="22" max="22" width="7.6640625" style="12" customWidth="1"/>
    <col min="23" max="23" width="8.83203125" customWidth="1"/>
    <col min="25" max="25" width="5" customWidth="1"/>
  </cols>
  <sheetData>
    <row r="1" spans="5:25" x14ac:dyDescent="0.2">
      <c r="E1" t="s">
        <v>0</v>
      </c>
      <c r="G1" s="3" t="s">
        <v>1</v>
      </c>
      <c r="H1" s="3" t="s">
        <v>2</v>
      </c>
      <c r="I1" s="3"/>
      <c r="L1" s="8" t="s">
        <v>7</v>
      </c>
      <c r="M1" s="11" t="s">
        <v>8</v>
      </c>
      <c r="N1" s="9" t="s">
        <v>10</v>
      </c>
      <c r="O1" s="10" t="s">
        <v>9</v>
      </c>
      <c r="P1" s="6"/>
    </row>
    <row r="2" spans="5:25" x14ac:dyDescent="0.2">
      <c r="G2" s="4" t="s">
        <v>12</v>
      </c>
      <c r="H2" s="4" t="s">
        <v>13</v>
      </c>
      <c r="I2" s="4" t="s">
        <v>15</v>
      </c>
      <c r="J2" s="4" t="s">
        <v>3</v>
      </c>
      <c r="K2" s="4" t="s">
        <v>14</v>
      </c>
      <c r="L2" s="4" t="s">
        <v>4</v>
      </c>
      <c r="M2" s="4" t="s">
        <v>5</v>
      </c>
      <c r="N2" s="4" t="s">
        <v>11</v>
      </c>
      <c r="O2" s="4" t="s">
        <v>6</v>
      </c>
      <c r="P2" s="7"/>
      <c r="V2" s="12">
        <v>0</v>
      </c>
      <c r="W2" t="s">
        <v>17</v>
      </c>
    </row>
    <row r="3" spans="5:25" x14ac:dyDescent="0.2">
      <c r="G3" s="2">
        <f ca="1">RANDBETWEEN(0,305)/100</f>
        <v>2.63</v>
      </c>
      <c r="H3" s="2">
        <f ca="1">RANDBETWEEN(0,2012)/100</f>
        <v>1.26</v>
      </c>
      <c r="I3" s="2">
        <f ca="1">20.12-H3</f>
        <v>18.86</v>
      </c>
      <c r="J3" s="2" t="str" cm="1">
        <f t="array" aca="1" ref="J3" ca="1">INDEX({"D","R","B","W"},RANDBETWEEN(1,4))</f>
        <v>D</v>
      </c>
      <c r="K3" s="2" t="str">
        <f ca="1">IF(AND(I3&gt;0,I3&lt;2),"Y",IF(AND(I3&gt;2,I3&lt;6),"F",IF(AND(I3&gt;6,I3&lt;8),"G","S")))</f>
        <v>S</v>
      </c>
      <c r="L3" s="2">
        <f ca="1">IF(L2=J3,H3,NA())</f>
        <v>1.26</v>
      </c>
      <c r="M3" s="2" t="e">
        <f ca="1">IF(M2=J3,H3,NA())</f>
        <v>#N/A</v>
      </c>
      <c r="N3" s="2" t="e">
        <f ca="1">IF(N2=J3,H3,NA())</f>
        <v>#N/A</v>
      </c>
      <c r="O3" s="2" t="e">
        <f ca="1">IF(O2=J3,H3,NA())</f>
        <v>#N/A</v>
      </c>
      <c r="P3" s="5"/>
      <c r="V3" s="12">
        <v>1</v>
      </c>
    </row>
    <row r="4" spans="5:25" x14ac:dyDescent="0.2">
      <c r="G4" s="2">
        <f t="shared" ref="G4:G32" ca="1" si="0">RANDBETWEEN(0,305)/100</f>
        <v>2.2400000000000002</v>
      </c>
      <c r="H4" s="2">
        <f t="shared" ref="H4:H32" ca="1" si="1">RANDBETWEEN(0,2012)/100</f>
        <v>18.920000000000002</v>
      </c>
      <c r="I4" s="2">
        <f t="shared" ref="I4:I32" ca="1" si="2">20.12-H4</f>
        <v>1.1999999999999993</v>
      </c>
      <c r="J4" s="2" t="str" cm="1">
        <f t="array" aca="1" ref="J4" ca="1">INDEX({"D","R","B","W"},RANDBETWEEN(1,4))</f>
        <v>D</v>
      </c>
      <c r="K4" s="2" t="str">
        <f t="shared" ref="K4:K32" ca="1" si="3">IF(AND(I4&gt;0,I4&lt;2),"Y",IF(AND(I4&gt;2,I4&lt;6),"F",IF(AND(I4&gt;6,I4&lt;8),"G","S")))</f>
        <v>Y</v>
      </c>
      <c r="L4" s="2">
        <f ca="1">IF(L2=J4,H4,NA())</f>
        <v>18.920000000000002</v>
      </c>
      <c r="M4" s="2" t="e">
        <f ca="1">IF(M2=J4,H4,NA())</f>
        <v>#N/A</v>
      </c>
      <c r="N4" s="2" t="e">
        <f ca="1">IF(N2=J4,H4,NA())</f>
        <v>#N/A</v>
      </c>
      <c r="O4" s="2" t="e">
        <f ca="1">IF(O2=J4,H4,NA())</f>
        <v>#N/A</v>
      </c>
      <c r="P4" s="5"/>
      <c r="V4" s="12">
        <v>2</v>
      </c>
      <c r="W4" t="str">
        <f ca="1">_xlfn.CONCAT(X4,ROUND(100*COUNTIF(K3:K32,"Y")/K33,2),W2)</f>
        <v>Yorkers - 10 %</v>
      </c>
      <c r="X4" t="s">
        <v>18</v>
      </c>
      <c r="Y4">
        <f ca="1">COUNTIF(K3:K32,"Y")</f>
        <v>3</v>
      </c>
    </row>
    <row r="5" spans="5:25" x14ac:dyDescent="0.2">
      <c r="G5" s="2">
        <f t="shared" ca="1" si="0"/>
        <v>3.03</v>
      </c>
      <c r="H5" s="2">
        <f t="shared" ca="1" si="1"/>
        <v>8.5299999999999994</v>
      </c>
      <c r="I5" s="2">
        <f t="shared" ca="1" si="2"/>
        <v>11.590000000000002</v>
      </c>
      <c r="J5" s="2" t="str" cm="1">
        <f t="array" aca="1" ref="J5" ca="1">INDEX({"D","R","B","W"},RANDBETWEEN(1,4))</f>
        <v>B</v>
      </c>
      <c r="K5" s="2" t="str">
        <f t="shared" ca="1" si="3"/>
        <v>S</v>
      </c>
      <c r="L5" s="2" t="e">
        <f ca="1">IF(L2=J5,H5,NA())</f>
        <v>#N/A</v>
      </c>
      <c r="M5" s="2" t="e">
        <f ca="1">IF(M2=J5,H5,NA())</f>
        <v>#N/A</v>
      </c>
      <c r="N5" s="2">
        <f ca="1">IF(N2=J5,H5,NA())</f>
        <v>8.5299999999999994</v>
      </c>
      <c r="O5" s="2" t="e">
        <f ca="1">IF(O2=J5,H5,NA())</f>
        <v>#N/A</v>
      </c>
      <c r="P5" s="5"/>
      <c r="V5" s="12">
        <v>3</v>
      </c>
    </row>
    <row r="6" spans="5:25" x14ac:dyDescent="0.2">
      <c r="G6" s="2">
        <f t="shared" ca="1" si="0"/>
        <v>0.1</v>
      </c>
      <c r="H6" s="2">
        <f t="shared" ca="1" si="1"/>
        <v>10.38</v>
      </c>
      <c r="I6" s="2">
        <f t="shared" ca="1" si="2"/>
        <v>9.74</v>
      </c>
      <c r="J6" s="2" t="str" cm="1">
        <f t="array" aca="1" ref="J6" ca="1">INDEX({"D","R","B","W"},RANDBETWEEN(1,4))</f>
        <v>W</v>
      </c>
      <c r="K6" s="2" t="str">
        <f t="shared" ca="1" si="3"/>
        <v>S</v>
      </c>
      <c r="L6" s="2" t="e">
        <f ca="1">IF(L2=J6,H6,NA())</f>
        <v>#N/A</v>
      </c>
      <c r="M6" s="2" t="e">
        <f ca="1">IF(M2=J6,H6,NA())</f>
        <v>#N/A</v>
      </c>
      <c r="N6" s="2" t="e">
        <f ca="1">IF(N2=J6,H6,NA())</f>
        <v>#N/A</v>
      </c>
      <c r="O6" s="2">
        <f ca="1">IF(O2=J6,H6,NA())</f>
        <v>10.38</v>
      </c>
      <c r="P6" s="5"/>
      <c r="V6" s="12">
        <v>4</v>
      </c>
    </row>
    <row r="7" spans="5:25" x14ac:dyDescent="0.2">
      <c r="G7" s="2">
        <f t="shared" ca="1" si="0"/>
        <v>0.93</v>
      </c>
      <c r="H7" s="2">
        <f t="shared" ca="1" si="1"/>
        <v>13.99</v>
      </c>
      <c r="I7" s="2">
        <f t="shared" ca="1" si="2"/>
        <v>6.1300000000000008</v>
      </c>
      <c r="J7" s="2" t="str" cm="1">
        <f t="array" aca="1" ref="J7" ca="1">INDEX({"D","R","B","W"},RANDBETWEEN(1,4))</f>
        <v>R</v>
      </c>
      <c r="K7" s="2" t="str">
        <f t="shared" ca="1" si="3"/>
        <v>G</v>
      </c>
      <c r="L7" s="2" t="e">
        <f ca="1">IF(L2=J7,H7,NA())</f>
        <v>#N/A</v>
      </c>
      <c r="M7" s="2">
        <f ca="1">IF(M2=J7,H7,NA())</f>
        <v>13.99</v>
      </c>
      <c r="N7" s="2" t="e">
        <f ca="1">IF(N2=J7,H7,NA())</f>
        <v>#N/A</v>
      </c>
      <c r="O7" s="2" t="e">
        <f ca="1">IF(O2=J7,H7,NA())</f>
        <v>#N/A</v>
      </c>
      <c r="P7" s="5"/>
      <c r="V7" s="12">
        <v>5</v>
      </c>
      <c r="W7" t="str">
        <f ca="1">_xlfn.CONCAT(X7,ROUND(100*COUNTIF(K3:K32,"F")/K33,2),W2)</f>
        <v>Full - 23.33 %</v>
      </c>
      <c r="X7" t="s">
        <v>19</v>
      </c>
      <c r="Y7">
        <f ca="1">COUNTIF(K6:K35,"F")</f>
        <v>7</v>
      </c>
    </row>
    <row r="8" spans="5:25" x14ac:dyDescent="0.2">
      <c r="G8" s="2">
        <f t="shared" ca="1" si="0"/>
        <v>1.34</v>
      </c>
      <c r="H8" s="2">
        <f t="shared" ca="1" si="1"/>
        <v>11.4</v>
      </c>
      <c r="I8" s="2">
        <f t="shared" ca="1" si="2"/>
        <v>8.7200000000000006</v>
      </c>
      <c r="J8" s="2" t="str" cm="1">
        <f t="array" aca="1" ref="J8" ca="1">INDEX({"D","R","B","W"},RANDBETWEEN(1,4))</f>
        <v>D</v>
      </c>
      <c r="K8" s="2" t="str">
        <f t="shared" ca="1" si="3"/>
        <v>S</v>
      </c>
      <c r="L8" s="2">
        <f ca="1">IF(L2=J8,H8,NA())</f>
        <v>11.4</v>
      </c>
      <c r="M8" s="2" t="e">
        <f ca="1">IF(M2=J8,H8,NA())</f>
        <v>#N/A</v>
      </c>
      <c r="N8" s="2" t="e">
        <f ca="1">IF(N2=J8,H8,NA())</f>
        <v>#N/A</v>
      </c>
      <c r="O8" s="2" t="e">
        <f ca="1">IF(O2=J8,H8,NA())</f>
        <v>#N/A</v>
      </c>
      <c r="P8" s="5"/>
      <c r="V8" s="12">
        <v>6</v>
      </c>
    </row>
    <row r="9" spans="5:25" x14ac:dyDescent="0.2">
      <c r="G9" s="2">
        <f t="shared" ca="1" si="0"/>
        <v>1.73</v>
      </c>
      <c r="H9" s="2">
        <f t="shared" ca="1" si="1"/>
        <v>17.850000000000001</v>
      </c>
      <c r="I9" s="2">
        <f t="shared" ca="1" si="2"/>
        <v>2.2699999999999996</v>
      </c>
      <c r="J9" s="2" t="str" cm="1">
        <f t="array" aca="1" ref="J9" ca="1">INDEX({"D","R","B","W"},RANDBETWEEN(1,4))</f>
        <v>R</v>
      </c>
      <c r="K9" s="2" t="str">
        <f t="shared" ca="1" si="3"/>
        <v>F</v>
      </c>
      <c r="L9" s="2" t="e">
        <f ca="1">IF(L2=J9,H9,NA())</f>
        <v>#N/A</v>
      </c>
      <c r="M9" s="2">
        <f ca="1">IF(M2=J9,H9,NA())</f>
        <v>17.850000000000001</v>
      </c>
      <c r="N9" s="2" t="e">
        <f ca="1">IF(N2=J9,H9,NA())</f>
        <v>#N/A</v>
      </c>
      <c r="O9" s="2" t="e">
        <f ca="1">IF(O2=J9,H9,NA())</f>
        <v>#N/A</v>
      </c>
      <c r="P9" s="5"/>
      <c r="V9" s="12">
        <v>7</v>
      </c>
    </row>
    <row r="10" spans="5:25" x14ac:dyDescent="0.2">
      <c r="G10" s="2">
        <f t="shared" ca="1" si="0"/>
        <v>2.14</v>
      </c>
      <c r="H10" s="2">
        <f t="shared" ca="1" si="1"/>
        <v>5.36</v>
      </c>
      <c r="I10" s="2">
        <f t="shared" ca="1" si="2"/>
        <v>14.760000000000002</v>
      </c>
      <c r="J10" s="2" t="str" cm="1">
        <f t="array" aca="1" ref="J10" ca="1">INDEX({"D","R","B","W"},RANDBETWEEN(1,4))</f>
        <v>D</v>
      </c>
      <c r="K10" s="2" t="str">
        <f t="shared" ca="1" si="3"/>
        <v>S</v>
      </c>
      <c r="L10" s="2">
        <f ca="1">IF(L2=J10,H10,NA())</f>
        <v>5.36</v>
      </c>
      <c r="M10" s="2" t="e">
        <f ca="1">IF(M2=J10,H10,NA())</f>
        <v>#N/A</v>
      </c>
      <c r="N10" s="2" t="e">
        <f ca="1">IF(N2=J10,H10,NA())</f>
        <v>#N/A</v>
      </c>
      <c r="O10" s="2" t="e">
        <f ca="1">IF(O2=J10,H10,NA())</f>
        <v>#N/A</v>
      </c>
      <c r="P10" s="5"/>
      <c r="V10" s="12">
        <v>8</v>
      </c>
      <c r="W10" t="str">
        <f ca="1">_xlfn.CONCAT(X10,ROUND(100*COUNTIF(K3:K32,"G")/K33,2),W2)</f>
        <v>Good - 10 %</v>
      </c>
      <c r="X10" t="s">
        <v>20</v>
      </c>
      <c r="Y10">
        <f ca="1">COUNTIF(K9:K38,"G")</f>
        <v>2</v>
      </c>
    </row>
    <row r="11" spans="5:25" x14ac:dyDescent="0.2">
      <c r="G11" s="2">
        <f t="shared" ca="1" si="0"/>
        <v>1.07</v>
      </c>
      <c r="H11" s="2">
        <f t="shared" ca="1" si="1"/>
        <v>15.66</v>
      </c>
      <c r="I11" s="2">
        <f t="shared" ca="1" si="2"/>
        <v>4.4600000000000009</v>
      </c>
      <c r="J11" s="2" t="str" cm="1">
        <f t="array" aca="1" ref="J11" ca="1">INDEX({"D","R","B","W"},RANDBETWEEN(1,4))</f>
        <v>B</v>
      </c>
      <c r="K11" s="2" t="str">
        <f t="shared" ca="1" si="3"/>
        <v>F</v>
      </c>
      <c r="L11" s="2" t="e">
        <f ca="1">IF(L2=J11,H11,NA())</f>
        <v>#N/A</v>
      </c>
      <c r="M11" s="2" t="e">
        <f ca="1">IF(M2=J11,H11,NA())</f>
        <v>#N/A</v>
      </c>
      <c r="N11" s="2">
        <f ca="1">IF(N2=J11,H11,NA())</f>
        <v>15.66</v>
      </c>
      <c r="O11" s="2" t="e">
        <f ca="1">IF(O2=J11,H11,NA())</f>
        <v>#N/A</v>
      </c>
      <c r="P11" s="5"/>
      <c r="V11" s="12">
        <v>9</v>
      </c>
    </row>
    <row r="12" spans="5:25" x14ac:dyDescent="0.2">
      <c r="G12" s="2">
        <f t="shared" ca="1" si="0"/>
        <v>2.99</v>
      </c>
      <c r="H12" s="2">
        <f t="shared" ca="1" si="1"/>
        <v>6.85</v>
      </c>
      <c r="I12" s="2">
        <f t="shared" ca="1" si="2"/>
        <v>13.270000000000001</v>
      </c>
      <c r="J12" s="2" t="str" cm="1">
        <f t="array" aca="1" ref="J12" ca="1">INDEX({"D","R","B","W"},RANDBETWEEN(1,4))</f>
        <v>B</v>
      </c>
      <c r="K12" s="2" t="str">
        <f t="shared" ca="1" si="3"/>
        <v>S</v>
      </c>
      <c r="L12" s="2" t="e">
        <f ca="1">IF(L2=J12,H12,NA())</f>
        <v>#N/A</v>
      </c>
      <c r="M12" s="2" t="e">
        <f ca="1">IF(M2=J12,H12,NA())</f>
        <v>#N/A</v>
      </c>
      <c r="N12" s="2">
        <f ca="1">IF(N2=J12,H12,NA())</f>
        <v>6.85</v>
      </c>
      <c r="O12" s="2" t="e">
        <f ca="1">IF(O2=J12,H12,NA())</f>
        <v>#N/A</v>
      </c>
      <c r="P12" s="5"/>
      <c r="V12" s="12">
        <v>10</v>
      </c>
    </row>
    <row r="13" spans="5:25" x14ac:dyDescent="0.2">
      <c r="G13" s="2">
        <f t="shared" ca="1" si="0"/>
        <v>1.73</v>
      </c>
      <c r="H13" s="2">
        <f t="shared" ca="1" si="1"/>
        <v>19.36</v>
      </c>
      <c r="I13" s="2">
        <f t="shared" ca="1" si="2"/>
        <v>0.76000000000000156</v>
      </c>
      <c r="J13" s="2" t="str" cm="1">
        <f t="array" aca="1" ref="J13" ca="1">INDEX({"D","R","B","W"},RANDBETWEEN(1,4))</f>
        <v>R</v>
      </c>
      <c r="K13" s="2" t="str">
        <f t="shared" ca="1" si="3"/>
        <v>Y</v>
      </c>
      <c r="L13" s="2" t="e">
        <f ca="1">IF(L2=J13,H13,NA())</f>
        <v>#N/A</v>
      </c>
      <c r="M13" s="2">
        <f ca="1">IF(M2=J13,H13,NA())</f>
        <v>19.36</v>
      </c>
      <c r="N13" s="2" t="e">
        <f ca="1">IF(N2=J13,H13,NA())</f>
        <v>#N/A</v>
      </c>
      <c r="O13" s="2" t="e">
        <f ca="1">IF(O2=J13,H13,NA())</f>
        <v>#N/A</v>
      </c>
      <c r="P13" s="5"/>
      <c r="V13" s="12">
        <v>11</v>
      </c>
    </row>
    <row r="14" spans="5:25" x14ac:dyDescent="0.2">
      <c r="G14" s="2">
        <f t="shared" ca="1" si="0"/>
        <v>2.76</v>
      </c>
      <c r="H14" s="2">
        <f t="shared" ca="1" si="1"/>
        <v>15.38</v>
      </c>
      <c r="I14" s="2">
        <f t="shared" ca="1" si="2"/>
        <v>4.74</v>
      </c>
      <c r="J14" s="2" t="str" cm="1">
        <f t="array" aca="1" ref="J14" ca="1">INDEX({"D","R","B","W"},RANDBETWEEN(1,4))</f>
        <v>W</v>
      </c>
      <c r="K14" s="2" t="str">
        <f t="shared" ca="1" si="3"/>
        <v>F</v>
      </c>
      <c r="L14" s="2" t="e">
        <f ca="1">IF(L2=J14,H14,NA())</f>
        <v>#N/A</v>
      </c>
      <c r="M14" s="2" t="e">
        <f ca="1">IF(M2=J14,H14,NA())</f>
        <v>#N/A</v>
      </c>
      <c r="N14" s="2" t="e">
        <f ca="1">IF(N2=J14,H14,NA())</f>
        <v>#N/A</v>
      </c>
      <c r="O14" s="2">
        <f ca="1">IF(O2=J14,H14,NA())</f>
        <v>15.38</v>
      </c>
      <c r="P14" s="5"/>
      <c r="V14" s="12">
        <v>12</v>
      </c>
    </row>
    <row r="15" spans="5:25" x14ac:dyDescent="0.2">
      <c r="G15" s="2">
        <f t="shared" ca="1" si="0"/>
        <v>1.75</v>
      </c>
      <c r="H15" s="2">
        <f t="shared" ca="1" si="1"/>
        <v>16.739999999999998</v>
      </c>
      <c r="I15" s="2">
        <f t="shared" ca="1" si="2"/>
        <v>3.3800000000000026</v>
      </c>
      <c r="J15" s="2" t="str" cm="1">
        <f t="array" aca="1" ref="J15" ca="1">INDEX({"D","R","B","W"},RANDBETWEEN(1,4))</f>
        <v>W</v>
      </c>
      <c r="K15" s="2" t="str">
        <f t="shared" ca="1" si="3"/>
        <v>F</v>
      </c>
      <c r="L15" s="2" t="e">
        <f ca="1">IF(L2=J15,H15,NA())</f>
        <v>#N/A</v>
      </c>
      <c r="M15" s="2" t="e">
        <f ca="1">IF(M2=J15,H15,NA())</f>
        <v>#N/A</v>
      </c>
      <c r="N15" s="2" t="e">
        <f ca="1">IF(N2=J15,H15,NA())</f>
        <v>#N/A</v>
      </c>
      <c r="O15" s="2">
        <f ca="1">IF(O2=J15,H15,NA())</f>
        <v>16.739999999999998</v>
      </c>
      <c r="P15" s="5"/>
      <c r="V15" s="12">
        <v>13</v>
      </c>
      <c r="W15" t="str">
        <f ca="1">_xlfn.CONCAT(X15,ROUND(100*COUNTIF(K3:K32,"S")/K33,2),W2)</f>
        <v>Short - 56.67 %</v>
      </c>
      <c r="X15" t="s">
        <v>21</v>
      </c>
      <c r="Y15">
        <f ca="1">COUNTIF(K14:K43,"S")</f>
        <v>11</v>
      </c>
    </row>
    <row r="16" spans="5:25" x14ac:dyDescent="0.2">
      <c r="G16" s="2">
        <f t="shared" ca="1" si="0"/>
        <v>0.56999999999999995</v>
      </c>
      <c r="H16" s="2">
        <f t="shared" ca="1" si="1"/>
        <v>2.1800000000000002</v>
      </c>
      <c r="I16" s="2">
        <f t="shared" ca="1" si="2"/>
        <v>17.940000000000001</v>
      </c>
      <c r="J16" s="2" t="str" cm="1">
        <f t="array" aca="1" ref="J16" ca="1">INDEX({"D","R","B","W"},RANDBETWEEN(1,4))</f>
        <v>D</v>
      </c>
      <c r="K16" s="2" t="str">
        <f t="shared" ca="1" si="3"/>
        <v>S</v>
      </c>
      <c r="L16" s="2">
        <f ca="1">IF(L2=J16,H16,NA())</f>
        <v>2.1800000000000002</v>
      </c>
      <c r="M16" s="2" t="e">
        <f ca="1">IF(M2=J16,H16,NA())</f>
        <v>#N/A</v>
      </c>
      <c r="N16" s="2" t="e">
        <f ca="1">IF(N2=J16,H16,NA())</f>
        <v>#N/A</v>
      </c>
      <c r="O16" s="2" t="e">
        <f ca="1">IF(O2=J16,H16,NA())</f>
        <v>#N/A</v>
      </c>
      <c r="P16" s="5"/>
      <c r="V16" s="12">
        <v>14</v>
      </c>
    </row>
    <row r="17" spans="7:22" x14ac:dyDescent="0.2">
      <c r="G17" s="2">
        <f t="shared" ca="1" si="0"/>
        <v>0.15</v>
      </c>
      <c r="H17" s="2">
        <f t="shared" ca="1" si="1"/>
        <v>13.72</v>
      </c>
      <c r="I17" s="2">
        <f t="shared" ca="1" si="2"/>
        <v>6.4</v>
      </c>
      <c r="J17" s="2" t="str" cm="1">
        <f t="array" aca="1" ref="J17" ca="1">INDEX({"D","R","B","W"},RANDBETWEEN(1,4))</f>
        <v>D</v>
      </c>
      <c r="K17" s="2" t="str">
        <f t="shared" ca="1" si="3"/>
        <v>G</v>
      </c>
      <c r="L17" s="2">
        <f ca="1">IF(L2=J17,H17,NA())</f>
        <v>13.72</v>
      </c>
      <c r="M17" s="2" t="e">
        <f ca="1">IF(M2=J17,H17,NA())</f>
        <v>#N/A</v>
      </c>
      <c r="N17" s="2" t="e">
        <f ca="1">IF(N2=J17,H17,NA())</f>
        <v>#N/A</v>
      </c>
      <c r="O17" s="2" t="e">
        <f ca="1">IF(O2=J17,H17,NA())</f>
        <v>#N/A</v>
      </c>
      <c r="P17" s="5"/>
      <c r="V17" s="12">
        <v>15</v>
      </c>
    </row>
    <row r="18" spans="7:22" x14ac:dyDescent="0.2">
      <c r="G18" s="2">
        <f t="shared" ca="1" si="0"/>
        <v>2.71</v>
      </c>
      <c r="H18" s="2">
        <f t="shared" ca="1" si="1"/>
        <v>15.13</v>
      </c>
      <c r="I18" s="2">
        <f t="shared" ca="1" si="2"/>
        <v>4.99</v>
      </c>
      <c r="J18" s="2" t="str" cm="1">
        <f t="array" aca="1" ref="J18" ca="1">INDEX({"D","R","B","W"},RANDBETWEEN(1,4))</f>
        <v>R</v>
      </c>
      <c r="K18" s="2" t="str">
        <f t="shared" ca="1" si="3"/>
        <v>F</v>
      </c>
      <c r="L18" s="2" t="e">
        <f ca="1">IF(L2=J18,H18,NA())</f>
        <v>#N/A</v>
      </c>
      <c r="M18" s="2">
        <f ca="1">IF(M2=J18,H18,NA())</f>
        <v>15.13</v>
      </c>
      <c r="N18" s="2" t="e">
        <f ca="1">IF(N2=J18,H18,NA())</f>
        <v>#N/A</v>
      </c>
      <c r="O18" s="2" t="e">
        <f ca="1">IF(O2=J18,H18,NA())</f>
        <v>#N/A</v>
      </c>
      <c r="P18" s="5"/>
      <c r="V18" s="12">
        <v>16</v>
      </c>
    </row>
    <row r="19" spans="7:22" x14ac:dyDescent="0.2">
      <c r="G19" s="2">
        <f t="shared" ca="1" si="0"/>
        <v>2</v>
      </c>
      <c r="H19" s="2">
        <f t="shared" ca="1" si="1"/>
        <v>19.170000000000002</v>
      </c>
      <c r="I19" s="2">
        <f t="shared" ca="1" si="2"/>
        <v>0.94999999999999929</v>
      </c>
      <c r="J19" s="2" t="str" cm="1">
        <f t="array" aca="1" ref="J19" ca="1">INDEX({"D","R","B","W"},RANDBETWEEN(1,4))</f>
        <v>R</v>
      </c>
      <c r="K19" s="2" t="str">
        <f t="shared" ca="1" si="3"/>
        <v>Y</v>
      </c>
      <c r="L19" s="2" t="e">
        <f ca="1">IF(L2=J19,H19,NA())</f>
        <v>#N/A</v>
      </c>
      <c r="M19" s="2">
        <f ca="1">IF(M2=J19,H19,NA())</f>
        <v>19.170000000000002</v>
      </c>
      <c r="N19" s="2" t="e">
        <f ca="1">IF(N2=J19,H19,NA())</f>
        <v>#N/A</v>
      </c>
      <c r="O19" s="2" t="e">
        <f ca="1">IF(O2=J19,H19,NA())</f>
        <v>#N/A</v>
      </c>
      <c r="P19" s="5"/>
      <c r="V19" s="12">
        <v>17</v>
      </c>
    </row>
    <row r="20" spans="7:22" x14ac:dyDescent="0.2">
      <c r="G20" s="2">
        <f t="shared" ca="1" si="0"/>
        <v>2.38</v>
      </c>
      <c r="H20" s="2">
        <f t="shared" ca="1" si="1"/>
        <v>5.35</v>
      </c>
      <c r="I20" s="2">
        <f t="shared" ca="1" si="2"/>
        <v>14.770000000000001</v>
      </c>
      <c r="J20" s="2" t="str" cm="1">
        <f t="array" aca="1" ref="J20" ca="1">INDEX({"D","R","B","W"},RANDBETWEEN(1,4))</f>
        <v>D</v>
      </c>
      <c r="K20" s="2" t="str">
        <f t="shared" ca="1" si="3"/>
        <v>S</v>
      </c>
      <c r="L20" s="2">
        <f ca="1">IF(L2=J20,H20,NA())</f>
        <v>5.35</v>
      </c>
      <c r="M20" s="2" t="e">
        <f ca="1">IF(M2=J20,H20,NA())</f>
        <v>#N/A</v>
      </c>
      <c r="N20" s="2" t="e">
        <f ca="1">IF(N2=J20,H20,NA())</f>
        <v>#N/A</v>
      </c>
      <c r="O20" s="2" t="e">
        <f ca="1">IF(O2=J20,H20,NA())</f>
        <v>#N/A</v>
      </c>
      <c r="P20" s="5"/>
      <c r="V20" s="12">
        <v>18</v>
      </c>
    </row>
    <row r="21" spans="7:22" x14ac:dyDescent="0.2">
      <c r="G21" s="2">
        <f t="shared" ca="1" si="0"/>
        <v>7.0000000000000007E-2</v>
      </c>
      <c r="H21" s="2">
        <f t="shared" ca="1" si="1"/>
        <v>10.85</v>
      </c>
      <c r="I21" s="2">
        <f t="shared" ca="1" si="2"/>
        <v>9.2700000000000014</v>
      </c>
      <c r="J21" s="2" t="str" cm="1">
        <f t="array" aca="1" ref="J21" ca="1">INDEX({"D","R","B","W"},RANDBETWEEN(1,4))</f>
        <v>W</v>
      </c>
      <c r="K21" s="2" t="str">
        <f t="shared" ca="1" si="3"/>
        <v>S</v>
      </c>
      <c r="L21" s="2" t="e">
        <f ca="1">IF(L2=J21,H21,NA())</f>
        <v>#N/A</v>
      </c>
      <c r="M21" s="2" t="e">
        <f ca="1">IF(M2=J21,H21,NA())</f>
        <v>#N/A</v>
      </c>
      <c r="N21" s="2" t="e">
        <f ca="1">IF(N2=J21,H21,NA())</f>
        <v>#N/A</v>
      </c>
      <c r="O21" s="2">
        <f ca="1">IF(O2=J21,H21,NA())</f>
        <v>10.85</v>
      </c>
      <c r="P21" s="5"/>
      <c r="V21" s="12">
        <v>19</v>
      </c>
    </row>
    <row r="22" spans="7:22" x14ac:dyDescent="0.2">
      <c r="G22" s="2">
        <f t="shared" ca="1" si="0"/>
        <v>1.75</v>
      </c>
      <c r="H22" s="2">
        <f t="shared" ca="1" si="1"/>
        <v>5.14</v>
      </c>
      <c r="I22" s="2">
        <f t="shared" ca="1" si="2"/>
        <v>14.98</v>
      </c>
      <c r="J22" s="2" t="str" cm="1">
        <f t="array" aca="1" ref="J22" ca="1">INDEX({"D","R","B","W"},RANDBETWEEN(1,4))</f>
        <v>D</v>
      </c>
      <c r="K22" s="2" t="str">
        <f t="shared" ca="1" si="3"/>
        <v>S</v>
      </c>
      <c r="L22" s="2">
        <f ca="1">IF(L2=J22,H22,NA())</f>
        <v>5.14</v>
      </c>
      <c r="M22" s="2" t="e">
        <f ca="1">IF(M2=J22,H22,NA())</f>
        <v>#N/A</v>
      </c>
      <c r="N22" s="2" t="e">
        <f ca="1">IF(N2=J22,H22,NA())</f>
        <v>#N/A</v>
      </c>
      <c r="O22" s="2" t="e">
        <f ca="1">IF(O2=J22,H22,NA())</f>
        <v>#N/A</v>
      </c>
      <c r="P22" s="5"/>
      <c r="V22" s="12">
        <v>20</v>
      </c>
    </row>
    <row r="23" spans="7:22" x14ac:dyDescent="0.2">
      <c r="G23" s="2">
        <f t="shared" ca="1" si="0"/>
        <v>1.94</v>
      </c>
      <c r="H23" s="2">
        <f t="shared" ca="1" si="1"/>
        <v>1.91</v>
      </c>
      <c r="I23" s="2">
        <f t="shared" ca="1" si="2"/>
        <v>18.21</v>
      </c>
      <c r="J23" s="2" t="str" cm="1">
        <f t="array" aca="1" ref="J23" ca="1">INDEX({"D","R","B","W"},RANDBETWEEN(1,4))</f>
        <v>B</v>
      </c>
      <c r="K23" s="2" t="str">
        <f t="shared" ca="1" si="3"/>
        <v>S</v>
      </c>
      <c r="L23" s="2" t="e">
        <f ca="1">IF(L2=J23,H23,NA())</f>
        <v>#N/A</v>
      </c>
      <c r="M23" s="2" t="e">
        <f ca="1">IF(M2=J23,H23,NA())</f>
        <v>#N/A</v>
      </c>
      <c r="N23" s="2">
        <f ca="1">IF(N2=J23,H23,NA())</f>
        <v>1.91</v>
      </c>
      <c r="O23" s="2" t="e">
        <f ca="1">IF(O2=J23,H23,NA())</f>
        <v>#N/A</v>
      </c>
      <c r="P23" s="5"/>
      <c r="V23" s="12">
        <v>21</v>
      </c>
    </row>
    <row r="24" spans="7:22" x14ac:dyDescent="0.2">
      <c r="G24" s="2">
        <f t="shared" ca="1" si="0"/>
        <v>2.56</v>
      </c>
      <c r="H24" s="2">
        <f t="shared" ca="1" si="1"/>
        <v>9.3699999999999992</v>
      </c>
      <c r="I24" s="2">
        <f t="shared" ca="1" si="2"/>
        <v>10.750000000000002</v>
      </c>
      <c r="J24" s="2" t="str" cm="1">
        <f t="array" aca="1" ref="J24" ca="1">INDEX({"D","R","B","W"},RANDBETWEEN(1,4))</f>
        <v>D</v>
      </c>
      <c r="K24" s="2" t="str">
        <f t="shared" ca="1" si="3"/>
        <v>S</v>
      </c>
      <c r="L24" s="2">
        <f ca="1">IF(L2=J24,H24,NA())</f>
        <v>9.3699999999999992</v>
      </c>
      <c r="M24" s="2" t="e">
        <f ca="1">IF(M2=J24,H24,NA())</f>
        <v>#N/A</v>
      </c>
      <c r="N24" s="2" t="e">
        <f ca="1">IF(N2=J24,H24,NA())</f>
        <v>#N/A</v>
      </c>
      <c r="O24" s="2" t="e">
        <f ca="1">IF(O2=J24,H24,NA())</f>
        <v>#N/A</v>
      </c>
      <c r="P24" s="5"/>
    </row>
    <row r="25" spans="7:22" x14ac:dyDescent="0.2">
      <c r="G25" s="2">
        <f t="shared" ca="1" si="0"/>
        <v>0.66</v>
      </c>
      <c r="H25" s="2">
        <f t="shared" ca="1" si="1"/>
        <v>16.88</v>
      </c>
      <c r="I25" s="2">
        <f t="shared" ca="1" si="2"/>
        <v>3.240000000000002</v>
      </c>
      <c r="J25" s="2" t="str" cm="1">
        <f t="array" aca="1" ref="J25" ca="1">INDEX({"D","R","B","W"},RANDBETWEEN(1,4))</f>
        <v>R</v>
      </c>
      <c r="K25" s="2" t="str">
        <f t="shared" ca="1" si="3"/>
        <v>F</v>
      </c>
      <c r="L25" s="2" t="e">
        <f ca="1">IF(L2=J25,H25,NA())</f>
        <v>#N/A</v>
      </c>
      <c r="M25" s="2">
        <f ca="1">IF(M2=J25,H25,NA())</f>
        <v>16.88</v>
      </c>
      <c r="N25" s="2" t="e">
        <f ca="1">IF(N2=J25,H25,NA())</f>
        <v>#N/A</v>
      </c>
      <c r="O25" s="2" t="e">
        <f ca="1">IF(O2=J25,H25,NA())</f>
        <v>#N/A</v>
      </c>
      <c r="P25" s="5"/>
    </row>
    <row r="26" spans="7:22" x14ac:dyDescent="0.2">
      <c r="G26" s="2">
        <f t="shared" ca="1" si="0"/>
        <v>2.54</v>
      </c>
      <c r="H26" s="2">
        <f t="shared" ca="1" si="1"/>
        <v>0.23</v>
      </c>
      <c r="I26" s="2">
        <f t="shared" ca="1" si="2"/>
        <v>19.89</v>
      </c>
      <c r="J26" s="2" t="str" cm="1">
        <f t="array" aca="1" ref="J26" ca="1">INDEX({"D","R","B","W"},RANDBETWEEN(1,4))</f>
        <v>D</v>
      </c>
      <c r="K26" s="2" t="str">
        <f t="shared" ca="1" si="3"/>
        <v>S</v>
      </c>
      <c r="L26" s="2">
        <f ca="1">IF(L2=J26,H26,NA())</f>
        <v>0.23</v>
      </c>
      <c r="M26" s="2" t="e">
        <f ca="1">IF(M2=J26,H26,NA())</f>
        <v>#N/A</v>
      </c>
      <c r="N26" s="2" t="e">
        <f ca="1">IF(N2=J26,H26,NA())</f>
        <v>#N/A</v>
      </c>
      <c r="O26" s="2" t="e">
        <f ca="1">IF(O2=J26,H26,NA())</f>
        <v>#N/A</v>
      </c>
      <c r="P26" s="5"/>
    </row>
    <row r="27" spans="7:22" x14ac:dyDescent="0.2">
      <c r="G27" s="2">
        <f t="shared" ca="1" si="0"/>
        <v>2.09</v>
      </c>
      <c r="H27" s="2">
        <f t="shared" ca="1" si="1"/>
        <v>5.22</v>
      </c>
      <c r="I27" s="2">
        <f t="shared" ca="1" si="2"/>
        <v>14.900000000000002</v>
      </c>
      <c r="J27" s="2" t="str" cm="1">
        <f t="array" aca="1" ref="J27" ca="1">INDEX({"D","R","B","W"},RANDBETWEEN(1,4))</f>
        <v>W</v>
      </c>
      <c r="K27" s="2" t="str">
        <f t="shared" ca="1" si="3"/>
        <v>S</v>
      </c>
      <c r="L27" s="2" t="e">
        <f ca="1">IF(L2=J27,H27,NA())</f>
        <v>#N/A</v>
      </c>
      <c r="M27" s="2" t="e">
        <f ca="1">IF(M2=J27,H27,NA())</f>
        <v>#N/A</v>
      </c>
      <c r="N27" s="2" t="e">
        <f ca="1">IF(N2=J27,H27,NA())</f>
        <v>#N/A</v>
      </c>
      <c r="O27" s="2">
        <f ca="1">IF(O2=J27,H27,NA())</f>
        <v>5.22</v>
      </c>
      <c r="P27" s="5"/>
    </row>
    <row r="28" spans="7:22" x14ac:dyDescent="0.2">
      <c r="G28" s="2">
        <f t="shared" ca="1" si="0"/>
        <v>0.39</v>
      </c>
      <c r="H28" s="2">
        <f t="shared" ca="1" si="1"/>
        <v>10.84</v>
      </c>
      <c r="I28" s="2">
        <f t="shared" ca="1" si="2"/>
        <v>9.2800000000000011</v>
      </c>
      <c r="J28" s="2" t="str" cm="1">
        <f t="array" aca="1" ref="J28" ca="1">INDEX({"D","R","B","W"},RANDBETWEEN(1,4))</f>
        <v>D</v>
      </c>
      <c r="K28" s="2" t="str">
        <f t="shared" ca="1" si="3"/>
        <v>S</v>
      </c>
      <c r="L28" s="2">
        <f ca="1">IF(L2=J28,H28,NA())</f>
        <v>10.84</v>
      </c>
      <c r="M28" s="2" t="e">
        <f ca="1">IF(M2=J28,H28,NA())</f>
        <v>#N/A</v>
      </c>
      <c r="N28" s="2" t="e">
        <f ca="1">IF(N2=J28,H28,NA())</f>
        <v>#N/A</v>
      </c>
      <c r="O28" s="2" t="e">
        <f ca="1">IF(O2=J28,H28,NA())</f>
        <v>#N/A</v>
      </c>
      <c r="P28" s="5"/>
    </row>
    <row r="29" spans="7:22" x14ac:dyDescent="0.2">
      <c r="G29" s="2">
        <f t="shared" ca="1" si="0"/>
        <v>1.95</v>
      </c>
      <c r="H29" s="2">
        <f t="shared" ca="1" si="1"/>
        <v>14.53</v>
      </c>
      <c r="I29" s="2">
        <f t="shared" ca="1" si="2"/>
        <v>5.5900000000000016</v>
      </c>
      <c r="J29" s="2" t="str" cm="1">
        <f t="array" aca="1" ref="J29" ca="1">INDEX({"D","R","B","W"},RANDBETWEEN(1,4))</f>
        <v>R</v>
      </c>
      <c r="K29" s="2" t="str">
        <f t="shared" ca="1" si="3"/>
        <v>F</v>
      </c>
      <c r="L29" s="2" t="e">
        <f ca="1">IF(L2=J29,H29,NA())</f>
        <v>#N/A</v>
      </c>
      <c r="M29" s="2">
        <f ca="1">IF(M2=J29,H29,NA())</f>
        <v>14.53</v>
      </c>
      <c r="N29" s="2" t="e">
        <f ca="1">IF(N2=J29,H29,NA())</f>
        <v>#N/A</v>
      </c>
      <c r="O29" s="2" t="e">
        <f ca="1">IF(O2=J29,H29,NA())</f>
        <v>#N/A</v>
      </c>
      <c r="P29" s="5"/>
    </row>
    <row r="30" spans="7:22" x14ac:dyDescent="0.2">
      <c r="G30" s="2">
        <f t="shared" ca="1" si="0"/>
        <v>1.88</v>
      </c>
      <c r="H30" s="2">
        <f t="shared" ca="1" si="1"/>
        <v>2.6</v>
      </c>
      <c r="I30" s="2">
        <f t="shared" ca="1" si="2"/>
        <v>17.52</v>
      </c>
      <c r="J30" s="2" t="str" cm="1">
        <f t="array" aca="1" ref="J30" ca="1">INDEX({"D","R","B","W"},RANDBETWEEN(1,4))</f>
        <v>R</v>
      </c>
      <c r="K30" s="2" t="str">
        <f t="shared" ca="1" si="3"/>
        <v>S</v>
      </c>
      <c r="L30" s="2" t="e">
        <f ca="1">IF(L2=J30,H30,NA())</f>
        <v>#N/A</v>
      </c>
      <c r="M30" s="2">
        <f ca="1">IF(M2=J30,H30,NA())</f>
        <v>2.6</v>
      </c>
      <c r="N30" s="2" t="e">
        <f ca="1">IF(N2=J30,H30,NA())</f>
        <v>#N/A</v>
      </c>
      <c r="O30" s="2" t="e">
        <f ca="1">IF(O2=J30,H30,NA())</f>
        <v>#N/A</v>
      </c>
      <c r="P30" s="5"/>
    </row>
    <row r="31" spans="7:22" x14ac:dyDescent="0.2">
      <c r="G31" s="2">
        <f t="shared" ca="1" si="0"/>
        <v>0.05</v>
      </c>
      <c r="H31" s="2">
        <f t="shared" ca="1" si="1"/>
        <v>3.23</v>
      </c>
      <c r="I31" s="2">
        <f t="shared" ca="1" si="2"/>
        <v>16.89</v>
      </c>
      <c r="J31" s="2" t="str" cm="1">
        <f t="array" aca="1" ref="J31" ca="1">INDEX({"D","R","B","W"},RANDBETWEEN(1,4))</f>
        <v>R</v>
      </c>
      <c r="K31" s="2" t="str">
        <f t="shared" ca="1" si="3"/>
        <v>S</v>
      </c>
      <c r="L31" s="2" t="e">
        <f ca="1">IF(L2=J31,H31,NA())</f>
        <v>#N/A</v>
      </c>
      <c r="M31" s="2">
        <f ca="1">IF(M2=J31,H31,NA())</f>
        <v>3.23</v>
      </c>
      <c r="N31" s="2" t="e">
        <f ca="1">IF(N2=J31,H31,NA())</f>
        <v>#N/A</v>
      </c>
      <c r="O31" s="2" t="e">
        <f ca="1">IF(O2=J31,H31,NA())</f>
        <v>#N/A</v>
      </c>
      <c r="P31" s="5"/>
    </row>
    <row r="32" spans="7:22" x14ac:dyDescent="0.2">
      <c r="G32" s="2">
        <f t="shared" ca="1" si="0"/>
        <v>0.28999999999999998</v>
      </c>
      <c r="H32" s="2">
        <f t="shared" ca="1" si="1"/>
        <v>12.9</v>
      </c>
      <c r="I32" s="2">
        <f t="shared" ca="1" si="2"/>
        <v>7.2200000000000006</v>
      </c>
      <c r="J32" s="2" t="str" cm="1">
        <f t="array" aca="1" ref="J32" ca="1">INDEX({"D","R","B","W"},RANDBETWEEN(1,4))</f>
        <v>D</v>
      </c>
      <c r="K32" s="2" t="str">
        <f t="shared" ca="1" si="3"/>
        <v>G</v>
      </c>
      <c r="L32" s="2">
        <f ca="1">IF(L2=J32,H32,NA())</f>
        <v>12.9</v>
      </c>
      <c r="M32" s="2" t="e">
        <f ca="1">IF(M2=J32,H32,NA())</f>
        <v>#N/A</v>
      </c>
      <c r="N32" s="2" t="e">
        <f ca="1">IF(N2=J32,H32,NA())</f>
        <v>#N/A</v>
      </c>
      <c r="O32" s="2" t="e">
        <f ca="1">IF(O2=J32,H32,NA())</f>
        <v>#N/A</v>
      </c>
      <c r="P32" s="5"/>
    </row>
    <row r="33" spans="10:11" x14ac:dyDescent="0.2">
      <c r="J33" s="1" t="s">
        <v>16</v>
      </c>
      <c r="K33" s="5">
        <f ca="1">COUNT(I3:I32)</f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Pitchmap Top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2023-03-09T09:09:04Z</dcterms:created>
  <dcterms:modified xsi:type="dcterms:W3CDTF">2023-03-09T14:36:34Z</dcterms:modified>
</cp:coreProperties>
</file>