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32" i="1" l="1"/>
  <c r="B33" i="1" s="1"/>
  <c r="B29" i="1"/>
  <c r="B30" i="1" s="1"/>
  <c r="B31" i="1" s="1"/>
  <c r="B34" i="1" l="1"/>
  <c r="B35" i="1" s="1"/>
  <c r="B36" i="1" s="1"/>
</calcChain>
</file>

<file path=xl/sharedStrings.xml><?xml version="1.0" encoding="utf-8"?>
<sst xmlns="http://schemas.openxmlformats.org/spreadsheetml/2006/main" count="58" uniqueCount="57">
  <si>
    <t>where:</t>
  </si>
  <si>
    <t>E =</t>
  </si>
  <si>
    <t>relative density of the evaporating vapor  with respect to air</t>
  </si>
  <si>
    <t>Molecular weight of the spilled chemical</t>
  </si>
  <si>
    <r>
      <t>MW</t>
    </r>
    <r>
      <rPr>
        <vertAlign val="subscript"/>
        <sz val="11"/>
        <color theme="1"/>
        <rFont val="Calibri"/>
        <family val="2"/>
        <scheme val="minor"/>
      </rPr>
      <t>air</t>
    </r>
    <r>
      <rPr>
        <sz val="11"/>
        <color theme="1"/>
        <rFont val="Calibri"/>
        <family val="2"/>
        <scheme val="minor"/>
      </rPr>
      <t xml:space="preserve"> =</t>
    </r>
  </si>
  <si>
    <t xml:space="preserve">Molecular weight of air = 28.96  </t>
  </si>
  <si>
    <r>
      <t>P</t>
    </r>
    <r>
      <rPr>
        <vertAlign val="subscript"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 =</t>
    </r>
  </si>
  <si>
    <t>Liquid Chemical Spill Mass Evaporation Rate and Evaporation time</t>
  </si>
  <si>
    <t>Inputs</t>
  </si>
  <si>
    <t>kg</t>
  </si>
  <si>
    <t>Pool formation</t>
  </si>
  <si>
    <t>Radial</t>
  </si>
  <si>
    <t>Pool Depth</t>
  </si>
  <si>
    <t>mm</t>
  </si>
  <si>
    <t>(This is how pools generally form)</t>
  </si>
  <si>
    <r>
      <rPr>
        <sz val="11"/>
        <color theme="1"/>
        <rFont val="Calibri"/>
        <family val="2"/>
      </rPr>
      <t>γ</t>
    </r>
    <r>
      <rPr>
        <sz val="11"/>
        <color theme="1"/>
        <rFont val="Calibri"/>
        <family val="2"/>
        <scheme val="minor"/>
      </rPr>
      <t xml:space="preserve"> =</t>
    </r>
  </si>
  <si>
    <t>Liquid Specific Gravity</t>
  </si>
  <si>
    <t>Liquid Spill Quantity</t>
  </si>
  <si>
    <t>dimensionless</t>
  </si>
  <si>
    <t>Vapor pressure of the spilt liquid @20°C, mmHga</t>
  </si>
  <si>
    <r>
      <t>MW</t>
    </r>
    <r>
      <rPr>
        <sz val="11"/>
        <color theme="1"/>
        <rFont val="Calibri"/>
        <family val="2"/>
        <scheme val="minor"/>
      </rPr>
      <t xml:space="preserve"> =</t>
    </r>
  </si>
  <si>
    <t>Spilt Liquid Mol. Weight, MW</t>
  </si>
  <si>
    <r>
      <t>Vapor Pressure of Spilt Liquid, P</t>
    </r>
    <r>
      <rPr>
        <vertAlign val="subscript"/>
        <sz val="11"/>
        <color theme="1"/>
        <rFont val="Calibri"/>
        <family val="2"/>
        <scheme val="minor"/>
      </rPr>
      <t>v</t>
    </r>
  </si>
  <si>
    <t>Calculations</t>
  </si>
  <si>
    <t>Vol. of Liquid Spilt</t>
  </si>
  <si>
    <t>mmHga</t>
  </si>
  <si>
    <t>@20°C</t>
  </si>
  <si>
    <t>Spill Area</t>
  </si>
  <si>
    <r>
      <t xml:space="preserve">Relative density, </t>
    </r>
    <r>
      <rPr>
        <sz val="11"/>
        <color theme="1"/>
        <rFont val="Calibri"/>
        <family val="2"/>
      </rPr>
      <t>γ</t>
    </r>
  </si>
  <si>
    <t>Spill Evaporation flux, E</t>
  </si>
  <si>
    <r>
      <t>Spill Evaporation flux, g / cm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-s</t>
    </r>
  </si>
  <si>
    <r>
      <t>g/cm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-s</t>
    </r>
  </si>
  <si>
    <t>Mass Emission Rate</t>
  </si>
  <si>
    <t>g/s</t>
  </si>
  <si>
    <t>Time for Evaporation</t>
  </si>
  <si>
    <t>s</t>
  </si>
  <si>
    <t>hrs</t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</si>
  <si>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</si>
  <si>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</si>
  <si>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cm</t>
    </r>
    <r>
      <rPr>
        <vertAlign val="superscript"/>
        <sz val="11"/>
        <color theme="1"/>
        <rFont val="Calibri"/>
        <family val="2"/>
        <scheme val="minor"/>
      </rPr>
      <t>2</t>
    </r>
  </si>
  <si>
    <t>(Refer Note below)</t>
  </si>
  <si>
    <t>Note:</t>
  </si>
  <si>
    <t xml:space="preserve">Information on liquid spill spread on / in soils and water is not readily available. If a known volume of liquid </t>
  </si>
  <si>
    <t>is given below:</t>
  </si>
  <si>
    <t>(centered at the point of discharge) and height of thickness h. Some rough estimates on the spill thickness</t>
  </si>
  <si>
    <t>a) Soils - 1.0 inch</t>
  </si>
  <si>
    <t>b) Sand - 0.5 inch</t>
  </si>
  <si>
    <t>c) Concrete - 0.25  inch</t>
  </si>
  <si>
    <t>d) Smooth metal surface - 0.15  inch</t>
  </si>
  <si>
    <t>e) Lake water surface - 0.1  inch</t>
  </si>
  <si>
    <t>f) River, Estuary or Ocean Water - 0.05 inch</t>
  </si>
  <si>
    <r>
      <t xml:space="preserve">Source: </t>
    </r>
    <r>
      <rPr>
        <b/>
        <sz val="11"/>
        <color theme="1"/>
        <rFont val="Calibri"/>
        <family val="2"/>
        <scheme val="minor"/>
      </rPr>
      <t>Illinois Environmental Protection Agency Emergency Response Model for Liquid Spills</t>
    </r>
  </si>
  <si>
    <t>Prepared by:</t>
  </si>
  <si>
    <t>Ankur Srivastava</t>
  </si>
  <si>
    <t>Chemical Engineer</t>
  </si>
  <si>
    <t>email: ankur_2061@hotmail.com</t>
  </si>
  <si>
    <t xml:space="preserve">is released during an accident, the physical spread may be assumed to take the form of a cylinder of radius 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</si>
</sst>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/>
    <xf numFmtId="0" fontId="1" fillId="0" borderId="0" xfId="0" applyFont="1"/>
    <xf numFmtId="0" fontId="0" fillId="0" borderId="0" xfId="0" quotePrefix="1"/>
    <xf numFmtId="2" fontId="0" fillId="3" borderId="1" xfId="0" applyNumberFormat="1" applyFill="1" applyBorder="1"/>
    <xf numFmtId="164" fontId="0" fillId="3" borderId="1" xfId="0" applyNumberFormat="1" applyFill="1" applyBorder="1"/>
    <xf numFmtId="1" fontId="0" fillId="3" borderId="1" xfId="0" applyNumberFormat="1" applyFill="1" applyBorder="1"/>
    <xf numFmtId="165" fontId="0" fillId="3" borderId="1" xfId="0" applyNumberFormat="1" applyFill="1" applyBorder="1"/>
    <xf numFmtId="0" fontId="0" fillId="2" borderId="1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CFFFF"/>
      <color rgb="FF99FFCC"/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295275</xdr:colOff>
          <xdr:row>2</xdr:row>
          <xdr:rowOff>161925</xdr:rowOff>
        </xdr:from>
        <xdr:to>
          <xdr:col>2</xdr:col>
          <xdr:colOff>342900</xdr:colOff>
          <xdr:row>6</xdr:row>
          <xdr:rowOff>9525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10</xdr:row>
          <xdr:rowOff>133350</xdr:rowOff>
        </xdr:from>
        <xdr:to>
          <xdr:col>3</xdr:col>
          <xdr:colOff>200025</xdr:colOff>
          <xdr:row>13</xdr:row>
          <xdr:rowOff>28575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D53"/>
  <sheetViews>
    <sheetView tabSelected="1" workbookViewId="0"/>
  </sheetViews>
  <sheetFormatPr defaultRowHeight="15" x14ac:dyDescent="0.25"/>
  <cols>
    <col min="1" max="1" width="32.28515625" customWidth="1"/>
    <col min="2" max="2" width="11" customWidth="1"/>
  </cols>
  <sheetData>
    <row r="1" spans="1:2" ht="15.75" x14ac:dyDescent="0.25">
      <c r="A1" s="1" t="s">
        <v>7</v>
      </c>
    </row>
    <row r="2" spans="1:2" x14ac:dyDescent="0.25">
      <c r="A2" t="s">
        <v>51</v>
      </c>
    </row>
    <row r="8" spans="1:2" x14ac:dyDescent="0.25">
      <c r="A8" t="s">
        <v>0</v>
      </c>
    </row>
    <row r="9" spans="1:2" ht="17.25" x14ac:dyDescent="0.25">
      <c r="A9" t="s">
        <v>1</v>
      </c>
      <c r="B9" t="s">
        <v>30</v>
      </c>
    </row>
    <row r="10" spans="1:2" x14ac:dyDescent="0.25">
      <c r="A10" t="s">
        <v>15</v>
      </c>
      <c r="B10" t="s">
        <v>2</v>
      </c>
    </row>
    <row r="15" spans="1:2" x14ac:dyDescent="0.25">
      <c r="A15" t="s">
        <v>0</v>
      </c>
    </row>
    <row r="16" spans="1:2" x14ac:dyDescent="0.25">
      <c r="A16" t="s">
        <v>20</v>
      </c>
      <c r="B16" t="s">
        <v>3</v>
      </c>
    </row>
    <row r="17" spans="1:4" ht="18" x14ac:dyDescent="0.35">
      <c r="A17" t="s">
        <v>4</v>
      </c>
      <c r="B17" t="s">
        <v>5</v>
      </c>
    </row>
    <row r="18" spans="1:4" ht="18" x14ac:dyDescent="0.35">
      <c r="A18" t="s">
        <v>6</v>
      </c>
      <c r="B18" t="s">
        <v>19</v>
      </c>
    </row>
    <row r="20" spans="1:4" x14ac:dyDescent="0.25">
      <c r="A20" s="2" t="s">
        <v>8</v>
      </c>
    </row>
    <row r="21" spans="1:4" x14ac:dyDescent="0.25">
      <c r="A21" t="s">
        <v>17</v>
      </c>
      <c r="B21" s="8">
        <v>11340</v>
      </c>
      <c r="C21" t="s">
        <v>9</v>
      </c>
    </row>
    <row r="22" spans="1:4" x14ac:dyDescent="0.25">
      <c r="A22" t="s">
        <v>10</v>
      </c>
      <c r="B22" s="8" t="s">
        <v>11</v>
      </c>
      <c r="D22" t="s">
        <v>14</v>
      </c>
    </row>
    <row r="23" spans="1:4" x14ac:dyDescent="0.25">
      <c r="A23" t="s">
        <v>12</v>
      </c>
      <c r="B23" s="8">
        <v>25</v>
      </c>
      <c r="C23" t="s">
        <v>13</v>
      </c>
      <c r="D23" t="s">
        <v>40</v>
      </c>
    </row>
    <row r="24" spans="1:4" x14ac:dyDescent="0.25">
      <c r="A24" t="s">
        <v>16</v>
      </c>
      <c r="B24" s="8">
        <v>0.66</v>
      </c>
      <c r="C24" t="s">
        <v>18</v>
      </c>
    </row>
    <row r="25" spans="1:4" x14ac:dyDescent="0.25">
      <c r="A25" t="s">
        <v>21</v>
      </c>
      <c r="B25" s="8">
        <v>86</v>
      </c>
    </row>
    <row r="26" spans="1:4" ht="18" x14ac:dyDescent="0.35">
      <c r="A26" t="s">
        <v>22</v>
      </c>
      <c r="B26" s="8">
        <v>121.7</v>
      </c>
      <c r="C26" t="s">
        <v>25</v>
      </c>
      <c r="D26" s="3" t="s">
        <v>26</v>
      </c>
    </row>
    <row r="28" spans="1:4" x14ac:dyDescent="0.25">
      <c r="A28" s="2" t="s">
        <v>23</v>
      </c>
    </row>
    <row r="29" spans="1:4" ht="17.25" x14ac:dyDescent="0.25">
      <c r="A29" t="s">
        <v>24</v>
      </c>
      <c r="B29" s="4">
        <f>B21/(B24*1000)</f>
        <v>17.181818181818183</v>
      </c>
      <c r="C29" t="s">
        <v>37</v>
      </c>
    </row>
    <row r="30" spans="1:4" ht="17.25" x14ac:dyDescent="0.25">
      <c r="A30" t="s">
        <v>27</v>
      </c>
      <c r="B30" s="7">
        <f>B29/(B23/1000)</f>
        <v>687.27272727272725</v>
      </c>
      <c r="C30" t="s">
        <v>38</v>
      </c>
    </row>
    <row r="31" spans="1:4" ht="17.25" x14ac:dyDescent="0.25">
      <c r="B31" s="7">
        <f>B30*10000</f>
        <v>6872727.2727272725</v>
      </c>
      <c r="C31" t="s">
        <v>39</v>
      </c>
    </row>
    <row r="32" spans="1:4" x14ac:dyDescent="0.25">
      <c r="A32" t="s">
        <v>28</v>
      </c>
      <c r="B32" s="4">
        <f>B25/28.96</f>
        <v>2.9696132596685083</v>
      </c>
    </row>
    <row r="33" spans="1:3" ht="17.25" x14ac:dyDescent="0.25">
      <c r="A33" t="s">
        <v>29</v>
      </c>
      <c r="B33" s="5">
        <f>0.0012*B32*(B26/(760-(1-B32)*B26))</f>
        <v>4.3381162506725066E-4</v>
      </c>
      <c r="C33" t="s">
        <v>31</v>
      </c>
    </row>
    <row r="34" spans="1:3" x14ac:dyDescent="0.25">
      <c r="A34" t="s">
        <v>32</v>
      </c>
      <c r="B34" s="5">
        <f>B33*B31</f>
        <v>2981.4689868258315</v>
      </c>
      <c r="C34" t="s">
        <v>33</v>
      </c>
    </row>
    <row r="35" spans="1:3" x14ac:dyDescent="0.25">
      <c r="A35" t="s">
        <v>34</v>
      </c>
      <c r="B35" s="6">
        <f>(B21*1000)/B34</f>
        <v>3803.4942003783617</v>
      </c>
      <c r="C35" t="s">
        <v>35</v>
      </c>
    </row>
    <row r="36" spans="1:3" x14ac:dyDescent="0.25">
      <c r="B36" s="7">
        <f>B35/3600</f>
        <v>1.0565261667717671</v>
      </c>
      <c r="C36" t="s">
        <v>36</v>
      </c>
    </row>
    <row r="38" spans="1:3" x14ac:dyDescent="0.25">
      <c r="A38" s="2" t="s">
        <v>41</v>
      </c>
    </row>
    <row r="39" spans="1:3" x14ac:dyDescent="0.25">
      <c r="A39" t="s">
        <v>42</v>
      </c>
    </row>
    <row r="40" spans="1:3" x14ac:dyDescent="0.25">
      <c r="A40" t="s">
        <v>56</v>
      </c>
    </row>
    <row r="41" spans="1:3" x14ac:dyDescent="0.25">
      <c r="A41" t="s">
        <v>44</v>
      </c>
    </row>
    <row r="42" spans="1:3" x14ac:dyDescent="0.25">
      <c r="A42" t="s">
        <v>43</v>
      </c>
    </row>
    <row r="43" spans="1:3" x14ac:dyDescent="0.25">
      <c r="A43" t="s">
        <v>45</v>
      </c>
    </row>
    <row r="44" spans="1:3" x14ac:dyDescent="0.25">
      <c r="A44" t="s">
        <v>46</v>
      </c>
    </row>
    <row r="45" spans="1:3" x14ac:dyDescent="0.25">
      <c r="A45" t="s">
        <v>47</v>
      </c>
    </row>
    <row r="46" spans="1:3" x14ac:dyDescent="0.25">
      <c r="A46" t="s">
        <v>48</v>
      </c>
    </row>
    <row r="47" spans="1:3" x14ac:dyDescent="0.25">
      <c r="A47" t="s">
        <v>49</v>
      </c>
    </row>
    <row r="48" spans="1:3" x14ac:dyDescent="0.25">
      <c r="A48" t="s">
        <v>50</v>
      </c>
    </row>
    <row r="50" spans="1:1" x14ac:dyDescent="0.25">
      <c r="A50" t="s">
        <v>52</v>
      </c>
    </row>
    <row r="51" spans="1:1" x14ac:dyDescent="0.25">
      <c r="A51" s="2" t="s">
        <v>53</v>
      </c>
    </row>
    <row r="52" spans="1:1" x14ac:dyDescent="0.25">
      <c r="A52" t="s">
        <v>54</v>
      </c>
    </row>
    <row r="53" spans="1:1" x14ac:dyDescent="0.25">
      <c r="A53" t="s">
        <v>55</v>
      </c>
    </row>
  </sheetData>
  <sheetProtection password="E942" sheet="1" objects="1" scenarios="1"/>
  <pageMargins left="0.7" right="0.7" top="0.75" bottom="0.75" header="0.3" footer="0.3"/>
  <pageSetup paperSize="9" scale="92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1027" r:id="rId4">
          <objectPr defaultSize="0" r:id="rId5">
            <anchor moveWithCells="1">
              <from>
                <xdr:col>0</xdr:col>
                <xdr:colOff>295275</xdr:colOff>
                <xdr:row>2</xdr:row>
                <xdr:rowOff>161925</xdr:rowOff>
              </from>
              <to>
                <xdr:col>2</xdr:col>
                <xdr:colOff>342900</xdr:colOff>
                <xdr:row>6</xdr:row>
                <xdr:rowOff>9525</xdr:rowOff>
              </to>
            </anchor>
          </objectPr>
        </oleObject>
      </mc:Choice>
      <mc:Fallback>
        <oleObject progId="Equation.3" shapeId="1027" r:id="rId4"/>
      </mc:Fallback>
    </mc:AlternateContent>
    <mc:AlternateContent xmlns:mc="http://schemas.openxmlformats.org/markup-compatibility/2006">
      <mc:Choice Requires="x14">
        <oleObject progId="Equation.3" shapeId="1028" r:id="rId6">
          <objectPr defaultSize="0" autoPict="0" r:id="rId7">
            <anchor moveWithCells="1">
              <from>
                <xdr:col>1</xdr:col>
                <xdr:colOff>9525</xdr:colOff>
                <xdr:row>10</xdr:row>
                <xdr:rowOff>133350</xdr:rowOff>
              </from>
              <to>
                <xdr:col>3</xdr:col>
                <xdr:colOff>200025</xdr:colOff>
                <xdr:row>13</xdr:row>
                <xdr:rowOff>28575</xdr:rowOff>
              </to>
            </anchor>
          </objectPr>
        </oleObject>
      </mc:Choice>
      <mc:Fallback>
        <oleObject progId="Equation.3" shapeId="1028" r:id="rId6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2012-11-14T05:54:02Z</dcterms:modified>
</cp:coreProperties>
</file>